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ERDF/FTK_rekonstrukce infrastruktury Neředín_ERDF/DODATEČKY/Vysvětlení, změna, doplnění ZD č. 4/"/>
    </mc:Choice>
  </mc:AlternateContent>
  <xr:revisionPtr revIDLastSave="0" documentId="11_8BB6702D07E4325020D876F81557714A6D93B15B"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D.1.1...'!$C$107:$K$755</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D.1.1...'!$C$93:$K$755</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s="1"/>
  <c r="J37" i="41"/>
  <c r="AX107" i="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59" i="41" s="1"/>
  <c r="J19" i="41"/>
  <c r="J14" i="41"/>
  <c r="J56" i="41" s="1"/>
  <c r="E7" i="41"/>
  <c r="E78" i="41" s="1"/>
  <c r="J41" i="40"/>
  <c r="J40" i="40"/>
  <c r="AY106" i="1"/>
  <c r="J39" i="40"/>
  <c r="AX106" i="1" s="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92" i="40" s="1"/>
  <c r="J21" i="40"/>
  <c r="J16" i="40"/>
  <c r="J60" i="40" s="1"/>
  <c r="E7" i="40"/>
  <c r="E81" i="40" s="1"/>
  <c r="J41" i="39"/>
  <c r="J40" i="39"/>
  <c r="AY105" i="1" s="1"/>
  <c r="J39" i="39"/>
  <c r="AX105" i="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s="1"/>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63" i="39"/>
  <c r="J21" i="39"/>
  <c r="J16" i="39"/>
  <c r="J60" i="39"/>
  <c r="E7" i="39"/>
  <c r="E82" i="39"/>
  <c r="J41" i="38"/>
  <c r="J40" i="38"/>
  <c r="AY104" i="1" s="1"/>
  <c r="J39" i="38"/>
  <c r="AX104" i="1" s="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63" i="38" s="1"/>
  <c r="J21" i="38"/>
  <c r="J16" i="38"/>
  <c r="J60" i="38" s="1"/>
  <c r="E7" i="38"/>
  <c r="E52" i="38" s="1"/>
  <c r="J41" i="37"/>
  <c r="J40" i="37"/>
  <c r="AY103" i="1" s="1"/>
  <c r="J39" i="37"/>
  <c r="AX103" i="1" s="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63" i="37" s="1"/>
  <c r="J21" i="37"/>
  <c r="J16" i="37"/>
  <c r="J60" i="37" s="1"/>
  <c r="E7" i="37"/>
  <c r="E52" i="37" s="1"/>
  <c r="J41" i="36"/>
  <c r="J40" i="36"/>
  <c r="AY102" i="1" s="1"/>
  <c r="J39" i="36"/>
  <c r="AX102" i="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93" i="36"/>
  <c r="J21" i="36"/>
  <c r="J16" i="36"/>
  <c r="J60" i="36" s="1"/>
  <c r="E7" i="36"/>
  <c r="E82" i="36" s="1"/>
  <c r="J41" i="35"/>
  <c r="J40" i="35"/>
  <c r="AY100" i="1"/>
  <c r="J39" i="35"/>
  <c r="AX100" i="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63" i="35" s="1"/>
  <c r="J21" i="35"/>
  <c r="J16" i="35"/>
  <c r="J60" i="35" s="1"/>
  <c r="E7" i="35"/>
  <c r="E77" i="35"/>
  <c r="J41" i="34"/>
  <c r="J40" i="34"/>
  <c r="AY99" i="1"/>
  <c r="J39" i="34"/>
  <c r="AX99" i="1" s="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89" i="34" s="1"/>
  <c r="J21" i="34"/>
  <c r="J16" i="34"/>
  <c r="J60" i="34" s="1"/>
  <c r="E7" i="34"/>
  <c r="E78" i="34"/>
  <c r="J41" i="33"/>
  <c r="J40" i="33"/>
  <c r="AY98" i="1" s="1"/>
  <c r="J39" i="33"/>
  <c r="AX98" i="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s="1"/>
  <c r="P113" i="33"/>
  <c r="P112" i="33" s="1"/>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63" i="33" s="1"/>
  <c r="J21" i="33"/>
  <c r="J16" i="33"/>
  <c r="J91" i="33" s="1"/>
  <c r="E7" i="33"/>
  <c r="E52" i="33" s="1"/>
  <c r="J39" i="32"/>
  <c r="J38" i="32"/>
  <c r="AY96" i="1"/>
  <c r="J37" i="32"/>
  <c r="AX96" i="1" s="1"/>
  <c r="BI753" i="32"/>
  <c r="BH753" i="32"/>
  <c r="BG753" i="32"/>
  <c r="BF753" i="32"/>
  <c r="T753" i="32"/>
  <c r="R753" i="32"/>
  <c r="P753" i="32"/>
  <c r="BI749" i="32"/>
  <c r="BH749" i="32"/>
  <c r="BG749" i="32"/>
  <c r="BF749" i="32"/>
  <c r="T749" i="32"/>
  <c r="R749" i="32"/>
  <c r="P749" i="32"/>
  <c r="BI746" i="32"/>
  <c r="BH746" i="32"/>
  <c r="BG746" i="32"/>
  <c r="BF746" i="32"/>
  <c r="T746" i="32"/>
  <c r="R746" i="32"/>
  <c r="P746" i="32"/>
  <c r="BI739" i="32"/>
  <c r="BH739" i="32"/>
  <c r="BG739" i="32"/>
  <c r="BF739" i="32"/>
  <c r="T739" i="32"/>
  <c r="R739" i="32"/>
  <c r="P739" i="32"/>
  <c r="BI736" i="32"/>
  <c r="BH736" i="32"/>
  <c r="BG736" i="32"/>
  <c r="BF736" i="32"/>
  <c r="T736" i="32"/>
  <c r="R736" i="32"/>
  <c r="P736" i="32"/>
  <c r="BI734" i="32"/>
  <c r="BH734" i="32"/>
  <c r="BG734" i="32"/>
  <c r="BF734" i="32"/>
  <c r="T734" i="32"/>
  <c r="R734" i="32"/>
  <c r="P734" i="32"/>
  <c r="BI730" i="32"/>
  <c r="BH730" i="32"/>
  <c r="BG730" i="32"/>
  <c r="BF730" i="32"/>
  <c r="T730" i="32"/>
  <c r="R730" i="32"/>
  <c r="P730" i="32"/>
  <c r="BI727" i="32"/>
  <c r="BH727" i="32"/>
  <c r="BG727" i="32"/>
  <c r="BF727" i="32"/>
  <c r="T727" i="32"/>
  <c r="R727" i="32"/>
  <c r="P727" i="32"/>
  <c r="BI723" i="32"/>
  <c r="BH723" i="32"/>
  <c r="BG723" i="32"/>
  <c r="BF723" i="32"/>
  <c r="T723" i="32"/>
  <c r="R723" i="32"/>
  <c r="P723" i="32"/>
  <c r="BI720" i="32"/>
  <c r="BH720" i="32"/>
  <c r="BG720" i="32"/>
  <c r="BF720" i="32"/>
  <c r="T720" i="32"/>
  <c r="R720" i="32"/>
  <c r="P720" i="32"/>
  <c r="BI718" i="32"/>
  <c r="BH718" i="32"/>
  <c r="BG718" i="32"/>
  <c r="BF718" i="32"/>
  <c r="T718" i="32"/>
  <c r="R718" i="32"/>
  <c r="P718" i="32"/>
  <c r="BI716" i="32"/>
  <c r="BH716" i="32"/>
  <c r="BG716" i="32"/>
  <c r="BF716" i="32"/>
  <c r="T716" i="32"/>
  <c r="R716" i="32"/>
  <c r="P716" i="32"/>
  <c r="BI713" i="32"/>
  <c r="BH713" i="32"/>
  <c r="BG713" i="32"/>
  <c r="BF713" i="32"/>
  <c r="T713" i="32"/>
  <c r="R713" i="32"/>
  <c r="P713" i="32"/>
  <c r="BI708" i="32"/>
  <c r="BH708" i="32"/>
  <c r="BG708" i="32"/>
  <c r="BF708" i="32"/>
  <c r="T708" i="32"/>
  <c r="R708" i="32"/>
  <c r="P708" i="32"/>
  <c r="BI707" i="32"/>
  <c r="BH707" i="32"/>
  <c r="BG707" i="32"/>
  <c r="BF707" i="32"/>
  <c r="T707" i="32"/>
  <c r="R707" i="32"/>
  <c r="P707" i="32"/>
  <c r="BI705" i="32"/>
  <c r="BH705" i="32"/>
  <c r="BG705" i="32"/>
  <c r="BF705" i="32"/>
  <c r="T705" i="32"/>
  <c r="R705" i="32"/>
  <c r="P705" i="32"/>
  <c r="BI702" i="32"/>
  <c r="BH702" i="32"/>
  <c r="BG702" i="32"/>
  <c r="BF702" i="32"/>
  <c r="T702" i="32"/>
  <c r="R702" i="32"/>
  <c r="P702" i="32"/>
  <c r="BI698" i="32"/>
  <c r="BH698" i="32"/>
  <c r="BG698" i="32"/>
  <c r="BF698" i="32"/>
  <c r="T698" i="32"/>
  <c r="R698" i="32"/>
  <c r="P698" i="32"/>
  <c r="BI694" i="32"/>
  <c r="BH694" i="32"/>
  <c r="BG694" i="32"/>
  <c r="BF694" i="32"/>
  <c r="T694" i="32"/>
  <c r="R694" i="32"/>
  <c r="P694" i="32"/>
  <c r="BI691" i="32"/>
  <c r="BH691" i="32"/>
  <c r="BG691" i="32"/>
  <c r="BF691" i="32"/>
  <c r="T691" i="32"/>
  <c r="R691" i="32"/>
  <c r="P691" i="32"/>
  <c r="BI689" i="32"/>
  <c r="BH689" i="32"/>
  <c r="BG689" i="32"/>
  <c r="BF689" i="32"/>
  <c r="T689" i="32"/>
  <c r="R689" i="32"/>
  <c r="P689" i="32"/>
  <c r="BI688" i="32"/>
  <c r="BH688" i="32"/>
  <c r="BG688" i="32"/>
  <c r="BF688" i="32"/>
  <c r="T688" i="32"/>
  <c r="R688" i="32"/>
  <c r="P688" i="32"/>
  <c r="BI686" i="32"/>
  <c r="BH686" i="32"/>
  <c r="BG686" i="32"/>
  <c r="BF686" i="32"/>
  <c r="T686" i="32"/>
  <c r="R686" i="32"/>
  <c r="P686" i="32"/>
  <c r="BI685" i="32"/>
  <c r="BH685" i="32"/>
  <c r="BG685" i="32"/>
  <c r="BF685" i="32"/>
  <c r="T685" i="32"/>
  <c r="R685" i="32"/>
  <c r="P685" i="32"/>
  <c r="BI683" i="32"/>
  <c r="BH683" i="32"/>
  <c r="BG683" i="32"/>
  <c r="BF683" i="32"/>
  <c r="T683" i="32"/>
  <c r="R683" i="32"/>
  <c r="P683" i="32"/>
  <c r="BI682" i="32"/>
  <c r="BH682" i="32"/>
  <c r="BG682" i="32"/>
  <c r="BF682" i="32"/>
  <c r="T682" i="32"/>
  <c r="R682" i="32"/>
  <c r="P682" i="32"/>
  <c r="BI679" i="32"/>
  <c r="BH679" i="32"/>
  <c r="BG679" i="32"/>
  <c r="BF679" i="32"/>
  <c r="T679" i="32"/>
  <c r="R679" i="32"/>
  <c r="P679" i="32"/>
  <c r="BI676" i="32"/>
  <c r="BH676" i="32"/>
  <c r="BG676" i="32"/>
  <c r="BF676" i="32"/>
  <c r="T676" i="32"/>
  <c r="R676" i="32"/>
  <c r="P676"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105" i="32" s="1"/>
  <c r="J19" i="32"/>
  <c r="J14" i="32"/>
  <c r="J102" i="32" s="1"/>
  <c r="E7" i="32"/>
  <c r="E96" i="32" s="1"/>
  <c r="J39" i="31"/>
  <c r="J38" i="31"/>
  <c r="AY94" i="1"/>
  <c r="J37" i="31"/>
  <c r="AX94" i="1" s="1"/>
  <c r="BI130" i="31"/>
  <c r="BH130" i="31"/>
  <c r="BG130" i="31"/>
  <c r="BF130" i="31"/>
  <c r="T130" i="31"/>
  <c r="R130" i="31"/>
  <c r="P130" i="31"/>
  <c r="BI128" i="31"/>
  <c r="BH128" i="31"/>
  <c r="BG128" i="31"/>
  <c r="BF128" i="31"/>
  <c r="T128" i="31"/>
  <c r="R128" i="31"/>
  <c r="P128" i="31"/>
  <c r="BI124" i="31"/>
  <c r="BH124" i="31"/>
  <c r="BG124" i="31"/>
  <c r="BF124" i="31"/>
  <c r="T124" i="31"/>
  <c r="T123" i="31"/>
  <c r="R124" i="31"/>
  <c r="R123" i="31" s="1"/>
  <c r="P124" i="31"/>
  <c r="P123" i="31" s="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s="1"/>
  <c r="P113" i="31"/>
  <c r="P112" i="31" s="1"/>
  <c r="BI109" i="31"/>
  <c r="BH109" i="31"/>
  <c r="BG109" i="31"/>
  <c r="BF109" i="31"/>
  <c r="T109" i="31"/>
  <c r="T108" i="31"/>
  <c r="R109" i="31"/>
  <c r="R108" i="31" s="1"/>
  <c r="P109" i="31"/>
  <c r="P108" i="31" s="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59" i="31" s="1"/>
  <c r="J19" i="31"/>
  <c r="J14" i="31"/>
  <c r="J86" i="31"/>
  <c r="E7" i="31"/>
  <c r="E80" i="31"/>
  <c r="J39" i="30"/>
  <c r="J38" i="30"/>
  <c r="AY93" i="1" s="1"/>
  <c r="J37" i="30"/>
  <c r="AX93" i="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83" i="30" s="1"/>
  <c r="J25" i="30"/>
  <c r="J20" i="30"/>
  <c r="E20" i="30"/>
  <c r="F83" i="30" s="1"/>
  <c r="J19" i="30"/>
  <c r="J14" i="30"/>
  <c r="J80" i="30" s="1"/>
  <c r="E7" i="30"/>
  <c r="E74" i="30" s="1"/>
  <c r="J39" i="29"/>
  <c r="J38" i="29"/>
  <c r="AY92" i="1" s="1"/>
  <c r="J37" i="29"/>
  <c r="AX92" i="1" s="1"/>
  <c r="BI375" i="29"/>
  <c r="BH375" i="29"/>
  <c r="BG375" i="29"/>
  <c r="BF375" i="29"/>
  <c r="T375" i="29"/>
  <c r="T374" i="29" s="1"/>
  <c r="R375" i="29"/>
  <c r="R374" i="29" s="1"/>
  <c r="P375" i="29"/>
  <c r="P374" i="29" s="1"/>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91" i="29" s="1"/>
  <c r="J19" i="29"/>
  <c r="J14" i="29"/>
  <c r="J88" i="29" s="1"/>
  <c r="E7" i="29"/>
  <c r="E82" i="29" s="1"/>
  <c r="J39" i="28"/>
  <c r="J38" i="28"/>
  <c r="AY91" i="1" s="1"/>
  <c r="J37" i="28"/>
  <c r="AX91" i="1" s="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s="1"/>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s="1"/>
  <c r="J19" i="28"/>
  <c r="J14" i="28"/>
  <c r="J56" i="28" s="1"/>
  <c r="E7" i="28"/>
  <c r="E76" i="28" s="1"/>
  <c r="J41" i="27"/>
  <c r="J40" i="27"/>
  <c r="AY90" i="1"/>
  <c r="J39" i="27"/>
  <c r="AX90" i="1" s="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63" i="27" s="1"/>
  <c r="J21" i="27"/>
  <c r="J16" i="27"/>
  <c r="J60" i="27"/>
  <c r="E7" i="27"/>
  <c r="E52" i="27"/>
  <c r="J41" i="26"/>
  <c r="J40" i="26"/>
  <c r="AY89" i="1" s="1"/>
  <c r="J39" i="26"/>
  <c r="AX89" i="1" s="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63" i="26" s="1"/>
  <c r="J21" i="26"/>
  <c r="J16" i="26"/>
  <c r="J91" i="26" s="1"/>
  <c r="E7" i="26"/>
  <c r="E52" i="26" s="1"/>
  <c r="J41" i="25"/>
  <c r="J40" i="25"/>
  <c r="AY88" i="1"/>
  <c r="J39" i="25"/>
  <c r="AX88" i="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s="1"/>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94" i="25" s="1"/>
  <c r="J21" i="25"/>
  <c r="J16" i="25"/>
  <c r="J60" i="25" s="1"/>
  <c r="E7" i="25"/>
  <c r="E83" i="25" s="1"/>
  <c r="J41" i="24"/>
  <c r="J40" i="24"/>
  <c r="AY87" i="1" s="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63" i="24" s="1"/>
  <c r="J21" i="24"/>
  <c r="J16" i="24"/>
  <c r="J91" i="24" s="1"/>
  <c r="E7" i="24"/>
  <c r="E52" i="24" s="1"/>
  <c r="J41" i="23"/>
  <c r="J40" i="23"/>
  <c r="AY86" i="1" s="1"/>
  <c r="J39" i="23"/>
  <c r="AX86" i="1" s="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s="1"/>
  <c r="J21" i="23"/>
  <c r="J16" i="23"/>
  <c r="J91" i="23" s="1"/>
  <c r="E7" i="23"/>
  <c r="E83" i="23" s="1"/>
  <c r="J41" i="22"/>
  <c r="J40" i="22"/>
  <c r="AY84" i="1"/>
  <c r="J39" i="22"/>
  <c r="AX84" i="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63" i="22" s="1"/>
  <c r="J21" i="22"/>
  <c r="J16" i="22"/>
  <c r="J91" i="22" s="1"/>
  <c r="E7" i="22"/>
  <c r="E83" i="22" s="1"/>
  <c r="J41" i="21"/>
  <c r="J40" i="21"/>
  <c r="AY83" i="1" s="1"/>
  <c r="J39" i="21"/>
  <c r="AX83" i="1" s="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95" i="21"/>
  <c r="J21" i="21"/>
  <c r="J16" i="21"/>
  <c r="J92" i="21" s="1"/>
  <c r="E7" i="21"/>
  <c r="E52" i="21" s="1"/>
  <c r="J41" i="20"/>
  <c r="J40" i="20"/>
  <c r="AY82" i="1"/>
  <c r="J39" i="20"/>
  <c r="AX82" i="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91" i="20" s="1"/>
  <c r="J21" i="20"/>
  <c r="J16" i="20"/>
  <c r="J88" i="20" s="1"/>
  <c r="E7" i="20"/>
  <c r="E52" i="20" s="1"/>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s="1"/>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s="1"/>
  <c r="P120" i="19"/>
  <c r="P119" i="19" s="1"/>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96" i="19" s="1"/>
  <c r="J21" i="19"/>
  <c r="J16" i="19"/>
  <c r="J93" i="19" s="1"/>
  <c r="E7" i="19"/>
  <c r="E52" i="19" s="1"/>
  <c r="J41" i="18"/>
  <c r="J40" i="18"/>
  <c r="AY78" i="1" s="1"/>
  <c r="J39" i="18"/>
  <c r="AX78" i="1" s="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c r="P1011" i="18"/>
  <c r="P1010" i="18"/>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63" i="18"/>
  <c r="J21" i="18"/>
  <c r="J16" i="18"/>
  <c r="J110" i="18" s="1"/>
  <c r="E7" i="18"/>
  <c r="E52" i="18" s="1"/>
  <c r="J41" i="17"/>
  <c r="J40" i="17"/>
  <c r="AY77" i="1"/>
  <c r="J39" i="17"/>
  <c r="AX77" i="1"/>
  <c r="BI193" i="17"/>
  <c r="BH193" i="17"/>
  <c r="BG193" i="17"/>
  <c r="BF193" i="17"/>
  <c r="T193" i="17"/>
  <c r="T192" i="17"/>
  <c r="R193" i="17"/>
  <c r="R192" i="17"/>
  <c r="P193" i="17"/>
  <c r="P192" i="17"/>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94" i="17"/>
  <c r="J21" i="17"/>
  <c r="J16" i="17"/>
  <c r="J60" i="17" s="1"/>
  <c r="E7" i="17"/>
  <c r="E83" i="17"/>
  <c r="J39" i="16"/>
  <c r="J38" i="16"/>
  <c r="AY74" i="1"/>
  <c r="J37" i="16"/>
  <c r="AX74" i="1" s="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c r="P125" i="16"/>
  <c r="P124" i="16"/>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s="1"/>
  <c r="R108" i="16"/>
  <c r="R107" i="16" s="1"/>
  <c r="P108" i="16"/>
  <c r="P107" i="16"/>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89" i="16"/>
  <c r="J19" i="16"/>
  <c r="J14" i="16"/>
  <c r="J56" i="16" s="1"/>
  <c r="E7" i="16"/>
  <c r="E80" i="16" s="1"/>
  <c r="J39" i="15"/>
  <c r="J38" i="15"/>
  <c r="AY73" i="1"/>
  <c r="J37" i="15"/>
  <c r="AX73" i="1"/>
  <c r="BI92" i="15"/>
  <c r="BH92" i="15"/>
  <c r="BG92" i="15"/>
  <c r="BF92" i="15"/>
  <c r="F36" i="15" s="1"/>
  <c r="BA73" i="1" s="1"/>
  <c r="T92" i="15"/>
  <c r="T91" i="15"/>
  <c r="T90" i="15" s="1"/>
  <c r="T89" i="15" s="1"/>
  <c r="T88" i="15" s="1"/>
  <c r="R92" i="15"/>
  <c r="R91" i="15"/>
  <c r="R90" i="15" s="1"/>
  <c r="R89" i="15" s="1"/>
  <c r="R88" i="15" s="1"/>
  <c r="P92" i="15"/>
  <c r="P91" i="15"/>
  <c r="P90" i="15" s="1"/>
  <c r="P89" i="15" s="1"/>
  <c r="P88" i="15" s="1"/>
  <c r="AU73" i="1" s="1"/>
  <c r="J84" i="15"/>
  <c r="F84" i="15"/>
  <c r="F82" i="15"/>
  <c r="E80" i="15"/>
  <c r="J58" i="15"/>
  <c r="F58" i="15"/>
  <c r="F56" i="15"/>
  <c r="E54" i="15"/>
  <c r="J26" i="15"/>
  <c r="E26" i="15"/>
  <c r="J59" i="15" s="1"/>
  <c r="J25" i="15"/>
  <c r="J20" i="15"/>
  <c r="E20" i="15"/>
  <c r="F85" i="15" s="1"/>
  <c r="J19" i="15"/>
  <c r="J14" i="15"/>
  <c r="J82" i="15"/>
  <c r="E7" i="15"/>
  <c r="E76" i="15"/>
  <c r="J39" i="14"/>
  <c r="J38" i="14"/>
  <c r="AY72" i="1" s="1"/>
  <c r="J37" i="14"/>
  <c r="AX72" i="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86" i="14" s="1"/>
  <c r="J19" i="14"/>
  <c r="J14" i="14"/>
  <c r="J83" i="14" s="1"/>
  <c r="E7" i="14"/>
  <c r="E50"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s="1"/>
  <c r="R103" i="13"/>
  <c r="R102" i="13" s="1"/>
  <c r="P103"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63" i="13" s="1"/>
  <c r="J21" i="13"/>
  <c r="J16" i="13"/>
  <c r="J60" i="13" s="1"/>
  <c r="E7" i="13"/>
  <c r="E82" i="13"/>
  <c r="J41" i="12"/>
  <c r="J40" i="12"/>
  <c r="AY70" i="1" s="1"/>
  <c r="J39" i="12"/>
  <c r="AX70" i="1" s="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93" i="12"/>
  <c r="J21" i="12"/>
  <c r="J16" i="12"/>
  <c r="J90" i="12" s="1"/>
  <c r="E7" i="12"/>
  <c r="E82" i="12"/>
  <c r="J41" i="11"/>
  <c r="J40" i="11"/>
  <c r="AY69" i="1" s="1"/>
  <c r="J39" i="11"/>
  <c r="AX69" i="1" s="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63" i="11" s="1"/>
  <c r="J21" i="11"/>
  <c r="J16" i="11"/>
  <c r="J90" i="11" s="1"/>
  <c r="E7" i="11"/>
  <c r="E82" i="11" s="1"/>
  <c r="J41" i="10"/>
  <c r="J40" i="10"/>
  <c r="AY67" i="1" s="1"/>
  <c r="J39" i="10"/>
  <c r="AX67" i="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s="1"/>
  <c r="R144" i="10"/>
  <c r="R143" i="10" s="1"/>
  <c r="P144" i="10"/>
  <c r="P143" i="10" s="1"/>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97" i="10"/>
  <c r="J21" i="10"/>
  <c r="J16" i="10"/>
  <c r="J94" i="10" s="1"/>
  <c r="E7" i="10"/>
  <c r="E52" i="10" s="1"/>
  <c r="J41" i="9"/>
  <c r="J40" i="9"/>
  <c r="AY66" i="1"/>
  <c r="J39" i="9"/>
  <c r="AX66" i="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93" i="9" s="1"/>
  <c r="J21" i="9"/>
  <c r="J16" i="9"/>
  <c r="J90" i="9" s="1"/>
  <c r="E7" i="9"/>
  <c r="E52" i="9" s="1"/>
  <c r="J41" i="8"/>
  <c r="J40" i="8"/>
  <c r="AY65" i="1" s="1"/>
  <c r="J39" i="8"/>
  <c r="AX65" i="1" s="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92" i="8"/>
  <c r="J21" i="8"/>
  <c r="J16" i="8"/>
  <c r="J89" i="8" s="1"/>
  <c r="E7" i="8"/>
  <c r="E52" i="8" s="1"/>
  <c r="J41" i="7"/>
  <c r="J40" i="7"/>
  <c r="AY64" i="1"/>
  <c r="J39" i="7"/>
  <c r="AX64" i="1"/>
  <c r="BI178" i="7"/>
  <c r="BH178" i="7"/>
  <c r="BG178" i="7"/>
  <c r="BF178" i="7"/>
  <c r="T178" i="7"/>
  <c r="T177" i="7"/>
  <c r="R178" i="7"/>
  <c r="R177" i="7"/>
  <c r="P178" i="7"/>
  <c r="P177" i="7"/>
  <c r="BI176" i="7"/>
  <c r="BH176" i="7"/>
  <c r="BG176" i="7"/>
  <c r="BF176" i="7"/>
  <c r="T176" i="7"/>
  <c r="T175" i="7"/>
  <c r="R176" i="7"/>
  <c r="R175" i="7"/>
  <c r="P176" i="7"/>
  <c r="P175" i="7" s="1"/>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63" i="7" s="1"/>
  <c r="J21" i="7"/>
  <c r="J16" i="7"/>
  <c r="J92" i="7" s="1"/>
  <c r="E7" i="7"/>
  <c r="E52" i="7"/>
  <c r="J41" i="6"/>
  <c r="J40" i="6"/>
  <c r="AY63" i="1" s="1"/>
  <c r="J39" i="6"/>
  <c r="AX63" i="1" s="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90" i="6" s="1"/>
  <c r="J21" i="6"/>
  <c r="J16" i="6"/>
  <c r="J87" i="6" s="1"/>
  <c r="E7" i="6"/>
  <c r="E79" i="6" s="1"/>
  <c r="J41" i="5"/>
  <c r="J40" i="5"/>
  <c r="AY60" i="1" s="1"/>
  <c r="J39" i="5"/>
  <c r="AX60" i="1" s="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s="1"/>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63" i="5" s="1"/>
  <c r="J21" i="5"/>
  <c r="J16" i="5"/>
  <c r="J88" i="5"/>
  <c r="E7" i="5"/>
  <c r="E80" i="5" s="1"/>
  <c r="J41" i="4"/>
  <c r="J40" i="4"/>
  <c r="AY59" i="1" s="1"/>
  <c r="J39" i="4"/>
  <c r="AX59" i="1" s="1"/>
  <c r="BI156" i="4"/>
  <c r="BH156" i="4"/>
  <c r="BG156" i="4"/>
  <c r="BF156" i="4"/>
  <c r="T156" i="4"/>
  <c r="T155" i="4" s="1"/>
  <c r="R156" i="4"/>
  <c r="R155" i="4" s="1"/>
  <c r="P156" i="4"/>
  <c r="P155" i="4" s="1"/>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94" i="4" s="1"/>
  <c r="J21" i="4"/>
  <c r="J16" i="4"/>
  <c r="J91" i="4" s="1"/>
  <c r="E7" i="4"/>
  <c r="E52" i="4" s="1"/>
  <c r="J41" i="3"/>
  <c r="J40" i="3"/>
  <c r="AY58" i="1"/>
  <c r="J39" i="3"/>
  <c r="AX58" i="1"/>
  <c r="BI148" i="3"/>
  <c r="BH148" i="3"/>
  <c r="BG148" i="3"/>
  <c r="BF148" i="3"/>
  <c r="T148" i="3"/>
  <c r="T147" i="3"/>
  <c r="R148" i="3"/>
  <c r="R147" i="3"/>
  <c r="P148" i="3"/>
  <c r="P147" i="3" s="1"/>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94" i="3"/>
  <c r="J21" i="3"/>
  <c r="J16" i="3"/>
  <c r="J60" i="3" s="1"/>
  <c r="E7" i="3"/>
  <c r="E83" i="3" s="1"/>
  <c r="J41" i="2"/>
  <c r="J40" i="2"/>
  <c r="AY57" i="1"/>
  <c r="J39" i="2"/>
  <c r="AX57" i="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s="1"/>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112" i="2" s="1"/>
  <c r="J21" i="2"/>
  <c r="J16" i="2"/>
  <c r="J109" i="2"/>
  <c r="E7" i="2"/>
  <c r="E52" i="2" s="1"/>
  <c r="L50" i="1"/>
  <c r="AM50" i="1"/>
  <c r="AM49" i="1"/>
  <c r="L49" i="1"/>
  <c r="AM47" i="1"/>
  <c r="L47" i="1"/>
  <c r="L45" i="1"/>
  <c r="L44" i="1"/>
  <c r="J1593" i="2"/>
  <c r="J1474" i="2"/>
  <c r="BK1417" i="2"/>
  <c r="BK472" i="2"/>
  <c r="J984" i="2"/>
  <c r="J1360" i="2"/>
  <c r="BK1376" i="2"/>
  <c r="J627" i="2"/>
  <c r="J1156" i="2"/>
  <c r="BK137" i="2"/>
  <c r="J1684" i="2"/>
  <c r="J1068" i="2"/>
  <c r="BK119" i="3"/>
  <c r="BK115" i="4"/>
  <c r="J139" i="7"/>
  <c r="BK171" i="7"/>
  <c r="J105" i="8"/>
  <c r="J113" i="9"/>
  <c r="BK138" i="10"/>
  <c r="J114" i="11"/>
  <c r="J111" i="13"/>
  <c r="J121" i="16"/>
  <c r="BK105" i="17"/>
  <c r="BK1492" i="18"/>
  <c r="J1564" i="18"/>
  <c r="J1507" i="18"/>
  <c r="BK175" i="18"/>
  <c r="BK1004" i="18"/>
  <c r="BK1360" i="18"/>
  <c r="BK452" i="18"/>
  <c r="BK1136" i="18"/>
  <c r="J1118" i="18"/>
  <c r="J154" i="18"/>
  <c r="BK1029" i="18"/>
  <c r="J117" i="19"/>
  <c r="J152" i="19"/>
  <c r="BK181" i="19"/>
  <c r="J96" i="20"/>
  <c r="BK136" i="21"/>
  <c r="J140" i="22"/>
  <c r="J149" i="22"/>
  <c r="J120" i="23"/>
  <c r="BK119" i="24"/>
  <c r="J101" i="26"/>
  <c r="BK113" i="27"/>
  <c r="BK112" i="27"/>
  <c r="BK120" i="35"/>
  <c r="J104" i="36"/>
  <c r="J107" i="37"/>
  <c r="BK103" i="40"/>
  <c r="J605" i="2"/>
  <c r="BK1133" i="2"/>
  <c r="BK1474" i="2"/>
  <c r="J1279" i="2"/>
  <c r="BK358" i="2"/>
  <c r="J380" i="2"/>
  <c r="BK895" i="2"/>
  <c r="BK1748" i="2"/>
  <c r="J1321" i="2"/>
  <c r="J124" i="3"/>
  <c r="BK105" i="5"/>
  <c r="BK132" i="7"/>
  <c r="J100" i="8"/>
  <c r="BK128" i="9"/>
  <c r="J138" i="10"/>
  <c r="BK102" i="11"/>
  <c r="J122" i="11"/>
  <c r="J124" i="11"/>
  <c r="J99" i="13"/>
  <c r="J193" i="17"/>
  <c r="BK1772" i="18"/>
  <c r="BK662" i="18"/>
  <c r="BK1431" i="18"/>
  <c r="BK1714" i="18"/>
  <c r="J1111" i="18"/>
  <c r="J1614" i="18"/>
  <c r="J1697" i="18"/>
  <c r="J1523" i="18"/>
  <c r="BK225" i="18"/>
  <c r="J1015" i="18"/>
  <c r="J1858" i="18"/>
  <c r="J813" i="18"/>
  <c r="J187" i="19"/>
  <c r="BK156" i="19"/>
  <c r="J115" i="20"/>
  <c r="BK141" i="21"/>
  <c r="BK107" i="21"/>
  <c r="J118" i="22"/>
  <c r="BK102" i="22"/>
  <c r="BK113" i="23"/>
  <c r="J111" i="24"/>
  <c r="J107" i="26"/>
  <c r="BK105" i="27"/>
  <c r="J132" i="27"/>
  <c r="J336" i="29"/>
  <c r="BK365" i="29"/>
  <c r="BK154" i="29"/>
  <c r="J99" i="30"/>
  <c r="J626" i="32"/>
  <c r="J133" i="32"/>
  <c r="BK608" i="32"/>
  <c r="BK598" i="32"/>
  <c r="BK540" i="32"/>
  <c r="J411" i="32"/>
  <c r="J202" i="32"/>
  <c r="J110" i="33"/>
  <c r="J117" i="33"/>
  <c r="J133" i="34"/>
  <c r="BK119" i="35"/>
  <c r="J133" i="35"/>
  <c r="J113" i="35"/>
  <c r="J102" i="36"/>
  <c r="BK113" i="40"/>
  <c r="J1529" i="2"/>
  <c r="J763" i="2"/>
  <c r="BK914" i="2"/>
  <c r="J281" i="2"/>
  <c r="BK940" i="2"/>
  <c r="BK1170" i="2"/>
  <c r="BK1317" i="2"/>
  <c r="BK509" i="2"/>
  <c r="J1848" i="2"/>
  <c r="J1676" i="2"/>
  <c r="BK153" i="4"/>
  <c r="BK97" i="6"/>
  <c r="BK173" i="7"/>
  <c r="J106" i="8"/>
  <c r="BK122" i="9"/>
  <c r="BK102" i="10"/>
  <c r="J123" i="11"/>
  <c r="J106" i="13"/>
  <c r="J103" i="14"/>
  <c r="J179" i="17"/>
  <c r="J1719" i="18"/>
  <c r="BK969" i="18"/>
  <c r="BK1288" i="18"/>
  <c r="BK1389" i="18"/>
  <c r="BK1369" i="18"/>
  <c r="BK494" i="18"/>
  <c r="BK1066" i="18"/>
  <c r="BK1286" i="18"/>
  <c r="J1864" i="18"/>
  <c r="BK654" i="18"/>
  <c r="J188" i="19"/>
  <c r="J116" i="19"/>
  <c r="J102" i="20"/>
  <c r="J136" i="21"/>
  <c r="J155" i="22"/>
  <c r="J135" i="22"/>
  <c r="BK127" i="22"/>
  <c r="BK125" i="23"/>
  <c r="BK103" i="24"/>
  <c r="J100" i="26"/>
  <c r="BK134" i="27"/>
  <c r="BK137" i="27"/>
  <c r="J318" i="29"/>
  <c r="J240" i="29"/>
  <c r="J91" i="30"/>
  <c r="BK629" i="32"/>
  <c r="J632" i="32"/>
  <c r="J494" i="32"/>
  <c r="J350" i="32"/>
  <c r="J431" i="32"/>
  <c r="J526" i="32"/>
  <c r="J734" i="32"/>
  <c r="J187" i="32"/>
  <c r="BK124" i="33"/>
  <c r="BK100" i="34"/>
  <c r="J104" i="34"/>
  <c r="J97" i="35"/>
  <c r="J107" i="35"/>
  <c r="BK116" i="36"/>
  <c r="BK103" i="37"/>
  <c r="BK98" i="40"/>
  <c r="BK1309" i="2"/>
  <c r="J1509" i="2"/>
  <c r="BK519" i="2"/>
  <c r="J1137" i="2"/>
  <c r="BK710" i="2"/>
  <c r="BK667" i="2"/>
  <c r="BK1246" i="2"/>
  <c r="BK536" i="2"/>
  <c r="BK156" i="2"/>
  <c r="J1688" i="2"/>
  <c r="J1153" i="2"/>
  <c r="J130" i="3"/>
  <c r="J104" i="5"/>
  <c r="BK158" i="7"/>
  <c r="J100" i="7"/>
  <c r="J103" i="9"/>
  <c r="BK103" i="10"/>
  <c r="J101" i="12"/>
  <c r="J108" i="13"/>
  <c r="BK103" i="14"/>
  <c r="BK185" i="17"/>
  <c r="BK973" i="18"/>
  <c r="BK1191" i="18"/>
  <c r="J1066" i="18"/>
  <c r="J1255" i="18"/>
  <c r="J1062" i="18"/>
  <c r="J1551" i="18"/>
  <c r="J1536" i="18"/>
  <c r="BK403" i="18"/>
  <c r="BK1585" i="18"/>
  <c r="J198" i="18"/>
  <c r="BK134" i="19"/>
  <c r="BK190" i="19"/>
  <c r="BK111" i="20"/>
  <c r="BK116" i="21"/>
  <c r="J134" i="22"/>
  <c r="J166" i="22"/>
  <c r="J116" i="22"/>
  <c r="BK111" i="24"/>
  <c r="J110" i="26"/>
  <c r="BK104" i="27"/>
  <c r="J134" i="27"/>
  <c r="BK261" i="29"/>
  <c r="BK375" i="29"/>
  <c r="J173" i="29"/>
  <c r="J105" i="31"/>
  <c r="J445" i="32"/>
  <c r="BK543" i="32"/>
  <c r="J473" i="32"/>
  <c r="BK483" i="32"/>
  <c r="BK642" i="32"/>
  <c r="BK187" i="32"/>
  <c r="BK321" i="32"/>
  <c r="J155" i="33"/>
  <c r="BK121" i="33"/>
  <c r="BK105" i="34"/>
  <c r="J109" i="34"/>
  <c r="BK109" i="35"/>
  <c r="BK98" i="35"/>
  <c r="J103" i="36"/>
  <c r="J110" i="37"/>
  <c r="BK97" i="40"/>
  <c r="J1095" i="2"/>
  <c r="J1380" i="2"/>
  <c r="BK740" i="2"/>
  <c r="BK1093" i="2"/>
  <c r="J191" i="2"/>
  <c r="BK396" i="2"/>
  <c r="J500" i="2"/>
  <c r="J1180" i="2"/>
  <c r="J1780" i="2"/>
  <c r="BK1505" i="2"/>
  <c r="J148" i="2"/>
  <c r="J120" i="4"/>
  <c r="J103" i="6"/>
  <c r="BK128" i="7"/>
  <c r="J121" i="8"/>
  <c r="J100" i="9"/>
  <c r="J130" i="10"/>
  <c r="BK139" i="10"/>
  <c r="BK114" i="11"/>
  <c r="J101" i="13"/>
  <c r="BK97" i="14"/>
  <c r="J108" i="16"/>
  <c r="BK134" i="17"/>
  <c r="BK1366" i="18"/>
  <c r="J1758" i="18"/>
  <c r="J278" i="18"/>
  <c r="J1399" i="18"/>
  <c r="J1633" i="18"/>
  <c r="J783" i="18"/>
  <c r="BK1399" i="18"/>
  <c r="J869" i="18"/>
  <c r="J1004" i="18"/>
  <c r="J1449" i="18"/>
  <c r="J490" i="18"/>
  <c r="BK1850" i="18"/>
  <c r="J995" i="18"/>
  <c r="BK173" i="19"/>
  <c r="J181" i="19"/>
  <c r="BK128" i="19"/>
  <c r="BK111" i="19"/>
  <c r="J114" i="21"/>
  <c r="J110" i="21"/>
  <c r="J119" i="22"/>
  <c r="BK118" i="22"/>
  <c r="J116" i="23"/>
  <c r="BK100" i="24"/>
  <c r="BK114" i="25"/>
  <c r="J131" i="27"/>
  <c r="BK110" i="27"/>
  <c r="BK106" i="27"/>
  <c r="J128" i="29"/>
  <c r="BK181" i="29"/>
  <c r="BK133" i="29"/>
  <c r="J128" i="31"/>
  <c r="J163" i="32"/>
  <c r="BK264" i="32"/>
  <c r="BK340" i="32"/>
  <c r="J273" i="32"/>
  <c r="J323" i="32"/>
  <c r="J292" i="32"/>
  <c r="BK753" i="32"/>
  <c r="J339" i="32"/>
  <c r="BK99" i="33"/>
  <c r="J128" i="33"/>
  <c r="J106" i="34"/>
  <c r="J102" i="35"/>
  <c r="J109" i="35"/>
  <c r="BK95" i="35"/>
  <c r="J125" i="36"/>
  <c r="J117" i="37"/>
  <c r="J111" i="37"/>
  <c r="BK105" i="38"/>
  <c r="J115" i="38"/>
  <c r="J105" i="38"/>
  <c r="BK118" i="38"/>
  <c r="J118" i="38"/>
  <c r="BK111" i="40"/>
  <c r="BK1570" i="2"/>
  <c r="BK440" i="2"/>
  <c r="J1112" i="2"/>
  <c r="BK1353" i="2"/>
  <c r="J1293" i="2"/>
  <c r="J370" i="2"/>
  <c r="BK999" i="2"/>
  <c r="J1499" i="2"/>
  <c r="J1081" i="2"/>
  <c r="BK160" i="2"/>
  <c r="BK1003" i="2"/>
  <c r="BK1751" i="2"/>
  <c r="BK1655" i="2"/>
  <c r="BK1180" i="2"/>
  <c r="J145" i="3"/>
  <c r="J96" i="5"/>
  <c r="J163" i="7"/>
  <c r="J109" i="8"/>
  <c r="BK102" i="8"/>
  <c r="BK144" i="10"/>
  <c r="J119" i="10"/>
  <c r="BK117" i="12"/>
  <c r="BK99" i="13"/>
  <c r="BK99" i="14"/>
  <c r="J110" i="17"/>
  <c r="BK126" i="17"/>
  <c r="J1294" i="18"/>
  <c r="J242" i="18"/>
  <c r="BK1042" i="18"/>
  <c r="BK1068" i="18"/>
  <c r="BK1697" i="18"/>
  <c r="J1050" i="18"/>
  <c r="BK1637" i="18"/>
  <c r="J390" i="18"/>
  <c r="BK1098" i="18"/>
  <c r="J1309" i="18"/>
  <c r="BK198" i="18"/>
  <c r="J1313" i="18"/>
  <c r="J322" i="18"/>
  <c r="BK131" i="19"/>
  <c r="J114" i="19"/>
  <c r="J159" i="19"/>
  <c r="J134" i="21"/>
  <c r="BK134" i="21"/>
  <c r="BK152" i="22"/>
  <c r="BK165" i="22"/>
  <c r="BK167" i="22"/>
  <c r="BK101" i="23"/>
  <c r="BK116" i="24"/>
  <c r="BK100" i="25"/>
  <c r="J145" i="27"/>
  <c r="BK114" i="27"/>
  <c r="J148" i="27"/>
  <c r="BK240" i="29"/>
  <c r="J154" i="29"/>
  <c r="J143" i="29"/>
  <c r="BK273" i="29"/>
  <c r="BK100" i="31"/>
  <c r="J153" i="32"/>
  <c r="BK560" i="32"/>
  <c r="J346" i="32"/>
  <c r="J480" i="32"/>
  <c r="J544" i="32"/>
  <c r="BK350" i="32"/>
  <c r="J609" i="32"/>
  <c r="J156" i="33"/>
  <c r="BK123" i="33"/>
  <c r="BK111" i="33"/>
  <c r="BK117" i="34"/>
  <c r="J125" i="34"/>
  <c r="BK118" i="36"/>
  <c r="BK105" i="39"/>
  <c r="BK101" i="40"/>
  <c r="J111" i="41"/>
  <c r="BK592" i="2"/>
  <c r="BK1072" i="2"/>
  <c r="J829" i="2"/>
  <c r="BK1149" i="2"/>
  <c r="J1240" i="2"/>
  <c r="BK1231" i="2"/>
  <c r="BK1584" i="2"/>
  <c r="J772" i="2"/>
  <c r="BK1723" i="2"/>
  <c r="J1406" i="2"/>
  <c r="BK133" i="4"/>
  <c r="BK106" i="5"/>
  <c r="BK174" i="7"/>
  <c r="BK107" i="8"/>
  <c r="J115" i="8"/>
  <c r="BK104" i="9"/>
  <c r="J132" i="10"/>
  <c r="J111" i="11"/>
  <c r="BK118" i="13"/>
  <c r="J97" i="16"/>
  <c r="BK177" i="17"/>
  <c r="J1509" i="18"/>
  <c r="J303" i="18"/>
  <c r="J1038" i="18"/>
  <c r="J1136" i="18"/>
  <c r="BK1780" i="18"/>
  <c r="BK1149" i="18"/>
  <c r="J216" i="18"/>
  <c r="BK869" i="18"/>
  <c r="BK1256" i="18"/>
  <c r="J1838" i="18"/>
  <c r="BK829" i="18"/>
  <c r="BK113" i="19"/>
  <c r="BK167" i="19"/>
  <c r="BK149" i="19"/>
  <c r="BK121" i="21"/>
  <c r="BK111" i="22"/>
  <c r="J156" i="22"/>
  <c r="J123" i="23"/>
  <c r="J116" i="24"/>
  <c r="J119" i="25"/>
  <c r="BK111" i="27"/>
  <c r="J140" i="27"/>
  <c r="BK369" i="29"/>
  <c r="BK226" i="29"/>
  <c r="BK107" i="30"/>
  <c r="BK431" i="32"/>
  <c r="BK185" i="32"/>
  <c r="BK353" i="32"/>
  <c r="J368" i="32"/>
  <c r="BK332" i="32"/>
  <c r="BK157" i="32"/>
  <c r="BK401" i="32"/>
  <c r="BK137" i="33"/>
  <c r="J153" i="33"/>
  <c r="J116" i="34"/>
  <c r="J143" i="35"/>
  <c r="BK110" i="35"/>
  <c r="BK125" i="36"/>
  <c r="BK129" i="37"/>
  <c r="BK99" i="39"/>
  <c r="J108" i="40"/>
  <c r="J1481" i="2"/>
  <c r="BK1427" i="2"/>
  <c r="J557" i="2"/>
  <c r="BK905" i="2"/>
  <c r="J1007" i="2"/>
  <c r="J1145" i="2"/>
  <c r="J1423" i="2"/>
  <c r="J584" i="2"/>
  <c r="BK553" i="2"/>
  <c r="BK1716" i="2"/>
  <c r="BK923" i="2"/>
  <c r="BK120" i="4"/>
  <c r="BK98" i="6"/>
  <c r="J107" i="7"/>
  <c r="BK131" i="8"/>
  <c r="J98" i="8"/>
  <c r="J98" i="9"/>
  <c r="BK123" i="10"/>
  <c r="BK111" i="11"/>
  <c r="J114" i="13"/>
  <c r="BK99" i="16"/>
  <c r="J1809" i="18"/>
  <c r="BK1019" i="18"/>
  <c r="J1620" i="18"/>
  <c r="J175" i="18"/>
  <c r="J361" i="18"/>
  <c r="J1002" i="18"/>
  <c r="J1319" i="18"/>
  <c r="J264" i="18"/>
  <c r="J374" i="18"/>
  <c r="BK995" i="18"/>
  <c r="BK264" i="18"/>
  <c r="J1486" i="18"/>
  <c r="J356" i="18"/>
  <c r="BK135" i="19"/>
  <c r="BK157" i="19"/>
  <c r="BK111" i="21"/>
  <c r="BK131" i="22"/>
  <c r="BK100" i="22"/>
  <c r="BK124" i="24"/>
  <c r="J113" i="25"/>
  <c r="J100" i="27"/>
  <c r="BK102" i="27"/>
  <c r="BK99" i="28"/>
  <c r="J369" i="29"/>
  <c r="BK97" i="30"/>
  <c r="BK490" i="32"/>
  <c r="J424" i="32"/>
  <c r="J366" i="32"/>
  <c r="BK299" i="32"/>
  <c r="BK565" i="32"/>
  <c r="J739" i="32"/>
  <c r="J499" i="32"/>
  <c r="J120" i="33"/>
  <c r="BK119" i="33"/>
  <c r="J115" i="34"/>
  <c r="BK112" i="35"/>
  <c r="BK103" i="35"/>
  <c r="J115" i="36"/>
  <c r="J112" i="39"/>
  <c r="J95" i="41"/>
  <c r="BK1035" i="2"/>
  <c r="BK1123" i="2"/>
  <c r="BK186" i="2"/>
  <c r="J225" i="2"/>
  <c r="BK1501" i="2"/>
  <c r="J729" i="2"/>
  <c r="BK1112" i="2"/>
  <c r="BK1556" i="2"/>
  <c r="BK698" i="2"/>
  <c r="BK1731" i="2"/>
  <c r="BK1306" i="2"/>
  <c r="BK141" i="3"/>
  <c r="BK102" i="4"/>
  <c r="J176" i="7"/>
  <c r="J171" i="7"/>
  <c r="BK116" i="8"/>
  <c r="J124" i="9"/>
  <c r="J124" i="10"/>
  <c r="BK106" i="10"/>
  <c r="J123" i="12"/>
  <c r="J115" i="13"/>
  <c r="J92" i="15"/>
  <c r="J173" i="17"/>
  <c r="BK1225" i="18"/>
  <c r="J1429" i="18"/>
  <c r="BK1564" i="18"/>
  <c r="J888" i="18"/>
  <c r="BK1466" i="18"/>
  <c r="BK123" i="18"/>
  <c r="BK930" i="18"/>
  <c r="BK1706" i="18"/>
  <c r="BK849" i="18"/>
  <c r="BK1342" i="18"/>
  <c r="J312" i="18"/>
  <c r="J1738" i="18"/>
  <c r="BK629" i="18"/>
  <c r="BK150" i="19"/>
  <c r="BK126" i="19"/>
  <c r="BK112" i="20"/>
  <c r="J149" i="21"/>
  <c r="BK123" i="22"/>
  <c r="BK134" i="22"/>
  <c r="J114" i="22"/>
  <c r="J127" i="23"/>
  <c r="BK123" i="24"/>
  <c r="BK117" i="26"/>
  <c r="J154" i="27"/>
  <c r="BK138" i="35"/>
  <c r="J136" i="35"/>
  <c r="J110" i="36"/>
  <c r="BK114" i="39"/>
  <c r="BK93" i="41"/>
  <c r="J633" i="2"/>
  <c r="J1126" i="2"/>
  <c r="BK1493" i="2"/>
  <c r="J1456" i="2"/>
  <c r="BK527" i="2"/>
  <c r="J1093" i="2"/>
  <c r="J1719" i="2"/>
  <c r="BK1099" i="2"/>
  <c r="J129" i="3"/>
  <c r="J101" i="6"/>
  <c r="J104" i="7"/>
  <c r="J126" i="8"/>
  <c r="BK120" i="9"/>
  <c r="J113" i="10"/>
  <c r="BK104" i="10"/>
  <c r="BK98" i="11"/>
  <c r="BK128" i="11"/>
  <c r="J127" i="11"/>
  <c r="J117" i="12"/>
  <c r="J181" i="17"/>
  <c r="J1327" i="18"/>
  <c r="BK374" i="18"/>
  <c r="BK943" i="18"/>
  <c r="BK1418" i="18"/>
  <c r="BK246" i="18"/>
  <c r="J1243" i="18"/>
  <c r="BK1103" i="18"/>
  <c r="BK1249" i="18"/>
  <c r="BK1294" i="18"/>
  <c r="J184" i="18"/>
  <c r="J1476" i="18"/>
  <c r="BK124" i="19"/>
  <c r="BK163" i="19"/>
  <c r="BK118" i="19"/>
  <c r="J106" i="20"/>
  <c r="J141" i="21"/>
  <c r="BK132" i="22"/>
  <c r="BK140" i="22"/>
  <c r="BK131" i="23"/>
  <c r="J121" i="24"/>
  <c r="BK113" i="25"/>
  <c r="BK136" i="27"/>
  <c r="BK157" i="27"/>
  <c r="J181" i="29"/>
  <c r="J196" i="29"/>
  <c r="BK196" i="29"/>
  <c r="J124" i="31"/>
  <c r="J216" i="32"/>
  <c r="BK271" i="32"/>
  <c r="J144" i="32"/>
  <c r="BK632" i="32"/>
  <c r="J604" i="32"/>
  <c r="J313" i="32"/>
  <c r="BK463" i="32"/>
  <c r="BK103" i="33"/>
  <c r="BK143" i="33"/>
  <c r="J117" i="34"/>
  <c r="J134" i="35"/>
  <c r="BK145" i="35"/>
  <c r="BK100" i="35"/>
  <c r="J114" i="36"/>
  <c r="BK103" i="39"/>
  <c r="J115" i="40"/>
  <c r="BK1259" i="2"/>
  <c r="J1202" i="2"/>
  <c r="BK1214" i="2"/>
  <c r="BK148" i="2"/>
  <c r="J1543" i="2"/>
  <c r="J536" i="2"/>
  <c r="BK719" i="2"/>
  <c r="BK342" i="2"/>
  <c r="J1703" i="2"/>
  <c r="J1358" i="2"/>
  <c r="BK260" i="2"/>
  <c r="BK110" i="4"/>
  <c r="J110" i="7"/>
  <c r="J125" i="8"/>
  <c r="BK115" i="9"/>
  <c r="J118" i="10"/>
  <c r="J140" i="10"/>
  <c r="BK110" i="12"/>
  <c r="J109" i="13"/>
  <c r="BK104" i="14"/>
  <c r="J160" i="17"/>
  <c r="J1292" i="18"/>
  <c r="J639" i="18"/>
  <c r="J164" i="18"/>
  <c r="BK798" i="18"/>
  <c r="J188" i="18"/>
  <c r="BK1002" i="18"/>
  <c r="BK1429" i="18"/>
  <c r="BK1614" i="18"/>
  <c r="BK1880" i="18"/>
  <c r="BK1243" i="18"/>
  <c r="BK153" i="19"/>
  <c r="J163" i="19"/>
  <c r="J107" i="19"/>
  <c r="J102" i="21"/>
  <c r="BK108" i="21"/>
  <c r="BK103" i="22"/>
  <c r="J154" i="22"/>
  <c r="J129" i="23"/>
  <c r="BK119" i="25"/>
  <c r="BK113" i="26"/>
  <c r="BK156" i="27"/>
  <c r="BK92" i="28"/>
  <c r="J273" i="29"/>
  <c r="J293" i="29"/>
  <c r="J92" i="30"/>
  <c r="J560" i="32"/>
  <c r="J280" i="32"/>
  <c r="J390" i="32"/>
  <c r="BK250" i="32"/>
  <c r="J705" i="32"/>
  <c r="BK660" i="32"/>
  <c r="BK438" i="32"/>
  <c r="J137" i="33"/>
  <c r="BK152" i="33"/>
  <c r="J113" i="34"/>
  <c r="BK123" i="35"/>
  <c r="J112" i="35"/>
  <c r="BK101" i="36"/>
  <c r="BK122" i="37"/>
  <c r="J118" i="39"/>
  <c r="J104" i="40"/>
  <c r="BK95" i="41"/>
  <c r="J401" i="2"/>
  <c r="J466" i="2"/>
  <c r="BK767" i="2"/>
  <c r="BK1364" i="2"/>
  <c r="BK513" i="2"/>
  <c r="J1101" i="2"/>
  <c r="BK1388" i="2"/>
  <c r="BK281" i="2"/>
  <c r="BK1727" i="2"/>
  <c r="J1265" i="2"/>
  <c r="BK112" i="3"/>
  <c r="J105" i="6"/>
  <c r="J101" i="8"/>
  <c r="J112" i="8"/>
  <c r="BK125" i="10"/>
  <c r="BK119" i="10"/>
  <c r="BK121" i="11"/>
  <c r="J99" i="12"/>
  <c r="J104" i="14"/>
  <c r="BK160" i="17"/>
  <c r="J732" i="18"/>
  <c r="J1079" i="18"/>
  <c r="BK1451" i="18"/>
  <c r="J1623" i="18"/>
  <c r="J1680" i="18"/>
  <c r="J119" i="18"/>
  <c r="J317" i="18"/>
  <c r="BK1022" i="18"/>
  <c r="BK1809" i="18"/>
  <c r="J456" i="18"/>
  <c r="BK172" i="19"/>
  <c r="BK114" i="19"/>
  <c r="J168" i="19"/>
  <c r="J104" i="20"/>
  <c r="J140" i="21"/>
  <c r="BK161" i="22"/>
  <c r="J102" i="22"/>
  <c r="J102" i="23"/>
  <c r="J112" i="24"/>
  <c r="J139" i="27"/>
  <c r="J98" i="28"/>
  <c r="BK117" i="29"/>
  <c r="J282" i="29"/>
  <c r="BK96" i="30"/>
  <c r="J287" i="32"/>
  <c r="BK226" i="32"/>
  <c r="BK366" i="32"/>
  <c r="BK409" i="32"/>
  <c r="BK480" i="32"/>
  <c r="J730" i="32"/>
  <c r="BK210" i="32"/>
  <c r="J134" i="33"/>
  <c r="J127" i="34"/>
  <c r="BK125" i="34"/>
  <c r="J116" i="35"/>
  <c r="BK127" i="35"/>
  <c r="J111" i="36"/>
  <c r="BK108" i="39"/>
  <c r="J97" i="41"/>
  <c r="BK978" i="2"/>
  <c r="J1514" i="2"/>
  <c r="J1172" i="2"/>
  <c r="J1315" i="2"/>
  <c r="J1485" i="2"/>
  <c r="BK316" i="2"/>
  <c r="BK1288" i="2"/>
  <c r="BK1153" i="2"/>
  <c r="J710" i="2"/>
  <c r="J172" i="2"/>
  <c r="J1089" i="2"/>
  <c r="J260" i="2"/>
  <c r="BK1707" i="2"/>
  <c r="BK1610" i="2"/>
  <c r="BK1141" i="2"/>
  <c r="J141" i="3"/>
  <c r="J133" i="4"/>
  <c r="BK121" i="7"/>
  <c r="BK146" i="7"/>
  <c r="BK118" i="8"/>
  <c r="BK116" i="9"/>
  <c r="BK111" i="10"/>
  <c r="BK117" i="10"/>
  <c r="J113" i="12"/>
  <c r="J105" i="13"/>
  <c r="BK121" i="16"/>
  <c r="J134" i="17"/>
  <c r="J1570" i="18"/>
  <c r="BK965" i="18"/>
  <c r="J1659" i="18"/>
  <c r="BK1645" i="18"/>
  <c r="J791" i="18"/>
  <c r="BK1424" i="18"/>
  <c r="J350" i="18"/>
  <c r="BK1301" i="18"/>
  <c r="J254" i="18"/>
  <c r="J1207" i="18"/>
  <c r="J1546" i="18"/>
  <c r="BK854" i="18"/>
  <c r="BK1834" i="18"/>
  <c r="J1366" i="18"/>
  <c r="BK221" i="18"/>
  <c r="BK120" i="19"/>
  <c r="J106" i="19"/>
  <c r="BK166" i="19"/>
  <c r="J99" i="20"/>
  <c r="BK145" i="21"/>
  <c r="J160" i="22"/>
  <c r="BK122" i="22"/>
  <c r="J106" i="22"/>
  <c r="J132" i="23"/>
  <c r="BK122" i="24"/>
  <c r="J118" i="25"/>
  <c r="BK152" i="27"/>
  <c r="J111" i="27"/>
  <c r="BK308" i="29"/>
  <c r="J256" i="29"/>
  <c r="BK105" i="30"/>
  <c r="BK688" i="32"/>
  <c r="BK617" i="32"/>
  <c r="BK487" i="32"/>
  <c r="J587" i="32"/>
  <c r="BK502" i="32"/>
  <c r="BK445" i="32"/>
  <c r="BK319" i="32"/>
  <c r="J688" i="32"/>
  <c r="J103" i="33"/>
  <c r="J141" i="33"/>
  <c r="J129" i="34"/>
  <c r="BK123" i="34"/>
  <c r="BK121" i="35"/>
  <c r="BK126" i="35"/>
  <c r="J121" i="36"/>
  <c r="J122" i="36"/>
  <c r="J99" i="37"/>
  <c r="BK111" i="37"/>
  <c r="BK105" i="37"/>
  <c r="BK117" i="38"/>
  <c r="J114" i="38"/>
  <c r="J119" i="38"/>
  <c r="J100" i="38"/>
  <c r="BK112" i="38"/>
  <c r="BK121" i="40"/>
  <c r="J989" i="2"/>
  <c r="BK1358" i="2"/>
  <c r="J568" i="2"/>
  <c r="J1220" i="2"/>
  <c r="J323" i="2"/>
  <c r="J978" i="2"/>
  <c r="J1249" i="2"/>
  <c r="BK254" i="2"/>
  <c r="BK1164" i="2"/>
  <c r="BK1535" i="2"/>
  <c r="BK886" i="2"/>
  <c r="J1828" i="2"/>
  <c r="BK1458" i="2"/>
  <c r="J444" i="2"/>
  <c r="BK104" i="3"/>
  <c r="BK99" i="5"/>
  <c r="BK142" i="7"/>
  <c r="BK135" i="8"/>
  <c r="BK104" i="8"/>
  <c r="J104" i="9"/>
  <c r="BK114" i="10"/>
  <c r="BK131" i="10"/>
  <c r="BK101" i="13"/>
  <c r="BK94" i="14"/>
  <c r="BK110" i="17"/>
  <c r="BK115" i="17"/>
  <c r="J1209" i="18"/>
  <c r="BK1719" i="18"/>
  <c r="BK939" i="18"/>
  <c r="BK1562" i="18"/>
  <c r="BK254" i="18"/>
  <c r="J614" i="18"/>
  <c r="BK802" i="18"/>
  <c r="BK1392" i="18"/>
  <c r="BK1668" i="18"/>
  <c r="BK771" i="18"/>
  <c r="J1850" i="18"/>
  <c r="J696" i="18"/>
  <c r="BK155" i="19"/>
  <c r="BK160" i="19"/>
  <c r="J183" i="19"/>
  <c r="BK101" i="20"/>
  <c r="J139" i="21"/>
  <c r="BK104" i="22"/>
  <c r="BK117" i="22"/>
  <c r="J103" i="22"/>
  <c r="J115" i="24"/>
  <c r="BK116" i="25"/>
  <c r="BK102" i="26"/>
  <c r="J115" i="27"/>
  <c r="J123" i="27"/>
  <c r="J346" i="29"/>
  <c r="BK168" i="29"/>
  <c r="J252" i="29"/>
  <c r="BK102" i="30"/>
  <c r="BK504" i="32"/>
  <c r="BK418" i="32"/>
  <c r="BK471" i="32"/>
  <c r="J405" i="32"/>
  <c r="BK378" i="32"/>
  <c r="BK368" i="32"/>
  <c r="J220" i="32"/>
  <c r="BK374" i="32"/>
  <c r="BK113" i="33"/>
  <c r="J154" i="33"/>
  <c r="BK113" i="34"/>
  <c r="J101" i="36"/>
  <c r="BK125" i="37"/>
  <c r="J102" i="40"/>
  <c r="J1535" i="2"/>
  <c r="BK352" i="2"/>
  <c r="J700" i="2"/>
  <c r="J1259" i="2"/>
  <c r="BK1514" i="2"/>
  <c r="BK754" i="2"/>
  <c r="BK744" i="2"/>
  <c r="BK1520" i="2"/>
  <c r="BK374" i="2"/>
  <c r="J1709" i="2"/>
  <c r="BK1198" i="2"/>
  <c r="J104" i="3"/>
  <c r="J156" i="4"/>
  <c r="J96" i="6"/>
  <c r="J127" i="7"/>
  <c r="BK136" i="8"/>
  <c r="J117" i="8"/>
  <c r="BK118" i="9"/>
  <c r="BK105" i="10"/>
  <c r="BK124" i="10"/>
  <c r="BK100" i="11"/>
  <c r="J118" i="12"/>
  <c r="BK91" i="14"/>
  <c r="BK129" i="16"/>
  <c r="J1714" i="18"/>
  <c r="BK1748" i="18"/>
  <c r="J1465" i="18"/>
  <c r="J849" i="18"/>
  <c r="BK959" i="18"/>
  <c r="BK1441" i="18"/>
  <c r="J707" i="18"/>
  <c r="BK1199" i="18"/>
  <c r="BK1523" i="18"/>
  <c r="BK652" i="18"/>
  <c r="J1608" i="18"/>
  <c r="J728" i="18"/>
  <c r="J170" i="19"/>
  <c r="J140" i="19"/>
  <c r="BK176" i="19"/>
  <c r="BK104" i="21"/>
  <c r="BK128" i="21"/>
  <c r="BK114" i="22"/>
  <c r="J131" i="22"/>
  <c r="BK120" i="25"/>
  <c r="J116" i="26"/>
  <c r="BK146" i="27"/>
  <c r="J156" i="27"/>
  <c r="BK301" i="29"/>
  <c r="J211" i="29"/>
  <c r="J294" i="29"/>
  <c r="BK99" i="30"/>
  <c r="J517" i="32"/>
  <c r="J325" i="32"/>
  <c r="J277" i="32"/>
  <c r="J627" i="32"/>
  <c r="BK519" i="32"/>
  <c r="J718" i="32"/>
  <c r="J139" i="33"/>
  <c r="BK122" i="33"/>
  <c r="BK129" i="33"/>
  <c r="BK103" i="34"/>
  <c r="J149" i="35"/>
  <c r="BK143" i="35"/>
  <c r="J119" i="36"/>
  <c r="BK98" i="36"/>
  <c r="J113" i="39"/>
  <c r="J114" i="40"/>
  <c r="J114" i="41"/>
  <c r="J895" i="2"/>
  <c r="J1224" i="2"/>
  <c r="BK500" i="2"/>
  <c r="BK721" i="2"/>
  <c r="J1253" i="2"/>
  <c r="BK1588" i="2"/>
  <c r="J396" i="2"/>
  <c r="J1160" i="2"/>
  <c r="J1226" i="2"/>
  <c r="BK1755" i="2"/>
  <c r="BK1529" i="2"/>
  <c r="J689" i="2"/>
  <c r="BK148" i="4"/>
  <c r="BK107" i="6"/>
  <c r="J152" i="7"/>
  <c r="BK119" i="8"/>
  <c r="J128" i="9"/>
  <c r="J146" i="10"/>
  <c r="J121" i="10"/>
  <c r="J120" i="12"/>
  <c r="J98" i="13"/>
  <c r="J91" i="14"/>
  <c r="J152" i="17"/>
  <c r="BK1145" i="18"/>
  <c r="J1442" i="18"/>
  <c r="J1237" i="18"/>
  <c r="BK192" i="18"/>
  <c r="BK1107" i="18"/>
  <c r="BK1456" i="18"/>
  <c r="BK822" i="18"/>
  <c r="J1472" i="18"/>
  <c r="BK1412" i="18"/>
  <c r="J438" i="18"/>
  <c r="J1807" i="18"/>
  <c r="J237" i="18"/>
  <c r="BK161" i="19"/>
  <c r="J104" i="19"/>
  <c r="J104" i="21"/>
  <c r="J129" i="22"/>
  <c r="BK136" i="22"/>
  <c r="J112" i="22"/>
  <c r="J109" i="23"/>
  <c r="BK110" i="25"/>
  <c r="J114" i="27"/>
  <c r="BK150" i="27"/>
  <c r="J316" i="29"/>
  <c r="J119" i="29"/>
  <c r="BK102" i="29"/>
  <c r="BK100" i="30"/>
  <c r="J342" i="32"/>
  <c r="BK257" i="32"/>
  <c r="J130" i="32"/>
  <c r="J478" i="32"/>
  <c r="J507" i="32"/>
  <c r="BK323" i="32"/>
  <c r="BK529" i="32"/>
  <c r="J145" i="33"/>
  <c r="J99" i="33"/>
  <c r="BK109" i="34"/>
  <c r="J140" i="35"/>
  <c r="BK118" i="35"/>
  <c r="BK115" i="36"/>
  <c r="J123" i="37"/>
  <c r="J113" i="40"/>
  <c r="J100" i="40"/>
  <c r="BK679" i="2"/>
  <c r="J414" i="2"/>
  <c r="J945" i="2"/>
  <c r="BK1284" i="2"/>
  <c r="BK772" i="2"/>
  <c r="J1243" i="2"/>
  <c r="BK1184" i="2"/>
  <c r="BK1374" i="2"/>
  <c r="BK1832" i="2"/>
  <c r="J1664" i="2"/>
  <c r="J721" i="2"/>
  <c r="J106" i="4"/>
  <c r="BK98" i="5"/>
  <c r="J155" i="7"/>
  <c r="J116" i="8"/>
  <c r="BK98" i="9"/>
  <c r="BK140" i="10"/>
  <c r="J116" i="12"/>
  <c r="J111" i="14"/>
  <c r="J102" i="16"/>
  <c r="BK1680" i="18"/>
  <c r="BK738" i="18"/>
  <c r="BK1082" i="18"/>
  <c r="BK1693" i="18"/>
  <c r="BK787" i="18"/>
  <c r="J1185" i="18"/>
  <c r="BK1465" i="18"/>
  <c r="BK791" i="18"/>
  <c r="BK1436" i="18"/>
  <c r="BK159" i="18"/>
  <c r="BK1273" i="18"/>
  <c r="BK1872" i="18"/>
  <c r="J1199" i="18"/>
  <c r="BK258" i="18"/>
  <c r="BK191" i="19"/>
  <c r="J165" i="19"/>
  <c r="J114" i="20"/>
  <c r="J107" i="21"/>
  <c r="BK149" i="21"/>
  <c r="BK169" i="22"/>
  <c r="J167" i="22"/>
  <c r="BK117" i="23"/>
  <c r="J102" i="25"/>
  <c r="J105" i="26"/>
  <c r="J109" i="27"/>
  <c r="BK114" i="35"/>
  <c r="BK111" i="36"/>
  <c r="BK117" i="39"/>
  <c r="J98" i="40"/>
  <c r="J1437" i="2"/>
  <c r="J211" i="2"/>
  <c r="BK714" i="2"/>
  <c r="J693" i="2"/>
  <c r="J1133" i="2"/>
  <c r="BK1369" i="2"/>
  <c r="BK277" i="2"/>
  <c r="J1735" i="2"/>
  <c r="J1427" i="2"/>
  <c r="BK207" i="2"/>
  <c r="BK143" i="4"/>
  <c r="BK96" i="6"/>
  <c r="BK117" i="7"/>
  <c r="BK126" i="8"/>
  <c r="BK117" i="9"/>
  <c r="J144" i="10"/>
  <c r="J126" i="11"/>
  <c r="BK122" i="11"/>
  <c r="J115" i="11"/>
  <c r="BK118" i="12"/>
  <c r="J108" i="14"/>
  <c r="BK121" i="17"/>
  <c r="BK898" i="18"/>
  <c r="J1329" i="18"/>
  <c r="J1538" i="18"/>
  <c r="BK977" i="18"/>
  <c r="J1369" i="18"/>
  <c r="J1183" i="18"/>
  <c r="J1568" i="18"/>
  <c r="J403" i="18"/>
  <c r="BK913" i="18"/>
  <c r="BK1842" i="18"/>
  <c r="BK644" i="18"/>
  <c r="J115" i="19"/>
  <c r="J179" i="19"/>
  <c r="J105" i="20"/>
  <c r="J150" i="21"/>
  <c r="J169" i="22"/>
  <c r="J143" i="22"/>
  <c r="BK124" i="23"/>
  <c r="BK104" i="24"/>
  <c r="J121" i="25"/>
  <c r="J135" i="27"/>
  <c r="BK151" i="27"/>
  <c r="J223" i="29"/>
  <c r="J246" i="29"/>
  <c r="J89" i="30"/>
  <c r="BK702" i="32"/>
  <c r="J666" i="32"/>
  <c r="BK441" i="32"/>
  <c r="BK206" i="32"/>
  <c r="BK668" i="32"/>
  <c r="J635" i="32"/>
  <c r="J749" i="32"/>
  <c r="J407" i="32"/>
  <c r="J115" i="33"/>
  <c r="BK135" i="33"/>
  <c r="BK97" i="34"/>
  <c r="BK112" i="34"/>
  <c r="BK146" i="35"/>
  <c r="J126" i="35"/>
  <c r="BK107" i="36"/>
  <c r="BK100" i="37"/>
  <c r="BK100" i="39"/>
  <c r="BK108" i="40"/>
  <c r="J1330" i="2"/>
  <c r="BK1499" i="2"/>
  <c r="BK609" i="2"/>
  <c r="J965" i="2"/>
  <c r="J1099" i="2"/>
  <c r="J1035" i="2"/>
  <c r="BK334" i="2"/>
  <c r="AS76" i="1"/>
  <c r="BK931" i="2"/>
  <c r="J117" i="3"/>
  <c r="J99" i="5"/>
  <c r="J162" i="7"/>
  <c r="J117" i="7"/>
  <c r="J128" i="8"/>
  <c r="BK99" i="9"/>
  <c r="BK118" i="10"/>
  <c r="J108" i="11"/>
  <c r="BK99" i="12"/>
  <c r="BK103" i="13"/>
  <c r="BK108" i="16"/>
  <c r="BK147" i="17"/>
  <c r="BK1118" i="18"/>
  <c r="BK331" i="18"/>
  <c r="BK1015" i="18"/>
  <c r="J1103" i="18"/>
  <c r="BK1791" i="18"/>
  <c r="J180" i="18"/>
  <c r="J884" i="18"/>
  <c r="J931" i="18"/>
  <c r="J1842" i="18"/>
  <c r="J822" i="18"/>
  <c r="BK182" i="19"/>
  <c r="J134" i="19"/>
  <c r="J173" i="19"/>
  <c r="BK99" i="20"/>
  <c r="BK105" i="21"/>
  <c r="BK149" i="22"/>
  <c r="BK138" i="22"/>
  <c r="J121" i="23"/>
  <c r="J123" i="24"/>
  <c r="BK103" i="25"/>
  <c r="J137" i="27"/>
  <c r="BK100" i="27"/>
  <c r="J100" i="28"/>
  <c r="J287" i="29"/>
  <c r="BK89" i="30"/>
  <c r="BK120" i="31"/>
  <c r="J299" i="32"/>
  <c r="BK552" i="32"/>
  <c r="J463" i="32"/>
  <c r="BK468" i="32"/>
  <c r="BK292" i="32"/>
  <c r="J238" i="32"/>
  <c r="J197" i="32"/>
  <c r="BK100" i="33"/>
  <c r="BK130" i="33"/>
  <c r="BK142" i="33"/>
  <c r="BK96" i="34"/>
  <c r="BK141" i="35"/>
  <c r="BK126" i="36"/>
  <c r="J124" i="37"/>
  <c r="J115" i="39"/>
  <c r="BK112" i="40"/>
  <c r="BK1613" i="2"/>
  <c r="J651" i="2"/>
  <c r="BK1423" i="2"/>
  <c r="BK1495" i="2"/>
  <c r="J254" i="2"/>
  <c r="J496" i="2"/>
  <c r="BK1255" i="2"/>
  <c r="BK1468" i="2"/>
  <c r="J1487" i="2"/>
  <c r="BK1848" i="2"/>
  <c r="BK1398" i="2"/>
  <c r="BK216" i="2"/>
  <c r="J124" i="4"/>
  <c r="BK103" i="6"/>
  <c r="BK137" i="7"/>
  <c r="J104" i="8"/>
  <c r="BK124" i="9"/>
  <c r="J147" i="10"/>
  <c r="BK124" i="11"/>
  <c r="BK122" i="12"/>
  <c r="J97" i="14"/>
  <c r="J155" i="17"/>
  <c r="J1315" i="18"/>
  <c r="J1730" i="18"/>
  <c r="BK545" i="18"/>
  <c r="BK1319" i="18"/>
  <c r="BK154" i="18"/>
  <c r="BK1093" i="18"/>
  <c r="BK1237" i="18"/>
  <c r="J1093" i="18"/>
  <c r="J1431" i="18"/>
  <c r="J644" i="18"/>
  <c r="BK1858" i="18"/>
  <c r="J1153" i="18"/>
  <c r="J136" i="19"/>
  <c r="BK104" i="19"/>
  <c r="J123" i="19"/>
  <c r="J101" i="20"/>
  <c r="BK144" i="21"/>
  <c r="BK119" i="21"/>
  <c r="BK115" i="22"/>
  <c r="BK124" i="22"/>
  <c r="J124" i="23"/>
  <c r="BK115" i="25"/>
  <c r="J118" i="26"/>
  <c r="J103" i="27"/>
  <c r="BK98" i="28"/>
  <c r="BK171" i="29"/>
  <c r="J201" i="29"/>
  <c r="BK101" i="30"/>
  <c r="J698" i="32"/>
  <c r="BK671" i="32"/>
  <c r="J540" i="32"/>
  <c r="J590" i="32"/>
  <c r="BK679" i="32"/>
  <c r="BK683" i="32"/>
  <c r="BK720" i="32"/>
  <c r="BK139" i="33"/>
  <c r="BK108" i="33"/>
  <c r="J133" i="33"/>
  <c r="J111" i="34"/>
  <c r="BK128" i="35"/>
  <c r="BK136" i="35"/>
  <c r="J106" i="36"/>
  <c r="J102" i="37"/>
  <c r="BK113" i="39"/>
  <c r="BK1651" i="2"/>
  <c r="J663" i="2"/>
  <c r="BK1109" i="2"/>
  <c r="BK1479" i="2"/>
  <c r="J527" i="2"/>
  <c r="J1129" i="2"/>
  <c r="J1072" i="2"/>
  <c r="BK1224" i="2"/>
  <c r="J1550" i="2"/>
  <c r="J1723" i="2"/>
  <c r="BK1437" i="2"/>
  <c r="J980" i="2"/>
  <c r="J100" i="3"/>
  <c r="J103" i="5"/>
  <c r="BK172" i="7"/>
  <c r="J103" i="8"/>
  <c r="BK100" i="8"/>
  <c r="BK102" i="9"/>
  <c r="BK151" i="10"/>
  <c r="J128" i="10"/>
  <c r="BK129" i="11"/>
  <c r="BK98" i="12"/>
  <c r="J100" i="14"/>
  <c r="J142" i="17"/>
  <c r="J1461" i="18"/>
  <c r="BK322" i="18"/>
  <c r="J1072" i="18"/>
  <c r="BK1470" i="18"/>
  <c r="BK148" i="18"/>
  <c r="BK1032" i="18"/>
  <c r="BK1153" i="18"/>
  <c r="J1748" i="18"/>
  <c r="J1068" i="18"/>
  <c r="J1645" i="18"/>
  <c r="J955" i="18"/>
  <c r="J1872" i="18"/>
  <c r="J1470" i="18"/>
  <c r="J787" i="18"/>
  <c r="J141" i="19"/>
  <c r="BK148" i="19"/>
  <c r="BK185" i="19"/>
  <c r="J111" i="20"/>
  <c r="J121" i="21"/>
  <c r="BK142" i="22"/>
  <c r="J150" i="22"/>
  <c r="J126" i="22"/>
  <c r="BK105" i="23"/>
  <c r="J119" i="24"/>
  <c r="J120" i="26"/>
  <c r="BK158" i="27"/>
  <c r="BK127" i="27"/>
  <c r="J206" i="29"/>
  <c r="BK293" i="29"/>
  <c r="BK123" i="29"/>
  <c r="BK95" i="31"/>
  <c r="BK277" i="32"/>
  <c r="BK344" i="32"/>
  <c r="J438" i="32"/>
  <c r="J344" i="32"/>
  <c r="J364" i="32"/>
  <c r="J629" i="32"/>
  <c r="BK739" i="32"/>
  <c r="BK522" i="32"/>
  <c r="J124" i="33"/>
  <c r="BK148" i="33"/>
  <c r="J132" i="34"/>
  <c r="BK118" i="34"/>
  <c r="J130" i="35"/>
  <c r="J142" i="35"/>
  <c r="J94" i="35"/>
  <c r="BK122" i="36"/>
  <c r="BK124" i="36"/>
  <c r="BK118" i="37"/>
  <c r="BK114" i="38"/>
  <c r="BK99" i="38"/>
  <c r="BK115" i="38"/>
  <c r="J98" i="38"/>
  <c r="BK101" i="38"/>
  <c r="J117" i="38"/>
  <c r="J98" i="39"/>
  <c r="BK113" i="41"/>
  <c r="J342" i="2"/>
  <c r="BK1089" i="2"/>
  <c r="BK370" i="2"/>
  <c r="J732" i="2"/>
  <c r="BK1101" i="2"/>
  <c r="BK1511" i="2"/>
  <c r="J1398" i="2"/>
  <c r="BK953" i="2"/>
  <c r="J309" i="2"/>
  <c r="J667" i="2"/>
  <c r="J1789" i="2"/>
  <c r="BK1676" i="2"/>
  <c r="BK1015" i="2"/>
  <c r="J137" i="3"/>
  <c r="J129" i="4"/>
  <c r="J173" i="7"/>
  <c r="BK156" i="7"/>
  <c r="J102" i="8"/>
  <c r="BK107" i="9"/>
  <c r="BK129" i="10"/>
  <c r="BK136" i="10"/>
  <c r="J119" i="13"/>
  <c r="J96" i="14"/>
  <c r="BK131" i="16"/>
  <c r="J126" i="17"/>
  <c r="BK1405" i="18"/>
  <c r="J397" i="18"/>
  <c r="BK1138" i="18"/>
  <c r="J1689" i="18"/>
  <c r="J943" i="18"/>
  <c r="BK143" i="18"/>
  <c r="BK1193" i="18"/>
  <c r="J1802" i="18"/>
  <c r="BK624" i="18"/>
  <c r="J1256" i="18"/>
  <c r="BK242" i="18"/>
  <c r="BK900" i="18"/>
  <c r="BK1864" i="18"/>
  <c r="BK1062" i="18"/>
  <c r="BK189" i="19"/>
  <c r="BK179" i="19"/>
  <c r="BK129" i="19"/>
  <c r="BK116" i="19"/>
  <c r="J111" i="21"/>
  <c r="BK166" i="22"/>
  <c r="BK129" i="22"/>
  <c r="BK129" i="23"/>
  <c r="BK118" i="24"/>
  <c r="J120" i="25"/>
  <c r="BK122" i="27"/>
  <c r="J101" i="27"/>
  <c r="BK100" i="28"/>
  <c r="BK300" i="29"/>
  <c r="BK336" i="29"/>
  <c r="BK94" i="30"/>
  <c r="BK109" i="31"/>
  <c r="BK686" i="32"/>
  <c r="J161" i="32"/>
  <c r="BK618" i="32"/>
  <c r="J174" i="32"/>
  <c r="BK694" i="32"/>
  <c r="BK691" i="32"/>
  <c r="J753" i="32"/>
  <c r="J458" i="32"/>
  <c r="J130" i="33"/>
  <c r="BK147" i="33"/>
  <c r="J110" i="34"/>
  <c r="BK124" i="34"/>
  <c r="BK96" i="35"/>
  <c r="J101" i="37"/>
  <c r="BK105" i="40"/>
  <c r="J99" i="41"/>
  <c r="J683" i="2"/>
  <c r="BK989" i="2"/>
  <c r="BK647" i="2"/>
  <c r="J1015" i="2"/>
  <c r="J160" i="2"/>
  <c r="J545" i="2"/>
  <c r="BK1068" i="2"/>
  <c r="J1414" i="2"/>
  <c r="J704" i="2"/>
  <c r="BK1684" i="2"/>
  <c r="BK985" i="2"/>
  <c r="J131" i="3"/>
  <c r="BK104" i="4"/>
  <c r="BK164" i="7"/>
  <c r="BK127" i="7"/>
  <c r="BK124" i="8"/>
  <c r="BK119" i="9"/>
  <c r="BK134" i="10"/>
  <c r="J129" i="11"/>
  <c r="BK113" i="12"/>
  <c r="BK102" i="14"/>
  <c r="BK114" i="16"/>
  <c r="J174" i="17"/>
  <c r="BK1130" i="18"/>
  <c r="BK1111" i="18"/>
  <c r="BK1397" i="18"/>
  <c r="J293" i="18"/>
  <c r="J1130" i="18"/>
  <c r="J258" i="18"/>
  <c r="J874" i="18"/>
  <c r="J1335" i="18"/>
  <c r="BK1610" i="18"/>
  <c r="J959" i="18"/>
  <c r="BK180" i="18"/>
  <c r="J1303" i="18"/>
  <c r="BK312" i="18"/>
  <c r="BK112" i="19"/>
  <c r="J100" i="20"/>
  <c r="J128" i="21"/>
  <c r="BK157" i="22"/>
  <c r="J133" i="22"/>
  <c r="BK123" i="23"/>
  <c r="BK115" i="24"/>
  <c r="BK108" i="26"/>
  <c r="BK107" i="27"/>
  <c r="J99" i="28"/>
  <c r="J112" i="29"/>
  <c r="J301" i="29"/>
  <c r="J105" i="30"/>
  <c r="J583" i="32"/>
  <c r="J369" i="32"/>
  <c r="J686" i="32"/>
  <c r="J569" i="32"/>
  <c r="BK615" i="32"/>
  <c r="J487" i="32"/>
  <c r="J519" i="32"/>
  <c r="BK144" i="33"/>
  <c r="J143" i="33"/>
  <c r="J134" i="34"/>
  <c r="J119" i="34"/>
  <c r="BK107" i="35"/>
  <c r="J114" i="35"/>
  <c r="J116" i="36"/>
  <c r="J116" i="38"/>
  <c r="J109" i="39"/>
  <c r="BK110" i="40"/>
  <c r="BK1145" i="2"/>
  <c r="BK1545" i="2"/>
  <c r="BK980" i="2"/>
  <c r="J462" i="2"/>
  <c r="J923" i="2"/>
  <c r="J1417" i="2"/>
  <c r="BK1561" i="2"/>
  <c r="J776" i="2"/>
  <c r="J782" i="2"/>
  <c r="J1819" i="2"/>
  <c r="BK1671" i="2"/>
  <c r="BK380" i="2"/>
  <c r="J104" i="4"/>
  <c r="BK99" i="6"/>
  <c r="BK151" i="7"/>
  <c r="J129" i="8"/>
  <c r="BK99" i="8"/>
  <c r="J120" i="10"/>
  <c r="J105" i="10"/>
  <c r="BK113" i="11"/>
  <c r="BK105" i="13"/>
  <c r="BK106" i="14"/>
  <c r="BK100" i="17"/>
  <c r="BK1661" i="18"/>
  <c r="J1713" i="18"/>
  <c r="J1392" i="18"/>
  <c r="BK1674" i="18"/>
  <c r="J1605" i="18"/>
  <c r="BK1165" i="18"/>
  <c r="BK1576" i="18"/>
  <c r="J753" i="18"/>
  <c r="J932" i="18"/>
  <c r="J1846" i="18"/>
  <c r="BK618" i="18"/>
  <c r="BK154" i="19"/>
  <c r="J191" i="19"/>
  <c r="J129" i="19"/>
  <c r="J127" i="21"/>
  <c r="J126" i="21"/>
  <c r="BK153" i="22"/>
  <c r="BK144" i="22"/>
  <c r="J115" i="23"/>
  <c r="J126" i="24"/>
  <c r="J103" i="26"/>
  <c r="BK153" i="27"/>
  <c r="BK101" i="27"/>
  <c r="J259" i="29"/>
  <c r="BK191" i="29"/>
  <c r="BK95" i="30"/>
  <c r="J615" i="32"/>
  <c r="BK590" i="32"/>
  <c r="BK476" i="32"/>
  <c r="J378" i="32"/>
  <c r="J334" i="32"/>
  <c r="BK666" i="32"/>
  <c r="BK727" i="32"/>
  <c r="J113" i="33"/>
  <c r="J125" i="33"/>
  <c r="J131" i="34"/>
  <c r="J126" i="34"/>
  <c r="BK94" i="35"/>
  <c r="J118" i="35"/>
  <c r="BK130" i="36"/>
  <c r="BK117" i="37"/>
  <c r="BK100" i="40"/>
  <c r="J1176" i="2"/>
  <c r="J1622" i="2"/>
  <c r="BK633" i="2"/>
  <c r="BK1023" i="2"/>
  <c r="J1495" i="2"/>
  <c r="J334" i="2"/>
  <c r="BK523" i="2"/>
  <c r="J1267" i="2"/>
  <c r="J1448" i="2"/>
  <c r="J592" i="2"/>
  <c r="BK1771" i="2"/>
  <c r="J1468" i="2"/>
  <c r="J121" i="2"/>
  <c r="BK131" i="4"/>
  <c r="BK176" i="7"/>
  <c r="BK118" i="7"/>
  <c r="J110" i="8"/>
  <c r="BK123" i="9"/>
  <c r="BK135" i="10"/>
  <c r="J101" i="11"/>
  <c r="BK105" i="12"/>
  <c r="BK109" i="14"/>
  <c r="BK152" i="17"/>
  <c r="BK1407" i="18"/>
  <c r="BK286" i="18"/>
  <c r="J246" i="18"/>
  <c r="BK954" i="18"/>
  <c r="J1566" i="18"/>
  <c r="J765" i="18"/>
  <c r="J1193" i="18"/>
  <c r="BK1557" i="18"/>
  <c r="J473" i="18"/>
  <c r="J954" i="18"/>
  <c r="BK1853" i="18"/>
  <c r="J973" i="18"/>
  <c r="J144" i="19"/>
  <c r="BK188" i="19"/>
  <c r="BK122" i="19"/>
  <c r="BK109" i="20"/>
  <c r="J133" i="21"/>
  <c r="BK122" i="21"/>
  <c r="BK141" i="22"/>
  <c r="J162" i="22"/>
  <c r="BK106" i="23"/>
  <c r="J116" i="25"/>
  <c r="BK120" i="26"/>
  <c r="J127" i="27"/>
  <c r="J108" i="27"/>
  <c r="J104" i="35"/>
  <c r="J112" i="36"/>
  <c r="BK115" i="37"/>
  <c r="J105" i="40"/>
  <c r="J358" i="2"/>
  <c r="J914" i="2"/>
  <c r="J1353" i="2"/>
  <c r="BK1081" i="2"/>
  <c r="J1366" i="2"/>
  <c r="J655" i="2"/>
  <c r="BK1194" i="2"/>
  <c r="J1759" i="2"/>
  <c r="J1667" i="2"/>
  <c r="BK693" i="2"/>
  <c r="BK106" i="4"/>
  <c r="J129" i="7"/>
  <c r="J164" i="7"/>
  <c r="BK113" i="8"/>
  <c r="J112" i="9"/>
  <c r="BK132" i="10"/>
  <c r="BK130" i="11"/>
  <c r="BK106" i="11"/>
  <c r="J113" i="11"/>
  <c r="J102" i="12"/>
  <c r="J104" i="16"/>
  <c r="BK1442" i="18"/>
  <c r="BK1544" i="18"/>
  <c r="J1576" i="18"/>
  <c r="BK356" i="18"/>
  <c r="J738" i="18"/>
  <c r="J894" i="18"/>
  <c r="J1088" i="18"/>
  <c r="BK1574" i="18"/>
  <c r="J337" i="18"/>
  <c r="J1618" i="18"/>
  <c r="J520" i="18"/>
  <c r="J139" i="19"/>
  <c r="J120" i="19"/>
  <c r="J148" i="19"/>
  <c r="BK114" i="21"/>
  <c r="BK155" i="22"/>
  <c r="J128" i="22"/>
  <c r="BK130" i="23"/>
  <c r="J122" i="24"/>
  <c r="J102" i="26"/>
  <c r="J107" i="27"/>
  <c r="BK130" i="27"/>
  <c r="J90" i="28"/>
  <c r="BK152" i="29"/>
  <c r="BK346" i="29"/>
  <c r="J102" i="30"/>
  <c r="BK544" i="32"/>
  <c r="BK646" i="32"/>
  <c r="J648" i="32"/>
  <c r="BK611" i="32"/>
  <c r="BK411" i="32"/>
  <c r="BK202" i="32"/>
  <c r="BK638" i="32"/>
  <c r="J131" i="33"/>
  <c r="BK105" i="33"/>
  <c r="J121" i="34"/>
  <c r="J129" i="35"/>
  <c r="BK115" i="35"/>
  <c r="BK99" i="36"/>
  <c r="J119" i="37"/>
  <c r="BK111" i="39"/>
  <c r="BK106" i="41"/>
  <c r="BK390" i="2"/>
  <c r="J1027" i="2"/>
  <c r="BK1366" i="2"/>
  <c r="BK1509" i="2"/>
  <c r="J505" i="2"/>
  <c r="BK782" i="2"/>
  <c r="J1610" i="2"/>
  <c r="BK910" i="2"/>
  <c r="J1031" i="2"/>
  <c r="BK1759" i="2"/>
  <c r="BK1485" i="2"/>
  <c r="BK557" i="2"/>
  <c r="BK126" i="4"/>
  <c r="J154" i="7"/>
  <c r="J156" i="7"/>
  <c r="J122" i="9"/>
  <c r="J149" i="10"/>
  <c r="J134" i="10"/>
  <c r="J103" i="11"/>
  <c r="J98" i="12"/>
  <c r="BK95" i="14"/>
  <c r="J99" i="16"/>
  <c r="BK1620" i="18"/>
  <c r="J1000" i="18"/>
  <c r="BK1374" i="18"/>
  <c r="BK1572" i="18"/>
  <c r="BK390" i="18"/>
  <c r="J991" i="18"/>
  <c r="J1171" i="18"/>
  <c r="J1574" i="18"/>
  <c r="BK278" i="18"/>
  <c r="J723" i="18"/>
  <c r="BK1827" i="18"/>
  <c r="BK1115" i="18"/>
  <c r="J171" i="18"/>
  <c r="BK146" i="19"/>
  <c r="J189" i="19"/>
  <c r="BK98" i="20"/>
  <c r="J116" i="21"/>
  <c r="BK100" i="21"/>
  <c r="J124" i="22"/>
  <c r="BK156" i="22"/>
  <c r="J106" i="23"/>
  <c r="BK100" i="23"/>
  <c r="J157" i="27"/>
  <c r="J102" i="27"/>
  <c r="J110" i="27"/>
  <c r="J231" i="29"/>
  <c r="J138" i="29"/>
  <c r="BK294" i="29"/>
  <c r="BK448" i="32"/>
  <c r="J716" i="32"/>
  <c r="J661" i="32"/>
  <c r="BK497" i="32"/>
  <c r="BK648" i="32"/>
  <c r="J464" i="32"/>
  <c r="BK682" i="32"/>
  <c r="J121" i="33"/>
  <c r="BK145" i="33"/>
  <c r="BK94" i="34"/>
  <c r="BK116" i="34"/>
  <c r="J148" i="35"/>
  <c r="J147" i="35"/>
  <c r="J100" i="36"/>
  <c r="BK114" i="37"/>
  <c r="J117" i="40"/>
  <c r="J101" i="41"/>
  <c r="J1050" i="2"/>
  <c r="J1561" i="2"/>
  <c r="BK706" i="2"/>
  <c r="J531" i="2"/>
  <c r="BK291" i="2"/>
  <c r="J835" i="2"/>
  <c r="BK1335" i="2"/>
  <c r="BK736" i="2"/>
  <c r="BK918" i="2"/>
  <c r="J1771" i="2"/>
  <c r="J1588" i="2"/>
  <c r="J670" i="2"/>
  <c r="BK133" i="3"/>
  <c r="BK97" i="5"/>
  <c r="BK163" i="7"/>
  <c r="BK112" i="8"/>
  <c r="J116" i="9"/>
  <c r="BK122" i="10"/>
  <c r="BK115" i="11"/>
  <c r="J100" i="12"/>
  <c r="J100" i="13"/>
  <c r="BK104" i="16"/>
  <c r="J147" i="17"/>
  <c r="J1138" i="18"/>
  <c r="BK1628" i="18"/>
  <c r="J1529" i="18"/>
  <c r="BK350" i="18"/>
  <c r="J1397" i="18"/>
  <c r="BK1507" i="18"/>
  <c r="BK1255" i="18"/>
  <c r="BK1738" i="18"/>
  <c r="BK903" i="18"/>
  <c r="J1876" i="18"/>
  <c r="BK757" i="18"/>
  <c r="BK165" i="19"/>
  <c r="BK123" i="19"/>
  <c r="BK112" i="21"/>
  <c r="J164" i="22"/>
  <c r="BK163" i="22"/>
  <c r="BK110" i="23"/>
  <c r="J102" i="24"/>
  <c r="J100" i="25"/>
  <c r="J155" i="27"/>
  <c r="BK117" i="27"/>
  <c r="BK323" i="29"/>
  <c r="J245" i="29"/>
  <c r="J96" i="30"/>
  <c r="BK105" i="31"/>
  <c r="J194" i="32"/>
  <c r="J598" i="32"/>
  <c r="BK507" i="32"/>
  <c r="J552" i="32"/>
  <c r="J562" i="32"/>
  <c r="BK343" i="32"/>
  <c r="J746" i="32"/>
  <c r="J360" i="32"/>
  <c r="J129" i="33"/>
  <c r="BK154" i="33"/>
  <c r="BK131" i="34"/>
  <c r="J119" i="35"/>
  <c r="J122" i="35"/>
  <c r="BK116" i="35"/>
  <c r="BK127" i="36"/>
  <c r="BK98" i="39"/>
  <c r="J126" i="40"/>
  <c r="BK1243" i="2"/>
  <c r="J1208" i="2"/>
  <c r="J579" i="2"/>
  <c r="BK954" i="2"/>
  <c r="J973" i="2"/>
  <c r="J1364" i="2"/>
  <c r="J1613" i="2"/>
  <c r="BK596" i="2"/>
  <c r="BK1431" i="2"/>
  <c r="BK729" i="2"/>
  <c r="J1755" i="2"/>
  <c r="J1680" i="2"/>
  <c r="BK1344" i="2"/>
  <c r="BK651" i="2"/>
  <c r="J137" i="4"/>
  <c r="J106" i="6"/>
  <c r="J174" i="7"/>
  <c r="BK120" i="8"/>
  <c r="J108" i="9"/>
  <c r="J122" i="10"/>
  <c r="BK150" i="10"/>
  <c r="J128" i="11"/>
  <c r="J106" i="12"/>
  <c r="BK119" i="13"/>
  <c r="BK95" i="16"/>
  <c r="BK1813" i="18"/>
  <c r="BK783" i="18"/>
  <c r="BK946" i="18"/>
  <c r="BK1185" i="18"/>
  <c r="BK299" i="18"/>
  <c r="J1301" i="18"/>
  <c r="J1787" i="18"/>
  <c r="J946" i="18"/>
  <c r="BK1536" i="18"/>
  <c r="J898" i="18"/>
  <c r="J1358" i="18"/>
  <c r="BK703" i="18"/>
  <c r="J1897" i="18"/>
  <c r="BK1593" i="18"/>
  <c r="J652" i="18"/>
  <c r="BK143" i="19"/>
  <c r="J160" i="19"/>
  <c r="J192" i="19"/>
  <c r="BK148" i="21"/>
  <c r="BK127" i="21"/>
  <c r="J152" i="22"/>
  <c r="BK150" i="22"/>
  <c r="BK126" i="23"/>
  <c r="J103" i="23"/>
  <c r="BK118" i="25"/>
  <c r="J113" i="26"/>
  <c r="BK139" i="27"/>
  <c r="BK334" i="29"/>
  <c r="J191" i="29"/>
  <c r="BK245" i="29"/>
  <c r="BK91" i="30"/>
  <c r="BK593" i="32"/>
  <c r="BK705" i="32"/>
  <c r="J675" i="32"/>
  <c r="BK360" i="32"/>
  <c r="BK623" i="32"/>
  <c r="BK713" i="32"/>
  <c r="BK675" i="32"/>
  <c r="J250" i="32"/>
  <c r="BK494" i="32"/>
  <c r="BK134" i="33"/>
  <c r="J109" i="33"/>
  <c r="J135" i="33"/>
  <c r="BK128" i="34"/>
  <c r="J122" i="34"/>
  <c r="J144" i="35"/>
  <c r="BK122" i="35"/>
  <c r="BK110" i="36"/>
  <c r="BK110" i="37"/>
  <c r="BK109" i="37"/>
  <c r="J106" i="37"/>
  <c r="J101" i="38"/>
  <c r="J112" i="38"/>
  <c r="BK113" i="38"/>
  <c r="J120" i="38"/>
  <c r="J101" i="39"/>
  <c r="BK122" i="40"/>
  <c r="BK1293" i="2"/>
  <c r="J1631" i="2"/>
  <c r="J796" i="2"/>
  <c r="BK118" i="2"/>
  <c r="J549" i="2"/>
  <c r="BK1202" i="2"/>
  <c r="J137" i="2"/>
  <c r="J800" i="2"/>
  <c r="BK1240" i="2"/>
  <c r="BK605" i="2"/>
  <c r="J1303" i="2"/>
  <c r="J1865" i="2"/>
  <c r="BK1703" i="2"/>
  <c r="J1350" i="2"/>
  <c r="BK117" i="3"/>
  <c r="J115" i="4"/>
  <c r="BK136" i="7"/>
  <c r="J127" i="8"/>
  <c r="J127" i="9"/>
  <c r="BK153" i="10"/>
  <c r="BK149" i="10"/>
  <c r="J112" i="13"/>
  <c r="J112" i="14"/>
  <c r="J175" i="17"/>
  <c r="BK142" i="17"/>
  <c r="BK1762" i="18"/>
  <c r="J1046" i="18"/>
  <c r="BK1670" i="18"/>
  <c r="BK419" i="18"/>
  <c r="BK1461" i="18"/>
  <c r="J865" i="18"/>
  <c r="BK1598" i="18"/>
  <c r="BK955" i="18"/>
  <c r="J977" i="18"/>
  <c r="BK1458" i="18"/>
  <c r="J948" i="18"/>
  <c r="J1398" i="18"/>
  <c r="J654" i="18"/>
  <c r="BK1472" i="18"/>
  <c r="J564" i="18"/>
  <c r="BK110" i="19"/>
  <c r="J172" i="19"/>
  <c r="BK147" i="19"/>
  <c r="BK107" i="20"/>
  <c r="J103" i="21"/>
  <c r="J130" i="21"/>
  <c r="BK135" i="22"/>
  <c r="J110" i="22"/>
  <c r="BK103" i="23"/>
  <c r="BK102" i="24"/>
  <c r="J115" i="26"/>
  <c r="J152" i="27"/>
  <c r="J97" i="28"/>
  <c r="BK112" i="29"/>
  <c r="J239" i="29"/>
  <c r="J100" i="30"/>
  <c r="J679" i="32"/>
  <c r="BK341" i="32"/>
  <c r="J328" i="32"/>
  <c r="J409" i="32"/>
  <c r="J621" i="32"/>
  <c r="BK153" i="32"/>
  <c r="J462" i="32"/>
  <c r="BK328" i="32"/>
  <c r="J514" i="32"/>
  <c r="BK120" i="33"/>
  <c r="BK141" i="33"/>
  <c r="BK131" i="33"/>
  <c r="BK95" i="34"/>
  <c r="J110" i="35"/>
  <c r="BK116" i="39"/>
  <c r="J106" i="40"/>
  <c r="J1444" i="2"/>
  <c r="BK172" i="2"/>
  <c r="J810" i="2"/>
  <c r="J1452" i="2"/>
  <c r="J316" i="2"/>
  <c r="BK897" i="2"/>
  <c r="BK1410" i="2"/>
  <c r="J390" i="2"/>
  <c r="J1123" i="2"/>
  <c r="J1824" i="2"/>
  <c r="J1511" i="2"/>
  <c r="J277" i="2"/>
  <c r="J110" i="4"/>
  <c r="J142" i="7"/>
  <c r="J172" i="7"/>
  <c r="J135" i="8"/>
  <c r="J118" i="9"/>
  <c r="BK120" i="10"/>
  <c r="J148" i="10"/>
  <c r="BK119" i="11"/>
  <c r="BK108" i="12"/>
  <c r="BK107" i="14"/>
  <c r="BK175" i="17"/>
  <c r="BK1612" i="18"/>
  <c r="J629" i="18"/>
  <c r="BK813" i="18"/>
  <c r="BK1259" i="18"/>
  <c r="J1405" i="18"/>
  <c r="BK1600" i="18"/>
  <c r="BK1726" i="18"/>
  <c r="BK981" i="18"/>
  <c r="J1905" i="18"/>
  <c r="J1458" i="18"/>
  <c r="J154" i="19"/>
  <c r="J105" i="19"/>
  <c r="J110" i="19"/>
  <c r="BK135" i="21"/>
  <c r="J109" i="21"/>
  <c r="BK143" i="22"/>
  <c r="BK109" i="22"/>
  <c r="J108" i="23"/>
  <c r="J118" i="24"/>
  <c r="J117" i="25"/>
  <c r="J146" i="27"/>
  <c r="J122" i="27"/>
  <c r="BK96" i="28"/>
  <c r="BK310" i="29"/>
  <c r="BK97" i="29"/>
  <c r="BK92" i="30"/>
  <c r="BK661" i="32"/>
  <c r="J575" i="32"/>
  <c r="BK478" i="32"/>
  <c r="BK220" i="32"/>
  <c r="J226" i="32"/>
  <c r="J736" i="32"/>
  <c r="J336" i="32"/>
  <c r="J108" i="33"/>
  <c r="J104" i="33"/>
  <c r="BK132" i="34"/>
  <c r="BK132" i="35"/>
  <c r="BK130" i="35"/>
  <c r="J127" i="36"/>
  <c r="J122" i="37"/>
  <c r="J106" i="39"/>
  <c r="BK114" i="41"/>
  <c r="J1019" i="2"/>
  <c r="BK1330" i="2"/>
  <c r="J1493" i="2"/>
  <c r="BK639" i="2"/>
  <c r="BK1137" i="2"/>
  <c r="BK1497" i="2"/>
  <c r="BK732" i="2"/>
  <c r="BK689" i="2"/>
  <c r="BK1126" i="2"/>
  <c r="J1832" i="2"/>
  <c r="BK1692" i="2"/>
  <c r="BK1027" i="2"/>
  <c r="BK124" i="3"/>
  <c r="BK106" i="6"/>
  <c r="BK170" i="7"/>
  <c r="BK129" i="7"/>
  <c r="J123" i="8"/>
  <c r="BK133" i="10"/>
  <c r="J103" i="10"/>
  <c r="J119" i="11"/>
  <c r="BK100" i="12"/>
  <c r="J92" i="14"/>
  <c r="J190" i="17"/>
  <c r="J1441" i="18"/>
  <c r="BK361" i="18"/>
  <c r="J1585" i="18"/>
  <c r="BK696" i="18"/>
  <c r="J1259" i="18"/>
  <c r="BK1538" i="18"/>
  <c r="J1008" i="18"/>
  <c r="BK1396" i="18"/>
  <c r="J1616" i="18"/>
  <c r="J618" i="18"/>
  <c r="BK1821" i="18"/>
  <c r="BK917" i="18"/>
  <c r="BK180" i="19"/>
  <c r="BK159" i="19"/>
  <c r="J138" i="19"/>
  <c r="BK102" i="20"/>
  <c r="J132" i="21"/>
  <c r="BK145" i="22"/>
  <c r="J104" i="22"/>
  <c r="J128" i="23"/>
  <c r="BK107" i="24"/>
  <c r="J111" i="26"/>
  <c r="J113" i="27"/>
  <c r="BK135" i="27"/>
  <c r="BK143" i="29"/>
  <c r="J271" i="29"/>
  <c r="BK119" i="29"/>
  <c r="J98" i="31"/>
  <c r="BK689" i="32"/>
  <c r="J578" i="32"/>
  <c r="BK347" i="32"/>
  <c r="J374" i="32"/>
  <c r="BK133" i="32"/>
  <c r="BK716" i="32"/>
  <c r="J252" i="32"/>
  <c r="J106" i="33"/>
  <c r="J126" i="33"/>
  <c r="J105" i="34"/>
  <c r="BK144" i="35"/>
  <c r="J100" i="35"/>
  <c r="J99" i="35"/>
  <c r="BK126" i="37"/>
  <c r="J127" i="40"/>
  <c r="J103" i="41"/>
  <c r="BK945" i="2"/>
  <c r="J1348" i="2"/>
  <c r="BK541" i="2"/>
  <c r="J897" i="2"/>
  <c r="BK1342" i="2"/>
  <c r="J164" i="2"/>
  <c r="J817" i="2"/>
  <c r="BK1487" i="2"/>
  <c r="BK763" i="2"/>
  <c r="BK1220" i="2"/>
  <c r="J346" i="2"/>
  <c r="BK1709" i="2"/>
  <c r="BK995" i="2"/>
  <c r="BK129" i="3"/>
  <c r="J106" i="5"/>
  <c r="J160" i="7"/>
  <c r="J118" i="7"/>
  <c r="J122" i="8"/>
  <c r="BK100" i="9"/>
  <c r="BK121" i="10"/>
  <c r="BK107" i="11"/>
  <c r="BK114" i="13"/>
  <c r="BK112" i="16"/>
  <c r="J183" i="17"/>
  <c r="BK1303" i="18"/>
  <c r="J1269" i="18"/>
  <c r="J1435" i="18"/>
  <c r="BK512" i="18"/>
  <c r="J900" i="18"/>
  <c r="J1422" i="18"/>
  <c r="J646" i="18"/>
  <c r="BK1251" i="18"/>
  <c r="BK1689" i="18"/>
  <c r="J859" i="18"/>
  <c r="BK1897" i="18"/>
  <c r="J1407" i="18"/>
  <c r="BK175" i="19"/>
  <c r="BK133" i="19"/>
  <c r="BK130" i="19"/>
  <c r="BK126" i="21"/>
  <c r="BK102" i="21"/>
  <c r="BK130" i="22"/>
  <c r="BK133" i="22"/>
  <c r="J104" i="23"/>
  <c r="BK101" i="24"/>
  <c r="BK108" i="25"/>
  <c r="J147" i="27"/>
  <c r="BK124" i="27"/>
  <c r="BK97" i="35"/>
  <c r="BK103" i="36"/>
  <c r="BK112" i="37"/>
  <c r="BK125" i="40"/>
  <c r="J1501" i="2"/>
  <c r="J748" i="2"/>
  <c r="BK531" i="2"/>
  <c r="BK927" i="2"/>
  <c r="BK1279" i="2"/>
  <c r="BK164" i="2"/>
  <c r="J754" i="2"/>
  <c r="BK1824" i="2"/>
  <c r="J1507" i="2"/>
  <c r="J135" i="3"/>
  <c r="J153" i="4"/>
  <c r="J95" i="6"/>
  <c r="BK154" i="7"/>
  <c r="BK111" i="8"/>
  <c r="BK125" i="9"/>
  <c r="BK128" i="10"/>
  <c r="J100" i="11"/>
  <c r="BK101" i="11"/>
  <c r="BK116" i="11"/>
  <c r="BK123" i="12"/>
  <c r="J116" i="13"/>
  <c r="BK92" i="14"/>
  <c r="BK174" i="17"/>
  <c r="J1115" i="18"/>
  <c r="J1637" i="18"/>
  <c r="J128" i="18"/>
  <c r="J829" i="18"/>
  <c r="BK964" i="18"/>
  <c r="BK1327" i="18"/>
  <c r="BK1713" i="18"/>
  <c r="J1726" i="18"/>
  <c r="BK753" i="18"/>
  <c r="BK1876" i="18"/>
  <c r="J907" i="18"/>
  <c r="J156" i="19"/>
  <c r="BK139" i="19"/>
  <c r="BK151" i="19"/>
  <c r="BK164" i="19"/>
  <c r="J119" i="21"/>
  <c r="J153" i="22"/>
  <c r="BK128" i="22"/>
  <c r="BK114" i="23"/>
  <c r="J104" i="24"/>
  <c r="BK111" i="25"/>
  <c r="BK145" i="27"/>
  <c r="J121" i="27"/>
  <c r="J365" i="29"/>
  <c r="BK231" i="29"/>
  <c r="BK117" i="31"/>
  <c r="J302" i="32"/>
  <c r="BK364" i="32"/>
  <c r="J381" i="32"/>
  <c r="BK349" i="32"/>
  <c r="J185" i="32"/>
  <c r="BK517" i="32"/>
  <c r="J694" i="32"/>
  <c r="J107" i="33"/>
  <c r="BK151" i="33"/>
  <c r="J114" i="34"/>
  <c r="J118" i="34"/>
  <c r="J96" i="35"/>
  <c r="BK142" i="35"/>
  <c r="J118" i="36"/>
  <c r="BK112" i="39"/>
  <c r="BK116" i="40"/>
  <c r="BK97" i="41"/>
  <c r="J940" i="2"/>
  <c r="BK1270" i="2"/>
  <c r="J1463" i="2"/>
  <c r="BK414" i="2"/>
  <c r="J1194" i="2"/>
  <c r="BK1444" i="2"/>
  <c r="BK1503" i="2"/>
  <c r="J303" i="2"/>
  <c r="J677" i="2"/>
  <c r="J1748" i="2"/>
  <c r="BK1055" i="2"/>
  <c r="J148" i="4"/>
  <c r="BK103" i="5"/>
  <c r="J158" i="7"/>
  <c r="J130" i="8"/>
  <c r="BK130" i="8"/>
  <c r="BK113" i="9"/>
  <c r="J131" i="10"/>
  <c r="J116" i="11"/>
  <c r="J110" i="12"/>
  <c r="BK108" i="14"/>
  <c r="BK129" i="17"/>
  <c r="BK1476" i="18"/>
  <c r="J818" i="18"/>
  <c r="BK1128" i="18"/>
  <c r="J1191" i="18"/>
  <c r="J1532" i="18"/>
  <c r="J1612" i="18"/>
  <c r="J662" i="18"/>
  <c r="J1225" i="18"/>
  <c r="J1402" i="18"/>
  <c r="J448" i="18"/>
  <c r="J1416" i="18"/>
  <c r="J423" i="18"/>
  <c r="BK108" i="19"/>
  <c r="J103" i="19"/>
  <c r="J109" i="20"/>
  <c r="J124" i="21"/>
  <c r="J138" i="21"/>
  <c r="J161" i="22"/>
  <c r="J163" i="22"/>
  <c r="J108" i="24"/>
  <c r="BK101" i="25"/>
  <c r="BK154" i="27"/>
  <c r="BK131" i="27"/>
  <c r="BK91" i="28"/>
  <c r="BK271" i="29"/>
  <c r="J334" i="29"/>
  <c r="J90" i="30"/>
  <c r="BK346" i="32"/>
  <c r="BK381" i="32"/>
  <c r="J122" i="32"/>
  <c r="BK356" i="32"/>
  <c r="J398" i="32"/>
  <c r="BK315" i="32"/>
  <c r="J151" i="33"/>
  <c r="BK104" i="33"/>
  <c r="BK120" i="34"/>
  <c r="J94" i="34"/>
  <c r="J125" i="35"/>
  <c r="J146" i="35"/>
  <c r="J108" i="35"/>
  <c r="BK106" i="36"/>
  <c r="BK124" i="37"/>
  <c r="J110" i="40"/>
  <c r="J953" i="2"/>
  <c r="J233" i="2"/>
  <c r="J954" i="2"/>
  <c r="BK685" i="2"/>
  <c r="J1246" i="2"/>
  <c r="BK1481" i="2"/>
  <c r="J1556" i="2"/>
  <c r="BK329" i="2"/>
  <c r="BK759" i="2"/>
  <c r="J1716" i="2"/>
  <c r="J1040" i="2"/>
  <c r="BK108" i="3"/>
  <c r="BK100" i="4"/>
  <c r="BK167" i="7"/>
  <c r="BK110" i="7"/>
  <c r="BK108" i="8"/>
  <c r="J104" i="10"/>
  <c r="BK148" i="10"/>
  <c r="J121" i="12"/>
  <c r="BK106" i="13"/>
  <c r="J102" i="14"/>
  <c r="J115" i="17"/>
  <c r="J1562" i="18"/>
  <c r="BK1486" i="18"/>
  <c r="J1762" i="18"/>
  <c r="J534" i="18"/>
  <c r="J969" i="18"/>
  <c r="J926" i="18"/>
  <c r="J1649" i="18"/>
  <c r="J703" i="18"/>
  <c r="J1307" i="18"/>
  <c r="BK520" i="18"/>
  <c r="BK1846" i="18"/>
  <c r="J1011" i="18"/>
  <c r="J147" i="19"/>
  <c r="J146" i="19"/>
  <c r="J155" i="19"/>
  <c r="J108" i="21"/>
  <c r="J132" i="22"/>
  <c r="J125" i="22"/>
  <c r="J114" i="23"/>
  <c r="BK120" i="24"/>
  <c r="J105" i="25"/>
  <c r="BK155" i="27"/>
  <c r="J130" i="27"/>
  <c r="J107" i="29"/>
  <c r="BK252" i="29"/>
  <c r="BK259" i="29"/>
  <c r="J104" i="30"/>
  <c r="BK369" i="32"/>
  <c r="BK413" i="32"/>
  <c r="BK609" i="32"/>
  <c r="J278" i="32"/>
  <c r="BK287" i="32"/>
  <c r="BK306" i="32"/>
  <c r="BK455" i="32"/>
  <c r="J119" i="33"/>
  <c r="J150" i="33"/>
  <c r="BK127" i="34"/>
  <c r="BK110" i="34"/>
  <c r="J131" i="35"/>
  <c r="J123" i="35"/>
  <c r="BK104" i="36"/>
  <c r="J111" i="39"/>
  <c r="J107" i="40"/>
  <c r="BK1303" i="2"/>
  <c r="BK323" i="2"/>
  <c r="BK823" i="2"/>
  <c r="J1317" i="2"/>
  <c r="BK309" i="2"/>
  <c r="J886" i="2"/>
  <c r="J1149" i="2"/>
  <c r="J186" i="2"/>
  <c r="J472" i="2"/>
  <c r="BK1664" i="2"/>
  <c r="BK139" i="3"/>
  <c r="J101" i="5"/>
  <c r="J146" i="7"/>
  <c r="BK152" i="7"/>
  <c r="J124" i="8"/>
  <c r="J135" i="10"/>
  <c r="J112" i="11"/>
  <c r="J122" i="12"/>
  <c r="BK113" i="13"/>
  <c r="BK96" i="14"/>
  <c r="J112" i="16"/>
  <c r="J185" i="17"/>
  <c r="BK1231" i="18"/>
  <c r="J1377" i="18"/>
  <c r="BK1783" i="18"/>
  <c r="J1058" i="18"/>
  <c r="J1772" i="18"/>
  <c r="BK948" i="18"/>
  <c r="J1496" i="18"/>
  <c r="J411" i="18"/>
  <c r="BK1292" i="18"/>
  <c r="BK307" i="18"/>
  <c r="J1107" i="18"/>
  <c r="J1780" i="18"/>
  <c r="J494" i="18"/>
  <c r="BK106" i="19"/>
  <c r="J135" i="19"/>
  <c r="BK104" i="20"/>
  <c r="J142" i="21"/>
  <c r="BK113" i="21"/>
  <c r="J171" i="22"/>
  <c r="BK158" i="22"/>
  <c r="BK116" i="23"/>
  <c r="BK113" i="24"/>
  <c r="BK117" i="25"/>
  <c r="BK143" i="27"/>
  <c r="BK142" i="27"/>
  <c r="J143" i="27"/>
  <c r="J299" i="29"/>
  <c r="J309" i="29"/>
  <c r="BK128" i="31"/>
  <c r="J441" i="32"/>
  <c r="J497" i="32"/>
  <c r="J543" i="32"/>
  <c r="J683" i="32"/>
  <c r="BK578" i="32"/>
  <c r="J618" i="32"/>
  <c r="BK342" i="32"/>
  <c r="J614" i="32"/>
  <c r="J157" i="33"/>
  <c r="J105" i="33"/>
  <c r="BK101" i="33"/>
  <c r="BK122" i="34"/>
  <c r="BK139" i="35"/>
  <c r="BK99" i="35"/>
  <c r="BK137" i="35"/>
  <c r="J129" i="36"/>
  <c r="BK119" i="37"/>
  <c r="BK101" i="37"/>
  <c r="J113" i="38"/>
  <c r="BK100" i="38"/>
  <c r="J99" i="38"/>
  <c r="BK110" i="38"/>
  <c r="BK106" i="39"/>
  <c r="BK126" i="40"/>
  <c r="J122" i="40"/>
  <c r="BK776" i="2"/>
  <c r="BK1249" i="2"/>
  <c r="J513" i="2"/>
  <c r="J1062" i="2"/>
  <c r="J1520" i="2"/>
  <c r="J553" i="2"/>
  <c r="J1115" i="2"/>
  <c r="J1651" i="2"/>
  <c r="BK726" i="2"/>
  <c r="BK1452" i="2"/>
  <c r="J509" i="2"/>
  <c r="BK1735" i="2"/>
  <c r="BK1579" i="2"/>
  <c r="BK663" i="2"/>
  <c r="BK130" i="3"/>
  <c r="J107" i="6"/>
  <c r="J178" i="7"/>
  <c r="BK125" i="8"/>
  <c r="BK106" i="9"/>
  <c r="J153" i="10"/>
  <c r="BK155" i="10"/>
  <c r="BK1313" i="18"/>
  <c r="J1543" i="18"/>
  <c r="BK1802" i="18"/>
  <c r="BK1011" i="18"/>
  <c r="J1451" i="18"/>
  <c r="BK456" i="18"/>
  <c r="BK1829" i="18"/>
  <c r="J452" i="18"/>
  <c r="J132" i="19"/>
  <c r="J190" i="19"/>
  <c r="J177" i="19"/>
  <c r="J107" i="20"/>
  <c r="J135" i="21"/>
  <c r="J131" i="21"/>
  <c r="J136" i="22"/>
  <c r="BK171" i="22"/>
  <c r="J147" i="22"/>
  <c r="J126" i="23"/>
  <c r="BK108" i="24"/>
  <c r="BK101" i="26"/>
  <c r="J112" i="27"/>
  <c r="J136" i="27"/>
  <c r="J96" i="28"/>
  <c r="BK267" i="29"/>
  <c r="J225" i="29"/>
  <c r="BK104" i="30"/>
  <c r="J623" i="32"/>
  <c r="BK635" i="32"/>
  <c r="BK649" i="32"/>
  <c r="J702" i="32"/>
  <c r="J708" i="32"/>
  <c r="BK273" i="32"/>
  <c r="J654" i="32"/>
  <c r="BK718" i="32"/>
  <c r="BK197" i="32"/>
  <c r="BK128" i="33"/>
  <c r="BK106" i="33"/>
  <c r="BK101" i="34"/>
  <c r="J128" i="35"/>
  <c r="J121" i="37"/>
  <c r="BK118" i="39"/>
  <c r="BK107" i="40"/>
  <c r="J113" i="41"/>
  <c r="J936" i="2"/>
  <c r="J1198" i="2"/>
  <c r="BK444" i="2"/>
  <c r="J882" i="2"/>
  <c r="BK250" i="2"/>
  <c r="J685" i="2"/>
  <c r="BK1360" i="2"/>
  <c r="J647" i="2"/>
  <c r="BK1631" i="2"/>
  <c r="BK655" i="2"/>
  <c r="BK131" i="3"/>
  <c r="J105" i="5"/>
  <c r="J137" i="7"/>
  <c r="J132" i="7"/>
  <c r="J131" i="8"/>
  <c r="J126" i="9"/>
  <c r="BK147" i="10"/>
  <c r="BK142" i="10"/>
  <c r="J104" i="12"/>
  <c r="BK110" i="14"/>
  <c r="J131" i="16"/>
  <c r="BK139" i="17"/>
  <c r="BK888" i="18"/>
  <c r="J1360" i="18"/>
  <c r="J1557" i="18"/>
  <c r="BK368" i="18"/>
  <c r="J1492" i="18"/>
  <c r="BK1730" i="18"/>
  <c r="BK931" i="18"/>
  <c r="J1600" i="18"/>
  <c r="BK171" i="18"/>
  <c r="J757" i="18"/>
  <c r="BK1868" i="18"/>
  <c r="J1149" i="18"/>
  <c r="BK188" i="18"/>
  <c r="BK183" i="19"/>
  <c r="BK137" i="19"/>
  <c r="BK109" i="19"/>
  <c r="J100" i="21"/>
  <c r="BK120" i="21"/>
  <c r="BK147" i="22"/>
  <c r="BK105" i="22"/>
  <c r="J105" i="23"/>
  <c r="J144" i="27"/>
  <c r="BK140" i="27"/>
  <c r="J91" i="28"/>
  <c r="BK309" i="29"/>
  <c r="BK206" i="29"/>
  <c r="J133" i="29"/>
  <c r="J95" i="31"/>
  <c r="J128" i="32"/>
  <c r="BK614" i="32"/>
  <c r="BK575" i="32"/>
  <c r="BK499" i="32"/>
  <c r="J668" i="32"/>
  <c r="J727" i="32"/>
  <c r="J214" i="32"/>
  <c r="J100" i="33"/>
  <c r="J148" i="33"/>
  <c r="J124" i="34"/>
  <c r="BK104" i="35"/>
  <c r="BK117" i="35"/>
  <c r="BK123" i="36"/>
  <c r="J114" i="37"/>
  <c r="J109" i="38"/>
  <c r="BK123" i="40"/>
  <c r="J1552" i="2"/>
  <c r="BK203" i="2"/>
  <c r="J767" i="2"/>
  <c r="J1231" i="2"/>
  <c r="BK1489" i="2"/>
  <c r="BK241" i="2"/>
  <c r="J575" i="2"/>
  <c r="BK1253" i="2"/>
  <c r="BK401" i="2"/>
  <c r="J267" i="2"/>
  <c r="J1731" i="2"/>
  <c r="BK1448" i="2"/>
  <c r="J203" i="2"/>
  <c r="J97" i="5"/>
  <c r="BK150" i="7"/>
  <c r="J108" i="8"/>
  <c r="BK103" i="9"/>
  <c r="J125" i="10"/>
  <c r="J129" i="10"/>
  <c r="J115" i="12"/>
  <c r="BK111" i="14"/>
  <c r="BK181" i="17"/>
  <c r="BK1753" i="18"/>
  <c r="BK534" i="18"/>
  <c r="BK1335" i="18"/>
  <c r="J1516" i="18"/>
  <c r="J123" i="18"/>
  <c r="J802" i="18"/>
  <c r="J1410" i="18"/>
  <c r="BK423" i="18"/>
  <c r="BK1141" i="18"/>
  <c r="J148" i="18"/>
  <c r="BK843" i="18"/>
  <c r="J1868" i="18"/>
  <c r="BK1054" i="18"/>
  <c r="J111" i="19"/>
  <c r="BK144" i="19"/>
  <c r="BK136" i="19"/>
  <c r="J115" i="21"/>
  <c r="BK162" i="22"/>
  <c r="J100" i="22"/>
  <c r="BK112" i="23"/>
  <c r="BK106" i="24"/>
  <c r="J110" i="25"/>
  <c r="J124" i="27"/>
  <c r="BK94" i="28"/>
  <c r="BK341" i="29"/>
  <c r="BK274" i="29"/>
  <c r="BK287" i="29"/>
  <c r="J100" i="31"/>
  <c r="BK280" i="32"/>
  <c r="J620" i="32"/>
  <c r="J555" i="32"/>
  <c r="J490" i="32"/>
  <c r="J349" i="32"/>
  <c r="BK749" i="32"/>
  <c r="J138" i="33"/>
  <c r="J142" i="33"/>
  <c r="BK111" i="34"/>
  <c r="BK121" i="34"/>
  <c r="J121" i="35"/>
  <c r="BK113" i="35"/>
  <c r="BK128" i="36"/>
  <c r="BK106" i="37"/>
  <c r="J116" i="40"/>
  <c r="BK1507" i="2"/>
  <c r="BK1050" i="2"/>
  <c r="J1483" i="2"/>
  <c r="J1579" i="2"/>
  <c r="BK579" i="2"/>
  <c r="J329" i="2"/>
  <c r="J927" i="2"/>
  <c r="BK956" i="2"/>
  <c r="BK1740" i="2"/>
  <c r="J1376" i="2"/>
  <c r="BK575" i="2"/>
  <c r="J112" i="3"/>
  <c r="BK102" i="6"/>
  <c r="BK159" i="7"/>
  <c r="BK122" i="8"/>
  <c r="BK108" i="9"/>
  <c r="J136" i="10"/>
  <c r="J98" i="11"/>
  <c r="BK112" i="13"/>
  <c r="J105" i="14"/>
  <c r="BK1807" i="18"/>
  <c r="BK926" i="18"/>
  <c r="J1674" i="18"/>
  <c r="BK119" i="18"/>
  <c r="J1231" i="18"/>
  <c r="J1753" i="18"/>
  <c r="BK411" i="18"/>
  <c r="J1141" i="18"/>
  <c r="J1364" i="18"/>
  <c r="J1579" i="18"/>
  <c r="J718" i="18"/>
  <c r="BK1838" i="18"/>
  <c r="J843" i="18"/>
  <c r="J185" i="19"/>
  <c r="J150" i="19"/>
  <c r="BK162" i="19"/>
  <c r="BK100" i="20"/>
  <c r="J148" i="21"/>
  <c r="J144" i="22"/>
  <c r="BK154" i="22"/>
  <c r="J118" i="23"/>
  <c r="J103" i="24"/>
  <c r="J101" i="25"/>
  <c r="BK132" i="27"/>
  <c r="BK133" i="27"/>
  <c r="BK133" i="35"/>
  <c r="BK100" i="36"/>
  <c r="BK128" i="37"/>
  <c r="BK102" i="40"/>
  <c r="J110" i="41"/>
  <c r="J1565" i="2"/>
  <c r="J338" i="2"/>
  <c r="BK1543" i="2"/>
  <c r="BK901" i="2"/>
  <c r="BK683" i="2"/>
  <c r="BK1789" i="2"/>
  <c r="BK1622" i="2"/>
  <c r="BK973" i="2"/>
  <c r="BK139" i="4"/>
  <c r="BK155" i="7"/>
  <c r="J153" i="7"/>
  <c r="J118" i="8"/>
  <c r="J123" i="9"/>
  <c r="BK154" i="10"/>
  <c r="J150" i="10"/>
  <c r="BK104" i="11"/>
  <c r="J110" i="11"/>
  <c r="J102" i="11"/>
  <c r="BK111" i="13"/>
  <c r="J94" i="14"/>
  <c r="BK183" i="17"/>
  <c r="J1251" i="18"/>
  <c r="J1075" i="18"/>
  <c r="BK1207" i="18"/>
  <c r="BK1546" i="18"/>
  <c r="J368" i="18"/>
  <c r="J965" i="18"/>
  <c r="J1342" i="18"/>
  <c r="BK1387" i="18"/>
  <c r="BK503" i="18"/>
  <c r="J1813" i="18"/>
  <c r="BK442" i="18"/>
  <c r="J174" i="19"/>
  <c r="BK186" i="19"/>
  <c r="J184" i="19"/>
  <c r="J144" i="21"/>
  <c r="BK123" i="21"/>
  <c r="J121" i="22"/>
  <c r="J108" i="22"/>
  <c r="BK118" i="23"/>
  <c r="BK102" i="25"/>
  <c r="BK107" i="26"/>
  <c r="J105" i="27"/>
  <c r="J94" i="28"/>
  <c r="J267" i="29"/>
  <c r="J216" i="29"/>
  <c r="J130" i="31"/>
  <c r="J455" i="32"/>
  <c r="J502" i="32"/>
  <c r="J504" i="32"/>
  <c r="BK345" i="32"/>
  <c r="J529" i="32"/>
  <c r="BK723" i="32"/>
  <c r="BK125" i="33"/>
  <c r="BK133" i="33"/>
  <c r="BK114" i="34"/>
  <c r="J123" i="34"/>
  <c r="J103" i="35"/>
  <c r="BK93" i="35"/>
  <c r="J108" i="36"/>
  <c r="BK121" i="37"/>
  <c r="BK117" i="40"/>
  <c r="BK1463" i="2"/>
  <c r="J588" i="2"/>
  <c r="J484" i="2"/>
  <c r="BK839" i="2"/>
  <c r="J1369" i="2"/>
  <c r="BK182" i="2"/>
  <c r="J609" i="2"/>
  <c r="BK1176" i="2"/>
  <c r="BK1172" i="2"/>
  <c r="BK199" i="2"/>
  <c r="BK1688" i="2"/>
  <c r="J1170" i="2"/>
  <c r="AS80" i="1"/>
  <c r="J159" i="7"/>
  <c r="BK129" i="8"/>
  <c r="J111" i="9"/>
  <c r="BK146" i="10"/>
  <c r="BK103" i="11"/>
  <c r="BK119" i="12"/>
  <c r="J99" i="14"/>
  <c r="BK173" i="17"/>
  <c r="BK1402" i="18"/>
  <c r="J419" i="18"/>
  <c r="J582" i="18"/>
  <c r="BK1088" i="18"/>
  <c r="J1572" i="18"/>
  <c r="BK732" i="18"/>
  <c r="BK907" i="18"/>
  <c r="BK1358" i="18"/>
  <c r="BK1500" i="18"/>
  <c r="J807" i="18"/>
  <c r="J1708" i="18"/>
  <c r="J145" i="19"/>
  <c r="J178" i="19"/>
  <c r="BK177" i="19"/>
  <c r="J146" i="21"/>
  <c r="J122" i="21"/>
  <c r="BK113" i="22"/>
  <c r="J111" i="22"/>
  <c r="J100" i="24"/>
  <c r="J108" i="25"/>
  <c r="BK116" i="27"/>
  <c r="J158" i="27"/>
  <c r="J102" i="29"/>
  <c r="J375" i="29"/>
  <c r="J168" i="29"/>
  <c r="BK113" i="31"/>
  <c r="J257" i="32"/>
  <c r="BK174" i="32"/>
  <c r="BK334" i="32"/>
  <c r="BK676" i="32"/>
  <c r="BK547" i="32"/>
  <c r="J353" i="32"/>
  <c r="BK633" i="32"/>
  <c r="BK117" i="33"/>
  <c r="BK149" i="33"/>
  <c r="J128" i="34"/>
  <c r="J112" i="34"/>
  <c r="BK102" i="35"/>
  <c r="J101" i="35"/>
  <c r="J99" i="36"/>
  <c r="J103" i="37"/>
  <c r="BK103" i="41"/>
  <c r="J872" i="2"/>
  <c r="J182" i="2"/>
  <c r="BK1045" i="2"/>
  <c r="BK1435" i="2"/>
  <c r="BK384" i="2"/>
  <c r="J956" i="2"/>
  <c r="BK1403" i="2"/>
  <c r="J168" i="2"/>
  <c r="BK872" i="2"/>
  <c r="J1270" i="2"/>
  <c r="BK1828" i="2"/>
  <c r="J1497" i="2"/>
  <c r="BK148" i="3"/>
  <c r="J98" i="5"/>
  <c r="J121" i="7"/>
  <c r="BK121" i="8"/>
  <c r="J99" i="9"/>
  <c r="J139" i="10"/>
  <c r="BK125" i="11"/>
  <c r="J117" i="13"/>
  <c r="J109" i="14"/>
  <c r="BK97" i="16"/>
  <c r="BK1776" i="18"/>
  <c r="J299" i="18"/>
  <c r="BK216" i="18"/>
  <c r="J880" i="18"/>
  <c r="BK718" i="18"/>
  <c r="BK582" i="18"/>
  <c r="BK1008" i="18"/>
  <c r="BK1659" i="18"/>
  <c r="J206" i="18"/>
  <c r="BK1823" i="18"/>
  <c r="BK874" i="18"/>
  <c r="J102" i="19"/>
  <c r="J108" i="19"/>
  <c r="J176" i="19"/>
  <c r="BK108" i="20"/>
  <c r="BK130" i="21"/>
  <c r="BK115" i="21"/>
  <c r="J145" i="22"/>
  <c r="BK127" i="23"/>
  <c r="BK125" i="24"/>
  <c r="J106" i="24"/>
  <c r="J114" i="26"/>
  <c r="J128" i="27"/>
  <c r="BK108" i="27"/>
  <c r="BK224" i="29"/>
  <c r="J341" i="29"/>
  <c r="J331" i="29"/>
  <c r="J113" i="31"/>
  <c r="BK708" i="32"/>
  <c r="BK655" i="32"/>
  <c r="BK667" i="32"/>
  <c r="J713" i="32"/>
  <c r="BK624" i="32"/>
  <c r="J434" i="32"/>
  <c r="J691" i="32"/>
  <c r="BK122" i="32"/>
  <c r="BK136" i="33"/>
  <c r="J96" i="34"/>
  <c r="J98" i="34"/>
  <c r="J92" i="35"/>
  <c r="J141" i="35"/>
  <c r="J113" i="36"/>
  <c r="BK108" i="38"/>
  <c r="J97" i="40"/>
  <c r="J106" i="41"/>
  <c r="BK545" i="2"/>
  <c r="BK1040" i="2"/>
  <c r="BK346" i="2"/>
  <c r="BK835" i="2"/>
  <c r="BK1406" i="2"/>
  <c r="BK704" i="2"/>
  <c r="BK796" i="2"/>
  <c r="BK942" i="2"/>
  <c r="BK1321" i="2"/>
  <c r="BK677" i="2"/>
  <c r="J1740" i="2"/>
  <c r="BK1695" i="2"/>
  <c r="BK891" i="2"/>
  <c r="J139" i="3"/>
  <c r="BK104" i="5"/>
  <c r="BK161" i="7"/>
  <c r="J161" i="7"/>
  <c r="BK128" i="8"/>
  <c r="J107" i="9"/>
  <c r="BK108" i="10"/>
  <c r="BK141" i="10"/>
  <c r="J106" i="11"/>
  <c r="BK115" i="12"/>
  <c r="BK105" i="14"/>
  <c r="J177" i="17"/>
  <c r="J100" i="17"/>
  <c r="BK1086" i="18"/>
  <c r="J1436" i="18"/>
  <c r="J192" i="18"/>
  <c r="J1286" i="18"/>
  <c r="J603" i="18"/>
  <c r="J1122" i="18"/>
  <c r="BK1568" i="18"/>
  <c r="BK556" i="18"/>
  <c r="BK1410" i="18"/>
  <c r="BK1769" i="18"/>
  <c r="J232" i="18"/>
  <c r="J1821" i="18"/>
  <c r="BK880" i="18"/>
  <c r="BK103" i="19"/>
  <c r="J193" i="19"/>
  <c r="J186" i="19"/>
  <c r="J153" i="19"/>
  <c r="J118" i="21"/>
  <c r="J105" i="21"/>
  <c r="J120" i="22"/>
  <c r="BK137" i="22"/>
  <c r="BK99" i="22"/>
  <c r="BK128" i="23"/>
  <c r="BK112" i="24"/>
  <c r="BK111" i="26"/>
  <c r="BK125" i="27"/>
  <c r="J308" i="29"/>
  <c r="J164" i="29"/>
  <c r="J179" i="29"/>
  <c r="J107" i="30"/>
  <c r="J522" i="32"/>
  <c r="BK670" i="32"/>
  <c r="BK607" i="32"/>
  <c r="BK124" i="32"/>
  <c r="BK144" i="32"/>
  <c r="BK238" i="32"/>
  <c r="J573" i="32"/>
  <c r="BK730" i="32"/>
  <c r="J206" i="32"/>
  <c r="BK132" i="33"/>
  <c r="J107" i="34"/>
  <c r="BK129" i="34"/>
  <c r="J117" i="35"/>
  <c r="J105" i="35"/>
  <c r="J98" i="36"/>
  <c r="J109" i="37"/>
  <c r="BK102" i="37"/>
  <c r="BK119" i="38"/>
  <c r="BK120" i="38"/>
  <c r="BK106" i="38"/>
  <c r="BK109" i="38"/>
  <c r="J105" i="39"/>
  <c r="J120" i="40"/>
  <c r="J1431" i="2"/>
  <c r="J1011" i="2"/>
  <c r="BK1456" i="2"/>
  <c r="J207" i="2"/>
  <c r="J891" i="2"/>
  <c r="J1479" i="2"/>
  <c r="BK588" i="2"/>
  <c r="J1295" i="2"/>
  <c r="J523" i="2"/>
  <c r="J1164" i="2"/>
  <c r="BK211" i="2"/>
  <c r="J1692" i="2"/>
  <c r="J1284" i="2"/>
  <c r="BK168" i="2"/>
  <c r="J126" i="4"/>
  <c r="J168" i="7"/>
  <c r="J113" i="7"/>
  <c r="BK134" i="8"/>
  <c r="BK111" i="9"/>
  <c r="BK113" i="10"/>
  <c r="BK99" i="11"/>
  <c r="BK116" i="13"/>
  <c r="BK125" i="16"/>
  <c r="BK193" i="17"/>
  <c r="BK1479" i="18"/>
  <c r="BK865" i="18"/>
  <c r="BK1529" i="18"/>
  <c r="J221" i="18"/>
  <c r="J1374" i="18"/>
  <c r="BK646" i="18"/>
  <c r="BK1509" i="18"/>
  <c r="BK212" i="18"/>
  <c r="J1082" i="18"/>
  <c r="BK1560" i="18"/>
  <c r="J798" i="18"/>
  <c r="J960" i="18"/>
  <c r="J1909" i="18"/>
  <c r="BK1633" i="18"/>
  <c r="BK818" i="18"/>
  <c r="BK101" i="19"/>
  <c r="J149" i="19"/>
  <c r="BK178" i="19"/>
  <c r="J98" i="20"/>
  <c r="BK118" i="21"/>
  <c r="J141" i="22"/>
  <c r="BK159" i="22"/>
  <c r="J130" i="22"/>
  <c r="J101" i="23"/>
  <c r="J107" i="25"/>
  <c r="BK114" i="26"/>
  <c r="BK119" i="27"/>
  <c r="J124" i="35"/>
  <c r="BK109" i="39"/>
  <c r="BK108" i="41"/>
  <c r="BK1062" i="2"/>
  <c r="BK1233" i="2"/>
  <c r="J448" i="2"/>
  <c r="BK142" i="2"/>
  <c r="BK959" i="2"/>
  <c r="BK1350" i="2"/>
  <c r="AS62" i="1"/>
  <c r="J1751" i="2"/>
  <c r="BK1667" i="2"/>
  <c r="J740" i="2"/>
  <c r="BK100" i="3"/>
  <c r="BK100" i="6"/>
  <c r="BK160" i="7"/>
  <c r="BK115" i="8"/>
  <c r="J119" i="8"/>
  <c r="J110" i="9"/>
  <c r="BK110" i="10"/>
  <c r="J121" i="11"/>
  <c r="BK116" i="12"/>
  <c r="J103" i="13"/>
  <c r="BK112" i="14"/>
  <c r="BK162" i="17"/>
  <c r="J1783" i="18"/>
  <c r="J1042" i="18"/>
  <c r="BK1435" i="18"/>
  <c r="BK206" i="18"/>
  <c r="J1019" i="18"/>
  <c r="J1281" i="18"/>
  <c r="J507" i="18"/>
  <c r="BK1036" i="18"/>
  <c r="BK1532" i="18"/>
  <c r="J1424" i="18"/>
  <c r="J539" i="18"/>
  <c r="J1827" i="18"/>
  <c r="BK448" i="18"/>
  <c r="BK138" i="19"/>
  <c r="BK140" i="19"/>
  <c r="BK96" i="20"/>
  <c r="J145" i="21"/>
  <c r="J123" i="21"/>
  <c r="J117" i="22"/>
  <c r="J170" i="22"/>
  <c r="BK121" i="23"/>
  <c r="BK121" i="24"/>
  <c r="BK100" i="26"/>
  <c r="BK123" i="27"/>
  <c r="J150" i="27"/>
  <c r="J261" i="29"/>
  <c r="J186" i="29"/>
  <c r="BK98" i="31"/>
  <c r="J308" i="32"/>
  <c r="J660" i="32"/>
  <c r="BK161" i="32"/>
  <c r="J655" i="32"/>
  <c r="J608" i="32"/>
  <c r="J667" i="32"/>
  <c r="J116" i="33"/>
  <c r="J130" i="34"/>
  <c r="BK98" i="34"/>
  <c r="BK106" i="35"/>
  <c r="J120" i="35"/>
  <c r="J126" i="37"/>
  <c r="BK116" i="38"/>
  <c r="J112" i="40"/>
  <c r="BK99" i="41"/>
  <c r="J744" i="2"/>
  <c r="BK1156" i="2"/>
  <c r="J1388" i="2"/>
  <c r="BK121" i="2"/>
  <c r="BK810" i="2"/>
  <c r="J1335" i="2"/>
  <c r="BK286" i="2"/>
  <c r="J959" i="2"/>
  <c r="AS68" i="1"/>
  <c r="J1641" i="2"/>
  <c r="BK1166" i="2"/>
  <c r="J133" i="3"/>
  <c r="BK96" i="5"/>
  <c r="J150" i="7"/>
  <c r="J136" i="7"/>
  <c r="BK106" i="8"/>
  <c r="J117" i="9"/>
  <c r="J154" i="10"/>
  <c r="J130" i="11"/>
  <c r="BK121" i="12"/>
  <c r="J110" i="14"/>
  <c r="J121" i="17"/>
  <c r="BK1566" i="18"/>
  <c r="BK164" i="18"/>
  <c r="BK337" i="18"/>
  <c r="J917" i="18"/>
  <c r="J1412" i="18"/>
  <c r="J1734" i="18"/>
  <c r="BK740" i="18"/>
  <c r="J1036" i="18"/>
  <c r="BK1516" i="18"/>
  <c r="J740" i="18"/>
  <c r="J1834" i="18"/>
  <c r="BK765" i="18"/>
  <c r="J143" i="19"/>
  <c r="BK192" i="19"/>
  <c r="BK187" i="19"/>
  <c r="BK143" i="21"/>
  <c r="BK103" i="21"/>
  <c r="BK170" i="22"/>
  <c r="J139" i="22"/>
  <c r="BK120" i="23"/>
  <c r="J101" i="24"/>
  <c r="BK115" i="26"/>
  <c r="BK115" i="27"/>
  <c r="BK128" i="27"/>
  <c r="J226" i="29"/>
  <c r="J97" i="29"/>
  <c r="J97" i="30"/>
  <c r="BK654" i="32"/>
  <c r="J646" i="32"/>
  <c r="J413" i="32"/>
  <c r="BK111" i="32"/>
  <c r="BK194" i="32"/>
  <c r="BK627" i="32"/>
  <c r="J676" i="32"/>
  <c r="J341" i="32"/>
  <c r="BK155" i="33"/>
  <c r="J136" i="33"/>
  <c r="BK130" i="34"/>
  <c r="J127" i="35"/>
  <c r="J145" i="35"/>
  <c r="BK113" i="36"/>
  <c r="J112" i="37"/>
  <c r="J123" i="40"/>
  <c r="J93" i="41"/>
  <c r="BK561" i="2"/>
  <c r="BK1218" i="2"/>
  <c r="J440" i="2"/>
  <c r="J352" i="2"/>
  <c r="J901" i="2"/>
  <c r="BK1019" i="2"/>
  <c r="J1545" i="2"/>
  <c r="J241" i="2"/>
  <c r="BK878" i="2"/>
  <c r="BK1804" i="2"/>
  <c r="BK1550" i="2"/>
  <c r="BK272" i="2"/>
  <c r="BK95" i="6"/>
  <c r="BK113" i="7"/>
  <c r="J113" i="8"/>
  <c r="J120" i="8"/>
  <c r="J115" i="9"/>
  <c r="J141" i="10"/>
  <c r="J108" i="12"/>
  <c r="BK102" i="12"/>
  <c r="BK100" i="14"/>
  <c r="BK190" i="17"/>
  <c r="J1598" i="18"/>
  <c r="J556" i="18"/>
  <c r="J1022" i="18"/>
  <c r="BK1309" i="18"/>
  <c r="BK303" i="18"/>
  <c r="BK1321" i="18"/>
  <c r="J1466" i="18"/>
  <c r="J159" i="18"/>
  <c r="J913" i="18"/>
  <c r="BK1416" i="18"/>
  <c r="J442" i="18"/>
  <c r="J1823" i="18"/>
  <c r="BK748" i="18"/>
  <c r="BK152" i="19"/>
  <c r="J112" i="19"/>
  <c r="J180" i="19"/>
  <c r="BK139" i="21"/>
  <c r="BK124" i="21"/>
  <c r="J159" i="22"/>
  <c r="J113" i="22"/>
  <c r="BK104" i="23"/>
  <c r="J125" i="24"/>
  <c r="BK118" i="26"/>
  <c r="J151" i="27"/>
  <c r="BK140" i="35"/>
  <c r="J123" i="36"/>
  <c r="J129" i="37"/>
  <c r="J125" i="40"/>
  <c r="BK110" i="41"/>
  <c r="J297" i="2"/>
  <c r="J999" i="2"/>
  <c r="BK1414" i="2"/>
  <c r="J199" i="2"/>
  <c r="J1003" i="2"/>
  <c r="J1435" i="2"/>
  <c r="BK627" i="2"/>
  <c r="J1695" i="2"/>
  <c r="BK1212" i="2"/>
  <c r="J119" i="3"/>
  <c r="J131" i="4"/>
  <c r="J99" i="6"/>
  <c r="J166" i="7"/>
  <c r="BK112" i="9"/>
  <c r="BK115" i="10"/>
  <c r="BK127" i="11"/>
  <c r="BK126" i="11"/>
  <c r="BK106" i="12"/>
  <c r="BK108" i="13"/>
  <c r="J95" i="16"/>
  <c r="BK1579" i="18"/>
  <c r="J225" i="18"/>
  <c r="BK232" i="18"/>
  <c r="BK1307" i="18"/>
  <c r="BK128" i="18"/>
  <c r="BK1075" i="18"/>
  <c r="J1544" i="18"/>
  <c r="BK237" i="18"/>
  <c r="BK987" i="18"/>
  <c r="BK634" i="18"/>
  <c r="J1829" i="18"/>
  <c r="BK1038" i="18"/>
  <c r="BK184" i="19"/>
  <c r="J133" i="19"/>
  <c r="J182" i="19"/>
  <c r="BK114" i="20"/>
  <c r="BK131" i="21"/>
  <c r="BK160" i="22"/>
  <c r="BK110" i="22"/>
  <c r="BK108" i="23"/>
  <c r="J107" i="24"/>
  <c r="BK141" i="27"/>
  <c r="J106" i="27"/>
  <c r="BK97" i="28"/>
  <c r="BK318" i="29"/>
  <c r="BK164" i="29"/>
  <c r="J88" i="30"/>
  <c r="J483" i="32"/>
  <c r="J593" i="32"/>
  <c r="J547" i="32"/>
  <c r="J332" i="32"/>
  <c r="BK707" i="32"/>
  <c r="J682" i="32"/>
  <c r="BK734" i="32"/>
  <c r="BK156" i="33"/>
  <c r="J146" i="33"/>
  <c r="J102" i="34"/>
  <c r="BK135" i="35"/>
  <c r="J111" i="35"/>
  <c r="J126" i="36"/>
  <c r="BK99" i="37"/>
  <c r="J108" i="39"/>
  <c r="BK114" i="40"/>
  <c r="J1109" i="2"/>
  <c r="BK1593" i="2"/>
  <c r="J719" i="2"/>
  <c r="J698" i="2"/>
  <c r="BK1267" i="2"/>
  <c r="BK1295" i="2"/>
  <c r="J1403" i="2"/>
  <c r="J1344" i="2"/>
  <c r="BK1819" i="2"/>
  <c r="J1655" i="2"/>
  <c r="BK700" i="2"/>
  <c r="J102" i="4"/>
  <c r="J102" i="6"/>
  <c r="J151" i="7"/>
  <c r="BK117" i="8"/>
  <c r="BK103" i="8"/>
  <c r="J142" i="10"/>
  <c r="J108" i="10"/>
  <c r="BK120" i="12"/>
  <c r="BK100" i="13"/>
  <c r="BK118" i="16"/>
  <c r="J129" i="17"/>
  <c r="J1165" i="18"/>
  <c r="J1610" i="18"/>
  <c r="BK1758" i="18"/>
  <c r="BK1734" i="18"/>
  <c r="J428" i="18"/>
  <c r="J1670" i="18"/>
  <c r="BK539" i="18"/>
  <c r="BK608" i="18"/>
  <c r="BK1814" i="18"/>
  <c r="BK932" i="18"/>
  <c r="BK115" i="19"/>
  <c r="BK174" i="19"/>
  <c r="BK141" i="19"/>
  <c r="BK103" i="20"/>
  <c r="J143" i="21"/>
  <c r="J105" i="22"/>
  <c r="J123" i="22"/>
  <c r="J110" i="23"/>
  <c r="J124" i="24"/>
  <c r="BK103" i="26"/>
  <c r="BK144" i="27"/>
  <c r="BK201" i="29"/>
  <c r="J150" i="29"/>
  <c r="J159" i="29"/>
  <c r="J94" i="30"/>
  <c r="J707" i="32"/>
  <c r="J149" i="32"/>
  <c r="BK585" i="32"/>
  <c r="BK325" i="32"/>
  <c r="BK216" i="32"/>
  <c r="BK473" i="32"/>
  <c r="BK746" i="32"/>
  <c r="J315" i="32"/>
  <c r="BK138" i="33"/>
  <c r="J102" i="33"/>
  <c r="J95" i="34"/>
  <c r="BK124" i="35"/>
  <c r="J132" i="35"/>
  <c r="J107" i="36"/>
  <c r="J100" i="39"/>
  <c r="BK106" i="40"/>
  <c r="J1233" i="2"/>
  <c r="J1306" i="2"/>
  <c r="BK303" i="2"/>
  <c r="BK1007" i="2"/>
  <c r="J1045" i="2"/>
  <c r="BK1129" i="2"/>
  <c r="BK1206" i="2"/>
  <c r="BK133" i="2"/>
  <c r="BK568" i="2"/>
  <c r="BK1744" i="2"/>
  <c r="BK965" i="2"/>
  <c r="BK124" i="4"/>
  <c r="J97" i="6"/>
  <c r="BK168" i="7"/>
  <c r="BK123" i="8"/>
  <c r="J105" i="9"/>
  <c r="J110" i="10"/>
  <c r="J104" i="11"/>
  <c r="J106" i="14"/>
  <c r="BK167" i="17"/>
  <c r="J1668" i="18"/>
  <c r="J1389" i="18"/>
  <c r="BK1618" i="18"/>
  <c r="BK960" i="18"/>
  <c r="J1776" i="18"/>
  <c r="BK859" i="18"/>
  <c r="J776" i="18"/>
  <c r="BK1422" i="18"/>
  <c r="BK1364" i="18"/>
  <c r="BK776" i="18"/>
  <c r="J1396" i="18"/>
  <c r="BK168" i="19"/>
  <c r="J113" i="19"/>
  <c r="J167" i="19"/>
  <c r="BK140" i="21"/>
  <c r="J125" i="21"/>
  <c r="BK108" i="22"/>
  <c r="J157" i="22"/>
  <c r="BK102" i="23"/>
  <c r="BK121" i="25"/>
  <c r="J120" i="27"/>
  <c r="BK121" i="27"/>
  <c r="J323" i="29"/>
  <c r="J300" i="29"/>
  <c r="J95" i="30"/>
  <c r="J582" i="32"/>
  <c r="J306" i="32"/>
  <c r="BK252" i="32"/>
  <c r="BK214" i="32"/>
  <c r="BK163" i="32"/>
  <c r="J565" i="32"/>
  <c r="J642" i="32"/>
  <c r="BK150" i="33"/>
  <c r="BK110" i="33"/>
  <c r="J103" i="34"/>
  <c r="BK92" i="35"/>
  <c r="BK101" i="35"/>
  <c r="J93" i="35"/>
  <c r="J118" i="37"/>
  <c r="J121" i="40"/>
  <c r="BK101" i="41"/>
  <c r="BK882" i="2"/>
  <c r="BK1261" i="2"/>
  <c r="J142" i="2"/>
  <c r="J1539" i="2"/>
  <c r="BK225" i="2"/>
  <c r="BK984" i="2"/>
  <c r="J1383" i="2"/>
  <c r="BK159" i="29"/>
  <c r="BK107" i="29"/>
  <c r="BK90" i="30"/>
  <c r="BK398" i="32"/>
  <c r="BK573" i="32"/>
  <c r="BK514" i="32"/>
  <c r="BK562" i="32"/>
  <c r="BK526" i="32"/>
  <c r="BK626" i="32"/>
  <c r="BK582" i="32"/>
  <c r="BK736" i="32"/>
  <c r="BK330" i="32"/>
  <c r="BK102" i="33"/>
  <c r="J152" i="33"/>
  <c r="BK126" i="34"/>
  <c r="BK115" i="34"/>
  <c r="J127" i="37"/>
  <c r="J99" i="39"/>
  <c r="J103" i="40"/>
  <c r="BK1190" i="2"/>
  <c r="J1410" i="2"/>
  <c r="BK549" i="2"/>
  <c r="J286" i="2"/>
  <c r="J639" i="2"/>
  <c r="BK1031" i="2"/>
  <c r="BK1325" i="2"/>
  <c r="BK223" i="2"/>
  <c r="J905" i="2"/>
  <c r="BK1780" i="2"/>
  <c r="J1699" i="2"/>
  <c r="BK1115" i="2"/>
  <c r="J133" i="2"/>
  <c r="J100" i="4"/>
  <c r="BK169" i="7"/>
  <c r="BK162" i="7"/>
  <c r="BK98" i="8"/>
  <c r="BK110" i="9"/>
  <c r="BK130" i="10"/>
  <c r="J106" i="10"/>
  <c r="BK110" i="11"/>
  <c r="J118" i="13"/>
  <c r="BK92" i="15"/>
  <c r="J167" i="17"/>
  <c r="J1387" i="18"/>
  <c r="J1693" i="18"/>
  <c r="BK1708" i="18"/>
  <c r="J930" i="18"/>
  <c r="J1661" i="18"/>
  <c r="J771" i="18"/>
  <c r="BK326" i="18"/>
  <c r="J1054" i="18"/>
  <c r="J1321" i="18"/>
  <c r="J326" i="18"/>
  <c r="J1769" i="18"/>
  <c r="BK614" i="18"/>
  <c r="BK193" i="19"/>
  <c r="J175" i="19"/>
  <c r="J122" i="19"/>
  <c r="BK106" i="20"/>
  <c r="BK133" i="21"/>
  <c r="J138" i="22"/>
  <c r="BK112" i="22"/>
  <c r="J100" i="23"/>
  <c r="J113" i="24"/>
  <c r="J108" i="26"/>
  <c r="BK109" i="27"/>
  <c r="J117" i="27"/>
  <c r="BK138" i="29"/>
  <c r="BK360" i="29"/>
  <c r="BK225" i="29"/>
  <c r="BK130" i="31"/>
  <c r="J649" i="32"/>
  <c r="BK569" i="32"/>
  <c r="BK302" i="32"/>
  <c r="J111" i="32"/>
  <c r="J401" i="32"/>
  <c r="BK462" i="32"/>
  <c r="J123" i="33"/>
  <c r="BK126" i="33"/>
  <c r="BK99" i="34"/>
  <c r="J97" i="34"/>
  <c r="J95" i="35"/>
  <c r="BK108" i="35"/>
  <c r="BK102" i="36"/>
  <c r="BK107" i="37"/>
  <c r="J99" i="40"/>
  <c r="BK111" i="41"/>
  <c r="BK1265" i="2"/>
  <c r="J384" i="2"/>
  <c r="BK670" i="2"/>
  <c r="J985" i="2"/>
  <c r="BK1348" i="2"/>
  <c r="BK448" i="2"/>
  <c r="BK1011" i="2"/>
  <c r="J1342" i="2"/>
  <c r="J272" i="2"/>
  <c r="J706" i="2"/>
  <c r="J1744" i="2"/>
  <c r="J1325" i="2"/>
  <c r="AS56" i="1"/>
  <c r="J169" i="7"/>
  <c r="BK109" i="8"/>
  <c r="BK126" i="9"/>
  <c r="J151" i="10"/>
  <c r="J133" i="10"/>
  <c r="BK101" i="12"/>
  <c r="J113" i="13"/>
  <c r="J118" i="16"/>
  <c r="J162" i="17"/>
  <c r="BK1377" i="18"/>
  <c r="J1086" i="18"/>
  <c r="J1128" i="18"/>
  <c r="BK1570" i="18"/>
  <c r="BK728" i="18"/>
  <c r="BK1122" i="18"/>
  <c r="J1288" i="18"/>
  <c r="BK1315" i="18"/>
  <c r="J1880" i="18"/>
  <c r="J1456" i="18"/>
  <c r="J503" i="18"/>
  <c r="J130" i="19"/>
  <c r="J164" i="19"/>
  <c r="J158" i="19"/>
  <c r="BK142" i="21"/>
  <c r="BK109" i="21"/>
  <c r="J115" i="22"/>
  <c r="J142" i="22"/>
  <c r="BK132" i="23"/>
  <c r="BK105" i="25"/>
  <c r="BK110" i="26"/>
  <c r="BK126" i="27"/>
  <c r="J274" i="29"/>
  <c r="J224" i="29"/>
  <c r="BK179" i="29"/>
  <c r="BK124" i="31"/>
  <c r="J418" i="32"/>
  <c r="J356" i="32"/>
  <c r="J689" i="32"/>
  <c r="BK620" i="32"/>
  <c r="J685" i="32"/>
  <c r="J264" i="32"/>
  <c r="BK420" i="32"/>
  <c r="J144" i="33"/>
  <c r="BK115" i="33"/>
  <c r="J99" i="34"/>
  <c r="BK148" i="35"/>
  <c r="J137" i="35"/>
  <c r="J128" i="36"/>
  <c r="J103" i="39"/>
  <c r="BK127" i="40"/>
  <c r="BK1383" i="2"/>
  <c r="J291" i="2"/>
  <c r="BK748" i="2"/>
  <c r="J714" i="2"/>
  <c r="J1184" i="2"/>
  <c r="J1458" i="2"/>
  <c r="J118" i="2"/>
  <c r="J519" i="2"/>
  <c r="BK233" i="2"/>
  <c r="BK1699" i="2"/>
  <c r="J1190" i="2"/>
  <c r="BK135" i="3"/>
  <c r="BK137" i="4"/>
  <c r="J128" i="7"/>
  <c r="J99" i="8"/>
  <c r="BK127" i="9"/>
  <c r="BK109" i="10"/>
  <c r="J111" i="10"/>
  <c r="J112" i="12"/>
  <c r="BK98" i="13"/>
  <c r="J125" i="16"/>
  <c r="J139" i="17"/>
  <c r="BK1058" i="18"/>
  <c r="J1722" i="18"/>
  <c r="J634" i="18"/>
  <c r="BK1072" i="18"/>
  <c r="BK1649" i="18"/>
  <c r="BK1722" i="18"/>
  <c r="BK1079" i="18"/>
  <c r="BK317" i="18"/>
  <c r="J1029" i="18"/>
  <c r="BK564" i="18"/>
  <c r="BK1605" i="18"/>
  <c r="BK490" i="18"/>
  <c r="J128" i="19"/>
  <c r="BK170" i="19"/>
  <c r="J124" i="19"/>
  <c r="J108" i="20"/>
  <c r="BK110" i="21"/>
  <c r="J99" i="22"/>
  <c r="BK116" i="22"/>
  <c r="J130" i="23"/>
  <c r="J120" i="24"/>
  <c r="J103" i="25"/>
  <c r="BK103" i="27"/>
  <c r="BK131" i="35"/>
  <c r="BK114" i="36"/>
  <c r="J100" i="37"/>
  <c r="BK99" i="40"/>
  <c r="J1288" i="2"/>
  <c r="J1218" i="2"/>
  <c r="BK1641" i="2"/>
  <c r="J561" i="2"/>
  <c r="J1212" i="2"/>
  <c r="BK1565" i="2"/>
  <c r="BK1865" i="2"/>
  <c r="BK1680" i="2"/>
  <c r="BK466" i="2"/>
  <c r="BK137" i="3"/>
  <c r="BK101" i="5"/>
  <c r="BK166" i="7"/>
  <c r="J134" i="8"/>
  <c r="J136" i="8"/>
  <c r="J155" i="10"/>
  <c r="J114" i="10"/>
  <c r="J107" i="11"/>
  <c r="BK112" i="11"/>
  <c r="BK118" i="11"/>
  <c r="J99" i="11"/>
  <c r="J105" i="12"/>
  <c r="J114" i="16"/>
  <c r="J105" i="17"/>
  <c r="BK530" i="18"/>
  <c r="BK428" i="18"/>
  <c r="J608" i="18"/>
  <c r="BK1449" i="18"/>
  <c r="J143" i="18"/>
  <c r="BK386" i="18"/>
  <c r="J854" i="18"/>
  <c r="J1177" i="18"/>
  <c r="BK1905" i="18"/>
  <c r="J1277" i="18"/>
  <c r="BK293" i="18"/>
  <c r="BK102" i="19"/>
  <c r="J126" i="19"/>
  <c r="J97" i="20"/>
  <c r="BK146" i="21"/>
  <c r="J109" i="22"/>
  <c r="BK126" i="22"/>
  <c r="J131" i="23"/>
  <c r="BK107" i="25"/>
  <c r="BK105" i="26"/>
  <c r="J133" i="27"/>
  <c r="BK282" i="29"/>
  <c r="BK223" i="29"/>
  <c r="BK316" i="29"/>
  <c r="J101" i="30"/>
  <c r="BK390" i="32"/>
  <c r="BK128" i="32"/>
  <c r="BK698" i="32"/>
  <c r="J468" i="32"/>
  <c r="J271" i="32"/>
  <c r="J340" i="32"/>
  <c r="J319" i="32"/>
  <c r="J149" i="33"/>
  <c r="BK119" i="34"/>
  <c r="J98" i="35"/>
  <c r="BK134" i="35"/>
  <c r="J124" i="36"/>
  <c r="BK121" i="36"/>
  <c r="BK98" i="38"/>
  <c r="BK119" i="40"/>
  <c r="J108" i="41"/>
  <c r="J216" i="2"/>
  <c r="BK1095" i="2"/>
  <c r="J156" i="2"/>
  <c r="BK584" i="2"/>
  <c r="BK800" i="2"/>
  <c r="J942" i="2"/>
  <c r="J223" i="2"/>
  <c r="J1023" i="2"/>
  <c r="J736" i="2"/>
  <c r="J1727" i="2"/>
  <c r="J1261" i="2"/>
  <c r="J108" i="3"/>
  <c r="J98" i="6"/>
  <c r="BK178" i="7"/>
  <c r="BK104" i="7"/>
  <c r="J111" i="8"/>
  <c r="J120" i="9"/>
  <c r="BK127" i="10"/>
  <c r="BK112" i="12"/>
  <c r="BK109" i="13"/>
  <c r="F38" i="15"/>
  <c r="BC73" i="1"/>
  <c r="J136" i="18"/>
  <c r="J1500" i="18"/>
  <c r="BK184" i="18"/>
  <c r="BK807" i="18"/>
  <c r="J1098" i="18"/>
  <c r="J286" i="18"/>
  <c r="BK991" i="18"/>
  <c r="BK1046" i="18"/>
  <c r="J212" i="18"/>
  <c r="J1479" i="18"/>
  <c r="BK507" i="18"/>
  <c r="BK117" i="19"/>
  <c r="J131" i="19"/>
  <c r="J151" i="19"/>
  <c r="BK132" i="21"/>
  <c r="BK146" i="22"/>
  <c r="BK121" i="22"/>
  <c r="J113" i="23"/>
  <c r="J114" i="25"/>
  <c r="J119" i="26"/>
  <c r="J116" i="27"/>
  <c r="BK90" i="28"/>
  <c r="J152" i="29"/>
  <c r="BK216" i="29"/>
  <c r="BK186" i="29"/>
  <c r="J109" i="31"/>
  <c r="BK685" i="32"/>
  <c r="J638" i="32"/>
  <c r="BK604" i="32"/>
  <c r="BK587" i="32"/>
  <c r="J617" i="32"/>
  <c r="J624" i="32"/>
  <c r="J720" i="32"/>
  <c r="J345" i="32"/>
  <c r="BK107" i="33"/>
  <c r="J122" i="33"/>
  <c r="BK104" i="34"/>
  <c r="BK147" i="35"/>
  <c r="BK129" i="35"/>
  <c r="BK119" i="36"/>
  <c r="J105" i="37"/>
  <c r="BK115" i="39"/>
  <c r="J101" i="40"/>
  <c r="J1489" i="2"/>
  <c r="J541" i="2"/>
  <c r="J1166" i="2"/>
  <c r="BK1315" i="2"/>
  <c r="BK1552" i="2"/>
  <c r="J1570" i="2"/>
  <c r="BK297" i="2"/>
  <c r="J995" i="2"/>
  <c r="J1141" i="2"/>
  <c r="J1804" i="2"/>
  <c r="J1671" i="2"/>
  <c r="BK817" i="2"/>
  <c r="J139" i="4"/>
  <c r="BK107" i="7"/>
  <c r="J167" i="7"/>
  <c r="BK133" i="8"/>
  <c r="BK105" i="9"/>
  <c r="J115" i="10"/>
  <c r="J125" i="11"/>
  <c r="J109" i="12"/>
  <c r="BK473" i="18"/>
  <c r="BK1000" i="18"/>
  <c r="BK1177" i="18"/>
  <c r="BK1543" i="18"/>
  <c r="BK136" i="18"/>
  <c r="J343" i="18"/>
  <c r="J903" i="18"/>
  <c r="J1201" i="18"/>
  <c r="BK1909" i="18"/>
  <c r="BK639" i="18"/>
  <c r="J118" i="19"/>
  <c r="J166" i="19"/>
  <c r="BK107" i="19"/>
  <c r="BK115" i="20"/>
  <c r="J112" i="21"/>
  <c r="BK125" i="22"/>
  <c r="BK139" i="22"/>
  <c r="J158" i="22"/>
  <c r="J112" i="23"/>
  <c r="BK119" i="26"/>
  <c r="J142" i="27"/>
  <c r="J104" i="27"/>
  <c r="J92" i="28"/>
  <c r="BK246" i="29"/>
  <c r="BK128" i="29"/>
  <c r="J633" i="32"/>
  <c r="J607" i="32"/>
  <c r="BK405" i="32"/>
  <c r="J343" i="32"/>
  <c r="J347" i="32"/>
  <c r="J420" i="32"/>
  <c r="J330" i="32"/>
  <c r="J585" i="32"/>
  <c r="BK109" i="33"/>
  <c r="BK157" i="33"/>
  <c r="J120" i="34"/>
  <c r="J108" i="34"/>
  <c r="BK105" i="35"/>
  <c r="J106" i="35"/>
  <c r="BK127" i="37"/>
  <c r="J116" i="39"/>
  <c r="BK104" i="40"/>
  <c r="BK1396" i="2"/>
  <c r="BK191" i="2"/>
  <c r="BK505" i="2"/>
  <c r="J659" i="2"/>
  <c r="BK1226" i="2"/>
  <c r="J1584" i="2"/>
  <c r="J596" i="2"/>
  <c r="J1505" i="2"/>
  <c r="J823" i="2"/>
  <c r="BK462" i="2"/>
  <c r="J839" i="2"/>
  <c r="AS101" i="1"/>
  <c r="J1255" i="2"/>
  <c r="J250" i="2"/>
  <c r="BK129" i="4"/>
  <c r="BK105" i="6"/>
  <c r="BK139" i="7"/>
  <c r="BK127" i="8"/>
  <c r="BK110" i="8"/>
  <c r="J106" i="9"/>
  <c r="J109" i="10"/>
  <c r="BK108" i="11"/>
  <c r="BK109" i="12"/>
  <c r="J107" i="14"/>
  <c r="BK102" i="16"/>
  <c r="BK155" i="17"/>
  <c r="J1706" i="18"/>
  <c r="J545" i="18"/>
  <c r="J1145" i="18"/>
  <c r="BK1551" i="18"/>
  <c r="J939" i="18"/>
  <c r="J1560" i="18"/>
  <c r="BK723" i="18"/>
  <c r="BK1050" i="18"/>
  <c r="BK1608" i="18"/>
  <c r="BK707" i="18"/>
  <c r="BK1281" i="18"/>
  <c r="BK1918" i="18"/>
  <c r="BK1171" i="18"/>
  <c r="BK343" i="18"/>
  <c r="J162" i="19"/>
  <c r="BK145" i="19"/>
  <c r="BK158" i="19"/>
  <c r="J112" i="20"/>
  <c r="J120" i="21"/>
  <c r="J127" i="22"/>
  <c r="BK164" i="22"/>
  <c r="J122" i="22"/>
  <c r="BK115" i="23"/>
  <c r="BK116" i="26"/>
  <c r="J153" i="27"/>
  <c r="J125" i="27"/>
  <c r="J117" i="29"/>
  <c r="J360" i="29"/>
  <c r="J123" i="29"/>
  <c r="BK88" i="30"/>
  <c r="J117" i="31"/>
  <c r="J321" i="32"/>
  <c r="BK149" i="32"/>
  <c r="J476" i="32"/>
  <c r="BK464" i="32"/>
  <c r="J671" i="32"/>
  <c r="J448" i="32"/>
  <c r="J723" i="32"/>
  <c r="BK434" i="32"/>
  <c r="J111" i="33"/>
  <c r="BK116" i="33"/>
  <c r="J100" i="34"/>
  <c r="J101" i="34"/>
  <c r="J135" i="35"/>
  <c r="J138" i="35"/>
  <c r="BK111" i="35"/>
  <c r="BK112" i="36"/>
  <c r="BK123" i="37"/>
  <c r="J115" i="37"/>
  <c r="J110" i="38"/>
  <c r="J103" i="38"/>
  <c r="BK103" i="38"/>
  <c r="J106" i="38"/>
  <c r="J108" i="38"/>
  <c r="BK101" i="39"/>
  <c r="J111" i="40"/>
  <c r="BK1160" i="2"/>
  <c r="J1503" i="2"/>
  <c r="J679" i="2"/>
  <c r="J931" i="2"/>
  <c r="J1391" i="2"/>
  <c r="J759" i="2"/>
  <c r="J1396" i="2"/>
  <c r="BK484" i="2"/>
  <c r="BK829" i="2"/>
  <c r="BK1391" i="2"/>
  <c r="J726" i="2"/>
  <c r="BK1719" i="2"/>
  <c r="J878" i="2"/>
  <c r="BK156" i="4"/>
  <c r="BK101" i="6"/>
  <c r="BK153" i="7"/>
  <c r="J107" i="8"/>
  <c r="BK101" i="8"/>
  <c r="J102" i="9"/>
  <c r="J123" i="10"/>
  <c r="J102" i="10"/>
  <c r="J95" i="14"/>
  <c r="F37" i="15"/>
  <c r="BB73" i="1" s="1"/>
  <c r="J1628" i="18"/>
  <c r="BK603" i="18"/>
  <c r="BK1398" i="18"/>
  <c r="BK1787" i="18"/>
  <c r="BK1201" i="18"/>
  <c r="BK438" i="18"/>
  <c r="J1418" i="18"/>
  <c r="BK1277" i="18"/>
  <c r="BK1623" i="18"/>
  <c r="J512" i="18"/>
  <c r="BK1209" i="18"/>
  <c r="J331" i="18"/>
  <c r="J1814" i="18"/>
  <c r="J981" i="18"/>
  <c r="J157" i="19"/>
  <c r="BK132" i="19"/>
  <c r="BK105" i="19"/>
  <c r="J103" i="20"/>
  <c r="BK150" i="21"/>
  <c r="J113" i="21"/>
  <c r="BK106" i="22"/>
  <c r="J137" i="22"/>
  <c r="J117" i="23"/>
  <c r="BK110" i="24"/>
  <c r="J117" i="26"/>
  <c r="J126" i="27"/>
  <c r="BK147" i="27"/>
  <c r="J119" i="27"/>
  <c r="BK331" i="29"/>
  <c r="BK239" i="29"/>
  <c r="J310" i="29"/>
  <c r="J171" i="29"/>
  <c r="BK103" i="31"/>
  <c r="BK278" i="32"/>
  <c r="J611" i="32"/>
  <c r="J192" i="32"/>
  <c r="BK308" i="32"/>
  <c r="BK336" i="32"/>
  <c r="J471" i="32"/>
  <c r="J670" i="32"/>
  <c r="BK146" i="33"/>
  <c r="J101" i="33"/>
  <c r="J132" i="33"/>
  <c r="BK106" i="34"/>
  <c r="BK108" i="34"/>
  <c r="BK108" i="36"/>
  <c r="J125" i="37"/>
  <c r="BK115" i="40"/>
  <c r="J1374" i="2"/>
  <c r="BK1539" i="2"/>
  <c r="AS85" i="1"/>
  <c r="BK1483" i="2"/>
  <c r="J374" i="2"/>
  <c r="J918" i="2"/>
  <c r="J1206" i="2"/>
  <c r="BK1852" i="2"/>
  <c r="J1309" i="2"/>
  <c r="BK145" i="3"/>
  <c r="J100" i="6"/>
  <c r="J133" i="8"/>
  <c r="J119" i="9"/>
  <c r="J117" i="10"/>
  <c r="BK123" i="11"/>
  <c r="BK104" i="12"/>
  <c r="BK117" i="13"/>
  <c r="J129" i="16"/>
  <c r="BK179" i="17"/>
  <c r="J1273" i="18"/>
  <c r="BK1616" i="18"/>
  <c r="J386" i="18"/>
  <c r="J624" i="18"/>
  <c r="J1593" i="18"/>
  <c r="J1249" i="18"/>
  <c r="J530" i="18"/>
  <c r="BK397" i="18"/>
  <c r="BK894" i="18"/>
  <c r="J1853" i="18"/>
  <c r="J987" i="18"/>
  <c r="J137" i="19"/>
  <c r="J161" i="19"/>
  <c r="BK97" i="20"/>
  <c r="BK138" i="21"/>
  <c r="BK119" i="22"/>
  <c r="J146" i="22"/>
  <c r="BK109" i="23"/>
  <c r="BK126" i="24"/>
  <c r="J115" i="25"/>
  <c r="J141" i="27"/>
  <c r="BK150" i="29"/>
  <c r="BK256" i="29"/>
  <c r="BK211" i="29"/>
  <c r="J120" i="31"/>
  <c r="J210" i="32"/>
  <c r="BK458" i="32"/>
  <c r="BK313" i="32"/>
  <c r="BK424" i="32"/>
  <c r="BK339" i="32"/>
  <c r="BK583" i="32"/>
  <c r="J157" i="32"/>
  <c r="BK153" i="33"/>
  <c r="BK107" i="34"/>
  <c r="BK134" i="34"/>
  <c r="BK125" i="35"/>
  <c r="BK149" i="35"/>
  <c r="BK129" i="36"/>
  <c r="J128" i="37"/>
  <c r="J117" i="39"/>
  <c r="J119" i="40"/>
  <c r="BK1380" i="2"/>
  <c r="BK496" i="2"/>
  <c r="J1055" i="2"/>
  <c r="BK338" i="2"/>
  <c r="BK267" i="2"/>
  <c r="BK659" i="2"/>
  <c r="BK936" i="2"/>
  <c r="BK1208" i="2"/>
  <c r="J910" i="2"/>
  <c r="J1852" i="2"/>
  <c r="J1707" i="2"/>
  <c r="J1214" i="2"/>
  <c r="J148" i="3"/>
  <c r="J143" i="4"/>
  <c r="J170" i="7"/>
  <c r="BK100" i="7"/>
  <c r="BK105" i="8"/>
  <c r="J125" i="9"/>
  <c r="J127" i="10"/>
  <c r="J118" i="11"/>
  <c r="J119" i="12"/>
  <c r="BK115" i="13"/>
  <c r="F39" i="15"/>
  <c r="BD73" i="1" s="1"/>
  <c r="J748" i="18"/>
  <c r="BK884" i="18"/>
  <c r="J1032" i="18"/>
  <c r="BK1496" i="18"/>
  <c r="J307" i="18"/>
  <c r="BK1269" i="18"/>
  <c r="J1791" i="18"/>
  <c r="J964" i="18"/>
  <c r="BK1183" i="18"/>
  <c r="J1918" i="18"/>
  <c r="BK1329" i="18"/>
  <c r="J109" i="19"/>
  <c r="J101" i="19"/>
  <c r="BK105" i="20"/>
  <c r="BK125" i="21"/>
  <c r="J165" i="22"/>
  <c r="BK120" i="22"/>
  <c r="J125" i="23"/>
  <c r="J110" i="24"/>
  <c r="J111" i="25"/>
  <c r="BK148" i="27"/>
  <c r="BK120" i="27"/>
  <c r="BK173" i="29"/>
  <c r="BK299" i="29"/>
  <c r="J103" i="31"/>
  <c r="BK192" i="32"/>
  <c r="J124" i="32"/>
  <c r="BK621" i="32"/>
  <c r="BK555" i="32"/>
  <c r="J630" i="32"/>
  <c r="BK407" i="32"/>
  <c r="BK630" i="32"/>
  <c r="BK130" i="32"/>
  <c r="J147" i="33"/>
  <c r="BK133" i="34"/>
  <c r="BK102" i="34"/>
  <c r="J115" i="35"/>
  <c r="J139" i="35"/>
  <c r="J130" i="36"/>
  <c r="J114" i="39"/>
  <c r="BK120" i="40"/>
  <c r="F40" i="11" l="1"/>
  <c r="P190" i="2"/>
  <c r="R535" i="2"/>
  <c r="R1071" i="2"/>
  <c r="BK1269" i="2"/>
  <c r="J1269" i="2" s="1"/>
  <c r="J80" i="2" s="1"/>
  <c r="BK1368" i="2"/>
  <c r="J1368" i="2" s="1"/>
  <c r="J82" i="2" s="1"/>
  <c r="BK1513" i="2"/>
  <c r="J1513" i="2" s="1"/>
  <c r="J87" i="2" s="1"/>
  <c r="P1666" i="2"/>
  <c r="BK1750" i="2"/>
  <c r="J1750" i="2" s="1"/>
  <c r="J90" i="2" s="1"/>
  <c r="T99" i="3"/>
  <c r="R132" i="3"/>
  <c r="P128" i="4"/>
  <c r="P136" i="4"/>
  <c r="R95" i="5"/>
  <c r="R102" i="5"/>
  <c r="R94" i="5" s="1"/>
  <c r="P104" i="6"/>
  <c r="P138" i="7"/>
  <c r="P165" i="7"/>
  <c r="BK114" i="8"/>
  <c r="J114" i="8" s="1"/>
  <c r="J70" i="8" s="1"/>
  <c r="BK97" i="9"/>
  <c r="J97" i="9" s="1"/>
  <c r="J68" i="9" s="1"/>
  <c r="BK109" i="9"/>
  <c r="J109" i="9" s="1"/>
  <c r="J70" i="9" s="1"/>
  <c r="R121" i="9"/>
  <c r="R101" i="10"/>
  <c r="T112" i="10"/>
  <c r="R126" i="10"/>
  <c r="R152" i="10"/>
  <c r="P105" i="11"/>
  <c r="T120" i="11"/>
  <c r="T103" i="12"/>
  <c r="R114" i="12"/>
  <c r="BK93" i="14"/>
  <c r="J93" i="14" s="1"/>
  <c r="J65" i="14" s="1"/>
  <c r="BK98" i="14"/>
  <c r="J98" i="14" s="1"/>
  <c r="J66" i="14" s="1"/>
  <c r="P94" i="16"/>
  <c r="P111" i="16"/>
  <c r="R120" i="17"/>
  <c r="BK172" i="17"/>
  <c r="J172" i="17" s="1"/>
  <c r="J71" i="17" s="1"/>
  <c r="BK118" i="18"/>
  <c r="J118" i="18" s="1"/>
  <c r="J69" i="18" s="1"/>
  <c r="BK253" i="18"/>
  <c r="J253" i="18" s="1"/>
  <c r="J71" i="18" s="1"/>
  <c r="P502" i="18"/>
  <c r="BK1014" i="18"/>
  <c r="J1014" i="18" s="1"/>
  <c r="J78" i="18" s="1"/>
  <c r="T1117" i="18"/>
  <c r="R1401" i="18"/>
  <c r="T1460" i="18"/>
  <c r="R1531" i="18"/>
  <c r="T1578" i="18"/>
  <c r="T1721" i="18"/>
  <c r="P1863" i="18"/>
  <c r="BK127" i="19"/>
  <c r="J127" i="19"/>
  <c r="J72" i="19" s="1"/>
  <c r="R171" i="19"/>
  <c r="BK110" i="20"/>
  <c r="J110" i="20"/>
  <c r="J69" i="20" s="1"/>
  <c r="P113" i="20"/>
  <c r="P101" i="21"/>
  <c r="BK106" i="21"/>
  <c r="J106" i="21" s="1"/>
  <c r="J70" i="21" s="1"/>
  <c r="BK129" i="21"/>
  <c r="J129" i="21"/>
  <c r="J72" i="21" s="1"/>
  <c r="P147" i="21"/>
  <c r="R107" i="22"/>
  <c r="R148" i="22"/>
  <c r="R168" i="22"/>
  <c r="BK111" i="23"/>
  <c r="J111" i="23" s="1"/>
  <c r="J71" i="23" s="1"/>
  <c r="R122" i="23"/>
  <c r="T99" i="24"/>
  <c r="P117" i="24"/>
  <c r="P99" i="25"/>
  <c r="BK112" i="25"/>
  <c r="J112" i="25" s="1"/>
  <c r="J73" i="25" s="1"/>
  <c r="T99" i="26"/>
  <c r="BK109" i="26"/>
  <c r="J109" i="26" s="1"/>
  <c r="J72" i="26" s="1"/>
  <c r="T118" i="27"/>
  <c r="T138" i="27"/>
  <c r="BK96" i="29"/>
  <c r="J96" i="29" s="1"/>
  <c r="J65" i="29" s="1"/>
  <c r="P158" i="29"/>
  <c r="P172" i="29"/>
  <c r="P258" i="29"/>
  <c r="BK87" i="30"/>
  <c r="BK86" i="30" s="1"/>
  <c r="J86" i="30" s="1"/>
  <c r="J63" i="30" s="1"/>
  <c r="BK116" i="31"/>
  <c r="J116" i="31" s="1"/>
  <c r="J68" i="31" s="1"/>
  <c r="P127" i="31"/>
  <c r="T132" i="32"/>
  <c r="P279" i="32"/>
  <c r="BK348" i="32"/>
  <c r="J348" i="32" s="1"/>
  <c r="J73" i="32" s="1"/>
  <c r="BK404" i="32"/>
  <c r="J404" i="32" s="1"/>
  <c r="J74" i="32" s="1"/>
  <c r="T417" i="32"/>
  <c r="P506" i="32"/>
  <c r="R564" i="32"/>
  <c r="R637" i="32"/>
  <c r="R722" i="32"/>
  <c r="P118" i="33"/>
  <c r="R140" i="33"/>
  <c r="P91" i="35"/>
  <c r="AU100" i="1" s="1"/>
  <c r="R105" i="36"/>
  <c r="R120" i="36"/>
  <c r="T98" i="37"/>
  <c r="T108" i="37"/>
  <c r="P120" i="37"/>
  <c r="R111" i="38"/>
  <c r="R97" i="39"/>
  <c r="R110" i="39"/>
  <c r="BK96" i="40"/>
  <c r="J96" i="40" s="1"/>
  <c r="J68" i="40" s="1"/>
  <c r="P118" i="40"/>
  <c r="T117" i="2"/>
  <c r="P302" i="2"/>
  <c r="P351" i="2"/>
  <c r="T890" i="2"/>
  <c r="R1039" i="2"/>
  <c r="T1155" i="2"/>
  <c r="P1352" i="2"/>
  <c r="P1387" i="2"/>
  <c r="BK1405" i="2"/>
  <c r="J1405" i="2" s="1"/>
  <c r="J85" i="2" s="1"/>
  <c r="T1416" i="2"/>
  <c r="R1694" i="2"/>
  <c r="P1823" i="2"/>
  <c r="BK132" i="3"/>
  <c r="J132" i="3" s="1"/>
  <c r="J72" i="3" s="1"/>
  <c r="T128" i="4"/>
  <c r="R136" i="4"/>
  <c r="P102" i="5"/>
  <c r="P94" i="6"/>
  <c r="T138" i="7"/>
  <c r="BK157" i="7"/>
  <c r="J157" i="7" s="1"/>
  <c r="J71" i="7" s="1"/>
  <c r="R97" i="8"/>
  <c r="R96" i="8"/>
  <c r="T132" i="8"/>
  <c r="T101" i="9"/>
  <c r="T114" i="9"/>
  <c r="T101" i="10"/>
  <c r="R112" i="10"/>
  <c r="T126" i="10"/>
  <c r="P152" i="10"/>
  <c r="T97" i="11"/>
  <c r="BK120" i="11"/>
  <c r="J120" i="11" s="1"/>
  <c r="J72" i="11" s="1"/>
  <c r="P97" i="12"/>
  <c r="BK107" i="12"/>
  <c r="J107" i="12"/>
  <c r="J70" i="12"/>
  <c r="P114" i="12"/>
  <c r="BK107" i="13"/>
  <c r="J107" i="13" s="1"/>
  <c r="J71" i="13" s="1"/>
  <c r="P110" i="13"/>
  <c r="P90" i="14"/>
  <c r="T101" i="14"/>
  <c r="P117" i="16"/>
  <c r="T128" i="16"/>
  <c r="T99" i="17"/>
  <c r="R176" i="17"/>
  <c r="T118" i="18"/>
  <c r="T253" i="18"/>
  <c r="T367" i="18"/>
  <c r="R853" i="18"/>
  <c r="P999" i="18"/>
  <c r="P1117" i="18"/>
  <c r="R1368" i="18"/>
  <c r="P1391" i="18"/>
  <c r="T1478" i="18"/>
  <c r="P1622" i="18"/>
  <c r="R1782" i="18"/>
  <c r="P1852" i="18"/>
  <c r="BK121" i="19"/>
  <c r="J121" i="19"/>
  <c r="J70" i="19" s="1"/>
  <c r="BK142" i="19"/>
  <c r="J142" i="19" s="1"/>
  <c r="J73" i="19" s="1"/>
  <c r="P110" i="20"/>
  <c r="P117" i="21"/>
  <c r="P137" i="21"/>
  <c r="R98" i="22"/>
  <c r="P101" i="22"/>
  <c r="P151" i="22"/>
  <c r="P111" i="23"/>
  <c r="P122" i="23"/>
  <c r="R99" i="24"/>
  <c r="R109" i="24"/>
  <c r="R114" i="24"/>
  <c r="BK106" i="25"/>
  <c r="BK109" i="25"/>
  <c r="J109" i="25" s="1"/>
  <c r="J72" i="25" s="1"/>
  <c r="BK106" i="26"/>
  <c r="J106" i="26" s="1"/>
  <c r="J71" i="26" s="1"/>
  <c r="R112" i="26"/>
  <c r="P99" i="27"/>
  <c r="T129" i="27"/>
  <c r="T149" i="27"/>
  <c r="BK95" i="28"/>
  <c r="J95" i="28" s="1"/>
  <c r="J66" i="28" s="1"/>
  <c r="T180" i="29"/>
  <c r="R335" i="29"/>
  <c r="P87" i="30"/>
  <c r="P86" i="30" s="1"/>
  <c r="AU93" i="1" s="1"/>
  <c r="R132" i="32"/>
  <c r="R279" i="32"/>
  <c r="T348" i="32"/>
  <c r="R404" i="32"/>
  <c r="P417" i="32"/>
  <c r="T506" i="32"/>
  <c r="P589" i="32"/>
  <c r="BK613" i="32"/>
  <c r="J613" i="32" s="1"/>
  <c r="J82" i="32" s="1"/>
  <c r="BK693" i="32"/>
  <c r="J693" i="32"/>
  <c r="J84" i="32" s="1"/>
  <c r="T722" i="32"/>
  <c r="T98" i="33"/>
  <c r="P114" i="33"/>
  <c r="R127" i="33"/>
  <c r="BK97" i="36"/>
  <c r="J97" i="36" s="1"/>
  <c r="J68" i="36" s="1"/>
  <c r="BK109" i="36"/>
  <c r="J109" i="36"/>
  <c r="J70" i="36" s="1"/>
  <c r="BK117" i="36"/>
  <c r="J117" i="36" s="1"/>
  <c r="J71" i="36" s="1"/>
  <c r="P104" i="37"/>
  <c r="P113" i="37"/>
  <c r="BK116" i="37"/>
  <c r="J116" i="37"/>
  <c r="J72" i="37" s="1"/>
  <c r="P97" i="38"/>
  <c r="R104" i="38"/>
  <c r="P107" i="38"/>
  <c r="P104" i="39"/>
  <c r="R107" i="39"/>
  <c r="T96" i="40"/>
  <c r="T118" i="40"/>
  <c r="BK190" i="2"/>
  <c r="J190" i="2" s="1"/>
  <c r="J70" i="2" s="1"/>
  <c r="T535" i="2"/>
  <c r="P1071" i="2"/>
  <c r="T1269" i="2"/>
  <c r="R1368" i="2"/>
  <c r="R1513" i="2"/>
  <c r="BK1666" i="2"/>
  <c r="J1666" i="2" s="1"/>
  <c r="J88" i="2" s="1"/>
  <c r="P1750" i="2"/>
  <c r="BK99" i="3"/>
  <c r="J99" i="3" s="1"/>
  <c r="J69" i="3" s="1"/>
  <c r="T132" i="3"/>
  <c r="BK99" i="4"/>
  <c r="J99" i="4"/>
  <c r="J69" i="4" s="1"/>
  <c r="BK142" i="4"/>
  <c r="J142" i="4" s="1"/>
  <c r="J72" i="4" s="1"/>
  <c r="T95" i="5"/>
  <c r="T99" i="7"/>
  <c r="T149" i="7"/>
  <c r="T157" i="7"/>
  <c r="BK97" i="8"/>
  <c r="J97" i="8" s="1"/>
  <c r="J69" i="8" s="1"/>
  <c r="R132" i="8"/>
  <c r="P97" i="9"/>
  <c r="P109" i="9"/>
  <c r="BK121" i="9"/>
  <c r="J121" i="9"/>
  <c r="J72" i="9" s="1"/>
  <c r="BK107" i="10"/>
  <c r="J107" i="10" s="1"/>
  <c r="J69" i="10" s="1"/>
  <c r="BK126" i="10"/>
  <c r="J126" i="10" s="1"/>
  <c r="J72" i="10" s="1"/>
  <c r="BK145" i="10"/>
  <c r="J145" i="10" s="1"/>
  <c r="J75" i="10" s="1"/>
  <c r="BK97" i="11"/>
  <c r="J97" i="11" s="1"/>
  <c r="J68" i="11" s="1"/>
  <c r="BK109" i="11"/>
  <c r="J109" i="11" s="1"/>
  <c r="J70" i="11" s="1"/>
  <c r="BK117" i="11"/>
  <c r="J117" i="11" s="1"/>
  <c r="J71" i="11" s="1"/>
  <c r="T97" i="12"/>
  <c r="P107" i="12"/>
  <c r="R111" i="12"/>
  <c r="P97" i="13"/>
  <c r="BK104" i="13"/>
  <c r="J104" i="13" s="1"/>
  <c r="J70" i="13" s="1"/>
  <c r="R107" i="13"/>
  <c r="R90" i="14"/>
  <c r="R101" i="14"/>
  <c r="BK117" i="16"/>
  <c r="J117" i="16" s="1"/>
  <c r="J68" i="16" s="1"/>
  <c r="R128" i="16"/>
  <c r="BK99" i="17"/>
  <c r="BK176" i="17"/>
  <c r="J176" i="17"/>
  <c r="J72" i="17" s="1"/>
  <c r="R118" i="18"/>
  <c r="P253" i="18"/>
  <c r="T502" i="18"/>
  <c r="P1014" i="18"/>
  <c r="P1258" i="18"/>
  <c r="P1401" i="18"/>
  <c r="BK1531" i="18"/>
  <c r="J1531" i="18" s="1"/>
  <c r="J86" i="18" s="1"/>
  <c r="T1622" i="18"/>
  <c r="BK1782" i="18"/>
  <c r="J1782" i="18" s="1"/>
  <c r="J90" i="18" s="1"/>
  <c r="T1852" i="18"/>
  <c r="T100" i="19"/>
  <c r="R127" i="19"/>
  <c r="BK171" i="19"/>
  <c r="J171" i="19" s="1"/>
  <c r="J75" i="19" s="1"/>
  <c r="P95" i="20"/>
  <c r="P94" i="20" s="1"/>
  <c r="AU82" i="1" s="1"/>
  <c r="BK113" i="20"/>
  <c r="J113" i="20" s="1"/>
  <c r="J70" i="20" s="1"/>
  <c r="BK101" i="21"/>
  <c r="J101" i="21"/>
  <c r="J69" i="21" s="1"/>
  <c r="T106" i="21"/>
  <c r="T129" i="21"/>
  <c r="T147" i="21"/>
  <c r="P107" i="22"/>
  <c r="P148" i="22"/>
  <c r="BK168" i="22"/>
  <c r="J168" i="22" s="1"/>
  <c r="J73" i="22" s="1"/>
  <c r="P107" i="23"/>
  <c r="BK119" i="23"/>
  <c r="J119" i="23" s="1"/>
  <c r="J72" i="23" s="1"/>
  <c r="P105" i="24"/>
  <c r="R117" i="24"/>
  <c r="P106" i="25"/>
  <c r="P109" i="25"/>
  <c r="R106" i="26"/>
  <c r="R109" i="26"/>
  <c r="BK118" i="27"/>
  <c r="J118" i="27" s="1"/>
  <c r="J70" i="27" s="1"/>
  <c r="BK138" i="27"/>
  <c r="J138" i="27" s="1"/>
  <c r="J72" i="27" s="1"/>
  <c r="T89" i="28"/>
  <c r="BK180" i="29"/>
  <c r="J180" i="29" s="1"/>
  <c r="J68" i="29" s="1"/>
  <c r="BK335" i="29"/>
  <c r="J335" i="29"/>
  <c r="J71" i="29" s="1"/>
  <c r="T87" i="30"/>
  <c r="T86" i="30" s="1"/>
  <c r="T94" i="31"/>
  <c r="T116" i="31"/>
  <c r="R127" i="31"/>
  <c r="T110" i="32"/>
  <c r="R196" i="32"/>
  <c r="R256" i="32"/>
  <c r="P314" i="32"/>
  <c r="P327" i="32"/>
  <c r="T338" i="32"/>
  <c r="P423" i="32"/>
  <c r="T482" i="32"/>
  <c r="BK589" i="32"/>
  <c r="J589" i="32"/>
  <c r="J81" i="32" s="1"/>
  <c r="P613" i="32"/>
  <c r="P693" i="32"/>
  <c r="BK738" i="32"/>
  <c r="J738" i="32"/>
  <c r="J86" i="32" s="1"/>
  <c r="R114" i="33"/>
  <c r="P127" i="33"/>
  <c r="R91" i="35"/>
  <c r="P105" i="36"/>
  <c r="BK120" i="36"/>
  <c r="J120" i="36" s="1"/>
  <c r="J72" i="36" s="1"/>
  <c r="BK98" i="37"/>
  <c r="R108" i="37"/>
  <c r="BK120" i="37"/>
  <c r="J120" i="37"/>
  <c r="J73" i="37" s="1"/>
  <c r="T97" i="38"/>
  <c r="P104" i="38"/>
  <c r="R107" i="38"/>
  <c r="BK104" i="39"/>
  <c r="J104" i="39" s="1"/>
  <c r="J70" i="39" s="1"/>
  <c r="BK110" i="39"/>
  <c r="J110" i="39" s="1"/>
  <c r="J72" i="39" s="1"/>
  <c r="P96" i="40"/>
  <c r="R118" i="40"/>
  <c r="R117" i="2"/>
  <c r="BK302" i="2"/>
  <c r="J302" i="2"/>
  <c r="J71" i="2"/>
  <c r="R351" i="2"/>
  <c r="BK890" i="2"/>
  <c r="J890" i="2" s="1"/>
  <c r="J74" i="2" s="1"/>
  <c r="BK1071" i="2"/>
  <c r="J1071" i="2" s="1"/>
  <c r="J78" i="2" s="1"/>
  <c r="R1269" i="2"/>
  <c r="T1368" i="2"/>
  <c r="P1405" i="2"/>
  <c r="P1416" i="2"/>
  <c r="BK1694" i="2"/>
  <c r="J1694" i="2" s="1"/>
  <c r="J89" i="2" s="1"/>
  <c r="BK1823" i="2"/>
  <c r="J1823" i="2" s="1"/>
  <c r="J91" i="2" s="1"/>
  <c r="P99" i="3"/>
  <c r="BK128" i="3"/>
  <c r="BK116" i="3" s="1"/>
  <c r="J116" i="3" s="1"/>
  <c r="J70" i="3" s="1"/>
  <c r="BK128" i="4"/>
  <c r="J128" i="4" s="1"/>
  <c r="J70" i="4" s="1"/>
  <c r="T142" i="4"/>
  <c r="BK104" i="6"/>
  <c r="R138" i="7"/>
  <c r="BK165" i="7"/>
  <c r="J165" i="7" s="1"/>
  <c r="J72" i="7" s="1"/>
  <c r="R114" i="8"/>
  <c r="BK101" i="9"/>
  <c r="P114" i="9"/>
  <c r="P107" i="10"/>
  <c r="P116" i="10"/>
  <c r="BK137" i="10"/>
  <c r="J137" i="10" s="1"/>
  <c r="J73" i="10" s="1"/>
  <c r="R145" i="10"/>
  <c r="BK105" i="11"/>
  <c r="J105" i="11" s="1"/>
  <c r="J69" i="11" s="1"/>
  <c r="P120" i="11"/>
  <c r="BK103" i="12"/>
  <c r="J103" i="12" s="1"/>
  <c r="J69" i="12" s="1"/>
  <c r="T114" i="12"/>
  <c r="T97" i="13"/>
  <c r="P107" i="13"/>
  <c r="P93" i="14"/>
  <c r="R98" i="14"/>
  <c r="R117" i="16"/>
  <c r="P128" i="16"/>
  <c r="BK120" i="17"/>
  <c r="J120" i="17" s="1"/>
  <c r="J70" i="17" s="1"/>
  <c r="R172" i="17"/>
  <c r="BK205" i="18"/>
  <c r="J205" i="18" s="1"/>
  <c r="J70" i="18" s="1"/>
  <c r="T205" i="18"/>
  <c r="R502" i="18"/>
  <c r="T1014" i="18"/>
  <c r="R1258" i="18"/>
  <c r="P1368" i="18"/>
  <c r="T1391" i="18"/>
  <c r="P1478" i="18"/>
  <c r="BK1622" i="18"/>
  <c r="J1622" i="18"/>
  <c r="J88" i="18" s="1"/>
  <c r="P1782" i="18"/>
  <c r="BK1852" i="18"/>
  <c r="J1852" i="18" s="1"/>
  <c r="J91" i="18" s="1"/>
  <c r="BK100" i="19"/>
  <c r="J100" i="19"/>
  <c r="J68" i="19"/>
  <c r="R121" i="19"/>
  <c r="P142" i="19"/>
  <c r="R110" i="20"/>
  <c r="BK117" i="21"/>
  <c r="J117" i="21"/>
  <c r="J71" i="21" s="1"/>
  <c r="T137" i="21"/>
  <c r="BK107" i="22"/>
  <c r="J107" i="22"/>
  <c r="J70" i="22" s="1"/>
  <c r="BK148" i="22"/>
  <c r="J148" i="22" s="1"/>
  <c r="J71" i="22" s="1"/>
  <c r="P168" i="22"/>
  <c r="BK107" i="23"/>
  <c r="J107" i="23"/>
  <c r="J70" i="23" s="1"/>
  <c r="BK122" i="23"/>
  <c r="J122" i="23" s="1"/>
  <c r="J73" i="23" s="1"/>
  <c r="P99" i="24"/>
  <c r="P109" i="24"/>
  <c r="T117" i="24"/>
  <c r="P112" i="25"/>
  <c r="BK99" i="26"/>
  <c r="T106" i="26"/>
  <c r="T109" i="26"/>
  <c r="R118" i="27"/>
  <c r="P138" i="27"/>
  <c r="P95" i="28"/>
  <c r="R96" i="29"/>
  <c r="R158" i="29"/>
  <c r="R172" i="29"/>
  <c r="R258" i="29"/>
  <c r="R94" i="31"/>
  <c r="P132" i="32"/>
  <c r="T279" i="32"/>
  <c r="R348" i="32"/>
  <c r="T404" i="32"/>
  <c r="R417" i="32"/>
  <c r="BK506" i="32"/>
  <c r="J506" i="32" s="1"/>
  <c r="J79" i="32" s="1"/>
  <c r="T589" i="32"/>
  <c r="T637" i="32"/>
  <c r="P722" i="32"/>
  <c r="P98" i="33"/>
  <c r="R118" i="33"/>
  <c r="BK140" i="33"/>
  <c r="J140" i="33" s="1"/>
  <c r="J73" i="33" s="1"/>
  <c r="R93" i="34"/>
  <c r="R92" i="34" s="1"/>
  <c r="T97" i="36"/>
  <c r="R109" i="36"/>
  <c r="R117" i="36"/>
  <c r="T104" i="37"/>
  <c r="R113" i="37"/>
  <c r="R116" i="37"/>
  <c r="BK97" i="38"/>
  <c r="J97" i="38"/>
  <c r="J68" i="38" s="1"/>
  <c r="P111" i="38"/>
  <c r="T97" i="39"/>
  <c r="P107" i="39"/>
  <c r="T109" i="40"/>
  <c r="R124" i="40"/>
  <c r="T92" i="41"/>
  <c r="T190" i="2"/>
  <c r="BK351" i="2"/>
  <c r="J351" i="2" s="1"/>
  <c r="J72" i="2" s="1"/>
  <c r="R890" i="2"/>
  <c r="T1039" i="2"/>
  <c r="P1155" i="2"/>
  <c r="BK1352" i="2"/>
  <c r="J1352" i="2"/>
  <c r="J81" i="2" s="1"/>
  <c r="R1387" i="2"/>
  <c r="T1405" i="2"/>
  <c r="R1416" i="2"/>
  <c r="P1694" i="2"/>
  <c r="R1823" i="2"/>
  <c r="R99" i="3"/>
  <c r="P128" i="3"/>
  <c r="P116" i="3"/>
  <c r="R128" i="4"/>
  <c r="T136" i="4"/>
  <c r="BK94" i="6"/>
  <c r="J94" i="6" s="1"/>
  <c r="J68" i="6" s="1"/>
  <c r="R104" i="6"/>
  <c r="BK138" i="7"/>
  <c r="J138" i="7"/>
  <c r="J69" i="7" s="1"/>
  <c r="R165" i="7"/>
  <c r="T97" i="8"/>
  <c r="T96" i="8" s="1"/>
  <c r="P132" i="8"/>
  <c r="T97" i="9"/>
  <c r="T109" i="9"/>
  <c r="T121" i="9"/>
  <c r="T107" i="10"/>
  <c r="T116" i="10"/>
  <c r="R137" i="10"/>
  <c r="BK152" i="10"/>
  <c r="J152" i="10"/>
  <c r="J76" i="10" s="1"/>
  <c r="R105" i="11"/>
  <c r="R120" i="11"/>
  <c r="BK97" i="12"/>
  <c r="J97" i="12" s="1"/>
  <c r="J68" i="12" s="1"/>
  <c r="T107" i="12"/>
  <c r="T111" i="12"/>
  <c r="BK97" i="13"/>
  <c r="J97" i="13" s="1"/>
  <c r="J68" i="13" s="1"/>
  <c r="R104" i="13"/>
  <c r="T110" i="13"/>
  <c r="BK101" i="14"/>
  <c r="J101" i="14" s="1"/>
  <c r="J67" i="14" s="1"/>
  <c r="R94" i="16"/>
  <c r="T111" i="16"/>
  <c r="BK128" i="16"/>
  <c r="J128" i="16"/>
  <c r="J70" i="16"/>
  <c r="R99" i="17"/>
  <c r="P176" i="17"/>
  <c r="P118" i="18"/>
  <c r="BK502" i="18"/>
  <c r="J502" i="18"/>
  <c r="J73" i="18" s="1"/>
  <c r="BK853" i="18"/>
  <c r="J853" i="18" s="1"/>
  <c r="J74" i="18" s="1"/>
  <c r="R1014" i="18"/>
  <c r="T1258" i="18"/>
  <c r="T1368" i="18"/>
  <c r="R1391" i="18"/>
  <c r="R1478" i="18"/>
  <c r="R1622" i="18"/>
  <c r="T1782" i="18"/>
  <c r="R1852" i="18"/>
  <c r="P127" i="19"/>
  <c r="T171" i="19"/>
  <c r="P106" i="21"/>
  <c r="P129" i="21"/>
  <c r="BK147" i="21"/>
  <c r="J147" i="21" s="1"/>
  <c r="J74" i="21" s="1"/>
  <c r="BK98" i="22"/>
  <c r="J98" i="22" s="1"/>
  <c r="J68" i="22" s="1"/>
  <c r="BK101" i="22"/>
  <c r="J101" i="22" s="1"/>
  <c r="J69" i="22" s="1"/>
  <c r="BK151" i="22"/>
  <c r="J151" i="22"/>
  <c r="J72" i="22" s="1"/>
  <c r="BK99" i="23"/>
  <c r="R111" i="23"/>
  <c r="R119" i="23"/>
  <c r="T105" i="24"/>
  <c r="BK114" i="24"/>
  <c r="J114" i="24" s="1"/>
  <c r="J72" i="24" s="1"/>
  <c r="BK99" i="25"/>
  <c r="J99" i="25" s="1"/>
  <c r="J69" i="25" s="1"/>
  <c r="T112" i="25"/>
  <c r="P99" i="26"/>
  <c r="P112" i="26"/>
  <c r="P118" i="27"/>
  <c r="R138" i="27"/>
  <c r="P89" i="28"/>
  <c r="R180" i="29"/>
  <c r="T335" i="29"/>
  <c r="R87" i="30"/>
  <c r="R86" i="30"/>
  <c r="R116" i="31"/>
  <c r="BK110" i="32"/>
  <c r="BK196" i="32"/>
  <c r="J196" i="32" s="1"/>
  <c r="J67" i="32" s="1"/>
  <c r="BK256" i="32"/>
  <c r="J256" i="32"/>
  <c r="J68" i="32"/>
  <c r="BK314" i="32"/>
  <c r="J314" i="32" s="1"/>
  <c r="J70" i="32" s="1"/>
  <c r="BK327" i="32"/>
  <c r="J327" i="32" s="1"/>
  <c r="J71" i="32" s="1"/>
  <c r="BK338" i="32"/>
  <c r="J338" i="32" s="1"/>
  <c r="J72" i="32" s="1"/>
  <c r="T423" i="32"/>
  <c r="P482" i="32"/>
  <c r="BK564" i="32"/>
  <c r="J564" i="32" s="1"/>
  <c r="J80" i="32" s="1"/>
  <c r="BK637" i="32"/>
  <c r="J637" i="32"/>
  <c r="J83" i="32" s="1"/>
  <c r="BK722" i="32"/>
  <c r="J722" i="32" s="1"/>
  <c r="J85" i="32" s="1"/>
  <c r="P738" i="32"/>
  <c r="R98" i="33"/>
  <c r="BK118" i="33"/>
  <c r="J118" i="33" s="1"/>
  <c r="J71" i="33" s="1"/>
  <c r="P140" i="33"/>
  <c r="P93" i="34"/>
  <c r="P92" i="34" s="1"/>
  <c r="AU99" i="1" s="1"/>
  <c r="T105" i="36"/>
  <c r="P120" i="36"/>
  <c r="P98" i="37"/>
  <c r="P108" i="37"/>
  <c r="R120" i="37"/>
  <c r="R97" i="38"/>
  <c r="R96" i="38" s="1"/>
  <c r="T104" i="38"/>
  <c r="T107" i="38"/>
  <c r="P97" i="39"/>
  <c r="R104" i="39"/>
  <c r="T110" i="39"/>
  <c r="P109" i="40"/>
  <c r="P124" i="40"/>
  <c r="BK98" i="41"/>
  <c r="J98" i="41"/>
  <c r="J66" i="41" s="1"/>
  <c r="BK109" i="41"/>
  <c r="J109" i="41" s="1"/>
  <c r="J68" i="41" s="1"/>
  <c r="BK117" i="2"/>
  <c r="J117" i="2" s="1"/>
  <c r="J69" i="2" s="1"/>
  <c r="R302" i="2"/>
  <c r="T351" i="2"/>
  <c r="P890" i="2"/>
  <c r="P1039" i="2"/>
  <c r="BK1155" i="2"/>
  <c r="J1155" i="2" s="1"/>
  <c r="J79" i="2" s="1"/>
  <c r="R1352" i="2"/>
  <c r="BK1387" i="2"/>
  <c r="J1387" i="2"/>
  <c r="J84" i="2"/>
  <c r="T1513" i="2"/>
  <c r="T1666" i="2"/>
  <c r="T1750" i="2"/>
  <c r="P132" i="3"/>
  <c r="T99" i="4"/>
  <c r="BK136" i="4"/>
  <c r="J136" i="4" s="1"/>
  <c r="J71" i="4" s="1"/>
  <c r="BK102" i="5"/>
  <c r="J102" i="5" s="1"/>
  <c r="J70" i="5" s="1"/>
  <c r="T94" i="6"/>
  <c r="P99" i="7"/>
  <c r="R149" i="7"/>
  <c r="R157" i="7"/>
  <c r="P97" i="8"/>
  <c r="P96" i="8" s="1"/>
  <c r="BK132" i="8"/>
  <c r="J132" i="8" s="1"/>
  <c r="J71" i="8" s="1"/>
  <c r="R101" i="9"/>
  <c r="BK114" i="9"/>
  <c r="J114" i="9" s="1"/>
  <c r="J71" i="9" s="1"/>
  <c r="P101" i="10"/>
  <c r="P112" i="10"/>
  <c r="P126" i="10"/>
  <c r="P145" i="10"/>
  <c r="T105" i="11"/>
  <c r="T109" i="11"/>
  <c r="T117" i="11"/>
  <c r="R103" i="12"/>
  <c r="BK111" i="12"/>
  <c r="J111" i="12" s="1"/>
  <c r="J71" i="12" s="1"/>
  <c r="P104" i="13"/>
  <c r="T107" i="13"/>
  <c r="BK90" i="14"/>
  <c r="J90" i="14" s="1"/>
  <c r="J64" i="14" s="1"/>
  <c r="T93" i="14"/>
  <c r="T98" i="14"/>
  <c r="T94" i="16"/>
  <c r="R111" i="16"/>
  <c r="P120" i="17"/>
  <c r="P172" i="17"/>
  <c r="P205" i="18"/>
  <c r="R253" i="18"/>
  <c r="P367" i="18"/>
  <c r="P853" i="18"/>
  <c r="BK999" i="18"/>
  <c r="J999" i="18"/>
  <c r="J75" i="18" s="1"/>
  <c r="R999" i="18"/>
  <c r="BK1117" i="18"/>
  <c r="BK1368" i="18"/>
  <c r="J1368" i="18" s="1"/>
  <c r="J81" i="18" s="1"/>
  <c r="BK1391" i="18"/>
  <c r="J1391" i="18"/>
  <c r="J82" i="18" s="1"/>
  <c r="BK1460" i="18"/>
  <c r="J1460" i="18" s="1"/>
  <c r="J84" i="18" s="1"/>
  <c r="P1460" i="18"/>
  <c r="T1531" i="18"/>
  <c r="P1578" i="18"/>
  <c r="R1721" i="18"/>
  <c r="BK1863" i="18"/>
  <c r="J1863" i="18" s="1"/>
  <c r="J92" i="18" s="1"/>
  <c r="R100" i="19"/>
  <c r="T127" i="19"/>
  <c r="P171" i="19"/>
  <c r="T95" i="20"/>
  <c r="T113" i="20"/>
  <c r="T101" i="21"/>
  <c r="R106" i="21"/>
  <c r="R129" i="21"/>
  <c r="R147" i="21"/>
  <c r="T98" i="22"/>
  <c r="T101" i="22"/>
  <c r="T151" i="22"/>
  <c r="T99" i="23"/>
  <c r="T111" i="23"/>
  <c r="T119" i="23"/>
  <c r="BK99" i="24"/>
  <c r="J99" i="24" s="1"/>
  <c r="J69" i="24" s="1"/>
  <c r="BK105" i="24"/>
  <c r="J105" i="24"/>
  <c r="J70" i="24" s="1"/>
  <c r="T109" i="24"/>
  <c r="T114" i="24"/>
  <c r="R112" i="25"/>
  <c r="P106" i="26"/>
  <c r="P109" i="26"/>
  <c r="T99" i="27"/>
  <c r="P129" i="27"/>
  <c r="P149" i="27"/>
  <c r="BK89" i="28"/>
  <c r="J89" i="28" s="1"/>
  <c r="J64" i="28" s="1"/>
  <c r="T95" i="28"/>
  <c r="P96" i="29"/>
  <c r="BK158" i="29"/>
  <c r="BK172" i="29"/>
  <c r="J172" i="29" s="1"/>
  <c r="J67" i="29" s="1"/>
  <c r="T258" i="29"/>
  <c r="P116" i="31"/>
  <c r="T127" i="31"/>
  <c r="BK132" i="32"/>
  <c r="J132" i="32" s="1"/>
  <c r="J66" i="32" s="1"/>
  <c r="BK279" i="32"/>
  <c r="J279" i="32" s="1"/>
  <c r="J69" i="32" s="1"/>
  <c r="P348" i="32"/>
  <c r="P404" i="32"/>
  <c r="BK417" i="32"/>
  <c r="J417" i="32" s="1"/>
  <c r="J75" i="32" s="1"/>
  <c r="R506" i="32"/>
  <c r="P564" i="32"/>
  <c r="R613" i="32"/>
  <c r="R693" i="32"/>
  <c r="R738" i="32"/>
  <c r="T114" i="33"/>
  <c r="T127" i="33"/>
  <c r="BK91" i="35"/>
  <c r="J91" i="35" s="1"/>
  <c r="BK105" i="36"/>
  <c r="J105" i="36"/>
  <c r="J69" i="36"/>
  <c r="T120" i="36"/>
  <c r="R104" i="37"/>
  <c r="T113" i="37"/>
  <c r="T116" i="37"/>
  <c r="BK104" i="38"/>
  <c r="J104" i="38"/>
  <c r="J70" i="38" s="1"/>
  <c r="BK107" i="38"/>
  <c r="J107" i="38" s="1"/>
  <c r="J71" i="38" s="1"/>
  <c r="P110" i="39"/>
  <c r="R109" i="40"/>
  <c r="T124" i="40"/>
  <c r="R92" i="41"/>
  <c r="T98" i="41"/>
  <c r="R105" i="41"/>
  <c r="P109" i="41"/>
  <c r="R190" i="2"/>
  <c r="P535" i="2"/>
  <c r="T1071" i="2"/>
  <c r="P1269" i="2"/>
  <c r="P1368" i="2"/>
  <c r="P1513" i="2"/>
  <c r="R1666" i="2"/>
  <c r="R1750" i="2"/>
  <c r="R128" i="3"/>
  <c r="R116" i="3" s="1"/>
  <c r="R99" i="4"/>
  <c r="R142" i="4"/>
  <c r="P95" i="5"/>
  <c r="P94" i="5" s="1"/>
  <c r="AU60" i="1" s="1"/>
  <c r="R94" i="6"/>
  <c r="R93" i="6" s="1"/>
  <c r="R99" i="7"/>
  <c r="P149" i="7"/>
  <c r="P157" i="7"/>
  <c r="P114" i="8"/>
  <c r="P101" i="9"/>
  <c r="R114" i="9"/>
  <c r="R107" i="10"/>
  <c r="R116" i="10"/>
  <c r="P137" i="10"/>
  <c r="T152" i="10"/>
  <c r="P97" i="11"/>
  <c r="P109" i="11"/>
  <c r="R117" i="11"/>
  <c r="R97" i="12"/>
  <c r="R96" i="12" s="1"/>
  <c r="R107" i="12"/>
  <c r="P111" i="12"/>
  <c r="R97" i="13"/>
  <c r="BK110" i="13"/>
  <c r="J110" i="13" s="1"/>
  <c r="J72" i="13" s="1"/>
  <c r="T90" i="14"/>
  <c r="T89" i="14" s="1"/>
  <c r="P101" i="14"/>
  <c r="BK94" i="16"/>
  <c r="T117" i="16"/>
  <c r="T120" i="17"/>
  <c r="T172" i="17"/>
  <c r="BK1258" i="18"/>
  <c r="J1258" i="18" s="1"/>
  <c r="J80" i="18" s="1"/>
  <c r="BK1401" i="18"/>
  <c r="J1401" i="18" s="1"/>
  <c r="J83" i="18" s="1"/>
  <c r="BK1478" i="18"/>
  <c r="J1478" i="18" s="1"/>
  <c r="J85" i="18" s="1"/>
  <c r="BK1578" i="18"/>
  <c r="J1578" i="18" s="1"/>
  <c r="J87" i="18" s="1"/>
  <c r="P1721" i="18"/>
  <c r="T1863" i="18"/>
  <c r="T121" i="19"/>
  <c r="T142" i="19"/>
  <c r="R95" i="20"/>
  <c r="R94" i="20" s="1"/>
  <c r="R113" i="20"/>
  <c r="R117" i="21"/>
  <c r="BK137" i="21"/>
  <c r="J137" i="21" s="1"/>
  <c r="J73" i="21" s="1"/>
  <c r="P98" i="22"/>
  <c r="P97" i="22" s="1"/>
  <c r="AU84" i="1" s="1"/>
  <c r="R101" i="22"/>
  <c r="R151" i="22"/>
  <c r="R99" i="23"/>
  <c r="T107" i="23"/>
  <c r="P119" i="23"/>
  <c r="BK109" i="24"/>
  <c r="J109" i="24" s="1"/>
  <c r="J71" i="24" s="1"/>
  <c r="BK117" i="24"/>
  <c r="J117" i="24" s="1"/>
  <c r="J73" i="24" s="1"/>
  <c r="T99" i="25"/>
  <c r="T98" i="25"/>
  <c r="T97" i="25" s="1"/>
  <c r="T106" i="25"/>
  <c r="T109" i="25"/>
  <c r="R99" i="26"/>
  <c r="R98" i="26" s="1"/>
  <c r="R97" i="26" s="1"/>
  <c r="BK112" i="26"/>
  <c r="J112" i="26"/>
  <c r="J73" i="26" s="1"/>
  <c r="BK99" i="27"/>
  <c r="J99" i="27" s="1"/>
  <c r="J69" i="27" s="1"/>
  <c r="BK129" i="27"/>
  <c r="J129" i="27"/>
  <c r="J71" i="27"/>
  <c r="BK149" i="27"/>
  <c r="R95" i="28"/>
  <c r="T96" i="29"/>
  <c r="T95" i="29" s="1"/>
  <c r="T94" i="29" s="1"/>
  <c r="T158" i="29"/>
  <c r="T172" i="29"/>
  <c r="BK258" i="29"/>
  <c r="J258" i="29" s="1"/>
  <c r="J70" i="29" s="1"/>
  <c r="P94" i="31"/>
  <c r="BK127" i="31"/>
  <c r="J127" i="31" s="1"/>
  <c r="J70" i="31" s="1"/>
  <c r="P110" i="32"/>
  <c r="P196" i="32"/>
  <c r="T256" i="32"/>
  <c r="T314" i="32"/>
  <c r="T327" i="32"/>
  <c r="R338" i="32"/>
  <c r="R423" i="32"/>
  <c r="R422" i="32" s="1"/>
  <c r="R482" i="32"/>
  <c r="R589" i="32"/>
  <c r="T613" i="32"/>
  <c r="T693" i="32"/>
  <c r="T738" i="32"/>
  <c r="BK114" i="33"/>
  <c r="J114" i="33" s="1"/>
  <c r="J70" i="33" s="1"/>
  <c r="BK127" i="33"/>
  <c r="J127" i="33" s="1"/>
  <c r="J72" i="33" s="1"/>
  <c r="T93" i="34"/>
  <c r="T92" i="34"/>
  <c r="R97" i="36"/>
  <c r="T109" i="36"/>
  <c r="T117" i="36"/>
  <c r="BK104" i="37"/>
  <c r="J104" i="37" s="1"/>
  <c r="J69" i="37" s="1"/>
  <c r="BK113" i="37"/>
  <c r="J113" i="37"/>
  <c r="J71" i="37" s="1"/>
  <c r="P116" i="37"/>
  <c r="BK111" i="38"/>
  <c r="J111" i="38" s="1"/>
  <c r="J72" i="38" s="1"/>
  <c r="BK97" i="39"/>
  <c r="J97" i="39" s="1"/>
  <c r="J68" i="39" s="1"/>
  <c r="BK107" i="39"/>
  <c r="J107" i="39"/>
  <c r="J71" i="39" s="1"/>
  <c r="BK109" i="40"/>
  <c r="J109" i="40" s="1"/>
  <c r="J69" i="40" s="1"/>
  <c r="BK124" i="40"/>
  <c r="J124" i="40"/>
  <c r="J71" i="40"/>
  <c r="BK92" i="41"/>
  <c r="R98" i="41"/>
  <c r="BK105" i="41"/>
  <c r="J105" i="41" s="1"/>
  <c r="J67" i="41" s="1"/>
  <c r="T105" i="41"/>
  <c r="T109" i="41"/>
  <c r="P117" i="2"/>
  <c r="P116" i="2" s="1"/>
  <c r="T302" i="2"/>
  <c r="BK535" i="2"/>
  <c r="J535" i="2" s="1"/>
  <c r="J73" i="2" s="1"/>
  <c r="BK1039" i="2"/>
  <c r="J1039" i="2"/>
  <c r="J75" i="2"/>
  <c r="R1155" i="2"/>
  <c r="T1352" i="2"/>
  <c r="T1387" i="2"/>
  <c r="R1405" i="2"/>
  <c r="BK1416" i="2"/>
  <c r="J1416" i="2" s="1"/>
  <c r="J86" i="2" s="1"/>
  <c r="T1694" i="2"/>
  <c r="T1823" i="2"/>
  <c r="T128" i="3"/>
  <c r="T116" i="3" s="1"/>
  <c r="P99" i="4"/>
  <c r="P142" i="4"/>
  <c r="BK95" i="5"/>
  <c r="T102" i="5"/>
  <c r="T104" i="6"/>
  <c r="BK99" i="7"/>
  <c r="J99" i="7" s="1"/>
  <c r="J68" i="7" s="1"/>
  <c r="BK149" i="7"/>
  <c r="J149" i="7" s="1"/>
  <c r="J70" i="7" s="1"/>
  <c r="T165" i="7"/>
  <c r="T114" i="8"/>
  <c r="R97" i="9"/>
  <c r="R109" i="9"/>
  <c r="P121" i="9"/>
  <c r="BK101" i="10"/>
  <c r="BK112" i="10"/>
  <c r="J112" i="10" s="1"/>
  <c r="J70" i="10" s="1"/>
  <c r="BK116" i="10"/>
  <c r="J116" i="10"/>
  <c r="J71" i="10" s="1"/>
  <c r="T137" i="10"/>
  <c r="T145" i="10"/>
  <c r="R97" i="11"/>
  <c r="R96" i="11" s="1"/>
  <c r="R109" i="11"/>
  <c r="P117" i="11"/>
  <c r="P103" i="12"/>
  <c r="BK114" i="12"/>
  <c r="J114" i="12" s="1"/>
  <c r="J72" i="12" s="1"/>
  <c r="T104" i="13"/>
  <c r="R110" i="13"/>
  <c r="R93" i="14"/>
  <c r="P98" i="14"/>
  <c r="BK111" i="16"/>
  <c r="J111" i="16" s="1"/>
  <c r="J67" i="16" s="1"/>
  <c r="P99" i="17"/>
  <c r="T176" i="17"/>
  <c r="R205" i="18"/>
  <c r="BK367" i="18"/>
  <c r="J367" i="18"/>
  <c r="J72" i="18"/>
  <c r="R367" i="18"/>
  <c r="T853" i="18"/>
  <c r="T999" i="18"/>
  <c r="R1117" i="18"/>
  <c r="T1401" i="18"/>
  <c r="R1460" i="18"/>
  <c r="P1531" i="18"/>
  <c r="R1578" i="18"/>
  <c r="BK1721" i="18"/>
  <c r="J1721" i="18" s="1"/>
  <c r="J89" i="18" s="1"/>
  <c r="R1863" i="18"/>
  <c r="P100" i="19"/>
  <c r="P121" i="19"/>
  <c r="P99" i="19" s="1"/>
  <c r="AU81" i="1" s="1"/>
  <c r="R142" i="19"/>
  <c r="BK95" i="20"/>
  <c r="T110" i="20"/>
  <c r="R101" i="21"/>
  <c r="T117" i="21"/>
  <c r="R137" i="21"/>
  <c r="T107" i="22"/>
  <c r="T148" i="22"/>
  <c r="T168" i="22"/>
  <c r="P99" i="23"/>
  <c r="R107" i="23"/>
  <c r="T122" i="23"/>
  <c r="R105" i="24"/>
  <c r="P114" i="24"/>
  <c r="R99" i="25"/>
  <c r="R106" i="25"/>
  <c r="R109" i="25"/>
  <c r="T112" i="26"/>
  <c r="R99" i="27"/>
  <c r="R129" i="27"/>
  <c r="R149" i="27"/>
  <c r="R89" i="28"/>
  <c r="P180" i="29"/>
  <c r="P335" i="29"/>
  <c r="BK94" i="31"/>
  <c r="J94" i="31" s="1"/>
  <c r="J65" i="31" s="1"/>
  <c r="R110" i="32"/>
  <c r="T196" i="32"/>
  <c r="P256" i="32"/>
  <c r="R314" i="32"/>
  <c r="R327" i="32"/>
  <c r="P338" i="32"/>
  <c r="BK423" i="32"/>
  <c r="BK482" i="32"/>
  <c r="BK422" i="32" s="1"/>
  <c r="J422" i="32" s="1"/>
  <c r="J76" i="32" s="1"/>
  <c r="T564" i="32"/>
  <c r="P637" i="32"/>
  <c r="BK98" i="33"/>
  <c r="J98" i="33" s="1"/>
  <c r="J68" i="33" s="1"/>
  <c r="T118" i="33"/>
  <c r="T140" i="33"/>
  <c r="BK93" i="34"/>
  <c r="BK92" i="34" s="1"/>
  <c r="J92" i="34" s="1"/>
  <c r="T91" i="35"/>
  <c r="P97" i="36"/>
  <c r="P109" i="36"/>
  <c r="P117" i="36"/>
  <c r="R98" i="37"/>
  <c r="BK108" i="37"/>
  <c r="J108" i="37" s="1"/>
  <c r="J70" i="37" s="1"/>
  <c r="T120" i="37"/>
  <c r="T111" i="38"/>
  <c r="T104" i="39"/>
  <c r="T107" i="39"/>
  <c r="R96" i="40"/>
  <c r="BK118" i="40"/>
  <c r="J118" i="40"/>
  <c r="J70" i="40" s="1"/>
  <c r="P92" i="41"/>
  <c r="P98" i="41"/>
  <c r="P105" i="41"/>
  <c r="R109" i="41"/>
  <c r="BK1382" i="2"/>
  <c r="J1382" i="2" s="1"/>
  <c r="J83" i="2" s="1"/>
  <c r="BK155" i="4"/>
  <c r="J155" i="4"/>
  <c r="J73" i="4" s="1"/>
  <c r="BK192" i="17"/>
  <c r="J192" i="17" s="1"/>
  <c r="J73" i="17" s="1"/>
  <c r="BK374" i="29"/>
  <c r="J374" i="29"/>
  <c r="J72" i="29"/>
  <c r="BK143" i="10"/>
  <c r="J143" i="10" s="1"/>
  <c r="J74" i="10" s="1"/>
  <c r="BK102" i="13"/>
  <c r="J102" i="13" s="1"/>
  <c r="J69" i="13" s="1"/>
  <c r="BK1010" i="18"/>
  <c r="J1010" i="18" s="1"/>
  <c r="J76" i="18" s="1"/>
  <c r="BK169" i="19"/>
  <c r="BK147" i="3"/>
  <c r="J147" i="3" s="1"/>
  <c r="J73" i="3" s="1"/>
  <c r="BK100" i="5"/>
  <c r="J100" i="5"/>
  <c r="J69" i="5" s="1"/>
  <c r="BK175" i="7"/>
  <c r="J175" i="7" s="1"/>
  <c r="J73" i="7" s="1"/>
  <c r="BK91" i="15"/>
  <c r="J91" i="15"/>
  <c r="J66" i="15" s="1"/>
  <c r="BK107" i="16"/>
  <c r="J107" i="16" s="1"/>
  <c r="J66" i="16" s="1"/>
  <c r="BK125" i="19"/>
  <c r="J125" i="19" s="1"/>
  <c r="J71" i="19" s="1"/>
  <c r="BK104" i="25"/>
  <c r="J104" i="25"/>
  <c r="J70" i="25"/>
  <c r="BK104" i="26"/>
  <c r="J104" i="26" s="1"/>
  <c r="J70" i="26" s="1"/>
  <c r="BK93" i="28"/>
  <c r="J93" i="28" s="1"/>
  <c r="J65" i="28" s="1"/>
  <c r="BK108" i="31"/>
  <c r="J108" i="31" s="1"/>
  <c r="J66" i="31" s="1"/>
  <c r="BK112" i="33"/>
  <c r="BK119" i="19"/>
  <c r="J119" i="19" s="1"/>
  <c r="J69" i="19" s="1"/>
  <c r="BK99" i="21"/>
  <c r="J99" i="21" s="1"/>
  <c r="J68" i="21" s="1"/>
  <c r="BK102" i="38"/>
  <c r="J102" i="38" s="1"/>
  <c r="J69" i="38" s="1"/>
  <c r="BK102" i="39"/>
  <c r="J102" i="39"/>
  <c r="J69" i="39" s="1"/>
  <c r="BK1067" i="2"/>
  <c r="J1067" i="2" s="1"/>
  <c r="J76" i="2" s="1"/>
  <c r="BK177" i="7"/>
  <c r="J177" i="7" s="1"/>
  <c r="J74" i="7" s="1"/>
  <c r="BK124" i="16"/>
  <c r="J124" i="16" s="1"/>
  <c r="J69" i="16" s="1"/>
  <c r="BK255" i="29"/>
  <c r="J255" i="29" s="1"/>
  <c r="J69" i="29" s="1"/>
  <c r="BK112" i="31"/>
  <c r="J112" i="31" s="1"/>
  <c r="J67" i="31" s="1"/>
  <c r="BK123" i="31"/>
  <c r="J123" i="31" s="1"/>
  <c r="J69" i="31" s="1"/>
  <c r="E50" i="41"/>
  <c r="J84" i="41"/>
  <c r="BE93" i="41"/>
  <c r="BE99" i="41"/>
  <c r="BE110" i="41"/>
  <c r="BE113" i="41"/>
  <c r="F87" i="41"/>
  <c r="BE103" i="41"/>
  <c r="BE111" i="41"/>
  <c r="BE114" i="41"/>
  <c r="BE97" i="41"/>
  <c r="BE106" i="41"/>
  <c r="BE108" i="41"/>
  <c r="BE95" i="41"/>
  <c r="BE101" i="41"/>
  <c r="F63" i="40"/>
  <c r="BE107" i="40"/>
  <c r="BE108" i="40"/>
  <c r="J89" i="40"/>
  <c r="BE104" i="40"/>
  <c r="BE105" i="40"/>
  <c r="BE110" i="40"/>
  <c r="BE111" i="40"/>
  <c r="BE115" i="40"/>
  <c r="BE116" i="40"/>
  <c r="BE117" i="40"/>
  <c r="BE97" i="40"/>
  <c r="BE98" i="40"/>
  <c r="BE99" i="40"/>
  <c r="BE100" i="40"/>
  <c r="BE114" i="40"/>
  <c r="BE119" i="40"/>
  <c r="BE106" i="40"/>
  <c r="BE113" i="40"/>
  <c r="BE126" i="40"/>
  <c r="BE127" i="40"/>
  <c r="E52" i="40"/>
  <c r="BE101" i="40"/>
  <c r="BE102" i="40"/>
  <c r="BE103" i="40"/>
  <c r="BE112" i="40"/>
  <c r="BE120" i="40"/>
  <c r="BE121" i="40"/>
  <c r="BE122" i="40"/>
  <c r="BE123" i="40"/>
  <c r="BE125" i="40"/>
  <c r="J90" i="39"/>
  <c r="BE98" i="39"/>
  <c r="BE109" i="39"/>
  <c r="BE113" i="39"/>
  <c r="E52" i="39"/>
  <c r="F93" i="39"/>
  <c r="BE108" i="39"/>
  <c r="BE114" i="39"/>
  <c r="BE101" i="39"/>
  <c r="BE103" i="39"/>
  <c r="BE105" i="39"/>
  <c r="BE112" i="39"/>
  <c r="BE100" i="39"/>
  <c r="BE106" i="39"/>
  <c r="BE111" i="39"/>
  <c r="BE115" i="39"/>
  <c r="BE118" i="39"/>
  <c r="BE99" i="39"/>
  <c r="BE116" i="39"/>
  <c r="BE117" i="39"/>
  <c r="J90" i="38"/>
  <c r="BE105" i="38"/>
  <c r="BE115" i="38"/>
  <c r="E82" i="38"/>
  <c r="F93" i="38"/>
  <c r="BE120" i="38"/>
  <c r="BE116" i="38"/>
  <c r="BE117" i="38"/>
  <c r="J98" i="37"/>
  <c r="J68" i="37" s="1"/>
  <c r="BE100" i="38"/>
  <c r="BE101" i="38"/>
  <c r="BE109" i="38"/>
  <c r="BE110" i="38"/>
  <c r="BE112" i="38"/>
  <c r="BE113" i="38"/>
  <c r="BE114" i="38"/>
  <c r="BE98" i="38"/>
  <c r="BE118" i="38"/>
  <c r="BE99" i="38"/>
  <c r="BE103" i="38"/>
  <c r="BE106" i="38"/>
  <c r="BE108" i="38"/>
  <c r="BE119" i="38"/>
  <c r="BE100" i="37"/>
  <c r="BE102" i="37"/>
  <c r="BE122" i="37"/>
  <c r="E83" i="37"/>
  <c r="F94" i="37"/>
  <c r="BE126" i="37"/>
  <c r="BE99" i="37"/>
  <c r="BE110" i="37"/>
  <c r="BE118" i="37"/>
  <c r="BE111" i="37"/>
  <c r="BE114" i="37"/>
  <c r="BE115" i="37"/>
  <c r="BE119" i="37"/>
  <c r="BE127" i="37"/>
  <c r="BE128" i="37"/>
  <c r="J91" i="37"/>
  <c r="BE101" i="37"/>
  <c r="BE123" i="37"/>
  <c r="BE124" i="37"/>
  <c r="BE125" i="37"/>
  <c r="BE106" i="37"/>
  <c r="BE107" i="37"/>
  <c r="BE117" i="37"/>
  <c r="BE112" i="37"/>
  <c r="BE121" i="37"/>
  <c r="BE103" i="37"/>
  <c r="BE105" i="37"/>
  <c r="BE109" i="37"/>
  <c r="BE129" i="37"/>
  <c r="BE103" i="36"/>
  <c r="BE106" i="36"/>
  <c r="BE114" i="36"/>
  <c r="BE125" i="36"/>
  <c r="BE104" i="36"/>
  <c r="BE118" i="36"/>
  <c r="BE122" i="36"/>
  <c r="E52" i="36"/>
  <c r="BE102" i="36"/>
  <c r="BE108" i="36"/>
  <c r="BE110" i="36"/>
  <c r="BE113" i="36"/>
  <c r="BE116" i="36"/>
  <c r="BE123" i="36"/>
  <c r="F63" i="36"/>
  <c r="J90" i="36"/>
  <c r="BE99" i="36"/>
  <c r="BE115" i="36"/>
  <c r="BE127" i="36"/>
  <c r="BE98" i="36"/>
  <c r="BE100" i="36"/>
  <c r="BE101" i="36"/>
  <c r="BE121" i="36"/>
  <c r="BE124" i="36"/>
  <c r="BE126" i="36"/>
  <c r="BE130" i="36"/>
  <c r="BE111" i="36"/>
  <c r="BE112" i="36"/>
  <c r="BE129" i="36"/>
  <c r="BE107" i="36"/>
  <c r="BE119" i="36"/>
  <c r="BE128" i="36"/>
  <c r="F88" i="35"/>
  <c r="BE101" i="35"/>
  <c r="BE106" i="35"/>
  <c r="BE111" i="35"/>
  <c r="BE115" i="35"/>
  <c r="BE117" i="35"/>
  <c r="BE119" i="35"/>
  <c r="BE122" i="35"/>
  <c r="BE124" i="35"/>
  <c r="BE125" i="35"/>
  <c r="BE131" i="35"/>
  <c r="BE132" i="35"/>
  <c r="BE140" i="35"/>
  <c r="BE93" i="35"/>
  <c r="BE95" i="35"/>
  <c r="BE105" i="35"/>
  <c r="BE110" i="35"/>
  <c r="BE130" i="35"/>
  <c r="BE139" i="35"/>
  <c r="BE143" i="35"/>
  <c r="J85" i="35"/>
  <c r="BE100" i="35"/>
  <c r="BE102" i="35"/>
  <c r="BE135" i="35"/>
  <c r="BE149" i="35"/>
  <c r="BE92" i="35"/>
  <c r="BE126" i="35"/>
  <c r="BE107" i="35"/>
  <c r="BE113" i="35"/>
  <c r="BE114" i="35"/>
  <c r="BE120" i="35"/>
  <c r="BE127" i="35"/>
  <c r="BE128" i="35"/>
  <c r="BE133" i="35"/>
  <c r="BE134" i="35"/>
  <c r="BE136" i="35"/>
  <c r="BE138" i="35"/>
  <c r="BE144" i="35"/>
  <c r="BE147" i="35"/>
  <c r="BE148" i="35"/>
  <c r="E52" i="35"/>
  <c r="BE112" i="35"/>
  <c r="BE118" i="35"/>
  <c r="BE96" i="35"/>
  <c r="BE97" i="35"/>
  <c r="BE98" i="35"/>
  <c r="BE99" i="35"/>
  <c r="BE103" i="35"/>
  <c r="BE104" i="35"/>
  <c r="BE137" i="35"/>
  <c r="BE145" i="35"/>
  <c r="BE146" i="35"/>
  <c r="BE94" i="35"/>
  <c r="BE108" i="35"/>
  <c r="BE109" i="35"/>
  <c r="BE116" i="35"/>
  <c r="BE121" i="35"/>
  <c r="BE123" i="35"/>
  <c r="BE129" i="35"/>
  <c r="BE141" i="35"/>
  <c r="BE142" i="35"/>
  <c r="BE103" i="34"/>
  <c r="BE105" i="34"/>
  <c r="BE128" i="34"/>
  <c r="BE130" i="34"/>
  <c r="F63" i="34"/>
  <c r="BE96" i="34"/>
  <c r="BE132" i="34"/>
  <c r="BE133" i="34"/>
  <c r="J86" i="34"/>
  <c r="BE95" i="34"/>
  <c r="BE100" i="34"/>
  <c r="BE106" i="34"/>
  <c r="BE97" i="34"/>
  <c r="BE102" i="34"/>
  <c r="BE104" i="34"/>
  <c r="BE107" i="34"/>
  <c r="BE110" i="34"/>
  <c r="BE111" i="34"/>
  <c r="BE112" i="34"/>
  <c r="BE115" i="34"/>
  <c r="BE122" i="34"/>
  <c r="BE125" i="34"/>
  <c r="BE127" i="34"/>
  <c r="BE129" i="34"/>
  <c r="BE99" i="34"/>
  <c r="BE120" i="34"/>
  <c r="BE121" i="34"/>
  <c r="BE123" i="34"/>
  <c r="BE134" i="34"/>
  <c r="E52" i="34"/>
  <c r="BE94" i="34"/>
  <c r="BE98" i="34"/>
  <c r="BE109" i="34"/>
  <c r="BE126" i="34"/>
  <c r="BE108" i="34"/>
  <c r="BE113" i="34"/>
  <c r="BE114" i="34"/>
  <c r="BE116" i="34"/>
  <c r="BE117" i="34"/>
  <c r="BE118" i="34"/>
  <c r="BE119" i="34"/>
  <c r="BE124" i="34"/>
  <c r="BE101" i="34"/>
  <c r="BE131" i="34"/>
  <c r="E83" i="33"/>
  <c r="F94" i="33"/>
  <c r="BE104" i="33"/>
  <c r="BE113" i="33"/>
  <c r="BE120" i="33"/>
  <c r="BE141" i="33"/>
  <c r="BE142" i="33"/>
  <c r="BE148" i="33"/>
  <c r="BE149" i="33"/>
  <c r="BE150" i="33"/>
  <c r="BE151" i="33"/>
  <c r="BE132" i="33"/>
  <c r="BE133" i="33"/>
  <c r="J110" i="32"/>
  <c r="J65" i="32" s="1"/>
  <c r="J60" i="33"/>
  <c r="BE100" i="33"/>
  <c r="BE122" i="33"/>
  <c r="BE123" i="33"/>
  <c r="BE129" i="33"/>
  <c r="BE130" i="33"/>
  <c r="BE134" i="33"/>
  <c r="BE138" i="33"/>
  <c r="BE139" i="33"/>
  <c r="BE144" i="33"/>
  <c r="BE145" i="33"/>
  <c r="BE146" i="33"/>
  <c r="BE154" i="33"/>
  <c r="BE156" i="33"/>
  <c r="BE99" i="33"/>
  <c r="BE131" i="33"/>
  <c r="BE147" i="33"/>
  <c r="BE103" i="33"/>
  <c r="BE107" i="33"/>
  <c r="BE116" i="33"/>
  <c r="BE117" i="33"/>
  <c r="BE119" i="33"/>
  <c r="BE135" i="33"/>
  <c r="BE136" i="33"/>
  <c r="BE137" i="33"/>
  <c r="BE157" i="33"/>
  <c r="J423" i="32"/>
  <c r="J77" i="32" s="1"/>
  <c r="BE101" i="33"/>
  <c r="BE110" i="33"/>
  <c r="BE121" i="33"/>
  <c r="BE124" i="33"/>
  <c r="BE125" i="33"/>
  <c r="BE126" i="33"/>
  <c r="BE128" i="33"/>
  <c r="BE152" i="33"/>
  <c r="BE153" i="33"/>
  <c r="BE102" i="33"/>
  <c r="BE105" i="33"/>
  <c r="BE106" i="33"/>
  <c r="BE108" i="33"/>
  <c r="BE109" i="33"/>
  <c r="BE111" i="33"/>
  <c r="BE115" i="33"/>
  <c r="BE143" i="33"/>
  <c r="BE155" i="33"/>
  <c r="E50" i="32"/>
  <c r="F59" i="32"/>
  <c r="BE133" i="32"/>
  <c r="BE144" i="32"/>
  <c r="BE163" i="32"/>
  <c r="BE174" i="32"/>
  <c r="BE185" i="32"/>
  <c r="BE194" i="32"/>
  <c r="BE313" i="32"/>
  <c r="BE323" i="32"/>
  <c r="BE347" i="32"/>
  <c r="BE353" i="32"/>
  <c r="BE398" i="32"/>
  <c r="BE478" i="32"/>
  <c r="BE504" i="32"/>
  <c r="BE555" i="32"/>
  <c r="BE560" i="32"/>
  <c r="BE598" i="32"/>
  <c r="BE607" i="32"/>
  <c r="BE618" i="32"/>
  <c r="BE620" i="32"/>
  <c r="BE649" i="32"/>
  <c r="BE683" i="32"/>
  <c r="BE707" i="32"/>
  <c r="BE718" i="32"/>
  <c r="BE720" i="32"/>
  <c r="BE723" i="32"/>
  <c r="BE727" i="32"/>
  <c r="BE730" i="32"/>
  <c r="BE734" i="32"/>
  <c r="BE736" i="32"/>
  <c r="BE739" i="32"/>
  <c r="BE746" i="32"/>
  <c r="BE749" i="32"/>
  <c r="BE753" i="32"/>
  <c r="BE192" i="32"/>
  <c r="BE278" i="32"/>
  <c r="BE292" i="32"/>
  <c r="BE302" i="32"/>
  <c r="BE336" i="32"/>
  <c r="BE344" i="32"/>
  <c r="BE349" i="32"/>
  <c r="BE369" i="32"/>
  <c r="BE374" i="32"/>
  <c r="BE413" i="32"/>
  <c r="BE438" i="32"/>
  <c r="BE441" i="32"/>
  <c r="BE463" i="32"/>
  <c r="BE497" i="32"/>
  <c r="BE502" i="32"/>
  <c r="BE590" i="32"/>
  <c r="BE604" i="32"/>
  <c r="BE632" i="32"/>
  <c r="BE702" i="32"/>
  <c r="BE705" i="32"/>
  <c r="BE111" i="32"/>
  <c r="BE128" i="32"/>
  <c r="BE210" i="32"/>
  <c r="BE252" i="32"/>
  <c r="BE319" i="32"/>
  <c r="BE321" i="32"/>
  <c r="BE334" i="32"/>
  <c r="BE341" i="32"/>
  <c r="BE343" i="32"/>
  <c r="BE350" i="32"/>
  <c r="BE356" i="32"/>
  <c r="BE378" i="32"/>
  <c r="BE401" i="32"/>
  <c r="BE483" i="32"/>
  <c r="BE490" i="32"/>
  <c r="BE514" i="32"/>
  <c r="BE543" i="32"/>
  <c r="BE573" i="32"/>
  <c r="BE578" i="32"/>
  <c r="BE585" i="32"/>
  <c r="BE614" i="32"/>
  <c r="BE661" i="32"/>
  <c r="BE675" i="32"/>
  <c r="BE691" i="32"/>
  <c r="BE716" i="32"/>
  <c r="J56" i="32"/>
  <c r="BE122" i="32"/>
  <c r="BE130" i="32"/>
  <c r="BE197" i="32"/>
  <c r="BE206" i="32"/>
  <c r="BE271" i="32"/>
  <c r="BE306" i="32"/>
  <c r="BE330" i="32"/>
  <c r="BE339" i="32"/>
  <c r="BE340" i="32"/>
  <c r="BE405" i="32"/>
  <c r="BE418" i="32"/>
  <c r="BE473" i="32"/>
  <c r="BE494" i="32"/>
  <c r="BE547" i="32"/>
  <c r="BE582" i="32"/>
  <c r="BE629" i="32"/>
  <c r="BE654" i="32"/>
  <c r="BE666" i="32"/>
  <c r="BE667" i="32"/>
  <c r="BE670" i="32"/>
  <c r="BE686" i="32"/>
  <c r="BE689" i="32"/>
  <c r="BE153" i="32"/>
  <c r="BE257" i="32"/>
  <c r="BE264" i="32"/>
  <c r="BE277" i="32"/>
  <c r="BE280" i="32"/>
  <c r="BE315" i="32"/>
  <c r="BE390" i="32"/>
  <c r="BE407" i="32"/>
  <c r="BE411" i="32"/>
  <c r="BE424" i="32"/>
  <c r="BE431" i="32"/>
  <c r="BE434" i="32"/>
  <c r="BE448" i="32"/>
  <c r="BE455" i="32"/>
  <c r="BE462" i="32"/>
  <c r="BE480" i="32"/>
  <c r="BE499" i="32"/>
  <c r="BE517" i="32"/>
  <c r="BE519" i="32"/>
  <c r="BE522" i="32"/>
  <c r="BE540" i="32"/>
  <c r="BE569" i="32"/>
  <c r="BE593" i="32"/>
  <c r="BE611" i="32"/>
  <c r="BE615" i="32"/>
  <c r="BE635" i="32"/>
  <c r="BE671" i="32"/>
  <c r="BE679" i="32"/>
  <c r="BE694" i="32"/>
  <c r="BE708" i="32"/>
  <c r="BE713" i="32"/>
  <c r="BE149" i="32"/>
  <c r="BE161" i="32"/>
  <c r="BE214" i="32"/>
  <c r="BE220" i="32"/>
  <c r="BE226" i="32"/>
  <c r="BE287" i="32"/>
  <c r="BE299" i="32"/>
  <c r="BE308" i="32"/>
  <c r="BE328" i="32"/>
  <c r="BE345" i="32"/>
  <c r="BE360" i="32"/>
  <c r="BE368" i="32"/>
  <c r="BE420" i="32"/>
  <c r="BE526" i="32"/>
  <c r="BE583" i="32"/>
  <c r="BE621" i="32"/>
  <c r="BE648" i="32"/>
  <c r="BE682" i="32"/>
  <c r="BE688" i="32"/>
  <c r="BE698" i="32"/>
  <c r="BE157" i="32"/>
  <c r="BE216" i="32"/>
  <c r="BE342" i="32"/>
  <c r="BE346" i="32"/>
  <c r="BE445" i="32"/>
  <c r="BE458" i="32"/>
  <c r="BE464" i="32"/>
  <c r="BE468" i="32"/>
  <c r="BE476" i="32"/>
  <c r="BE487" i="32"/>
  <c r="BE507" i="32"/>
  <c r="BE544" i="32"/>
  <c r="BE608" i="32"/>
  <c r="BE609" i="32"/>
  <c r="BE623" i="32"/>
  <c r="BE624" i="32"/>
  <c r="BE626" i="32"/>
  <c r="BE627" i="32"/>
  <c r="BE633" i="32"/>
  <c r="BE642" i="32"/>
  <c r="BE655" i="32"/>
  <c r="BE660" i="32"/>
  <c r="BE676" i="32"/>
  <c r="BE124" i="32"/>
  <c r="BE187" i="32"/>
  <c r="BE202" i="32"/>
  <c r="BE238" i="32"/>
  <c r="BE250" i="32"/>
  <c r="BE273" i="32"/>
  <c r="BE325" i="32"/>
  <c r="BE332" i="32"/>
  <c r="BE364" i="32"/>
  <c r="BE366" i="32"/>
  <c r="BE381" i="32"/>
  <c r="BE409" i="32"/>
  <c r="BE471" i="32"/>
  <c r="BE529" i="32"/>
  <c r="BE552" i="32"/>
  <c r="BE562" i="32"/>
  <c r="BE565" i="32"/>
  <c r="BE575" i="32"/>
  <c r="BE587" i="32"/>
  <c r="BE617" i="32"/>
  <c r="BE630" i="32"/>
  <c r="BE638" i="32"/>
  <c r="BE646" i="32"/>
  <c r="BE668" i="32"/>
  <c r="BE685" i="32"/>
  <c r="J56" i="31"/>
  <c r="F89" i="31"/>
  <c r="BE95" i="31"/>
  <c r="BE98" i="31"/>
  <c r="BE105" i="31"/>
  <c r="BE103" i="31"/>
  <c r="BE124" i="31"/>
  <c r="BE128" i="31"/>
  <c r="E50" i="31"/>
  <c r="BE130" i="31"/>
  <c r="BE100" i="31"/>
  <c r="BE109" i="31"/>
  <c r="BE113" i="31"/>
  <c r="BE117" i="31"/>
  <c r="BE120" i="31"/>
  <c r="J59" i="30"/>
  <c r="F59" i="30"/>
  <c r="BE94" i="30"/>
  <c r="BE96" i="30"/>
  <c r="BE90" i="30"/>
  <c r="BE107" i="30"/>
  <c r="J56" i="30"/>
  <c r="BE105" i="30"/>
  <c r="BE89" i="30"/>
  <c r="BE92" i="30"/>
  <c r="BE99" i="30"/>
  <c r="E50" i="30"/>
  <c r="BE91" i="30"/>
  <c r="BE95" i="30"/>
  <c r="BE100" i="30"/>
  <c r="BE88" i="30"/>
  <c r="BE97" i="30"/>
  <c r="BE101" i="30"/>
  <c r="BE102" i="30"/>
  <c r="BE104" i="30"/>
  <c r="J56" i="29"/>
  <c r="BE112" i="29"/>
  <c r="BE143" i="29"/>
  <c r="BE152" i="29"/>
  <c r="BE171" i="29"/>
  <c r="BE173" i="29"/>
  <c r="BE239" i="29"/>
  <c r="BE246" i="29"/>
  <c r="BE256" i="29"/>
  <c r="BE259" i="29"/>
  <c r="F59" i="29"/>
  <c r="BE97" i="29"/>
  <c r="BE102" i="29"/>
  <c r="BE107" i="29"/>
  <c r="BE117" i="29"/>
  <c r="BE128" i="29"/>
  <c r="BE138" i="29"/>
  <c r="BE223" i="29"/>
  <c r="BE225" i="29"/>
  <c r="BE226" i="29"/>
  <c r="BE261" i="29"/>
  <c r="BE273" i="29"/>
  <c r="BE274" i="29"/>
  <c r="BE375" i="29"/>
  <c r="E50" i="29"/>
  <c r="BE150" i="29"/>
  <c r="BE211" i="29"/>
  <c r="BE216" i="29"/>
  <c r="BE245" i="29"/>
  <c r="BE271" i="29"/>
  <c r="BE282" i="29"/>
  <c r="BE287" i="29"/>
  <c r="BE293" i="29"/>
  <c r="BE294" i="29"/>
  <c r="BE334" i="29"/>
  <c r="BE133" i="29"/>
  <c r="BE267" i="29"/>
  <c r="BE299" i="29"/>
  <c r="BE316" i="29"/>
  <c r="BE318" i="29"/>
  <c r="BE323" i="29"/>
  <c r="BE164" i="29"/>
  <c r="BE179" i="29"/>
  <c r="BE201" i="29"/>
  <c r="BE231" i="29"/>
  <c r="BE240" i="29"/>
  <c r="BE308" i="29"/>
  <c r="BE309" i="29"/>
  <c r="BE331" i="29"/>
  <c r="BK88" i="28"/>
  <c r="J88" i="28" s="1"/>
  <c r="J63" i="28" s="1"/>
  <c r="BE119" i="29"/>
  <c r="BE123" i="29"/>
  <c r="BE181" i="29"/>
  <c r="BE186" i="29"/>
  <c r="BE191" i="29"/>
  <c r="BE196" i="29"/>
  <c r="BE206" i="29"/>
  <c r="BE224" i="29"/>
  <c r="BE252" i="29"/>
  <c r="BE301" i="29"/>
  <c r="BE310" i="29"/>
  <c r="BE336" i="29"/>
  <c r="BE360" i="29"/>
  <c r="BE365" i="29"/>
  <c r="BE369" i="29"/>
  <c r="BE154" i="29"/>
  <c r="BE159" i="29"/>
  <c r="BE168" i="29"/>
  <c r="BE300" i="29"/>
  <c r="BE341" i="29"/>
  <c r="BE346" i="29"/>
  <c r="E50" i="28"/>
  <c r="BE94" i="28"/>
  <c r="BE96" i="28"/>
  <c r="J82" i="28"/>
  <c r="BE91" i="28"/>
  <c r="BE99" i="28"/>
  <c r="BE100" i="28"/>
  <c r="BE98" i="28"/>
  <c r="F59" i="28"/>
  <c r="BE90" i="28"/>
  <c r="BE97" i="28"/>
  <c r="BE92" i="28"/>
  <c r="J91" i="27"/>
  <c r="F94" i="27"/>
  <c r="BE102" i="27"/>
  <c r="BE103" i="27"/>
  <c r="BE105" i="27"/>
  <c r="BE131" i="27"/>
  <c r="BE132" i="27"/>
  <c r="BE145" i="27"/>
  <c r="E83" i="27"/>
  <c r="BE100" i="27"/>
  <c r="BE104" i="27"/>
  <c r="BE146" i="27"/>
  <c r="BE155" i="27"/>
  <c r="BE108" i="27"/>
  <c r="BE120" i="27"/>
  <c r="BE123" i="27"/>
  <c r="BE137" i="27"/>
  <c r="BE139" i="27"/>
  <c r="BE142" i="27"/>
  <c r="BE148" i="27"/>
  <c r="BE153" i="27"/>
  <c r="BE154" i="27"/>
  <c r="BE156" i="27"/>
  <c r="BE122" i="27"/>
  <c r="BE143" i="27"/>
  <c r="BE117" i="27"/>
  <c r="BE119" i="27"/>
  <c r="BE121" i="27"/>
  <c r="BE127" i="27"/>
  <c r="BE133" i="27"/>
  <c r="BE134" i="27"/>
  <c r="BE136" i="27"/>
  <c r="BE147" i="27"/>
  <c r="BE150" i="27"/>
  <c r="BE109" i="27"/>
  <c r="BE110" i="27"/>
  <c r="BE111" i="27"/>
  <c r="BE116" i="27"/>
  <c r="BE128" i="27"/>
  <c r="BE130" i="27"/>
  <c r="BE140" i="27"/>
  <c r="BE141" i="27"/>
  <c r="BE101" i="27"/>
  <c r="BE106" i="27"/>
  <c r="BE107" i="27"/>
  <c r="BE124" i="27"/>
  <c r="BE125" i="27"/>
  <c r="BE126" i="27"/>
  <c r="BE144" i="27"/>
  <c r="BE152" i="27"/>
  <c r="BE157" i="27"/>
  <c r="BE158" i="27"/>
  <c r="BE112" i="27"/>
  <c r="BE113" i="27"/>
  <c r="BE114" i="27"/>
  <c r="BE115" i="27"/>
  <c r="BE135" i="27"/>
  <c r="BE151" i="27"/>
  <c r="BE111" i="26"/>
  <c r="BE119" i="26"/>
  <c r="E83" i="26"/>
  <c r="F94" i="26"/>
  <c r="BE100" i="26"/>
  <c r="BE116" i="26"/>
  <c r="BE101" i="26"/>
  <c r="BE108" i="26"/>
  <c r="BE115" i="26"/>
  <c r="BE118" i="26"/>
  <c r="BE120" i="26"/>
  <c r="BE102" i="26"/>
  <c r="BE117" i="26"/>
  <c r="J60" i="26"/>
  <c r="BE103" i="26"/>
  <c r="BE114" i="26"/>
  <c r="BE105" i="26"/>
  <c r="BE107" i="26"/>
  <c r="BE110" i="26"/>
  <c r="BE113" i="26"/>
  <c r="BE100" i="25"/>
  <c r="BE119" i="25"/>
  <c r="E52" i="25"/>
  <c r="F63" i="25"/>
  <c r="BE118" i="25"/>
  <c r="J91" i="25"/>
  <c r="BE105" i="25"/>
  <c r="BE108" i="25"/>
  <c r="BE117" i="25"/>
  <c r="BE101" i="25"/>
  <c r="BE102" i="25"/>
  <c r="BE113" i="25"/>
  <c r="BE116" i="25"/>
  <c r="BE103" i="25"/>
  <c r="BE110" i="25"/>
  <c r="BE114" i="25"/>
  <c r="BE115" i="25"/>
  <c r="BE111" i="25"/>
  <c r="BE121" i="25"/>
  <c r="BE107" i="25"/>
  <c r="BE120" i="25"/>
  <c r="BE102" i="24"/>
  <c r="BE103" i="24"/>
  <c r="BE104" i="24"/>
  <c r="BE110" i="24"/>
  <c r="BE120" i="24"/>
  <c r="F94" i="24"/>
  <c r="BE111" i="24"/>
  <c r="BE116" i="24"/>
  <c r="BE118" i="24"/>
  <c r="BE122" i="24"/>
  <c r="BE126" i="24"/>
  <c r="E83" i="24"/>
  <c r="BE107" i="24"/>
  <c r="BE108" i="24"/>
  <c r="BE106" i="24"/>
  <c r="BE113" i="24"/>
  <c r="BE115" i="24"/>
  <c r="BE123" i="24"/>
  <c r="BE124" i="24"/>
  <c r="J60" i="24"/>
  <c r="BE100" i="24"/>
  <c r="BE112" i="24"/>
  <c r="BE121" i="24"/>
  <c r="BE125" i="24"/>
  <c r="BE101" i="24"/>
  <c r="BE119" i="24"/>
  <c r="J60" i="23"/>
  <c r="F63" i="23"/>
  <c r="BE100" i="23"/>
  <c r="BE101" i="23"/>
  <c r="BE103" i="23"/>
  <c r="BE104" i="23"/>
  <c r="BE105" i="23"/>
  <c r="BE110" i="23"/>
  <c r="BE114" i="23"/>
  <c r="BE116" i="23"/>
  <c r="BE117" i="23"/>
  <c r="BE120" i="23"/>
  <c r="BE127" i="23"/>
  <c r="BE130" i="23"/>
  <c r="BE102" i="23"/>
  <c r="BE109" i="23"/>
  <c r="BE112" i="23"/>
  <c r="BE118" i="23"/>
  <c r="BE124" i="23"/>
  <c r="BE129" i="23"/>
  <c r="BE131" i="23"/>
  <c r="E52" i="23"/>
  <c r="BE106" i="23"/>
  <c r="BE108" i="23"/>
  <c r="BE113" i="23"/>
  <c r="BE115" i="23"/>
  <c r="BE121" i="23"/>
  <c r="BE123" i="23"/>
  <c r="BE125" i="23"/>
  <c r="BE126" i="23"/>
  <c r="BE128" i="23"/>
  <c r="BE132" i="23"/>
  <c r="BE104" i="22"/>
  <c r="BE109" i="22"/>
  <c r="BE153" i="22"/>
  <c r="BE154" i="22"/>
  <c r="BE155" i="22"/>
  <c r="BE159" i="22"/>
  <c r="BE161" i="22"/>
  <c r="BE165" i="22"/>
  <c r="J60" i="22"/>
  <c r="BE118" i="22"/>
  <c r="BE145" i="22"/>
  <c r="F94" i="22"/>
  <c r="BE117" i="22"/>
  <c r="BE119" i="22"/>
  <c r="BE128" i="22"/>
  <c r="BE129" i="22"/>
  <c r="BE130" i="22"/>
  <c r="BE131" i="22"/>
  <c r="BE138" i="22"/>
  <c r="BE164" i="22"/>
  <c r="BE167" i="22"/>
  <c r="BE113" i="22"/>
  <c r="BE115" i="22"/>
  <c r="BE121" i="22"/>
  <c r="BE132" i="22"/>
  <c r="BE141" i="22"/>
  <c r="BE142" i="22"/>
  <c r="BE152" i="22"/>
  <c r="BE162" i="22"/>
  <c r="E52" i="22"/>
  <c r="BE100" i="22"/>
  <c r="BE102" i="22"/>
  <c r="BE105" i="22"/>
  <c r="BE106" i="22"/>
  <c r="BE114" i="22"/>
  <c r="BE156" i="22"/>
  <c r="BE158" i="22"/>
  <c r="BE160" i="22"/>
  <c r="BE112" i="22"/>
  <c r="BE116" i="22"/>
  <c r="BE125" i="22"/>
  <c r="BE139" i="22"/>
  <c r="BE149" i="22"/>
  <c r="BE157" i="22"/>
  <c r="BE163" i="22"/>
  <c r="BE166" i="22"/>
  <c r="BE169" i="22"/>
  <c r="BE99" i="22"/>
  <c r="BE108" i="22"/>
  <c r="BE110" i="22"/>
  <c r="BE111" i="22"/>
  <c r="BE133" i="22"/>
  <c r="BE134" i="22"/>
  <c r="BE135" i="22"/>
  <c r="BE136" i="22"/>
  <c r="BE137" i="22"/>
  <c r="BE140" i="22"/>
  <c r="BE143" i="22"/>
  <c r="BE150" i="22"/>
  <c r="BE171" i="22"/>
  <c r="BE103" i="22"/>
  <c r="BE120" i="22"/>
  <c r="BE122" i="22"/>
  <c r="BE123" i="22"/>
  <c r="BE124" i="22"/>
  <c r="BE126" i="22"/>
  <c r="BE127" i="22"/>
  <c r="BE144" i="22"/>
  <c r="BE146" i="22"/>
  <c r="BE147" i="22"/>
  <c r="BE170" i="22"/>
  <c r="J95" i="20"/>
  <c r="J68" i="20" s="1"/>
  <c r="BE110" i="21"/>
  <c r="BE111" i="21"/>
  <c r="BE115" i="21"/>
  <c r="BE127" i="21"/>
  <c r="BE132" i="21"/>
  <c r="BE150" i="21"/>
  <c r="J60" i="21"/>
  <c r="BE102" i="21"/>
  <c r="BE108" i="21"/>
  <c r="BE122" i="21"/>
  <c r="BE124" i="21"/>
  <c r="BE125" i="21"/>
  <c r="BE126" i="21"/>
  <c r="BE139" i="21"/>
  <c r="E84" i="21"/>
  <c r="BE104" i="21"/>
  <c r="BE145" i="21"/>
  <c r="F63" i="21"/>
  <c r="BE116" i="21"/>
  <c r="BE118" i="21"/>
  <c r="BE119" i="21"/>
  <c r="BE120" i="21"/>
  <c r="BE131" i="21"/>
  <c r="BE138" i="21"/>
  <c r="BE103" i="21"/>
  <c r="BE105" i="21"/>
  <c r="BE113" i="21"/>
  <c r="BE123" i="21"/>
  <c r="BE128" i="21"/>
  <c r="BE140" i="21"/>
  <c r="BE141" i="21"/>
  <c r="BE143" i="21"/>
  <c r="BE144" i="21"/>
  <c r="BE146" i="21"/>
  <c r="BE148" i="21"/>
  <c r="BE107" i="21"/>
  <c r="BE109" i="21"/>
  <c r="BE114" i="21"/>
  <c r="BE149" i="21"/>
  <c r="BE112" i="21"/>
  <c r="BE133" i="21"/>
  <c r="BE134" i="21"/>
  <c r="BE135" i="21"/>
  <c r="BE136" i="21"/>
  <c r="BE100" i="21"/>
  <c r="BE121" i="21"/>
  <c r="BE130" i="21"/>
  <c r="BE142" i="21"/>
  <c r="J60" i="20"/>
  <c r="BE101" i="20"/>
  <c r="BE107" i="20"/>
  <c r="F63" i="20"/>
  <c r="BE103" i="20"/>
  <c r="BE106" i="20"/>
  <c r="BE100" i="20"/>
  <c r="BE104" i="20"/>
  <c r="BE114" i="20"/>
  <c r="BE108" i="20"/>
  <c r="BE115" i="20"/>
  <c r="E80" i="20"/>
  <c r="BE99" i="20"/>
  <c r="BE102" i="20"/>
  <c r="BE105" i="20"/>
  <c r="BE109" i="20"/>
  <c r="BE96" i="20"/>
  <c r="BE97" i="20"/>
  <c r="BE111" i="20"/>
  <c r="BE98" i="20"/>
  <c r="BE112" i="20"/>
  <c r="F63" i="19"/>
  <c r="BE104" i="19"/>
  <c r="BE113" i="19"/>
  <c r="BE114" i="19"/>
  <c r="BE126" i="19"/>
  <c r="BE134" i="19"/>
  <c r="BE143" i="19"/>
  <c r="BE146" i="19"/>
  <c r="BE160" i="19"/>
  <c r="BE161" i="19"/>
  <c r="BE173" i="19"/>
  <c r="BE174" i="19"/>
  <c r="BE188" i="19"/>
  <c r="BE189" i="19"/>
  <c r="BE193" i="19"/>
  <c r="BE105" i="19"/>
  <c r="BE120" i="19"/>
  <c r="BE141" i="19"/>
  <c r="BE150" i="19"/>
  <c r="BE154" i="19"/>
  <c r="BE155" i="19"/>
  <c r="BE165" i="19"/>
  <c r="BE178" i="19"/>
  <c r="BE179" i="19"/>
  <c r="BE183" i="19"/>
  <c r="BE107" i="19"/>
  <c r="BE108" i="19"/>
  <c r="BE112" i="19"/>
  <c r="BE130" i="19"/>
  <c r="BE131" i="19"/>
  <c r="BE132" i="19"/>
  <c r="BE135" i="19"/>
  <c r="BE148" i="19"/>
  <c r="BE149" i="19"/>
  <c r="BE151" i="19"/>
  <c r="BE152" i="19"/>
  <c r="BE159" i="19"/>
  <c r="BE163" i="19"/>
  <c r="BE166" i="19"/>
  <c r="BE181" i="19"/>
  <c r="BE187" i="19"/>
  <c r="E85" i="19"/>
  <c r="BE118" i="19"/>
  <c r="BE124" i="19"/>
  <c r="BE133" i="19"/>
  <c r="BE139" i="19"/>
  <c r="BE140" i="19"/>
  <c r="BE147" i="19"/>
  <c r="BE190" i="19"/>
  <c r="J60" i="19"/>
  <c r="BE110" i="19"/>
  <c r="BE115" i="19"/>
  <c r="BE138" i="19"/>
  <c r="BE153" i="19"/>
  <c r="BE177" i="19"/>
  <c r="BE184" i="19"/>
  <c r="BE103" i="19"/>
  <c r="BE106" i="19"/>
  <c r="BE109" i="19"/>
  <c r="BE111" i="19"/>
  <c r="BE116" i="19"/>
  <c r="BE117" i="19"/>
  <c r="BE122" i="19"/>
  <c r="BE136" i="19"/>
  <c r="BE158" i="19"/>
  <c r="BE168" i="19"/>
  <c r="BE170" i="19"/>
  <c r="BE172" i="19"/>
  <c r="BE176" i="19"/>
  <c r="BE186" i="19"/>
  <c r="BE101" i="19"/>
  <c r="BE102" i="19"/>
  <c r="BE123" i="19"/>
  <c r="BE144" i="19"/>
  <c r="BE145" i="19"/>
  <c r="BE156" i="19"/>
  <c r="BE157" i="19"/>
  <c r="BE164" i="19"/>
  <c r="BE175" i="19"/>
  <c r="BE180" i="19"/>
  <c r="BE128" i="19"/>
  <c r="BE129" i="19"/>
  <c r="BE137" i="19"/>
  <c r="BE162" i="19"/>
  <c r="BE167" i="19"/>
  <c r="BE182" i="19"/>
  <c r="BE185" i="19"/>
  <c r="BE191" i="19"/>
  <c r="BE192" i="19"/>
  <c r="J60" i="18"/>
  <c r="E102" i="18"/>
  <c r="F113" i="18"/>
  <c r="BE136" i="18"/>
  <c r="BE143" i="18"/>
  <c r="BE154" i="18"/>
  <c r="BE159" i="18"/>
  <c r="BE242" i="18"/>
  <c r="BE390" i="18"/>
  <c r="BE582" i="18"/>
  <c r="BE849" i="18"/>
  <c r="BE854" i="18"/>
  <c r="BE898" i="18"/>
  <c r="BE900" i="18"/>
  <c r="BE954" i="18"/>
  <c r="BE960" i="18"/>
  <c r="BE964" i="18"/>
  <c r="BE1015" i="18"/>
  <c r="BE1082" i="18"/>
  <c r="BE1088" i="18"/>
  <c r="BE1122" i="18"/>
  <c r="BE1136" i="18"/>
  <c r="BE1138" i="18"/>
  <c r="BE1209" i="18"/>
  <c r="BE1237" i="18"/>
  <c r="BE1249" i="18"/>
  <c r="BE1256" i="18"/>
  <c r="BE1259" i="18"/>
  <c r="BE1269" i="18"/>
  <c r="BE1292" i="18"/>
  <c r="BE1309" i="18"/>
  <c r="BE1342" i="18"/>
  <c r="BE1360" i="18"/>
  <c r="BE1399" i="18"/>
  <c r="BE1402" i="18"/>
  <c r="BE1422" i="18"/>
  <c r="BE1424" i="18"/>
  <c r="BE1429" i="18"/>
  <c r="BE1465" i="18"/>
  <c r="BE1466" i="18"/>
  <c r="BE1509" i="18"/>
  <c r="BE1529" i="18"/>
  <c r="BE1610" i="18"/>
  <c r="BE1649" i="18"/>
  <c r="BE1659" i="18"/>
  <c r="BE1680" i="18"/>
  <c r="BE1689" i="18"/>
  <c r="BE1813" i="18"/>
  <c r="BE1814" i="18"/>
  <c r="BE1821" i="18"/>
  <c r="BE1823" i="18"/>
  <c r="BE1827" i="18"/>
  <c r="BE1829" i="18"/>
  <c r="BE1834" i="18"/>
  <c r="BE1838" i="18"/>
  <c r="BE1842" i="18"/>
  <c r="BE1846" i="18"/>
  <c r="BE1850" i="18"/>
  <c r="BE1853" i="18"/>
  <c r="BE1858" i="18"/>
  <c r="BE1864" i="18"/>
  <c r="BE1868" i="18"/>
  <c r="BE1872" i="18"/>
  <c r="BE1876" i="18"/>
  <c r="BE1880" i="18"/>
  <c r="BE1897" i="18"/>
  <c r="BE1905" i="18"/>
  <c r="BE1909" i="18"/>
  <c r="BE1918" i="18"/>
  <c r="BE123" i="18"/>
  <c r="BE128" i="18"/>
  <c r="BE164" i="18"/>
  <c r="BE216" i="18"/>
  <c r="BE221" i="18"/>
  <c r="BE237" i="18"/>
  <c r="BE246" i="18"/>
  <c r="BE350" i="18"/>
  <c r="BE374" i="18"/>
  <c r="BE397" i="18"/>
  <c r="BE423" i="18"/>
  <c r="BE530" i="18"/>
  <c r="BE732" i="18"/>
  <c r="BE738" i="18"/>
  <c r="BE765" i="18"/>
  <c r="BE791" i="18"/>
  <c r="BE813" i="18"/>
  <c r="BE829" i="18"/>
  <c r="BE884" i="18"/>
  <c r="BE946" i="18"/>
  <c r="BE981" i="18"/>
  <c r="BE1008" i="18"/>
  <c r="BE1019" i="18"/>
  <c r="BE1032" i="18"/>
  <c r="BE1038" i="18"/>
  <c r="BE1062" i="18"/>
  <c r="BE1086" i="18"/>
  <c r="BE1093" i="18"/>
  <c r="BE1128" i="18"/>
  <c r="BE1130" i="18"/>
  <c r="BE1141" i="18"/>
  <c r="BE1165" i="18"/>
  <c r="BE1231" i="18"/>
  <c r="BE1327" i="18"/>
  <c r="BE1335" i="18"/>
  <c r="BE1374" i="18"/>
  <c r="BE1389" i="18"/>
  <c r="BE1396" i="18"/>
  <c r="BE1407" i="18"/>
  <c r="BE1441" i="18"/>
  <c r="BE1479" i="18"/>
  <c r="BE1570" i="18"/>
  <c r="BE1598" i="18"/>
  <c r="BE1605" i="18"/>
  <c r="BE1633" i="18"/>
  <c r="BE1674" i="18"/>
  <c r="BE1706" i="18"/>
  <c r="BE1719" i="18"/>
  <c r="BE1748" i="18"/>
  <c r="BE1776" i="18"/>
  <c r="BE1791" i="18"/>
  <c r="BE1809" i="18"/>
  <c r="BE119" i="18"/>
  <c r="BE192" i="18"/>
  <c r="BE206" i="18"/>
  <c r="BE264" i="18"/>
  <c r="BE286" i="18"/>
  <c r="BE299" i="18"/>
  <c r="BE331" i="18"/>
  <c r="BE386" i="18"/>
  <c r="BE428" i="18"/>
  <c r="BE662" i="18"/>
  <c r="BE757" i="18"/>
  <c r="BE822" i="18"/>
  <c r="BE926" i="18"/>
  <c r="BE943" i="18"/>
  <c r="BE965" i="18"/>
  <c r="BE973" i="18"/>
  <c r="BE1000" i="18"/>
  <c r="BE1042" i="18"/>
  <c r="BE1079" i="18"/>
  <c r="BE1171" i="18"/>
  <c r="BE1185" i="18"/>
  <c r="BE1286" i="18"/>
  <c r="BE1319" i="18"/>
  <c r="BE1397" i="18"/>
  <c r="BE1398" i="18"/>
  <c r="BE1416" i="18"/>
  <c r="BE1435" i="18"/>
  <c r="BE1507" i="18"/>
  <c r="BE1538" i="18"/>
  <c r="BE1544" i="18"/>
  <c r="BE1616" i="18"/>
  <c r="BE1620" i="18"/>
  <c r="BE1637" i="18"/>
  <c r="BE1734" i="18"/>
  <c r="BE1783" i="18"/>
  <c r="BE148" i="18"/>
  <c r="BE171" i="18"/>
  <c r="BE184" i="18"/>
  <c r="BE225" i="18"/>
  <c r="BE303" i="18"/>
  <c r="BE473" i="18"/>
  <c r="BE512" i="18"/>
  <c r="BE608" i="18"/>
  <c r="BE614" i="18"/>
  <c r="BE629" i="18"/>
  <c r="BE634" i="18"/>
  <c r="BE639" i="18"/>
  <c r="BE644" i="18"/>
  <c r="BE652" i="18"/>
  <c r="BE696" i="18"/>
  <c r="BE718" i="18"/>
  <c r="BE843" i="18"/>
  <c r="BE939" i="18"/>
  <c r="BE955" i="18"/>
  <c r="BE969" i="18"/>
  <c r="BE995" i="18"/>
  <c r="BE1029" i="18"/>
  <c r="BE1046" i="18"/>
  <c r="BE1054" i="18"/>
  <c r="BE1072" i="18"/>
  <c r="BE1111" i="18"/>
  <c r="BE1115" i="18"/>
  <c r="BE1329" i="18"/>
  <c r="BE1364" i="18"/>
  <c r="BE1472" i="18"/>
  <c r="BE1486" i="18"/>
  <c r="BE1523" i="18"/>
  <c r="BE1532" i="18"/>
  <c r="BE1560" i="18"/>
  <c r="BE1562" i="18"/>
  <c r="BE1572" i="18"/>
  <c r="BE1574" i="18"/>
  <c r="BE1614" i="18"/>
  <c r="BE1645" i="18"/>
  <c r="BE1670" i="18"/>
  <c r="BE1714" i="18"/>
  <c r="BE1753" i="18"/>
  <c r="BE1758" i="18"/>
  <c r="BE1780" i="18"/>
  <c r="BE198" i="18"/>
  <c r="BE312" i="18"/>
  <c r="BE317" i="18"/>
  <c r="BE326" i="18"/>
  <c r="BE361" i="18"/>
  <c r="BE403" i="18"/>
  <c r="BE419" i="18"/>
  <c r="BE438" i="18"/>
  <c r="BE442" i="18"/>
  <c r="BE448" i="18"/>
  <c r="BE452" i="18"/>
  <c r="BE456" i="18"/>
  <c r="BE494" i="18"/>
  <c r="BE520" i="18"/>
  <c r="BE534" i="18"/>
  <c r="BE545" i="18"/>
  <c r="BE564" i="18"/>
  <c r="BE603" i="18"/>
  <c r="BE740" i="18"/>
  <c r="BE753" i="18"/>
  <c r="BE880" i="18"/>
  <c r="BE903" i="18"/>
  <c r="BE917" i="18"/>
  <c r="BE1022" i="18"/>
  <c r="BE1068" i="18"/>
  <c r="BE1145" i="18"/>
  <c r="BE1149" i="18"/>
  <c r="BE1431" i="18"/>
  <c r="BE1436" i="18"/>
  <c r="BE1461" i="18"/>
  <c r="BE1470" i="18"/>
  <c r="BE1500" i="18"/>
  <c r="BE1551" i="18"/>
  <c r="BE1564" i="18"/>
  <c r="BE1576" i="18"/>
  <c r="BE1585" i="18"/>
  <c r="BE1608" i="18"/>
  <c r="BE1618" i="18"/>
  <c r="BE1726" i="18"/>
  <c r="BE1807" i="18"/>
  <c r="BE180" i="18"/>
  <c r="BE232" i="18"/>
  <c r="BE322" i="18"/>
  <c r="BE411" i="18"/>
  <c r="BE556" i="18"/>
  <c r="BE723" i="18"/>
  <c r="BE728" i="18"/>
  <c r="BE748" i="18"/>
  <c r="BE807" i="18"/>
  <c r="BE818" i="18"/>
  <c r="BE874" i="18"/>
  <c r="BE894" i="18"/>
  <c r="BE991" i="18"/>
  <c r="BE1004" i="18"/>
  <c r="BE1036" i="18"/>
  <c r="BE1050" i="18"/>
  <c r="BE1075" i="18"/>
  <c r="BE1098" i="18"/>
  <c r="BE1118" i="18"/>
  <c r="BE1153" i="18"/>
  <c r="BE1255" i="18"/>
  <c r="BE1273" i="18"/>
  <c r="BE1277" i="18"/>
  <c r="BE1294" i="18"/>
  <c r="BE1303" i="18"/>
  <c r="BE1358" i="18"/>
  <c r="BE1377" i="18"/>
  <c r="BE1387" i="18"/>
  <c r="BE1410" i="18"/>
  <c r="BE1442" i="18"/>
  <c r="BE1496" i="18"/>
  <c r="BE1568" i="18"/>
  <c r="BE1593" i="18"/>
  <c r="BE1600" i="18"/>
  <c r="BE1623" i="18"/>
  <c r="BE1628" i="18"/>
  <c r="BE1668" i="18"/>
  <c r="BE1697" i="18"/>
  <c r="BE1713" i="18"/>
  <c r="BE1722" i="18"/>
  <c r="BE1730" i="18"/>
  <c r="BE1769" i="18"/>
  <c r="BE258" i="18"/>
  <c r="BE293" i="18"/>
  <c r="BE307" i="18"/>
  <c r="BE356" i="18"/>
  <c r="BE368" i="18"/>
  <c r="BE490" i="18"/>
  <c r="BE503" i="18"/>
  <c r="BE539" i="18"/>
  <c r="BE624" i="18"/>
  <c r="BE654" i="18"/>
  <c r="BE783" i="18"/>
  <c r="BE787" i="18"/>
  <c r="BE802" i="18"/>
  <c r="BE865" i="18"/>
  <c r="BE869" i="18"/>
  <c r="BE888" i="18"/>
  <c r="BE907" i="18"/>
  <c r="BE948" i="18"/>
  <c r="BE977" i="18"/>
  <c r="BE1058" i="18"/>
  <c r="BE1066" i="18"/>
  <c r="BE1183" i="18"/>
  <c r="BE1199" i="18"/>
  <c r="BE1207" i="18"/>
  <c r="BE1225" i="18"/>
  <c r="BE1243" i="18"/>
  <c r="BE1251" i="18"/>
  <c r="BE1281" i="18"/>
  <c r="BE1301" i="18"/>
  <c r="BE1307" i="18"/>
  <c r="BE1313" i="18"/>
  <c r="BE1315" i="18"/>
  <c r="BE1321" i="18"/>
  <c r="BE1366" i="18"/>
  <c r="BE1369" i="18"/>
  <c r="BE1405" i="18"/>
  <c r="BE1412" i="18"/>
  <c r="BE1418" i="18"/>
  <c r="BE1449" i="18"/>
  <c r="BE1456" i="18"/>
  <c r="BE1458" i="18"/>
  <c r="BE1476" i="18"/>
  <c r="BE1492" i="18"/>
  <c r="BE1516" i="18"/>
  <c r="BE1536" i="18"/>
  <c r="BE1557" i="18"/>
  <c r="BE1566" i="18"/>
  <c r="BE1579" i="18"/>
  <c r="BE1612" i="18"/>
  <c r="BE1661" i="18"/>
  <c r="BE1708" i="18"/>
  <c r="BE1738" i="18"/>
  <c r="BE1762" i="18"/>
  <c r="BE1772" i="18"/>
  <c r="BE1787" i="18"/>
  <c r="BE175" i="18"/>
  <c r="BE188" i="18"/>
  <c r="BE212" i="18"/>
  <c r="BE254" i="18"/>
  <c r="BE278" i="18"/>
  <c r="BE337" i="18"/>
  <c r="BE343" i="18"/>
  <c r="BE507" i="18"/>
  <c r="BE618" i="18"/>
  <c r="BE646" i="18"/>
  <c r="BE703" i="18"/>
  <c r="BE707" i="18"/>
  <c r="BE771" i="18"/>
  <c r="BE776" i="18"/>
  <c r="BE798" i="18"/>
  <c r="BE859" i="18"/>
  <c r="BE913" i="18"/>
  <c r="BE930" i="18"/>
  <c r="BE931" i="18"/>
  <c r="BE932" i="18"/>
  <c r="BE959" i="18"/>
  <c r="BE987" i="18"/>
  <c r="BE1002" i="18"/>
  <c r="BE1011" i="18"/>
  <c r="BE1103" i="18"/>
  <c r="BE1107" i="18"/>
  <c r="BE1177" i="18"/>
  <c r="BE1191" i="18"/>
  <c r="BE1193" i="18"/>
  <c r="BE1201" i="18"/>
  <c r="BE1288" i="18"/>
  <c r="BE1392" i="18"/>
  <c r="BE1451" i="18"/>
  <c r="BE1543" i="18"/>
  <c r="BE1546" i="18"/>
  <c r="BE1693" i="18"/>
  <c r="BE1802" i="18"/>
  <c r="J94" i="16"/>
  <c r="J65" i="16" s="1"/>
  <c r="J91" i="17"/>
  <c r="BE110" i="17"/>
  <c r="BE115" i="17"/>
  <c r="BE134" i="17"/>
  <c r="BE155" i="17"/>
  <c r="BE160" i="17"/>
  <c r="BE175" i="17"/>
  <c r="BE126" i="17"/>
  <c r="BE174" i="17"/>
  <c r="BE179" i="17"/>
  <c r="BE181" i="17"/>
  <c r="BE183" i="17"/>
  <c r="F63" i="17"/>
  <c r="BE100" i="17"/>
  <c r="BE105" i="17"/>
  <c r="BE190" i="17"/>
  <c r="E52" i="17"/>
  <c r="BE162" i="17"/>
  <c r="BE173" i="17"/>
  <c r="BE142" i="17"/>
  <c r="BE152" i="17"/>
  <c r="BE167" i="17"/>
  <c r="BE193" i="17"/>
  <c r="BE129" i="17"/>
  <c r="BE139" i="17"/>
  <c r="BE147" i="17"/>
  <c r="BE177" i="17"/>
  <c r="BE121" i="17"/>
  <c r="BE185" i="17"/>
  <c r="F59" i="16"/>
  <c r="BE104" i="16"/>
  <c r="BE131" i="16"/>
  <c r="BE97" i="16"/>
  <c r="BE112" i="16"/>
  <c r="BE118" i="16"/>
  <c r="E50" i="16"/>
  <c r="BE121" i="16"/>
  <c r="BE95" i="16"/>
  <c r="J86" i="16"/>
  <c r="BE102" i="16"/>
  <c r="BE108" i="16"/>
  <c r="BE114" i="16"/>
  <c r="BE99" i="16"/>
  <c r="BE125" i="16"/>
  <c r="BE129" i="16"/>
  <c r="J85" i="15"/>
  <c r="J56" i="15"/>
  <c r="E50" i="15"/>
  <c r="F59" i="15"/>
  <c r="BE92" i="15"/>
  <c r="J35" i="15" s="1"/>
  <c r="AV73" i="1" s="1"/>
  <c r="BE91" i="14"/>
  <c r="BE92" i="14"/>
  <c r="BE95" i="14"/>
  <c r="BE97" i="14"/>
  <c r="BE103" i="14"/>
  <c r="F59" i="14"/>
  <c r="BE99" i="14"/>
  <c r="BE102" i="14"/>
  <c r="J56" i="14"/>
  <c r="E77" i="14"/>
  <c r="BE110" i="14"/>
  <c r="BE111" i="14"/>
  <c r="BE94" i="14"/>
  <c r="BE96" i="14"/>
  <c r="BE100" i="14"/>
  <c r="BE105" i="14"/>
  <c r="BE106" i="14"/>
  <c r="BE107" i="14"/>
  <c r="BE108" i="14"/>
  <c r="BE112" i="14"/>
  <c r="BE109" i="14"/>
  <c r="BE104" i="14"/>
  <c r="J90" i="13"/>
  <c r="BE105" i="13"/>
  <c r="BE101" i="13"/>
  <c r="BE112" i="13"/>
  <c r="BE114" i="13"/>
  <c r="BE117" i="13"/>
  <c r="F93" i="13"/>
  <c r="BE116" i="13"/>
  <c r="BE119" i="13"/>
  <c r="BE103" i="13"/>
  <c r="E52" i="13"/>
  <c r="BE98" i="13"/>
  <c r="BE99" i="13"/>
  <c r="BE106" i="13"/>
  <c r="BE108" i="13"/>
  <c r="BE113" i="13"/>
  <c r="BE118" i="13"/>
  <c r="BE109" i="13"/>
  <c r="BE115" i="13"/>
  <c r="BE100" i="13"/>
  <c r="BE111" i="13"/>
  <c r="E52" i="12"/>
  <c r="BE109" i="12"/>
  <c r="F63" i="12"/>
  <c r="BE105" i="12"/>
  <c r="BE110" i="12"/>
  <c r="BE100" i="12"/>
  <c r="BE101" i="12"/>
  <c r="BE106" i="12"/>
  <c r="BE117" i="12"/>
  <c r="BE120" i="12"/>
  <c r="BE102" i="12"/>
  <c r="BE108" i="12"/>
  <c r="BE123" i="12"/>
  <c r="J60" i="12"/>
  <c r="BE121" i="12"/>
  <c r="BE115" i="12"/>
  <c r="BE116" i="12"/>
  <c r="BE122" i="12"/>
  <c r="BE98" i="12"/>
  <c r="BE99" i="12"/>
  <c r="BE104" i="12"/>
  <c r="BE112" i="12"/>
  <c r="BE113" i="12"/>
  <c r="BE118" i="12"/>
  <c r="BE119" i="12"/>
  <c r="E52" i="11"/>
  <c r="BE104" i="11"/>
  <c r="BE106" i="11"/>
  <c r="BE110" i="11"/>
  <c r="BE112" i="11"/>
  <c r="BE116" i="11"/>
  <c r="BE118" i="11"/>
  <c r="BE119" i="11"/>
  <c r="BE128" i="11"/>
  <c r="J60" i="11"/>
  <c r="F93" i="11"/>
  <c r="BE98" i="11"/>
  <c r="BE107" i="11"/>
  <c r="BE108" i="11"/>
  <c r="BE111" i="11"/>
  <c r="BE99" i="11"/>
  <c r="BE103" i="11"/>
  <c r="BE124" i="11"/>
  <c r="BE125" i="11"/>
  <c r="BE129" i="11"/>
  <c r="BE130" i="11"/>
  <c r="BE121" i="11"/>
  <c r="BE122" i="11"/>
  <c r="BE123" i="11"/>
  <c r="J101" i="10"/>
  <c r="J68" i="10" s="1"/>
  <c r="BE101" i="11"/>
  <c r="BE102" i="11"/>
  <c r="BE126" i="11"/>
  <c r="BE127" i="11"/>
  <c r="BC69" i="1"/>
  <c r="BE100" i="11"/>
  <c r="BE113" i="11"/>
  <c r="BE114" i="11"/>
  <c r="BE115" i="11"/>
  <c r="J60" i="10"/>
  <c r="BE109" i="10"/>
  <c r="BE110" i="10"/>
  <c r="BE117" i="10"/>
  <c r="BE118" i="10"/>
  <c r="BE119" i="10"/>
  <c r="BE147" i="10"/>
  <c r="BE150" i="10"/>
  <c r="BE153" i="10"/>
  <c r="BE154" i="10"/>
  <c r="E86" i="10"/>
  <c r="BE106" i="10"/>
  <c r="BE108" i="10"/>
  <c r="BE122" i="10"/>
  <c r="BE127" i="10"/>
  <c r="BE129" i="10"/>
  <c r="BE133" i="10"/>
  <c r="BE138" i="10"/>
  <c r="BE146" i="10"/>
  <c r="BE148" i="10"/>
  <c r="F63" i="10"/>
  <c r="BE103" i="10"/>
  <c r="BE125" i="10"/>
  <c r="BE132" i="10"/>
  <c r="BE139" i="10"/>
  <c r="BE140" i="10"/>
  <c r="BE144" i="10"/>
  <c r="BE149" i="10"/>
  <c r="BE155" i="10"/>
  <c r="BE105" i="10"/>
  <c r="BE113" i="10"/>
  <c r="BE114" i="10"/>
  <c r="BE134" i="10"/>
  <c r="BE141" i="10"/>
  <c r="BE151" i="10"/>
  <c r="BE104" i="10"/>
  <c r="BE120" i="10"/>
  <c r="BE121" i="10"/>
  <c r="BE123" i="10"/>
  <c r="BE128" i="10"/>
  <c r="BE130" i="10"/>
  <c r="BE142" i="10"/>
  <c r="BE135" i="10"/>
  <c r="BE102" i="10"/>
  <c r="BE111" i="10"/>
  <c r="BE115" i="10"/>
  <c r="BE124" i="10"/>
  <c r="BE131" i="10"/>
  <c r="BE136" i="10"/>
  <c r="J60" i="9"/>
  <c r="BE98" i="9"/>
  <c r="BE102" i="9"/>
  <c r="BE107" i="9"/>
  <c r="BE111" i="9"/>
  <c r="BE123" i="9"/>
  <c r="BE115" i="9"/>
  <c r="BE116" i="9"/>
  <c r="BE118" i="9"/>
  <c r="BE119" i="9"/>
  <c r="BE103" i="9"/>
  <c r="BE108" i="9"/>
  <c r="BE113" i="9"/>
  <c r="BE124" i="9"/>
  <c r="BE125" i="9"/>
  <c r="E82" i="9"/>
  <c r="BE100" i="9"/>
  <c r="BE104" i="9"/>
  <c r="BE110" i="9"/>
  <c r="BE117" i="9"/>
  <c r="F63" i="9"/>
  <c r="BE112" i="9"/>
  <c r="BE126" i="9"/>
  <c r="BE128" i="9"/>
  <c r="BE106" i="9"/>
  <c r="BE127" i="9"/>
  <c r="BE99" i="9"/>
  <c r="BE105" i="9"/>
  <c r="BE120" i="9"/>
  <c r="BE122" i="9"/>
  <c r="BE122" i="8"/>
  <c r="BE126" i="8"/>
  <c r="BE130" i="8"/>
  <c r="BE99" i="8"/>
  <c r="BE100" i="8"/>
  <c r="BE105" i="8"/>
  <c r="BE107" i="8"/>
  <c r="BE108" i="8"/>
  <c r="BE109" i="8"/>
  <c r="BE113" i="8"/>
  <c r="BE127" i="8"/>
  <c r="BE134" i="8"/>
  <c r="F63" i="8"/>
  <c r="BE98" i="8"/>
  <c r="BE119" i="8"/>
  <c r="J60" i="8"/>
  <c r="BE125" i="8"/>
  <c r="BE133" i="8"/>
  <c r="E81" i="8"/>
  <c r="BE103" i="8"/>
  <c r="BE104" i="8"/>
  <c r="BE110" i="8"/>
  <c r="BE111" i="8"/>
  <c r="BE112" i="8"/>
  <c r="BE135" i="8"/>
  <c r="BE102" i="8"/>
  <c r="BE118" i="8"/>
  <c r="BE101" i="8"/>
  <c r="BE106" i="8"/>
  <c r="BE123" i="8"/>
  <c r="BE124" i="8"/>
  <c r="BE136" i="8"/>
  <c r="BE115" i="8"/>
  <c r="BE116" i="8"/>
  <c r="BE117" i="8"/>
  <c r="BE120" i="8"/>
  <c r="BE121" i="8"/>
  <c r="BE128" i="8"/>
  <c r="BE129" i="8"/>
  <c r="BE131" i="8"/>
  <c r="F95" i="7"/>
  <c r="BE127" i="7"/>
  <c r="BE128" i="7"/>
  <c r="BE129" i="7"/>
  <c r="BE132" i="7"/>
  <c r="BE136" i="7"/>
  <c r="BE137" i="7"/>
  <c r="BE150" i="7"/>
  <c r="BE151" i="7"/>
  <c r="BE158" i="7"/>
  <c r="BE159" i="7"/>
  <c r="BE160" i="7"/>
  <c r="BE161" i="7"/>
  <c r="BE162" i="7"/>
  <c r="E84" i="7"/>
  <c r="BE152" i="7"/>
  <c r="BE153" i="7"/>
  <c r="BE154" i="7"/>
  <c r="BE155" i="7"/>
  <c r="BE168" i="7"/>
  <c r="BE169" i="7"/>
  <c r="BE170" i="7"/>
  <c r="BE107" i="7"/>
  <c r="BE110" i="7"/>
  <c r="BE139" i="7"/>
  <c r="BE142" i="7"/>
  <c r="BE146" i="7"/>
  <c r="BE167" i="7"/>
  <c r="J60" i="7"/>
  <c r="BE121" i="7"/>
  <c r="BE166" i="7"/>
  <c r="BE176" i="7"/>
  <c r="BE163" i="7"/>
  <c r="BE164" i="7"/>
  <c r="BE171" i="7"/>
  <c r="BE172" i="7"/>
  <c r="BE173" i="7"/>
  <c r="BE174" i="7"/>
  <c r="BE178" i="7"/>
  <c r="BE100" i="7"/>
  <c r="BE104" i="7"/>
  <c r="BE113" i="7"/>
  <c r="BE117" i="7"/>
  <c r="BE118" i="7"/>
  <c r="BE156" i="7"/>
  <c r="J95" i="5"/>
  <c r="J68" i="5" s="1"/>
  <c r="E52" i="6"/>
  <c r="BE99" i="6"/>
  <c r="BE96" i="6"/>
  <c r="BE107" i="6"/>
  <c r="J60" i="6"/>
  <c r="BE95" i="6"/>
  <c r="F63" i="6"/>
  <c r="BE97" i="6"/>
  <c r="BE98" i="6"/>
  <c r="BE100" i="6"/>
  <c r="BE106" i="6"/>
  <c r="BE101" i="6"/>
  <c r="BE102" i="6"/>
  <c r="BE103" i="6"/>
  <c r="BE105" i="6"/>
  <c r="J60" i="5"/>
  <c r="BE98" i="5"/>
  <c r="BE101" i="5"/>
  <c r="BE103" i="5"/>
  <c r="BE104" i="5"/>
  <c r="BE105" i="5"/>
  <c r="E52" i="5"/>
  <c r="F91" i="5"/>
  <c r="BE106" i="5"/>
  <c r="BE96" i="5"/>
  <c r="BE97" i="5"/>
  <c r="BE99" i="5"/>
  <c r="E83" i="4"/>
  <c r="BE148" i="4"/>
  <c r="BE153" i="4"/>
  <c r="BE100" i="4"/>
  <c r="BE104" i="4"/>
  <c r="BE133" i="4"/>
  <c r="BE137" i="4"/>
  <c r="BE102" i="4"/>
  <c r="BE143" i="4"/>
  <c r="J60" i="4"/>
  <c r="BE106" i="4"/>
  <c r="BE115" i="4"/>
  <c r="BE120" i="4"/>
  <c r="BE124" i="4"/>
  <c r="BE126" i="4"/>
  <c r="BE131" i="4"/>
  <c r="BE156" i="4"/>
  <c r="F63" i="4"/>
  <c r="BE110" i="4"/>
  <c r="BE129" i="4"/>
  <c r="BE139" i="4"/>
  <c r="BE119" i="3"/>
  <c r="BE135" i="3"/>
  <c r="F63" i="3"/>
  <c r="BE145" i="3"/>
  <c r="E52" i="3"/>
  <c r="J91" i="3"/>
  <c r="BE108" i="3"/>
  <c r="BE124" i="3"/>
  <c r="BE137" i="3"/>
  <c r="BE130" i="3"/>
  <c r="BE131" i="3"/>
  <c r="BE100" i="3"/>
  <c r="BE104" i="3"/>
  <c r="BE112" i="3"/>
  <c r="BE117" i="3"/>
  <c r="BE129" i="3"/>
  <c r="BE133" i="3"/>
  <c r="BE139" i="3"/>
  <c r="BE141" i="3"/>
  <c r="BE148" i="3"/>
  <c r="BE156" i="2"/>
  <c r="BE281" i="2"/>
  <c r="BE309" i="2"/>
  <c r="BE342" i="2"/>
  <c r="BE346" i="2"/>
  <c r="BE396" i="2"/>
  <c r="BE401" i="2"/>
  <c r="BE448" i="2"/>
  <c r="BE484" i="2"/>
  <c r="BE496" i="2"/>
  <c r="BE500" i="2"/>
  <c r="BE505" i="2"/>
  <c r="BE509" i="2"/>
  <c r="BE513" i="2"/>
  <c r="BE519" i="2"/>
  <c r="BE531" i="2"/>
  <c r="BE536" i="2"/>
  <c r="BE549" i="2"/>
  <c r="BE596" i="2"/>
  <c r="BE605" i="2"/>
  <c r="BE647" i="2"/>
  <c r="BE683" i="2"/>
  <c r="BE693" i="2"/>
  <c r="BE706" i="2"/>
  <c r="BE726" i="2"/>
  <c r="BE732" i="2"/>
  <c r="BE748" i="2"/>
  <c r="BE759" i="2"/>
  <c r="BE772" i="2"/>
  <c r="BE823" i="2"/>
  <c r="BE829" i="2"/>
  <c r="BE936" i="2"/>
  <c r="BE942" i="2"/>
  <c r="BE953" i="2"/>
  <c r="BE1003" i="2"/>
  <c r="BE1031" i="2"/>
  <c r="BE1081" i="2"/>
  <c r="BE1093" i="2"/>
  <c r="BE1160" i="2"/>
  <c r="BE1176" i="2"/>
  <c r="BE1208" i="2"/>
  <c r="BE1233" i="2"/>
  <c r="BE1293" i="2"/>
  <c r="BE1303" i="2"/>
  <c r="BE1364" i="2"/>
  <c r="BE1388" i="2"/>
  <c r="BE1410" i="2"/>
  <c r="BE1479" i="2"/>
  <c r="BE1520" i="2"/>
  <c r="BE1556" i="2"/>
  <c r="BE1561" i="2"/>
  <c r="BE1565" i="2"/>
  <c r="BE1570" i="2"/>
  <c r="BE1641" i="2"/>
  <c r="BE1651" i="2"/>
  <c r="BE1655" i="2"/>
  <c r="BE1664" i="2"/>
  <c r="BE1667" i="2"/>
  <c r="BE1671" i="2"/>
  <c r="BE1676" i="2"/>
  <c r="BE1680" i="2"/>
  <c r="BE1684" i="2"/>
  <c r="BE1688" i="2"/>
  <c r="BE1692" i="2"/>
  <c r="BE1695" i="2"/>
  <c r="BE1699" i="2"/>
  <c r="BE1703" i="2"/>
  <c r="BE1707" i="2"/>
  <c r="BE1709" i="2"/>
  <c r="BE1716" i="2"/>
  <c r="BE1719" i="2"/>
  <c r="BE1723" i="2"/>
  <c r="BE1727" i="2"/>
  <c r="BE1731" i="2"/>
  <c r="BE1735" i="2"/>
  <c r="BE1740" i="2"/>
  <c r="BE1744" i="2"/>
  <c r="BE1748" i="2"/>
  <c r="BE1751" i="2"/>
  <c r="BE1755" i="2"/>
  <c r="BE1759" i="2"/>
  <c r="BE1771" i="2"/>
  <c r="BE1780" i="2"/>
  <c r="BE1789" i="2"/>
  <c r="BE1804" i="2"/>
  <c r="BE1819" i="2"/>
  <c r="BE1824" i="2"/>
  <c r="BE1828" i="2"/>
  <c r="BE1832" i="2"/>
  <c r="BE1848" i="2"/>
  <c r="BE1852" i="2"/>
  <c r="BE1865" i="2"/>
  <c r="F63" i="2"/>
  <c r="BE207" i="2"/>
  <c r="BE223" i="2"/>
  <c r="BE250" i="2"/>
  <c r="BE291" i="2"/>
  <c r="BE303" i="2"/>
  <c r="BE316" i="2"/>
  <c r="BE323" i="2"/>
  <c r="BE329" i="2"/>
  <c r="BE352" i="2"/>
  <c r="BE384" i="2"/>
  <c r="BE390" i="2"/>
  <c r="BE414" i="2"/>
  <c r="BE444" i="2"/>
  <c r="BE523" i="2"/>
  <c r="BE527" i="2"/>
  <c r="BE545" i="2"/>
  <c r="BE719" i="2"/>
  <c r="BE985" i="2"/>
  <c r="BE1023" i="2"/>
  <c r="BE1099" i="2"/>
  <c r="BE1115" i="2"/>
  <c r="BE1149" i="2"/>
  <c r="BE1184" i="2"/>
  <c r="BE1249" i="2"/>
  <c r="BE1253" i="2"/>
  <c r="BE1255" i="2"/>
  <c r="BE1259" i="2"/>
  <c r="BE1279" i="2"/>
  <c r="BE1366" i="2"/>
  <c r="BE1376" i="2"/>
  <c r="BE1463" i="2"/>
  <c r="BE1483" i="2"/>
  <c r="BE1497" i="2"/>
  <c r="BE1499" i="2"/>
  <c r="BE1511" i="2"/>
  <c r="BE1514" i="2"/>
  <c r="BE1552" i="2"/>
  <c r="BE1622" i="2"/>
  <c r="E101" i="2"/>
  <c r="BE182" i="2"/>
  <c r="BE186" i="2"/>
  <c r="BE199" i="2"/>
  <c r="BE297" i="2"/>
  <c r="BE358" i="2"/>
  <c r="BE568" i="2"/>
  <c r="BE579" i="2"/>
  <c r="BE633" i="2"/>
  <c r="BE667" i="2"/>
  <c r="BE679" i="2"/>
  <c r="BE700" i="2"/>
  <c r="BE704" i="2"/>
  <c r="BE729" i="2"/>
  <c r="BE740" i="2"/>
  <c r="BE754" i="2"/>
  <c r="BE796" i="2"/>
  <c r="BE800" i="2"/>
  <c r="BE810" i="2"/>
  <c r="BE882" i="2"/>
  <c r="BE895" i="2"/>
  <c r="BE1007" i="2"/>
  <c r="BE1011" i="2"/>
  <c r="BE1027" i="2"/>
  <c r="BE1045" i="2"/>
  <c r="BE1050" i="2"/>
  <c r="BE1062" i="2"/>
  <c r="BE1089" i="2"/>
  <c r="BE1095" i="2"/>
  <c r="BE1123" i="2"/>
  <c r="BE1129" i="2"/>
  <c r="BE1137" i="2"/>
  <c r="BE1145" i="2"/>
  <c r="BE1190" i="2"/>
  <c r="BE1309" i="2"/>
  <c r="BE1330" i="2"/>
  <c r="BE1360" i="2"/>
  <c r="BE1391" i="2"/>
  <c r="BE1431" i="2"/>
  <c r="BE1444" i="2"/>
  <c r="BE1509" i="2"/>
  <c r="BE1539" i="2"/>
  <c r="BE1550" i="2"/>
  <c r="BE1584" i="2"/>
  <c r="J60" i="2"/>
  <c r="BE133" i="2"/>
  <c r="BE211" i="2"/>
  <c r="BE225" i="2"/>
  <c r="BE440" i="2"/>
  <c r="BE462" i="2"/>
  <c r="BE553" i="2"/>
  <c r="BE592" i="2"/>
  <c r="BE627" i="2"/>
  <c r="BE659" i="2"/>
  <c r="BE670" i="2"/>
  <c r="BE714" i="2"/>
  <c r="BE839" i="2"/>
  <c r="BE910" i="2"/>
  <c r="BE914" i="2"/>
  <c r="BE923" i="2"/>
  <c r="BE954" i="2"/>
  <c r="BE973" i="2"/>
  <c r="BE980" i="2"/>
  <c r="BE1164" i="2"/>
  <c r="BE1172" i="2"/>
  <c r="BE1180" i="2"/>
  <c r="BE1198" i="2"/>
  <c r="BE1212" i="2"/>
  <c r="BE1218" i="2"/>
  <c r="BE1224" i="2"/>
  <c r="BE1261" i="2"/>
  <c r="BE1265" i="2"/>
  <c r="BE1325" i="2"/>
  <c r="BE1353" i="2"/>
  <c r="BE1374" i="2"/>
  <c r="BE1380" i="2"/>
  <c r="BE1383" i="2"/>
  <c r="BE1435" i="2"/>
  <c r="BE1456" i="2"/>
  <c r="BE1468" i="2"/>
  <c r="BE1503" i="2"/>
  <c r="BE1545" i="2"/>
  <c r="BE1579" i="2"/>
  <c r="BE1631" i="2"/>
  <c r="BE148" i="2"/>
  <c r="BE216" i="2"/>
  <c r="BE260" i="2"/>
  <c r="BE277" i="2"/>
  <c r="BE380" i="2"/>
  <c r="BE472" i="2"/>
  <c r="BE609" i="2"/>
  <c r="BE721" i="2"/>
  <c r="BE744" i="2"/>
  <c r="BE763" i="2"/>
  <c r="BE835" i="2"/>
  <c r="BE931" i="2"/>
  <c r="BE1055" i="2"/>
  <c r="BE1068" i="2"/>
  <c r="BE1072" i="2"/>
  <c r="BE1141" i="2"/>
  <c r="BE1156" i="2"/>
  <c r="BE1166" i="2"/>
  <c r="BE1214" i="2"/>
  <c r="BE1350" i="2"/>
  <c r="BE1398" i="2"/>
  <c r="BE1417" i="2"/>
  <c r="BE1423" i="2"/>
  <c r="BE1427" i="2"/>
  <c r="BE1437" i="2"/>
  <c r="BE1458" i="2"/>
  <c r="BE1501" i="2"/>
  <c r="BE1507" i="2"/>
  <c r="BE1593" i="2"/>
  <c r="BE1610" i="2"/>
  <c r="BE160" i="2"/>
  <c r="BE168" i="2"/>
  <c r="BE241" i="2"/>
  <c r="BE338" i="2"/>
  <c r="BE541" i="2"/>
  <c r="BE561" i="2"/>
  <c r="BE575" i="2"/>
  <c r="BE588" i="2"/>
  <c r="BE677" i="2"/>
  <c r="BE872" i="2"/>
  <c r="BE878" i="2"/>
  <c r="BE891" i="2"/>
  <c r="BE945" i="2"/>
  <c r="BE978" i="2"/>
  <c r="BE984" i="2"/>
  <c r="BE989" i="2"/>
  <c r="BE995" i="2"/>
  <c r="BE1015" i="2"/>
  <c r="BE1040" i="2"/>
  <c r="BE1101" i="2"/>
  <c r="BE1109" i="2"/>
  <c r="BE1153" i="2"/>
  <c r="BE1194" i="2"/>
  <c r="BE1206" i="2"/>
  <c r="BE1240" i="2"/>
  <c r="BE1270" i="2"/>
  <c r="BE1295" i="2"/>
  <c r="BE1306" i="2"/>
  <c r="BE1348" i="2"/>
  <c r="BE1403" i="2"/>
  <c r="BE1406" i="2"/>
  <c r="BE1448" i="2"/>
  <c r="BE1485" i="2"/>
  <c r="BE164" i="2"/>
  <c r="BE172" i="2"/>
  <c r="BE191" i="2"/>
  <c r="BE203" i="2"/>
  <c r="BE233" i="2"/>
  <c r="BE286" i="2"/>
  <c r="BE584" i="2"/>
  <c r="BE639" i="2"/>
  <c r="BE651" i="2"/>
  <c r="BE655" i="2"/>
  <c r="BE663" i="2"/>
  <c r="BE689" i="2"/>
  <c r="BE776" i="2"/>
  <c r="BE897" i="2"/>
  <c r="BE905" i="2"/>
  <c r="BE940" i="2"/>
  <c r="BE959" i="2"/>
  <c r="BE999" i="2"/>
  <c r="BE1019" i="2"/>
  <c r="BE1035" i="2"/>
  <c r="BE1126" i="2"/>
  <c r="BE1231" i="2"/>
  <c r="BE1243" i="2"/>
  <c r="BE1284" i="2"/>
  <c r="BE1288" i="2"/>
  <c r="BE1317" i="2"/>
  <c r="BE1344" i="2"/>
  <c r="BE1396" i="2"/>
  <c r="BE1452" i="2"/>
  <c r="BE1481" i="2"/>
  <c r="BE1487" i="2"/>
  <c r="BE1489" i="2"/>
  <c r="BE1493" i="2"/>
  <c r="BE1495" i="2"/>
  <c r="BE1529" i="2"/>
  <c r="BE1535" i="2"/>
  <c r="BE1543" i="2"/>
  <c r="BE1588" i="2"/>
  <c r="BE1613" i="2"/>
  <c r="BE118" i="2"/>
  <c r="BE121" i="2"/>
  <c r="BE137" i="2"/>
  <c r="BE142" i="2"/>
  <c r="BE254" i="2"/>
  <c r="BE267" i="2"/>
  <c r="BE272" i="2"/>
  <c r="BE334" i="2"/>
  <c r="BE370" i="2"/>
  <c r="BE374" i="2"/>
  <c r="BE466" i="2"/>
  <c r="BE557" i="2"/>
  <c r="BE685" i="2"/>
  <c r="BE698" i="2"/>
  <c r="BE710" i="2"/>
  <c r="BE736" i="2"/>
  <c r="BE767" i="2"/>
  <c r="BE782" i="2"/>
  <c r="BE817" i="2"/>
  <c r="BE886" i="2"/>
  <c r="BE901" i="2"/>
  <c r="BE918" i="2"/>
  <c r="BE927" i="2"/>
  <c r="BE956" i="2"/>
  <c r="BE965" i="2"/>
  <c r="BE1112" i="2"/>
  <c r="BE1133" i="2"/>
  <c r="BE1170" i="2"/>
  <c r="BE1202" i="2"/>
  <c r="BE1220" i="2"/>
  <c r="BE1226" i="2"/>
  <c r="BE1246" i="2"/>
  <c r="BE1267" i="2"/>
  <c r="BE1315" i="2"/>
  <c r="BE1321" i="2"/>
  <c r="BE1335" i="2"/>
  <c r="BE1342" i="2"/>
  <c r="BE1358" i="2"/>
  <c r="BE1369" i="2"/>
  <c r="BE1414" i="2"/>
  <c r="BE1474" i="2"/>
  <c r="BE1505" i="2"/>
  <c r="AS97" i="1"/>
  <c r="AS95" i="1" s="1"/>
  <c r="F41" i="7"/>
  <c r="BD64" i="1" s="1"/>
  <c r="F38" i="16"/>
  <c r="BC74" i="1" s="1"/>
  <c r="F40" i="2"/>
  <c r="BC57" i="1" s="1"/>
  <c r="F36" i="28"/>
  <c r="BA91" i="1" s="1"/>
  <c r="F40" i="33"/>
  <c r="BC98" i="1" s="1"/>
  <c r="F41" i="37"/>
  <c r="BD103" i="1" s="1"/>
  <c r="F37" i="32"/>
  <c r="BB96" i="1" s="1"/>
  <c r="F37" i="41"/>
  <c r="BB107" i="1" s="1"/>
  <c r="J38" i="6"/>
  <c r="AW63" i="1"/>
  <c r="F38" i="9"/>
  <c r="BA66" i="1" s="1"/>
  <c r="F41" i="11"/>
  <c r="BD69" i="1" s="1"/>
  <c r="F39" i="34"/>
  <c r="BB99" i="1" s="1"/>
  <c r="F39" i="37"/>
  <c r="BB103" i="1" s="1"/>
  <c r="F41" i="39"/>
  <c r="BD105" i="1" s="1"/>
  <c r="F40" i="3"/>
  <c r="BC58" i="1" s="1"/>
  <c r="F40" i="5"/>
  <c r="BC60" i="1"/>
  <c r="F39" i="7"/>
  <c r="BB64" i="1" s="1"/>
  <c r="F40" i="10"/>
  <c r="BC67" i="1" s="1"/>
  <c r="F38" i="14"/>
  <c r="BC72" i="1" s="1"/>
  <c r="F38" i="30"/>
  <c r="BC93" i="1"/>
  <c r="F38" i="40"/>
  <c r="BA106" i="1" s="1"/>
  <c r="F39" i="2"/>
  <c r="BB57" i="1" s="1"/>
  <c r="F37" i="28"/>
  <c r="BB91" i="1" s="1"/>
  <c r="F40" i="34"/>
  <c r="BC99" i="1"/>
  <c r="F38" i="37"/>
  <c r="BA103" i="1" s="1"/>
  <c r="F38" i="39"/>
  <c r="BA105" i="1" s="1"/>
  <c r="F38" i="2"/>
  <c r="BA57" i="1" s="1"/>
  <c r="F38" i="3"/>
  <c r="BA58" i="1"/>
  <c r="F41" i="9"/>
  <c r="BD66" i="1" s="1"/>
  <c r="F40" i="13"/>
  <c r="BC71" i="1" s="1"/>
  <c r="J38" i="17"/>
  <c r="AW77" i="1" s="1"/>
  <c r="J38" i="33"/>
  <c r="AW98" i="1"/>
  <c r="J38" i="35"/>
  <c r="AW100" i="1" s="1"/>
  <c r="F41" i="40"/>
  <c r="BD106" i="1" s="1"/>
  <c r="F40" i="6"/>
  <c r="BC63" i="1" s="1"/>
  <c r="F40" i="9"/>
  <c r="BC66" i="1"/>
  <c r="F39" i="11"/>
  <c r="BB69" i="1" s="1"/>
  <c r="J36" i="16"/>
  <c r="AW74" i="1" s="1"/>
  <c r="J36" i="31"/>
  <c r="AW94" i="1" s="1"/>
  <c r="F36" i="41"/>
  <c r="BA107" i="1"/>
  <c r="F40" i="19"/>
  <c r="BC81" i="1" s="1"/>
  <c r="F39" i="23"/>
  <c r="BB86" i="1" s="1"/>
  <c r="J38" i="24"/>
  <c r="AW87" i="1" s="1"/>
  <c r="F40" i="25"/>
  <c r="BC88" i="1"/>
  <c r="F40" i="27"/>
  <c r="BC90" i="1" s="1"/>
  <c r="F37" i="30"/>
  <c r="BB93" i="1" s="1"/>
  <c r="F39" i="32"/>
  <c r="BD96" i="1" s="1"/>
  <c r="F40" i="20"/>
  <c r="BC82" i="1"/>
  <c r="F41" i="22"/>
  <c r="BD84" i="1" s="1"/>
  <c r="F40" i="24"/>
  <c r="BC87" i="1" s="1"/>
  <c r="F38" i="26"/>
  <c r="BA89" i="1" s="1"/>
  <c r="F40" i="26"/>
  <c r="BC89" i="1"/>
  <c r="F39" i="33"/>
  <c r="BB98" i="1" s="1"/>
  <c r="F39" i="35"/>
  <c r="BB100" i="1" s="1"/>
  <c r="J38" i="39"/>
  <c r="AW105" i="1" s="1"/>
  <c r="J38" i="20"/>
  <c r="AW82" i="1"/>
  <c r="F41" i="21"/>
  <c r="BD83" i="1" s="1"/>
  <c r="J38" i="23"/>
  <c r="AW86" i="1" s="1"/>
  <c r="F41" i="25"/>
  <c r="BD88" i="1" s="1"/>
  <c r="F39" i="29"/>
  <c r="BD92" i="1"/>
  <c r="J38" i="3"/>
  <c r="AW58" i="1" s="1"/>
  <c r="F41" i="5"/>
  <c r="BD60" i="1" s="1"/>
  <c r="F39" i="6"/>
  <c r="BB63" i="1" s="1"/>
  <c r="J38" i="8"/>
  <c r="AW65" i="1"/>
  <c r="F39" i="9"/>
  <c r="BB66" i="1" s="1"/>
  <c r="F38" i="12"/>
  <c r="BA70" i="1" s="1"/>
  <c r="F39" i="13"/>
  <c r="BB71" i="1" s="1"/>
  <c r="F37" i="16"/>
  <c r="BB74" i="1"/>
  <c r="F36" i="31"/>
  <c r="BA94" i="1" s="1"/>
  <c r="F38" i="32"/>
  <c r="BC96" i="1" s="1"/>
  <c r="F38" i="4"/>
  <c r="BA59" i="1" s="1"/>
  <c r="F38" i="10"/>
  <c r="BA67" i="1"/>
  <c r="F39" i="18"/>
  <c r="BB78" i="1" s="1"/>
  <c r="F39" i="27"/>
  <c r="BB90" i="1" s="1"/>
  <c r="F41" i="35"/>
  <c r="BD100" i="1" s="1"/>
  <c r="F40" i="38"/>
  <c r="BC104" i="1" s="1"/>
  <c r="F39" i="19"/>
  <c r="BB81" i="1" s="1"/>
  <c r="F41" i="23"/>
  <c r="BD86" i="1" s="1"/>
  <c r="F38" i="27"/>
  <c r="BA90" i="1" s="1"/>
  <c r="F37" i="29"/>
  <c r="BB92" i="1" s="1"/>
  <c r="F40" i="4"/>
  <c r="BC59" i="1" s="1"/>
  <c r="F41" i="8"/>
  <c r="BD65" i="1" s="1"/>
  <c r="F38" i="11"/>
  <c r="BA69" i="1" s="1"/>
  <c r="F36" i="14"/>
  <c r="BA72" i="1" s="1"/>
  <c r="J36" i="15"/>
  <c r="AW73" i="1" s="1"/>
  <c r="F40" i="17"/>
  <c r="BC77" i="1" s="1"/>
  <c r="F39" i="4"/>
  <c r="BB59" i="1" s="1"/>
  <c r="F39" i="10"/>
  <c r="BB67" i="1" s="1"/>
  <c r="F39" i="30"/>
  <c r="BD93" i="1" s="1"/>
  <c r="F40" i="18"/>
  <c r="BC78" i="1" s="1"/>
  <c r="F38" i="29"/>
  <c r="BC92" i="1" s="1"/>
  <c r="J38" i="38"/>
  <c r="AW104" i="1" s="1"/>
  <c r="F38" i="41"/>
  <c r="BC107" i="1" s="1"/>
  <c r="F38" i="20"/>
  <c r="BA82" i="1" s="1"/>
  <c r="F39" i="21"/>
  <c r="BB83" i="1" s="1"/>
  <c r="F38" i="22"/>
  <c r="BA84" i="1" s="1"/>
  <c r="F38" i="23"/>
  <c r="BA86" i="1" s="1"/>
  <c r="F38" i="25"/>
  <c r="BA88" i="1" s="1"/>
  <c r="F39" i="26"/>
  <c r="BB89" i="1" s="1"/>
  <c r="F38" i="34"/>
  <c r="BA99" i="1" s="1"/>
  <c r="F41" i="36"/>
  <c r="BD102" i="1" s="1"/>
  <c r="J38" i="40"/>
  <c r="AW106" i="1" s="1"/>
  <c r="F41" i="18"/>
  <c r="BD78" i="1" s="1"/>
  <c r="F38" i="6"/>
  <c r="BA63" i="1"/>
  <c r="F40" i="8"/>
  <c r="BC65" i="1" s="1"/>
  <c r="F39" i="12"/>
  <c r="BB70" i="1" s="1"/>
  <c r="F41" i="17"/>
  <c r="BD77" i="1" s="1"/>
  <c r="F38" i="33"/>
  <c r="BA98" i="1" s="1"/>
  <c r="F38" i="36"/>
  <c r="BA102" i="1" s="1"/>
  <c r="F39" i="38"/>
  <c r="BB104" i="1"/>
  <c r="AS61" i="1"/>
  <c r="F41" i="4"/>
  <c r="BD59" i="1" s="1"/>
  <c r="J38" i="5"/>
  <c r="AW60" i="1" s="1"/>
  <c r="F39" i="8"/>
  <c r="BB65" i="1"/>
  <c r="F40" i="12"/>
  <c r="BC70" i="1" s="1"/>
  <c r="F41" i="13"/>
  <c r="BD71" i="1" s="1"/>
  <c r="F38" i="18"/>
  <c r="BA78" i="1" s="1"/>
  <c r="J36" i="29"/>
  <c r="AW92" i="1"/>
  <c r="J38" i="34"/>
  <c r="AW99" i="1" s="1"/>
  <c r="F39" i="36"/>
  <c r="BB102" i="1" s="1"/>
  <c r="F40" i="37"/>
  <c r="BC103" i="1" s="1"/>
  <c r="J38" i="2"/>
  <c r="AW57" i="1"/>
  <c r="F37" i="14"/>
  <c r="BB72" i="1" s="1"/>
  <c r="F36" i="32"/>
  <c r="BA96" i="1" s="1"/>
  <c r="F38" i="21"/>
  <c r="BA83" i="1" s="1"/>
  <c r="F40" i="21"/>
  <c r="BC83" i="1"/>
  <c r="F40" i="23"/>
  <c r="BC86" i="1" s="1"/>
  <c r="F39" i="24"/>
  <c r="BB87" i="1" s="1"/>
  <c r="F39" i="25"/>
  <c r="BB88" i="1" s="1"/>
  <c r="J38" i="27"/>
  <c r="AW90" i="1" s="1"/>
  <c r="F39" i="31"/>
  <c r="BD94" i="1"/>
  <c r="F40" i="40"/>
  <c r="BC106" i="1" s="1"/>
  <c r="F41" i="2"/>
  <c r="BD57" i="1" s="1"/>
  <c r="F40" i="35"/>
  <c r="BC100" i="1" s="1"/>
  <c r="J36" i="41"/>
  <c r="AW107" i="1"/>
  <c r="F36" i="30"/>
  <c r="BA93" i="1" s="1"/>
  <c r="F39" i="39"/>
  <c r="BB105" i="1" s="1"/>
  <c r="AS79" i="1"/>
  <c r="J38" i="4"/>
  <c r="AW59" i="1" s="1"/>
  <c r="F41" i="6"/>
  <c r="BD63" i="1"/>
  <c r="F40" i="7"/>
  <c r="BC64" i="1" s="1"/>
  <c r="J38" i="11"/>
  <c r="AW69" i="1" s="1"/>
  <c r="J38" i="13"/>
  <c r="AW71" i="1" s="1"/>
  <c r="F36" i="16"/>
  <c r="BA74" i="1" s="1"/>
  <c r="F39" i="17"/>
  <c r="BB77" i="1" s="1"/>
  <c r="F40" i="39"/>
  <c r="BC105" i="1" s="1"/>
  <c r="F39" i="5"/>
  <c r="BB60" i="1" s="1"/>
  <c r="F38" i="8"/>
  <c r="BA65" i="1"/>
  <c r="F41" i="12"/>
  <c r="BD70" i="1" s="1"/>
  <c r="F39" i="16"/>
  <c r="BD74" i="1" s="1"/>
  <c r="J36" i="30"/>
  <c r="AW93" i="1" s="1"/>
  <c r="F38" i="31"/>
  <c r="BC94" i="1" s="1"/>
  <c r="F41" i="33"/>
  <c r="BD98" i="1" s="1"/>
  <c r="J38" i="36"/>
  <c r="AW102" i="1" s="1"/>
  <c r="F38" i="38"/>
  <c r="BA104" i="1"/>
  <c r="F39" i="3"/>
  <c r="BB58" i="1" s="1"/>
  <c r="F38" i="5"/>
  <c r="BA60" i="1" s="1"/>
  <c r="F38" i="7"/>
  <c r="BA64" i="1" s="1"/>
  <c r="J38" i="10"/>
  <c r="AW67" i="1"/>
  <c r="F38" i="13"/>
  <c r="BA71" i="1" s="1"/>
  <c r="J36" i="14"/>
  <c r="AW72" i="1" s="1"/>
  <c r="F38" i="17"/>
  <c r="BA77" i="1" s="1"/>
  <c r="J36" i="32"/>
  <c r="AW96" i="1" s="1"/>
  <c r="F41" i="19"/>
  <c r="BD81" i="1" s="1"/>
  <c r="J38" i="22"/>
  <c r="AW84" i="1" s="1"/>
  <c r="F41" i="26"/>
  <c r="BD89" i="1" s="1"/>
  <c r="F39" i="28"/>
  <c r="BD91" i="1"/>
  <c r="J36" i="28"/>
  <c r="AW91" i="1" s="1"/>
  <c r="F36" i="29"/>
  <c r="BA92" i="1" s="1"/>
  <c r="J38" i="19"/>
  <c r="AW81" i="1" s="1"/>
  <c r="F38" i="19"/>
  <c r="BA81" i="1" s="1"/>
  <c r="F39" i="20"/>
  <c r="BB82" i="1" s="1"/>
  <c r="J38" i="21"/>
  <c r="AW83" i="1" s="1"/>
  <c r="F39" i="22"/>
  <c r="BB84" i="1"/>
  <c r="F38" i="24"/>
  <c r="BA87" i="1" s="1"/>
  <c r="J38" i="25"/>
  <c r="AW88" i="1" s="1"/>
  <c r="J38" i="26"/>
  <c r="AW89" i="1" s="1"/>
  <c r="F41" i="27"/>
  <c r="BD90" i="1"/>
  <c r="F41" i="34"/>
  <c r="BD99" i="1" s="1"/>
  <c r="J38" i="37"/>
  <c r="AW103" i="1" s="1"/>
  <c r="F39" i="40"/>
  <c r="BB106" i="1" s="1"/>
  <c r="F41" i="20"/>
  <c r="BD82" i="1" s="1"/>
  <c r="F40" i="22"/>
  <c r="BC84" i="1" s="1"/>
  <c r="F41" i="24"/>
  <c r="BD87" i="1" s="1"/>
  <c r="F38" i="28"/>
  <c r="BC91" i="1" s="1"/>
  <c r="F38" i="35"/>
  <c r="BA100" i="1"/>
  <c r="F40" i="36"/>
  <c r="BC102" i="1" s="1"/>
  <c r="F41" i="38"/>
  <c r="BD104" i="1" s="1"/>
  <c r="F37" i="31"/>
  <c r="BB94" i="1" s="1"/>
  <c r="F39" i="41"/>
  <c r="BD107" i="1" s="1"/>
  <c r="F41" i="3"/>
  <c r="BD58" i="1" s="1"/>
  <c r="J38" i="7"/>
  <c r="AW64" i="1" s="1"/>
  <c r="J38" i="9"/>
  <c r="AW66" i="1" s="1"/>
  <c r="F41" i="10"/>
  <c r="BD67" i="1" s="1"/>
  <c r="J38" i="12"/>
  <c r="AW70" i="1" s="1"/>
  <c r="F39" i="14"/>
  <c r="BD72" i="1" s="1"/>
  <c r="J38" i="18"/>
  <c r="AW78" i="1" s="1"/>
  <c r="BK98" i="17" l="1"/>
  <c r="BK97" i="17" s="1"/>
  <c r="J97" i="17" s="1"/>
  <c r="J34" i="17" s="1"/>
  <c r="BK94" i="20"/>
  <c r="J94" i="20" s="1"/>
  <c r="P98" i="23"/>
  <c r="P97" i="23" s="1"/>
  <c r="AU86" i="1" s="1"/>
  <c r="P88" i="28"/>
  <c r="AU91" i="1" s="1"/>
  <c r="BK98" i="23"/>
  <c r="J98" i="23" s="1"/>
  <c r="J68" i="23" s="1"/>
  <c r="T98" i="4"/>
  <c r="T97" i="4" s="1"/>
  <c r="BK96" i="9"/>
  <c r="J96" i="9" s="1"/>
  <c r="J67" i="9" s="1"/>
  <c r="BK98" i="4"/>
  <c r="BK97" i="4" s="1"/>
  <c r="J97" i="4" s="1"/>
  <c r="J67" i="4" s="1"/>
  <c r="BK96" i="8"/>
  <c r="J96" i="8" s="1"/>
  <c r="J68" i="8" s="1"/>
  <c r="BK96" i="13"/>
  <c r="J96" i="13" s="1"/>
  <c r="J67" i="13" s="1"/>
  <c r="R98" i="27"/>
  <c r="R97" i="27" s="1"/>
  <c r="R98" i="4"/>
  <c r="R97" i="4" s="1"/>
  <c r="R97" i="33"/>
  <c r="P93" i="6"/>
  <c r="AU63" i="1" s="1"/>
  <c r="BK99" i="19"/>
  <c r="J99" i="19" s="1"/>
  <c r="J34" i="19" s="1"/>
  <c r="BK1013" i="18"/>
  <c r="J1013" i="18" s="1"/>
  <c r="J77" i="18" s="1"/>
  <c r="BK98" i="25"/>
  <c r="J98" i="25" s="1"/>
  <c r="J68" i="25" s="1"/>
  <c r="T98" i="27"/>
  <c r="T97" i="27" s="1"/>
  <c r="BK97" i="33"/>
  <c r="J97" i="33" s="1"/>
  <c r="J34" i="33" s="1"/>
  <c r="J93" i="34"/>
  <c r="J68" i="34" s="1"/>
  <c r="R95" i="40"/>
  <c r="R97" i="37"/>
  <c r="R88" i="28"/>
  <c r="R98" i="25"/>
  <c r="R97" i="25" s="1"/>
  <c r="R96" i="36"/>
  <c r="P93" i="31"/>
  <c r="P92" i="31" s="1"/>
  <c r="AU94" i="1" s="1"/>
  <c r="BK98" i="27"/>
  <c r="J98" i="27" s="1"/>
  <c r="J68" i="27" s="1"/>
  <c r="BK95" i="29"/>
  <c r="J95" i="29" s="1"/>
  <c r="J64" i="29" s="1"/>
  <c r="R98" i="7"/>
  <c r="BK98" i="26"/>
  <c r="BK97" i="26" s="1"/>
  <c r="J97" i="26" s="1"/>
  <c r="J67" i="26" s="1"/>
  <c r="BK93" i="6"/>
  <c r="J93" i="6" s="1"/>
  <c r="J67" i="6" s="1"/>
  <c r="J34" i="35"/>
  <c r="AG100" i="1" s="1"/>
  <c r="J67" i="35"/>
  <c r="J34" i="34"/>
  <c r="J67" i="34"/>
  <c r="J34" i="20"/>
  <c r="AG82" i="1" s="1"/>
  <c r="J67" i="20"/>
  <c r="J169" i="19"/>
  <c r="J74" i="19" s="1"/>
  <c r="J482" i="32"/>
  <c r="J78" i="32" s="1"/>
  <c r="J1117" i="18"/>
  <c r="J79" i="18" s="1"/>
  <c r="J99" i="23"/>
  <c r="J69" i="23" s="1"/>
  <c r="J128" i="3"/>
  <c r="J71" i="3" s="1"/>
  <c r="J104" i="6"/>
  <c r="J69" i="6" s="1"/>
  <c r="J106" i="25"/>
  <c r="J71" i="25" s="1"/>
  <c r="BK98" i="7"/>
  <c r="J98" i="7" s="1"/>
  <c r="J34" i="7" s="1"/>
  <c r="BK93" i="31"/>
  <c r="J93" i="31" s="1"/>
  <c r="J64" i="31" s="1"/>
  <c r="J112" i="33"/>
  <c r="J69" i="33" s="1"/>
  <c r="J149" i="27"/>
  <c r="J73" i="27" s="1"/>
  <c r="J99" i="26"/>
  <c r="J69" i="26" s="1"/>
  <c r="BK96" i="38"/>
  <c r="J96" i="38" s="1"/>
  <c r="J34" i="38" s="1"/>
  <c r="BK95" i="40"/>
  <c r="J95" i="40" s="1"/>
  <c r="J34" i="40" s="1"/>
  <c r="J101" i="9"/>
  <c r="J69" i="9" s="1"/>
  <c r="J99" i="17"/>
  <c r="J69" i="17" s="1"/>
  <c r="J87" i="30"/>
  <c r="J64" i="30" s="1"/>
  <c r="J158" i="29"/>
  <c r="J66" i="29" s="1"/>
  <c r="P98" i="4"/>
  <c r="P97" i="4" s="1"/>
  <c r="AU59" i="1" s="1"/>
  <c r="T98" i="21"/>
  <c r="P98" i="21"/>
  <c r="AU83" i="1" s="1"/>
  <c r="R98" i="21"/>
  <c r="P96" i="36"/>
  <c r="AU102" i="1" s="1"/>
  <c r="P96" i="11"/>
  <c r="AU69" i="1" s="1"/>
  <c r="T1070" i="2"/>
  <c r="P95" i="8"/>
  <c r="AU65" i="1" s="1"/>
  <c r="T422" i="32"/>
  <c r="BK109" i="32"/>
  <c r="J109" i="32" s="1"/>
  <c r="J64" i="32" s="1"/>
  <c r="T96" i="9"/>
  <c r="R95" i="29"/>
  <c r="R94" i="29" s="1"/>
  <c r="T96" i="38"/>
  <c r="T109" i="32"/>
  <c r="T108" i="32"/>
  <c r="P96" i="38"/>
  <c r="AU104" i="1" s="1"/>
  <c r="T97" i="33"/>
  <c r="T117" i="18"/>
  <c r="P109" i="32"/>
  <c r="T98" i="17"/>
  <c r="T97" i="17" s="1"/>
  <c r="T94" i="20"/>
  <c r="T96" i="36"/>
  <c r="T96" i="13"/>
  <c r="P95" i="40"/>
  <c r="AU106" i="1" s="1"/>
  <c r="P1013" i="18"/>
  <c r="T94" i="5"/>
  <c r="T96" i="11"/>
  <c r="T100" i="10"/>
  <c r="R95" i="8"/>
  <c r="T116" i="2"/>
  <c r="T115" i="2" s="1"/>
  <c r="R96" i="13"/>
  <c r="R91" i="41"/>
  <c r="R90" i="41" s="1"/>
  <c r="P100" i="10"/>
  <c r="AU67" i="1"/>
  <c r="P98" i="26"/>
  <c r="P97" i="26" s="1"/>
  <c r="AU89" i="1" s="1"/>
  <c r="P117" i="18"/>
  <c r="T96" i="39"/>
  <c r="P98" i="3"/>
  <c r="P97" i="3" s="1"/>
  <c r="AU58" i="1" s="1"/>
  <c r="R116" i="2"/>
  <c r="BK97" i="37"/>
  <c r="J97" i="37" s="1"/>
  <c r="J67" i="37" s="1"/>
  <c r="T93" i="31"/>
  <c r="T92" i="31" s="1"/>
  <c r="T88" i="28"/>
  <c r="BK96" i="36"/>
  <c r="J96" i="36" s="1"/>
  <c r="J67" i="36" s="1"/>
  <c r="P89" i="14"/>
  <c r="AU72" i="1" s="1"/>
  <c r="P96" i="12"/>
  <c r="AU70" i="1"/>
  <c r="R109" i="32"/>
  <c r="R108" i="32" s="1"/>
  <c r="R96" i="9"/>
  <c r="BK94" i="5"/>
  <c r="J94" i="5" s="1"/>
  <c r="J67" i="5" s="1"/>
  <c r="P98" i="7"/>
  <c r="AU64" i="1" s="1"/>
  <c r="AU62" i="1" s="1"/>
  <c r="T95" i="8"/>
  <c r="R93" i="31"/>
  <c r="R92" i="31" s="1"/>
  <c r="P422" i="32"/>
  <c r="P96" i="9"/>
  <c r="AU66" i="1" s="1"/>
  <c r="T95" i="40"/>
  <c r="R97" i="22"/>
  <c r="T98" i="24"/>
  <c r="T97" i="24" s="1"/>
  <c r="BK100" i="10"/>
  <c r="J100" i="10"/>
  <c r="J67" i="10" s="1"/>
  <c r="P95" i="29"/>
  <c r="P94" i="29" s="1"/>
  <c r="AU92" i="1" s="1"/>
  <c r="T97" i="22"/>
  <c r="R99" i="19"/>
  <c r="T93" i="6"/>
  <c r="P96" i="39"/>
  <c r="AU105" i="1" s="1"/>
  <c r="R117" i="18"/>
  <c r="R89" i="14"/>
  <c r="R96" i="39"/>
  <c r="BK91" i="41"/>
  <c r="J91" i="41" s="1"/>
  <c r="J64" i="41" s="1"/>
  <c r="BK93" i="16"/>
  <c r="J93" i="16" s="1"/>
  <c r="J64" i="16" s="1"/>
  <c r="T93" i="16"/>
  <c r="T92" i="16" s="1"/>
  <c r="BK96" i="12"/>
  <c r="J96" i="12" s="1"/>
  <c r="J34" i="12" s="1"/>
  <c r="AG70" i="1" s="1"/>
  <c r="R98" i="3"/>
  <c r="R97" i="3"/>
  <c r="T91" i="41"/>
  <c r="T90" i="41" s="1"/>
  <c r="BK1070" i="2"/>
  <c r="J1070" i="2" s="1"/>
  <c r="J77" i="2" s="1"/>
  <c r="T96" i="12"/>
  <c r="T98" i="7"/>
  <c r="T98" i="26"/>
  <c r="T97" i="26" s="1"/>
  <c r="BK117" i="18"/>
  <c r="J117" i="18" s="1"/>
  <c r="J68" i="18" s="1"/>
  <c r="R98" i="23"/>
  <c r="R97" i="23" s="1"/>
  <c r="P97" i="33"/>
  <c r="AU98" i="1"/>
  <c r="P98" i="24"/>
  <c r="P97" i="24" s="1"/>
  <c r="AU87" i="1" s="1"/>
  <c r="P96" i="13"/>
  <c r="AU71" i="1"/>
  <c r="P1070" i="2"/>
  <c r="P115" i="2" s="1"/>
  <c r="AU57" i="1" s="1"/>
  <c r="T97" i="37"/>
  <c r="R98" i="17"/>
  <c r="R97" i="17" s="1"/>
  <c r="R1070" i="2"/>
  <c r="P91" i="41"/>
  <c r="P90" i="41" s="1"/>
  <c r="AU107" i="1" s="1"/>
  <c r="BK96" i="39"/>
  <c r="J96" i="39" s="1"/>
  <c r="J67" i="39" s="1"/>
  <c r="T98" i="23"/>
  <c r="T97" i="23" s="1"/>
  <c r="P98" i="17"/>
  <c r="P97" i="17" s="1"/>
  <c r="AU77" i="1" s="1"/>
  <c r="P97" i="37"/>
  <c r="AU103" i="1" s="1"/>
  <c r="R1013" i="18"/>
  <c r="R93" i="16"/>
  <c r="R92" i="16" s="1"/>
  <c r="T1013" i="18"/>
  <c r="T99" i="19"/>
  <c r="BK96" i="11"/>
  <c r="J96" i="11"/>
  <c r="J67" i="11" s="1"/>
  <c r="BK98" i="3"/>
  <c r="BK97" i="3" s="1"/>
  <c r="J97" i="3" s="1"/>
  <c r="J34" i="3" s="1"/>
  <c r="AG58" i="1" s="1"/>
  <c r="P98" i="27"/>
  <c r="P97" i="27" s="1"/>
  <c r="AU90" i="1" s="1"/>
  <c r="R98" i="24"/>
  <c r="R97" i="24" s="1"/>
  <c r="P98" i="25"/>
  <c r="P97" i="25" s="1"/>
  <c r="AU88" i="1" s="1"/>
  <c r="P93" i="16"/>
  <c r="P92" i="16" s="1"/>
  <c r="AU74" i="1" s="1"/>
  <c r="R100" i="10"/>
  <c r="T98" i="3"/>
  <c r="T97" i="3" s="1"/>
  <c r="AG99" i="1"/>
  <c r="J92" i="41"/>
  <c r="J65" i="41" s="1"/>
  <c r="BK116" i="2"/>
  <c r="BK115" i="2" s="1"/>
  <c r="J115" i="2" s="1"/>
  <c r="J67" i="2" s="1"/>
  <c r="BK89" i="14"/>
  <c r="J89" i="14" s="1"/>
  <c r="J63" i="14" s="1"/>
  <c r="BK98" i="21"/>
  <c r="J98" i="21" s="1"/>
  <c r="J34" i="21" s="1"/>
  <c r="AG83" i="1" s="1"/>
  <c r="BK97" i="22"/>
  <c r="J97" i="22"/>
  <c r="J67" i="22" s="1"/>
  <c r="BK90" i="15"/>
  <c r="J90" i="15" s="1"/>
  <c r="J65" i="15" s="1"/>
  <c r="BK98" i="24"/>
  <c r="BK97" i="24" s="1"/>
  <c r="J97" i="24" s="1"/>
  <c r="J34" i="24" s="1"/>
  <c r="AG87" i="1" s="1"/>
  <c r="AG106" i="1"/>
  <c r="J67" i="40"/>
  <c r="AG104" i="1"/>
  <c r="J67" i="38"/>
  <c r="AG98" i="1"/>
  <c r="J67" i="33"/>
  <c r="BK92" i="31"/>
  <c r="J92" i="31" s="1"/>
  <c r="J32" i="31" s="1"/>
  <c r="AG94" i="1" s="1"/>
  <c r="BK94" i="29"/>
  <c r="J94" i="29"/>
  <c r="BK97" i="27"/>
  <c r="J97" i="27" s="1"/>
  <c r="J67" i="27" s="1"/>
  <c r="BK97" i="25"/>
  <c r="J97" i="25" s="1"/>
  <c r="J34" i="25" s="1"/>
  <c r="AG88" i="1" s="1"/>
  <c r="BK97" i="23"/>
  <c r="J97" i="23" s="1"/>
  <c r="J67" i="23" s="1"/>
  <c r="AG81" i="1"/>
  <c r="J67" i="19"/>
  <c r="BK116" i="18"/>
  <c r="J116" i="18" s="1"/>
  <c r="J67" i="18" s="1"/>
  <c r="AG77" i="1"/>
  <c r="J67" i="17"/>
  <c r="J98" i="17"/>
  <c r="J68" i="17" s="1"/>
  <c r="BK95" i="8"/>
  <c r="J95" i="8"/>
  <c r="J67" i="8" s="1"/>
  <c r="AG64" i="1"/>
  <c r="J67" i="7"/>
  <c r="J98" i="4"/>
  <c r="J68" i="4" s="1"/>
  <c r="BA68" i="1"/>
  <c r="AW68" i="1" s="1"/>
  <c r="BD80" i="1"/>
  <c r="F37" i="21"/>
  <c r="AZ83" i="1" s="1"/>
  <c r="J34" i="6"/>
  <c r="AG63" i="1" s="1"/>
  <c r="AG62" i="1" s="1"/>
  <c r="F37" i="12"/>
  <c r="AZ70" i="1" s="1"/>
  <c r="J37" i="4"/>
  <c r="AV59" i="1" s="1"/>
  <c r="AT59" i="1" s="1"/>
  <c r="J37" i="10"/>
  <c r="AV67" i="1" s="1"/>
  <c r="AT67" i="1" s="1"/>
  <c r="J37" i="26"/>
  <c r="AV89" i="1"/>
  <c r="AT89" i="1" s="1"/>
  <c r="J32" i="28"/>
  <c r="AG91" i="1" s="1"/>
  <c r="F37" i="33"/>
  <c r="AZ98" i="1" s="1"/>
  <c r="J37" i="37"/>
  <c r="AV103" i="1" s="1"/>
  <c r="AT103" i="1" s="1"/>
  <c r="BA101" i="1"/>
  <c r="AW101" i="1" s="1"/>
  <c r="J37" i="40"/>
  <c r="AV106" i="1" s="1"/>
  <c r="AT106" i="1" s="1"/>
  <c r="AN106" i="1" s="1"/>
  <c r="J37" i="9"/>
  <c r="AV66" i="1" s="1"/>
  <c r="AT66" i="1" s="1"/>
  <c r="J35" i="29"/>
  <c r="AV92" i="1" s="1"/>
  <c r="AT92" i="1" s="1"/>
  <c r="BB101" i="1"/>
  <c r="AX101" i="1"/>
  <c r="BD56" i="1"/>
  <c r="J35" i="16"/>
  <c r="AV74" i="1" s="1"/>
  <c r="AT74" i="1" s="1"/>
  <c r="J37" i="12"/>
  <c r="AV70" i="1" s="1"/>
  <c r="AT70" i="1" s="1"/>
  <c r="F37" i="25"/>
  <c r="AZ88" i="1" s="1"/>
  <c r="BD85" i="1"/>
  <c r="F35" i="31"/>
  <c r="AZ94" i="1" s="1"/>
  <c r="F37" i="4"/>
  <c r="AZ59" i="1" s="1"/>
  <c r="F35" i="30"/>
  <c r="AZ93" i="1" s="1"/>
  <c r="J34" i="13"/>
  <c r="AG71" i="1" s="1"/>
  <c r="BA76" i="1"/>
  <c r="AW76" i="1" s="1"/>
  <c r="J37" i="18"/>
  <c r="AV78" i="1" s="1"/>
  <c r="AT78" i="1" s="1"/>
  <c r="J37" i="6"/>
  <c r="AV63" i="1" s="1"/>
  <c r="AT63" i="1" s="1"/>
  <c r="J37" i="23"/>
  <c r="AV86" i="1" s="1"/>
  <c r="AT86" i="1" s="1"/>
  <c r="BC56" i="1"/>
  <c r="AY56" i="1" s="1"/>
  <c r="J37" i="7"/>
  <c r="AV64" i="1" s="1"/>
  <c r="AT64" i="1" s="1"/>
  <c r="AN64" i="1" s="1"/>
  <c r="BD76" i="1"/>
  <c r="F37" i="19"/>
  <c r="AZ81" i="1" s="1"/>
  <c r="F37" i="35"/>
  <c r="AZ100" i="1"/>
  <c r="F37" i="38"/>
  <c r="AZ104" i="1" s="1"/>
  <c r="J34" i="4"/>
  <c r="AG59" i="1" s="1"/>
  <c r="F37" i="5"/>
  <c r="AZ60" i="1" s="1"/>
  <c r="F37" i="10"/>
  <c r="AZ67" i="1" s="1"/>
  <c r="BA80" i="1"/>
  <c r="AW80" i="1" s="1"/>
  <c r="F37" i="23"/>
  <c r="AZ86" i="1" s="1"/>
  <c r="J35" i="28"/>
  <c r="AV91" i="1" s="1"/>
  <c r="AT91" i="1" s="1"/>
  <c r="F37" i="36"/>
  <c r="AZ102" i="1"/>
  <c r="F37" i="39"/>
  <c r="AZ105" i="1" s="1"/>
  <c r="BB62" i="1"/>
  <c r="AX62" i="1" s="1"/>
  <c r="BC68" i="1"/>
  <c r="BA56" i="1"/>
  <c r="F37" i="7"/>
  <c r="AZ64" i="1" s="1"/>
  <c r="F37" i="22"/>
  <c r="AZ84" i="1" s="1"/>
  <c r="J34" i="26"/>
  <c r="AG89" i="1" s="1"/>
  <c r="J35" i="30"/>
  <c r="AV93" i="1" s="1"/>
  <c r="AT93" i="1" s="1"/>
  <c r="AT73" i="1"/>
  <c r="F37" i="20"/>
  <c r="AZ82" i="1" s="1"/>
  <c r="J37" i="27"/>
  <c r="AV90" i="1" s="1"/>
  <c r="AT90" i="1" s="1"/>
  <c r="J37" i="2"/>
  <c r="AV57" i="1" s="1"/>
  <c r="AT57" i="1" s="1"/>
  <c r="J37" i="11"/>
  <c r="AV69" i="1"/>
  <c r="AT69" i="1" s="1"/>
  <c r="BA85" i="1"/>
  <c r="AW85" i="1" s="1"/>
  <c r="J32" i="30"/>
  <c r="AG93" i="1" s="1"/>
  <c r="J35" i="32"/>
  <c r="AV96" i="1" s="1"/>
  <c r="AT96" i="1" s="1"/>
  <c r="J37" i="21"/>
  <c r="AV83" i="1" s="1"/>
  <c r="AT83" i="1" s="1"/>
  <c r="J37" i="35"/>
  <c r="AV100" i="1" s="1"/>
  <c r="AT100" i="1" s="1"/>
  <c r="BC101" i="1"/>
  <c r="AY101" i="1" s="1"/>
  <c r="F37" i="9"/>
  <c r="AZ66" i="1" s="1"/>
  <c r="F35" i="15"/>
  <c r="AZ73" i="1" s="1"/>
  <c r="BC62" i="1"/>
  <c r="AY62" i="1" s="1"/>
  <c r="BB76" i="1"/>
  <c r="AX76" i="1" s="1"/>
  <c r="J37" i="19"/>
  <c r="AV81" i="1" s="1"/>
  <c r="AT81" i="1" s="1"/>
  <c r="AN81" i="1" s="1"/>
  <c r="F37" i="27"/>
  <c r="AZ90" i="1" s="1"/>
  <c r="AU80" i="1"/>
  <c r="J37" i="17"/>
  <c r="AV77" i="1"/>
  <c r="AT77" i="1" s="1"/>
  <c r="AN77" i="1" s="1"/>
  <c r="J37" i="3"/>
  <c r="AV58" i="1" s="1"/>
  <c r="AT58" i="1" s="1"/>
  <c r="F35" i="41"/>
  <c r="AZ107" i="1" s="1"/>
  <c r="BA62" i="1"/>
  <c r="AW62" i="1" s="1"/>
  <c r="F37" i="13"/>
  <c r="AZ71" i="1" s="1"/>
  <c r="J37" i="25"/>
  <c r="AV88" i="1" s="1"/>
  <c r="AT88" i="1" s="1"/>
  <c r="F35" i="28"/>
  <c r="AZ91" i="1" s="1"/>
  <c r="F35" i="29"/>
  <c r="AZ92" i="1" s="1"/>
  <c r="J35" i="41"/>
  <c r="AV107" i="1" s="1"/>
  <c r="AT107" i="1" s="1"/>
  <c r="J37" i="5"/>
  <c r="AV60" i="1" s="1"/>
  <c r="AT60" i="1" s="1"/>
  <c r="J37" i="13"/>
  <c r="AV71" i="1" s="1"/>
  <c r="AT71" i="1" s="1"/>
  <c r="BB80" i="1"/>
  <c r="AX80" i="1" s="1"/>
  <c r="F37" i="24"/>
  <c r="AZ87" i="1" s="1"/>
  <c r="J37" i="33"/>
  <c r="AV98" i="1" s="1"/>
  <c r="AT98" i="1" s="1"/>
  <c r="J37" i="38"/>
  <c r="AV104" i="1" s="1"/>
  <c r="AT104" i="1" s="1"/>
  <c r="AN104" i="1" s="1"/>
  <c r="F37" i="40"/>
  <c r="AZ106" i="1" s="1"/>
  <c r="J34" i="9"/>
  <c r="AG66" i="1"/>
  <c r="BD68" i="1"/>
  <c r="BB56" i="1"/>
  <c r="F35" i="14"/>
  <c r="AZ72" i="1" s="1"/>
  <c r="BC76" i="1"/>
  <c r="AY76" i="1"/>
  <c r="BC85" i="1"/>
  <c r="AY85" i="1" s="1"/>
  <c r="J32" i="29"/>
  <c r="AG92" i="1" s="1"/>
  <c r="F35" i="32"/>
  <c r="AZ96" i="1" s="1"/>
  <c r="BB68" i="1"/>
  <c r="AX68" i="1"/>
  <c r="BC80" i="1"/>
  <c r="J37" i="24"/>
  <c r="AV87" i="1" s="1"/>
  <c r="AT87" i="1" s="1"/>
  <c r="J35" i="31"/>
  <c r="AV94" i="1" s="1"/>
  <c r="AT94" i="1" s="1"/>
  <c r="J35" i="14"/>
  <c r="AV72" i="1" s="1"/>
  <c r="AT72" i="1" s="1"/>
  <c r="AS55" i="1"/>
  <c r="F37" i="8"/>
  <c r="AZ65" i="1"/>
  <c r="F35" i="16"/>
  <c r="AZ74" i="1" s="1"/>
  <c r="J37" i="22"/>
  <c r="AV84" i="1" s="1"/>
  <c r="AT84" i="1" s="1"/>
  <c r="F37" i="34"/>
  <c r="AZ99" i="1" s="1"/>
  <c r="J37" i="36"/>
  <c r="AV102" i="1" s="1"/>
  <c r="AT102" i="1" s="1"/>
  <c r="J37" i="39"/>
  <c r="AV105" i="1" s="1"/>
  <c r="AT105" i="1" s="1"/>
  <c r="AS75" i="1"/>
  <c r="F37" i="6"/>
  <c r="AZ63" i="1"/>
  <c r="BD62" i="1"/>
  <c r="F37" i="17"/>
  <c r="AZ77" i="1"/>
  <c r="J37" i="20"/>
  <c r="AV82" i="1" s="1"/>
  <c r="AT82" i="1" s="1"/>
  <c r="F37" i="26"/>
  <c r="AZ89" i="1"/>
  <c r="J37" i="34"/>
  <c r="AV99" i="1" s="1"/>
  <c r="AT99" i="1" s="1"/>
  <c r="AN99" i="1" s="1"/>
  <c r="F37" i="37"/>
  <c r="AZ103" i="1" s="1"/>
  <c r="BD101" i="1"/>
  <c r="F37" i="3"/>
  <c r="AZ58" i="1" s="1"/>
  <c r="F37" i="11"/>
  <c r="AZ69" i="1" s="1"/>
  <c r="F37" i="18"/>
  <c r="AZ78" i="1" s="1"/>
  <c r="J37" i="8"/>
  <c r="AV65" i="1" s="1"/>
  <c r="AT65" i="1" s="1"/>
  <c r="BB85" i="1"/>
  <c r="AX85" i="1"/>
  <c r="F37" i="2"/>
  <c r="AZ57" i="1" s="1"/>
  <c r="J98" i="26" l="1"/>
  <c r="J68" i="26" s="1"/>
  <c r="AN98" i="1"/>
  <c r="P116" i="18"/>
  <c r="AU78" i="1" s="1"/>
  <c r="AN100" i="1"/>
  <c r="AN82" i="1"/>
  <c r="AN70" i="1"/>
  <c r="AG80" i="1"/>
  <c r="P108" i="32"/>
  <c r="AU96" i="1" s="1"/>
  <c r="R116" i="18"/>
  <c r="R115" i="2"/>
  <c r="T116" i="18"/>
  <c r="BK108" i="32"/>
  <c r="J108" i="32" s="1"/>
  <c r="J63" i="32" s="1"/>
  <c r="J67" i="12"/>
  <c r="J67" i="3"/>
  <c r="BK89" i="15"/>
  <c r="J89" i="15" s="1"/>
  <c r="J64" i="15" s="1"/>
  <c r="J116" i="2"/>
  <c r="J68" i="2" s="1"/>
  <c r="J67" i="21"/>
  <c r="BK92" i="16"/>
  <c r="J92" i="16" s="1"/>
  <c r="J63" i="16" s="1"/>
  <c r="J98" i="3"/>
  <c r="J68" i="3"/>
  <c r="BK90" i="41"/>
  <c r="J90" i="41" s="1"/>
  <c r="J32" i="41" s="1"/>
  <c r="AG107" i="1" s="1"/>
  <c r="J67" i="24"/>
  <c r="J98" i="24"/>
  <c r="J68" i="24" s="1"/>
  <c r="J43" i="40"/>
  <c r="J43" i="38"/>
  <c r="J43" i="35"/>
  <c r="J43" i="34"/>
  <c r="J43" i="33"/>
  <c r="AN94" i="1"/>
  <c r="J63" i="31"/>
  <c r="AN93" i="1"/>
  <c r="J41" i="31"/>
  <c r="AN92" i="1"/>
  <c r="J63" i="29"/>
  <c r="J41" i="30"/>
  <c r="AN91" i="1"/>
  <c r="J41" i="29"/>
  <c r="J41" i="28"/>
  <c r="AN89" i="1"/>
  <c r="AN88" i="1"/>
  <c r="J67" i="25"/>
  <c r="J43" i="26"/>
  <c r="J43" i="25"/>
  <c r="J43" i="24"/>
  <c r="J43" i="21"/>
  <c r="J43" i="20"/>
  <c r="J43" i="19"/>
  <c r="J43" i="17"/>
  <c r="AN71" i="1"/>
  <c r="J43" i="13"/>
  <c r="J43" i="12"/>
  <c r="AN66" i="1"/>
  <c r="J43" i="9"/>
  <c r="AN63" i="1"/>
  <c r="J43" i="7"/>
  <c r="J43" i="6"/>
  <c r="AN59" i="1"/>
  <c r="J43" i="4"/>
  <c r="J43" i="3"/>
  <c r="AN87" i="1"/>
  <c r="AN58" i="1"/>
  <c r="AN83" i="1"/>
  <c r="J34" i="23"/>
  <c r="AG86" i="1" s="1"/>
  <c r="AG85" i="1" s="1"/>
  <c r="J34" i="5"/>
  <c r="AG60" i="1" s="1"/>
  <c r="BA61" i="1"/>
  <c r="AW61" i="1" s="1"/>
  <c r="BB79" i="1"/>
  <c r="AX79" i="1" s="1"/>
  <c r="BC61" i="1"/>
  <c r="AY61" i="1" s="1"/>
  <c r="AZ76" i="1"/>
  <c r="AV76" i="1" s="1"/>
  <c r="AT76" i="1" s="1"/>
  <c r="AX56" i="1"/>
  <c r="AU85" i="1"/>
  <c r="AU56" i="1"/>
  <c r="BA97" i="1"/>
  <c r="AW97" i="1" s="1"/>
  <c r="AZ56" i="1"/>
  <c r="AU101" i="1"/>
  <c r="J34" i="39"/>
  <c r="AG105" i="1" s="1"/>
  <c r="BD79" i="1"/>
  <c r="AZ80" i="1"/>
  <c r="BC97" i="1"/>
  <c r="AY97" i="1" s="1"/>
  <c r="J34" i="10"/>
  <c r="AG67" i="1" s="1"/>
  <c r="AU76" i="1"/>
  <c r="J34" i="2"/>
  <c r="AG57" i="1" s="1"/>
  <c r="AS54" i="1"/>
  <c r="J34" i="27"/>
  <c r="AG90" i="1" s="1"/>
  <c r="AN90" i="1" s="1"/>
  <c r="J34" i="11"/>
  <c r="AG69" i="1" s="1"/>
  <c r="AY68" i="1"/>
  <c r="BC79" i="1"/>
  <c r="AY79" i="1" s="1"/>
  <c r="AZ68" i="1"/>
  <c r="AV68" i="1" s="1"/>
  <c r="AT68" i="1" s="1"/>
  <c r="J34" i="36"/>
  <c r="AG102" i="1" s="1"/>
  <c r="BD97" i="1"/>
  <c r="AU68" i="1"/>
  <c r="AZ85" i="1"/>
  <c r="AV85" i="1" s="1"/>
  <c r="AT85" i="1" s="1"/>
  <c r="BD61" i="1"/>
  <c r="AZ101" i="1"/>
  <c r="AV101" i="1" s="1"/>
  <c r="AT101" i="1" s="1"/>
  <c r="J34" i="22"/>
  <c r="AG84" i="1" s="1"/>
  <c r="J34" i="37"/>
  <c r="AG103" i="1" s="1"/>
  <c r="BB61" i="1"/>
  <c r="AX61" i="1" s="1"/>
  <c r="J32" i="14"/>
  <c r="AG72" i="1" s="1"/>
  <c r="J34" i="18"/>
  <c r="AG78" i="1" s="1"/>
  <c r="AG76" i="1" s="1"/>
  <c r="BA79" i="1"/>
  <c r="AW79" i="1" s="1"/>
  <c r="AW56" i="1"/>
  <c r="J34" i="8"/>
  <c r="AG65" i="1" s="1"/>
  <c r="AN65" i="1" s="1"/>
  <c r="AZ62" i="1"/>
  <c r="AY80" i="1"/>
  <c r="BB97" i="1"/>
  <c r="J43" i="36" l="1"/>
  <c r="J43" i="10"/>
  <c r="J41" i="14"/>
  <c r="J43" i="5"/>
  <c r="J43" i="11"/>
  <c r="J43" i="37"/>
  <c r="J43" i="22"/>
  <c r="J43" i="2"/>
  <c r="J43" i="39"/>
  <c r="J41" i="41"/>
  <c r="J63" i="41"/>
  <c r="BK88" i="15"/>
  <c r="J88" i="15" s="1"/>
  <c r="J32" i="15" s="1"/>
  <c r="AG73" i="1" s="1"/>
  <c r="J43" i="27"/>
  <c r="J43" i="23"/>
  <c r="AN86" i="1"/>
  <c r="AN76" i="1"/>
  <c r="J43" i="18"/>
  <c r="AN78" i="1"/>
  <c r="J43" i="8"/>
  <c r="AN85" i="1"/>
  <c r="AN69" i="1"/>
  <c r="AN72" i="1"/>
  <c r="AN57" i="1"/>
  <c r="AN67" i="1"/>
  <c r="AN84" i="1"/>
  <c r="AN102" i="1"/>
  <c r="AN103" i="1"/>
  <c r="AN105" i="1"/>
  <c r="AN107" i="1"/>
  <c r="AN60" i="1"/>
  <c r="AU79" i="1"/>
  <c r="AG101" i="1"/>
  <c r="AG97" i="1" s="1"/>
  <c r="BA55" i="1"/>
  <c r="AG79" i="1"/>
  <c r="BB75" i="1"/>
  <c r="AX75" i="1" s="1"/>
  <c r="BA75" i="1"/>
  <c r="AW75" i="1" s="1"/>
  <c r="AZ61" i="1"/>
  <c r="AV61" i="1" s="1"/>
  <c r="AT61" i="1" s="1"/>
  <c r="AZ97" i="1"/>
  <c r="AV97" i="1" s="1"/>
  <c r="AT97" i="1" s="1"/>
  <c r="AG68" i="1"/>
  <c r="BC55" i="1"/>
  <c r="AV62" i="1"/>
  <c r="AT62" i="1" s="1"/>
  <c r="AN62" i="1" s="1"/>
  <c r="AX97" i="1"/>
  <c r="BD55" i="1"/>
  <c r="AU61" i="1"/>
  <c r="AZ79" i="1"/>
  <c r="AV79" i="1" s="1"/>
  <c r="AT79" i="1" s="1"/>
  <c r="AV80" i="1"/>
  <c r="AT80" i="1" s="1"/>
  <c r="AN80" i="1" s="1"/>
  <c r="BA95" i="1"/>
  <c r="AW95" i="1"/>
  <c r="BB55" i="1"/>
  <c r="AX55" i="1" s="1"/>
  <c r="AV56" i="1"/>
  <c r="AT56" i="1" s="1"/>
  <c r="AU97" i="1"/>
  <c r="BC95" i="1"/>
  <c r="AY95" i="1" s="1"/>
  <c r="J32" i="32"/>
  <c r="AG96" i="1" s="1"/>
  <c r="AN96" i="1" s="1"/>
  <c r="BD75" i="1"/>
  <c r="AG56" i="1"/>
  <c r="BC75" i="1"/>
  <c r="AY75" i="1" s="1"/>
  <c r="J32" i="16"/>
  <c r="AG74" i="1" s="1"/>
  <c r="AN74" i="1" s="1"/>
  <c r="BD95" i="1"/>
  <c r="BB95" i="1"/>
  <c r="AX95" i="1" s="1"/>
  <c r="AN97" i="1" l="1"/>
  <c r="AN68" i="1"/>
  <c r="J41" i="15"/>
  <c r="J41" i="32"/>
  <c r="J41" i="16"/>
  <c r="J63" i="15"/>
  <c r="AN79" i="1"/>
  <c r="AN73" i="1"/>
  <c r="AN101" i="1"/>
  <c r="AN56" i="1"/>
  <c r="AU75" i="1"/>
  <c r="AG95" i="1"/>
  <c r="AW55" i="1"/>
  <c r="AZ55" i="1"/>
  <c r="AV55" i="1" s="1"/>
  <c r="AU55" i="1"/>
  <c r="AY55" i="1"/>
  <c r="BD54" i="1"/>
  <c r="W33" i="1" s="1"/>
  <c r="BB54" i="1"/>
  <c r="W31" i="1" s="1"/>
  <c r="AG75" i="1"/>
  <c r="AG61" i="1"/>
  <c r="BA54" i="1"/>
  <c r="W30" i="1"/>
  <c r="BC54" i="1"/>
  <c r="AY54" i="1" s="1"/>
  <c r="AU95" i="1"/>
  <c r="AZ95" i="1"/>
  <c r="AV95" i="1" s="1"/>
  <c r="AT95" i="1" s="1"/>
  <c r="AZ75" i="1"/>
  <c r="AV75" i="1" s="1"/>
  <c r="AT75" i="1" s="1"/>
  <c r="AN95" i="1" l="1"/>
  <c r="AN61" i="1"/>
  <c r="AN75" i="1"/>
  <c r="AT55" i="1"/>
  <c r="W32" i="1"/>
  <c r="AW54" i="1"/>
  <c r="AK30" i="1" s="1"/>
  <c r="AU54" i="1"/>
  <c r="AX54" i="1"/>
  <c r="AZ54" i="1"/>
  <c r="W29" i="1" s="1"/>
  <c r="AG55" i="1"/>
  <c r="AN55" i="1" l="1"/>
  <c r="AG54" i="1"/>
  <c r="AV54" i="1"/>
  <c r="AK29" i="1" s="1"/>
  <c r="AK26" i="1" l="1"/>
  <c r="AT54" i="1"/>
  <c r="AN54" i="1" l="1"/>
  <c r="AK35" i="1"/>
</calcChain>
</file>

<file path=xl/sharedStrings.xml><?xml version="1.0" encoding="utf-8"?>
<sst xmlns="http://schemas.openxmlformats.org/spreadsheetml/2006/main" count="66865" uniqueCount="7248">
  <si>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</si>
  <si>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</si>
  <si>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</si>
  <si>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</si>
  <si>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</si>
  <si>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</si>
  <si>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</si>
  <si>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</si>
  <si>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</si>
  <si>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</si>
  <si>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</si>
  <si>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</si>
  <si>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</si>
  <si>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</si>
  <si>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</si>
  <si>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</si>
  <si>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</si>
  <si>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</si>
  <si>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</si>
  <si>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</si>
  <si>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</si>
  <si>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</si>
  <si>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</si>
  <si>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</si>
  <si>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</si>
  <si>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</si>
  <si>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</si>
  <si>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</si>
  <si>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</si>
  <si>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</si>
  <si>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</si>
  <si>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</si>
  <si>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</si>
  <si>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</si>
  <si>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</si>
  <si>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</si>
  <si>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</si>
  <si>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</si>
  <si>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</si>
  <si>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</si>
  <si>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</si>
  <si>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</si>
  <si>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</si>
  <si>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</si>
  <si>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</si>
  <si>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</si>
  <si>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</si>
  <si>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</si>
  <si>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</si>
  <si>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</si>
  <si>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</si>
  <si>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</si>
  <si>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</si>
  <si>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</si>
  <si>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</si>
  <si>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</si>
  <si>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</si>
  <si>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</si>
  <si>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</si>
  <si>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</si>
  <si>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</si>
  <si>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</si>
  <si>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</si>
  <si>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</si>
  <si>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</si>
  <si>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</si>
  <si>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</si>
  <si>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</si>
  <si>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</si>
  <si>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</si>
  <si>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</si>
  <si>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</si>
  <si>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</si>
  <si>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</si>
  <si>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</si>
  <si>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</si>
  <si>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</si>
  <si>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</si>
  <si>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</si>
  <si>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</si>
  <si>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</si>
  <si>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</si>
  <si>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</si>
  <si>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</si>
  <si>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</si>
  <si>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</si>
  <si>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</si>
  <si>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</si>
  <si>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</si>
  <si>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</si>
  <si>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</si>
  <si>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</si>
  <si>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</si>
  <si>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</si>
  <si>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</si>
  <si>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</si>
  <si>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</si>
  <si>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</si>
  <si>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</si>
  <si>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</si>
  <si>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</si>
  <si>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</si>
  <si>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</si>
  <si>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</si>
  <si>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</si>
  <si>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</si>
  <si>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</si>
  <si>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</si>
  <si>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</si>
  <si>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</si>
  <si>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</si>
  <si>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</si>
  <si>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</si>
  <si>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</si>
  <si>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</si>
  <si>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</si>
  <si>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</si>
  <si>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</si>
  <si>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</si>
  <si>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</si>
  <si>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</si>
  <si>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</si>
  <si>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</si>
  <si>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</si>
  <si>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</si>
  <si>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</si>
  <si>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</si>
  <si>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</si>
  <si>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</si>
  <si>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</si>
  <si>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</si>
  <si>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</si>
  <si>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</si>
  <si>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</si>
  <si>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</si>
  <si>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</si>
  <si>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</si>
  <si>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</si>
  <si>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</si>
  <si>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</si>
  <si>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</si>
  <si>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</si>
  <si>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</si>
  <si>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</si>
  <si>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</si>
  <si>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</si>
  <si>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</si>
  <si>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</si>
  <si>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</si>
  <si>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</si>
  <si>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</si>
  <si>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</si>
  <si>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</si>
  <si>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</si>
  <si>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</si>
  <si>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</si>
  <si>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</si>
  <si>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</si>
  <si>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</si>
  <si>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</si>
  <si>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</si>
  <si>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</si>
  <si>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</si>
  <si>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</si>
  <si>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</si>
  <si>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</si>
  <si>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</si>
  <si>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</si>
  <si>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</si>
  <si>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</si>
  <si>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</si>
  <si>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</si>
  <si>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</si>
  <si>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</si>
  <si>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</si>
  <si>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</si>
  <si>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</si>
  <si>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</si>
  <si>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</si>
  <si>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</si>
  <si>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</si>
  <si>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</si>
  <si>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</si>
  <si>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</si>
  <si>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</si>
  <si>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</si>
  <si>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</si>
  <si>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</si>
  <si>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</si>
  <si>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</si>
  <si>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</si>
  <si>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</si>
  <si>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</si>
  <si>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</si>
  <si>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</si>
  <si>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</si>
  <si>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</si>
  <si>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</si>
  <si>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</si>
  <si>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</si>
  <si>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</si>
  <si>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</si>
  <si>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</si>
  <si>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</si>
  <si>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</si>
  <si>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</si>
  <si>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</si>
  <si>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</si>
  <si>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</si>
  <si>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</si>
  <si>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</si>
  <si>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</si>
  <si>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</si>
  <si>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</si>
  <si>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</si>
  <si>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</si>
  <si>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</si>
  <si>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</si>
  <si>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</si>
  <si>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</si>
  <si>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</si>
  <si>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</si>
  <si>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</si>
  <si>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</si>
  <si>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</si>
  <si>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</si>
  <si>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</si>
  <si>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</si>
  <si>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</si>
  <si>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</si>
  <si>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</si>
  <si>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</si>
  <si>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</si>
  <si>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</si>
  <si>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</si>
  <si>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</si>
  <si>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</si>
  <si>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</si>
  <si>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</si>
  <si>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</si>
  <si>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</si>
  <si>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</si>
  <si>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</si>
  <si>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</si>
  <si>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</si>
  <si>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</si>
  <si>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</si>
  <si>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</si>
  <si>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</si>
  <si>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</si>
  <si>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</si>
  <si>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</si>
  <si>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</si>
  <si>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</si>
  <si>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</si>
  <si>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</si>
  <si>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</si>
  <si>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</si>
  <si>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</si>
  <si>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</si>
  <si>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</si>
  <si>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</si>
  <si>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</si>
  <si>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</si>
  <si>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</si>
  <si>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</si>
  <si>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</si>
  <si>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</si>
  <si>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</si>
  <si>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</si>
  <si>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</si>
  <si>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</si>
  <si>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</si>
  <si>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</si>
  <si>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</si>
  <si>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</si>
  <si>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</si>
  <si>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</si>
  <si>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</si>
  <si>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</si>
  <si>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</si>
  <si>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</si>
  <si>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</si>
  <si>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</si>
  <si>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</si>
  <si>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</si>
  <si>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</si>
  <si>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</si>
  <si>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</si>
  <si>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</si>
  <si>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</si>
  <si>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</si>
  <si>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</si>
  <si>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</si>
  <si>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</si>
  <si>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</si>
  <si>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</si>
  <si>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</si>
  <si>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</si>
  <si>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</si>
  <si>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</si>
  <si>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</si>
  <si>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</si>
  <si>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</si>
  <si>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</si>
  <si>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</si>
  <si>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</si>
  <si>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</si>
  <si>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</si>
  <si>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</si>
  <si>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</si>
  <si>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</si>
  <si>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</si>
  <si>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</si>
  <si>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</si>
  <si>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</si>
  <si>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</si>
  <si>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</si>
  <si>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</si>
  <si>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</si>
  <si>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</si>
  <si>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</si>
  <si>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</si>
  <si>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</si>
  <si>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</si>
  <si>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</si>
  <si>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</si>
  <si>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</si>
  <si>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</si>
  <si>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</si>
  <si>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</si>
  <si>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</si>
  <si>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</si>
  <si>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</si>
  <si>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</si>
  <si>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</si>
  <si>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</si>
  <si>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</si>
  <si>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</si>
  <si>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</si>
  <si>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</si>
  <si>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</si>
  <si>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</si>
  <si>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</si>
  <si>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</si>
  <si>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</si>
  <si>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</si>
  <si>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</si>
  <si>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</si>
  <si>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</si>
  <si>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</si>
  <si>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</si>
  <si>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</si>
  <si>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</si>
  <si>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</si>
  <si>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</si>
  <si>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</si>
  <si>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</si>
  <si>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</si>
  <si>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</si>
  <si>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</si>
  <si>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</si>
  <si>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</si>
  <si>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</si>
  <si>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</si>
  <si>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</si>
  <si>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</si>
  <si>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</si>
  <si>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</si>
  <si>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</si>
  <si>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</si>
  <si>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</si>
  <si>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</si>
  <si>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</si>
  <si>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</si>
  <si>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</si>
  <si>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</si>
  <si>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</si>
  <si>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</si>
  <si>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</si>
  <si>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</si>
  <si>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</si>
  <si>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</si>
  <si>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</si>
  <si>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</si>
  <si>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</si>
  <si>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</si>
  <si>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</si>
  <si>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</si>
  <si>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</si>
  <si>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</si>
  <si>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</si>
  <si>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</si>
  <si>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</si>
  <si>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</si>
  <si>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</si>
  <si>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</si>
  <si>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</si>
  <si>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</si>
  <si>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</si>
  <si>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</si>
  <si>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</si>
  <si>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</si>
  <si>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</si>
  <si>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</si>
  <si>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</si>
  <si>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</si>
  <si>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</si>
  <si>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</si>
  <si>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</si>
  <si>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</si>
  <si>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</si>
  <si>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</si>
  <si>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</si>
  <si>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</si>
  <si>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</si>
  <si>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</si>
  <si>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</si>
  <si>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</si>
  <si>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</si>
  <si>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</si>
  <si>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</si>
  <si>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</si>
  <si>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</si>
  <si>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</si>
  <si>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</si>
  <si>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</si>
  <si>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</si>
  <si>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</si>
  <si>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</si>
  <si>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</si>
  <si>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</si>
  <si>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</si>
  <si>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</si>
  <si>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</si>
  <si>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</si>
  <si>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</si>
  <si>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</si>
  <si>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</si>
  <si>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</si>
  <si>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</si>
  <si>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</si>
  <si>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</si>
  <si>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</si>
  <si>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</si>
  <si>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</si>
  <si>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</si>
  <si>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</si>
  <si>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</si>
  <si>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</si>
  <si>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</si>
  <si>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</si>
  <si>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</si>
  <si>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</si>
  <si>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</si>
  <si>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</si>
  <si>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</si>
  <si>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</si>
  <si>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</si>
  <si>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</si>
  <si>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</si>
  <si>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</si>
  <si>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</si>
  <si>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</si>
  <si>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</si>
  <si>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</si>
  <si>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</si>
  <si>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</si>
  <si>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</si>
  <si>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</si>
  <si>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</si>
  <si>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</si>
  <si>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</si>
  <si>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</si>
  <si>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</si>
  <si>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</si>
  <si>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</si>
  <si>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</si>
  <si>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</si>
  <si>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</si>
  <si>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</si>
  <si>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</si>
  <si>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</si>
  <si>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</si>
  <si>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</si>
  <si>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</si>
  <si>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</si>
  <si>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</si>
  <si>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</si>
  <si>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</si>
  <si>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</si>
  <si>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</si>
  <si>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</si>
  <si>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</si>
  <si>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</si>
  <si>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</si>
  <si>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</si>
  <si>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</si>
  <si>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</si>
  <si>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</si>
  <si>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</si>
  <si>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</si>
  <si>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</si>
  <si>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</si>
  <si>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</si>
  <si>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</si>
  <si>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</si>
  <si>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</si>
  <si>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</si>
  <si>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</si>
  <si>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</si>
  <si>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</si>
  <si>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</si>
  <si>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</si>
  <si>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</si>
  <si>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</si>
  <si>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</si>
  <si>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</si>
  <si>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</si>
  <si>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</si>
  <si>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</si>
  <si>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</si>
  <si>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</si>
  <si>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</si>
  <si>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</si>
  <si>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</si>
  <si>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</si>
  <si>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</si>
  <si>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</si>
  <si>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</si>
  <si>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</si>
  <si>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</si>
  <si>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</si>
  <si>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</si>
  <si>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</si>
  <si>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</si>
  <si>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</si>
  <si>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</si>
  <si>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</si>
  <si>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</si>
  <si>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</si>
  <si>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</si>
  <si>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</si>
  <si>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</si>
  <si>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</si>
  <si>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</si>
  <si>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</si>
  <si>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</si>
  <si>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</si>
  <si>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</si>
  <si>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</si>
  <si>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</si>
  <si>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</si>
  <si>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</si>
  <si>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</si>
  <si>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</si>
  <si>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</si>
  <si>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</si>
  <si>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</si>
  <si>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</si>
  <si>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</si>
  <si>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</si>
  <si>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</si>
  <si>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</si>
  <si>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</si>
  <si>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</si>
  <si>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</si>
  <si>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</si>
  <si>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</si>
  <si>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</si>
  <si>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</si>
  <si>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</si>
  <si>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</si>
  <si>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</si>
  <si>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</si>
  <si>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</si>
  <si>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</si>
  <si>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</si>
  <si>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</si>
  <si>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</si>
  <si>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</si>
  <si>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</si>
  <si>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</si>
  <si>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</si>
  <si>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</si>
  <si>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</si>
  <si>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</si>
  <si>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</si>
  <si>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</si>
  <si>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</si>
  <si>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</si>
  <si>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</si>
  <si>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</si>
  <si>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</si>
  <si>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</si>
  <si>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</si>
  <si>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</si>
  <si>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</si>
  <si>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</si>
  <si>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</si>
  <si>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</si>
  <si>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</si>
  <si>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</si>
  <si>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</si>
  <si>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</si>
  <si>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</si>
  <si>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</si>
  <si>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</si>
  <si>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</si>
  <si>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</si>
  <si>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</si>
  <si>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</si>
  <si>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</si>
  <si>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</si>
  <si>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</si>
  <si>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</si>
  <si>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</si>
  <si>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</si>
  <si>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</si>
  <si>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</si>
  <si>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</si>
  <si>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</si>
  <si>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</si>
  <si>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</si>
  <si>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</si>
  <si>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</si>
  <si>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</si>
  <si>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</si>
  <si>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</si>
  <si>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</si>
  <si>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</si>
  <si>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</si>
  <si>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</si>
  <si>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</si>
  <si>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</si>
  <si>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</si>
  <si>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</si>
  <si>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</si>
  <si>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</si>
  <si>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</si>
  <si>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</si>
  <si>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</si>
  <si>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</si>
  <si>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</si>
  <si>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</si>
  <si>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</si>
  <si>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</si>
  <si>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</si>
  <si>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</si>
  <si>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</si>
  <si>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</si>
  <si>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</si>
  <si>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</si>
  <si>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</si>
  <si>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</si>
  <si>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</si>
  <si>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</si>
  <si>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</si>
  <si>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</si>
  <si>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</si>
  <si>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</si>
  <si>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</si>
  <si>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</si>
  <si>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</si>
  <si>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</si>
  <si>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</si>
  <si>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</si>
  <si>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</si>
  <si>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</si>
  <si>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</si>
  <si>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</si>
  <si>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</si>
  <si>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</si>
  <si>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</si>
  <si>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</si>
  <si>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</si>
  <si>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</si>
  <si>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</si>
  <si>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</si>
  <si>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</si>
  <si>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</si>
  <si>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</si>
  <si>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</si>
  <si>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</si>
  <si>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</si>
  <si>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</si>
  <si>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</si>
  <si>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</si>
  <si>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</si>
  <si>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</si>
  <si>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</si>
  <si>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</si>
  <si>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</si>
  <si>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</si>
  <si>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</si>
  <si>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</si>
  <si>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</si>
  <si>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</si>
  <si>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</si>
  <si>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</si>
  <si>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</si>
  <si>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</si>
  <si>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</si>
  <si>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</si>
  <si>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</si>
  <si>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</si>
  <si>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</si>
  <si>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</si>
  <si>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</si>
  <si>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</si>
  <si>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</si>
  <si>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</si>
  <si>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</si>
  <si>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</si>
  <si>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</si>
  <si>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</si>
  <si>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</si>
  <si>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</si>
  <si>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</si>
  <si>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</si>
  <si>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</si>
  <si>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</si>
  <si>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</si>
  <si>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</si>
  <si>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</si>
  <si>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</si>
  <si>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</si>
  <si>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</si>
  <si>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</si>
  <si>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</si>
  <si>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</si>
  <si>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</si>
  <si>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</si>
  <si>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</si>
  <si>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</si>
  <si>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</si>
  <si>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</si>
  <si>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</si>
  <si>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</si>
  <si>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</si>
  <si>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</si>
  <si>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</si>
  <si>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</si>
  <si>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</si>
  <si>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</si>
  <si>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</si>
  <si>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</si>
  <si>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</si>
  <si>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</si>
  <si>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</si>
  <si>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</si>
  <si>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</si>
  <si>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</si>
  <si>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</si>
  <si>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</si>
  <si>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</si>
  <si>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</si>
  <si>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</si>
  <si>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</si>
  <si>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</si>
  <si>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</si>
  <si>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</si>
  <si>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</si>
  <si>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</si>
  <si>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</si>
  <si>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</si>
  <si>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</si>
  <si>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</si>
  <si>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</si>
  <si>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</si>
  <si>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</si>
  <si>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</si>
  <si>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</si>
  <si>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</si>
  <si>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</si>
  <si>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</si>
  <si>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</si>
  <si>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</si>
  <si>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</si>
  <si>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</si>
  <si>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</si>
  <si>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</si>
  <si>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</si>
  <si>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</si>
  <si>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</si>
  <si>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</si>
  <si>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</si>
  <si>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</si>
  <si>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</si>
  <si>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</si>
  <si>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</si>
  <si>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</si>
  <si>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</si>
  <si>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</si>
  <si>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</si>
  <si>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</si>
  <si>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</si>
  <si>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</si>
  <si>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</si>
  <si>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</si>
  <si>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</si>
  <si>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</si>
  <si>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</si>
  <si>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</si>
  <si>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</si>
  <si>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</si>
  <si>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</si>
  <si>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</si>
  <si>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</si>
  <si>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</si>
  <si>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</si>
  <si>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</si>
  <si>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</si>
  <si>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</si>
  <si>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</si>
  <si>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</si>
  <si>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</si>
  <si>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</si>
  <si>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</si>
  <si>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</si>
  <si>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</si>
  <si>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</si>
  <si>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</si>
  <si>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</si>
  <si>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</si>
  <si>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</si>
  <si>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</si>
  <si>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</si>
  <si>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</si>
  <si>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</si>
  <si>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</si>
  <si>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</si>
  <si>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</si>
  <si>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</si>
  <si>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</si>
  <si>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</si>
  <si>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</si>
  <si>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</si>
  <si>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</si>
  <si>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</si>
  <si>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</si>
  <si>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</si>
  <si>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</si>
  <si>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</si>
  <si>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</si>
  <si>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</si>
  <si>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</si>
  <si>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</si>
  <si>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</si>
  <si>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</si>
  <si>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</si>
  <si>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</si>
  <si>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</si>
  <si>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</si>
  <si>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</si>
  <si>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</si>
  <si>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</si>
  <si>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</si>
  <si>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</si>
  <si>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</si>
  <si>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</si>
  <si>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</si>
  <si>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</si>
  <si>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</si>
  <si>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</si>
  <si>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</si>
  <si>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</si>
  <si>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</si>
  <si>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</si>
  <si>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</si>
  <si>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</si>
  <si>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</si>
  <si>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</si>
  <si>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</si>
  <si>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</si>
  <si>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</si>
  <si>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</si>
  <si>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</si>
  <si>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</si>
  <si>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</si>
  <si>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</si>
  <si>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</si>
  <si>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</si>
  <si>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</si>
  <si>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</si>
  <si>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</si>
  <si>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</si>
  <si>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</si>
  <si>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</si>
  <si>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</si>
  <si>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</si>
  <si>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</si>
  <si>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</si>
  <si>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</si>
  <si>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</si>
  <si>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</si>
  <si>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</si>
  <si>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</si>
  <si>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</si>
  <si>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</si>
  <si>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</si>
  <si>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</si>
  <si>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</si>
  <si>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</si>
  <si>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</si>
  <si>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</si>
  <si>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</si>
  <si>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</si>
  <si>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</si>
  <si>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</si>
  <si>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</si>
  <si>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</si>
  <si>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</si>
  <si>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</si>
  <si>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</si>
  <si>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</si>
  <si>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</si>
  <si>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</si>
  <si>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</si>
  <si>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</si>
  <si>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</si>
  <si>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</si>
  <si>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</si>
  <si>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</si>
  <si>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</si>
  <si>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</si>
  <si>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</si>
  <si>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</si>
  <si>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</si>
  <si>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</si>
  <si>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</si>
  <si>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</si>
  <si>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</si>
  <si>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</si>
  <si>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</si>
  <si>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</si>
  <si>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</si>
  <si>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</si>
  <si>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</si>
  <si>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</si>
  <si>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</si>
  <si>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</si>
  <si>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</si>
  <si>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</si>
  <si>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</si>
  <si>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</si>
  <si>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</si>
  <si>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</si>
  <si>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</si>
  <si>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</si>
  <si>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</si>
  <si>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</si>
  <si>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</si>
  <si>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</si>
  <si>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</si>
  <si>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</si>
  <si>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</si>
  <si>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</si>
  <si>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</si>
  <si>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</si>
  <si>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</si>
  <si>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</si>
  <si>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</si>
  <si>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</si>
  <si>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</si>
  <si>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</si>
  <si>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</si>
  <si>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</si>
  <si>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</si>
  <si>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</si>
  <si>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</si>
  <si>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</si>
  <si>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</si>
  <si>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</si>
  <si>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</si>
  <si>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</si>
  <si>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</si>
  <si>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</si>
  <si>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</si>
  <si>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</si>
  <si>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</si>
  <si>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</si>
  <si>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</si>
  <si>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</si>
  <si>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</si>
  <si>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</si>
  <si>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</si>
  <si>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</si>
  <si>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</si>
  <si>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</si>
  <si>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</si>
  <si>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</si>
  <si>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</si>
  <si>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</si>
  <si>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</si>
  <si>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</si>
  <si>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</si>
  <si>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</si>
  <si>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</si>
  <si>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</si>
  <si>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</si>
  <si>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</si>
  <si>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</si>
  <si>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</si>
  <si>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</si>
  <si>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</si>
  <si>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</si>
  <si>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</si>
  <si>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</si>
  <si>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</si>
  <si>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</si>
  <si>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</si>
  <si>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</si>
  <si>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</si>
  <si>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</si>
  <si>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</si>
  <si>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</si>
  <si>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</si>
  <si>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</si>
  <si>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</si>
  <si>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</si>
  <si>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</si>
  <si>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</si>
  <si>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</si>
  <si>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</si>
  <si>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</si>
  <si>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</si>
  <si>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</si>
  <si>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</si>
  <si>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</si>
  <si>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</si>
  <si>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</si>
  <si>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</si>
  <si>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</si>
  <si>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</si>
  <si>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</si>
  <si>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</si>
  <si>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</si>
  <si>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</si>
  <si>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</si>
  <si>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</si>
  <si>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</si>
  <si>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</si>
  <si>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</si>
  <si>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</si>
  <si>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</si>
  <si>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</si>
  <si>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</si>
  <si>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</si>
  <si>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</si>
  <si>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</si>
  <si>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</si>
  <si>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</si>
  <si>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</si>
  <si>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</si>
  <si>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</si>
  <si>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</si>
  <si>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</si>
  <si>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</si>
  <si>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</si>
  <si>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</si>
  <si>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</si>
  <si>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</si>
  <si>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</si>
  <si>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</si>
  <si>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</si>
  <si>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</si>
  <si>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</si>
  <si>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</si>
  <si>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</si>
  <si>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</si>
  <si>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</si>
  <si>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</si>
  <si>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</si>
  <si>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</si>
  <si>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</si>
  <si>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</si>
  <si>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</si>
  <si>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</si>
  <si>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</si>
  <si>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</si>
  <si>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</si>
  <si>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</si>
  <si>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</si>
  <si>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</si>
  <si>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</si>
  <si>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</si>
  <si>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</si>
  <si>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</si>
  <si>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</si>
  <si>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</si>
  <si>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</si>
  <si>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</si>
  <si>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</si>
  <si>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</si>
  <si>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</si>
  <si>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</si>
  <si>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</si>
  <si>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</si>
  <si>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</si>
  <si>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</si>
  <si>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</si>
  <si>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</si>
  <si>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</si>
  <si>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</si>
  <si>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</si>
  <si>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</si>
  <si>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</si>
  <si>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</si>
  <si>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</si>
  <si>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</si>
  <si>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</si>
  <si>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</si>
  <si>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</si>
  <si>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</si>
  <si>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</si>
  <si>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</si>
  <si>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</si>
  <si>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</si>
  <si>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</si>
  <si>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</si>
  <si>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</si>
  <si>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</si>
  <si>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</si>
  <si>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</si>
  <si>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</si>
  <si>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</si>
  <si>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</si>
  <si>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</si>
  <si>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</si>
  <si>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</si>
  <si>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</si>
  <si>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</si>
  <si>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</si>
  <si>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</si>
  <si>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</si>
  <si>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</si>
  <si>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</si>
  <si>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</si>
  <si>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</si>
  <si>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</si>
  <si>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</si>
  <si>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</si>
  <si>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</si>
  <si>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</si>
  <si>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</si>
  <si>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</si>
  <si>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</si>
  <si>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</si>
  <si>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</si>
  <si>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</si>
  <si>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</si>
  <si>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</si>
  <si>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</si>
  <si>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</si>
  <si>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</si>
  <si>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</si>
  <si>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</si>
  <si>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</si>
  <si>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</si>
  <si>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</si>
  <si>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</si>
  <si>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</si>
  <si>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</si>
  <si>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</si>
  <si>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</si>
  <si>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</si>
  <si>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</si>
  <si>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</si>
  <si>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</si>
  <si>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</si>
  <si>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</si>
  <si>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</si>
  <si>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</si>
  <si>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</si>
  <si>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</si>
  <si>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</si>
  <si>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</si>
  <si>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</si>
  <si>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</si>
  <si>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</si>
  <si>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</si>
  <si>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</si>
  <si>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</si>
  <si>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</si>
  <si>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</si>
  <si>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</si>
  <si>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</si>
  <si>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</si>
  <si>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</si>
  <si>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</si>
  <si>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</si>
  <si>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</si>
  <si>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</si>
  <si>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</si>
  <si>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</si>
  <si>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</si>
  <si>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</si>
  <si>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</si>
  <si>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</si>
  <si>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</si>
  <si>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</si>
  <si>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</si>
  <si>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</si>
  <si>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</si>
  <si>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</si>
  <si>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</si>
  <si>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</si>
  <si>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</si>
  <si>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</si>
  <si>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</si>
  <si>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</si>
  <si>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</si>
  <si>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</si>
  <si>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</si>
  <si>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</si>
  <si>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</si>
  <si>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</si>
  <si>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</si>
  <si>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</si>
  <si>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</si>
  <si>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</si>
  <si>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</si>
  <si>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</si>
  <si>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</si>
  <si>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</si>
  <si>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</si>
  <si>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</si>
  <si>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</si>
  <si>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</si>
  <si>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</si>
  <si>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</si>
  <si>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</si>
  <si>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</si>
  <si>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</si>
  <si>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</si>
  <si>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</si>
  <si>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</si>
  <si>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</si>
  <si>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</si>
  <si>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</si>
  <si>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</si>
  <si>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</si>
  <si>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</si>
  <si>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</si>
  <si>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</si>
  <si>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</si>
  <si>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</si>
  <si>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</si>
  <si>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</si>
  <si>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</si>
  <si>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</si>
  <si>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</si>
  <si>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</si>
  <si>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</si>
  <si>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</si>
  <si>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</si>
  <si>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</si>
  <si>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</si>
  <si>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</si>
  <si>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</si>
  <si>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</si>
  <si>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</si>
  <si>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</si>
  <si>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</si>
  <si>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</si>
  <si>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</si>
  <si>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</si>
  <si>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</si>
  <si>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</si>
  <si>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</si>
  <si>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</si>
  <si>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</si>
  <si>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</si>
  <si>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</si>
  <si>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</si>
  <si>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</si>
  <si>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</si>
  <si>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</si>
  <si>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</si>
  <si>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</si>
  <si>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</si>
  <si>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</si>
  <si>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</si>
  <si>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</si>
  <si>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</si>
  <si>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</si>
  <si>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</si>
  <si>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</si>
  <si>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</si>
  <si>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</si>
  <si>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</si>
  <si>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</si>
  <si>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</si>
  <si>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</si>
  <si>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</si>
  <si>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</si>
  <si>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</si>
  <si>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</si>
  <si>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</si>
  <si>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</si>
  <si>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</si>
  <si>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</si>
  <si>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</si>
  <si>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</si>
  <si>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</si>
  <si>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</si>
  <si>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</si>
  <si>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</si>
  <si>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</si>
  <si>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</si>
  <si>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</si>
  <si>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</si>
  <si>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</si>
  <si>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</si>
  <si>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</si>
  <si>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</si>
  <si>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</si>
  <si>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</si>
  <si>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</si>
  <si>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</si>
  <si>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</si>
  <si>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</si>
  <si>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</si>
  <si>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</si>
  <si>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</si>
  <si>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</si>
  <si>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</si>
  <si>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</si>
  <si>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</si>
  <si>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</si>
  <si>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</si>
  <si>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</si>
  <si>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</si>
  <si>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</si>
  <si>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</si>
  <si>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</si>
  <si>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</si>
  <si>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</si>
  <si>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</si>
  <si>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</si>
  <si>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</si>
  <si>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</si>
  <si>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</si>
  <si>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</si>
  <si>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</si>
  <si>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</si>
  <si>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</si>
  <si>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</si>
  <si>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</si>
  <si>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</si>
  <si>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</si>
  <si>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</si>
  <si>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</si>
  <si>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</si>
  <si>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</si>
  <si>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</si>
  <si>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</si>
  <si>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</si>
  <si>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</si>
  <si>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</si>
  <si>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</si>
  <si>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</si>
  <si>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</si>
  <si>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</si>
  <si>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</si>
  <si>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</si>
  <si>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</si>
  <si>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</si>
  <si>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</si>
  <si>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</si>
  <si>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</si>
  <si>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</si>
  <si>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</si>
  <si>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</si>
  <si>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</si>
  <si>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</si>
  <si>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</si>
  <si>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</si>
  <si>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</si>
  <si>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</si>
  <si>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</si>
  <si>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</si>
  <si>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</si>
  <si>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</si>
  <si>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</si>
  <si>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</si>
  <si>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</si>
  <si>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</si>
  <si>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</si>
  <si>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</si>
  <si>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</si>
  <si>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</si>
  <si>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</si>
  <si>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</si>
  <si>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</si>
  <si>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</si>
  <si>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</si>
  <si>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</si>
  <si>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</si>
  <si>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</si>
  <si>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</si>
  <si>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</si>
  <si>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</si>
  <si>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</si>
  <si>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</si>
  <si>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</si>
  <si>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</si>
  <si>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</si>
  <si>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</si>
  <si>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</si>
  <si>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</si>
  <si>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</si>
  <si>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</si>
  <si>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</si>
  <si>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</si>
  <si>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</si>
  <si>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</si>
  <si>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</si>
  <si>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</si>
  <si>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</si>
  <si>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</si>
  <si>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</si>
  <si>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</si>
  <si>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</si>
  <si>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</si>
  <si>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</si>
  <si>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</si>
  <si>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</si>
  <si>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</si>
  <si>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</si>
  <si>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</si>
  <si>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</si>
  <si>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</si>
  <si>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</si>
  <si>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</si>
  <si>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</si>
  <si>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</si>
  <si>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</si>
  <si>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</si>
  <si>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</si>
  <si>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</si>
  <si>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</si>
  <si>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</si>
  <si>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</si>
  <si>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</si>
  <si>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</si>
  <si>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</si>
  <si>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</si>
  <si>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</si>
  <si>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</si>
  <si>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</si>
  <si>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</si>
  <si>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</si>
  <si>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</si>
  <si>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</si>
  <si>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</si>
  <si>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</si>
  <si>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</si>
  <si>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</si>
  <si>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</si>
  <si>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</si>
  <si>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</si>
  <si>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</si>
  <si>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</si>
  <si>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</si>
  <si>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</si>
  <si>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</si>
  <si>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</si>
  <si>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</si>
  <si>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</si>
  <si>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</si>
  <si>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</si>
  <si>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</si>
  <si>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</si>
  <si>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</si>
  <si>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</si>
  <si>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</si>
  <si>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</si>
  <si>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</si>
  <si>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</si>
  <si>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</si>
  <si>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</si>
  <si>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</si>
  <si>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</si>
  <si>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</si>
  <si>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</si>
  <si>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</si>
  <si>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</si>
  <si>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</si>
  <si>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</si>
  <si>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</si>
  <si>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</si>
  <si>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</si>
  <si>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</si>
  <si>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</si>
  <si>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</si>
  <si>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</si>
  <si>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</si>
  <si>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</si>
  <si>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</si>
  <si>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</si>
  <si>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</si>
  <si>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</si>
  <si>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</si>
  <si>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</si>
  <si>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</si>
  <si>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</si>
  <si>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</si>
  <si>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</si>
  <si>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</si>
  <si>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</si>
  <si>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</si>
  <si>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</si>
  <si>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</si>
  <si>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</si>
  <si>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</si>
  <si>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</si>
  <si>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</si>
  <si>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</si>
  <si>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</si>
  <si>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</si>
  <si>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</si>
  <si>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</si>
  <si>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</si>
  <si>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</si>
  <si>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</si>
  <si>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</si>
  <si>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</si>
  <si>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</si>
  <si>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</si>
  <si>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</si>
  <si>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</si>
  <si>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</si>
  <si>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</si>
  <si>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</si>
  <si>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</si>
  <si>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</si>
  <si>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</si>
  <si>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</si>
  <si>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</si>
  <si>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</si>
  <si>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</si>
  <si>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</si>
  <si>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</si>
  <si>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</si>
  <si>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</si>
  <si>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</si>
  <si>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</si>
  <si>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</si>
  <si>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</si>
  <si>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</si>
  <si>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</si>
  <si>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</si>
  <si>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</si>
  <si>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</si>
  <si>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</si>
  <si>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</si>
  <si>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</si>
  <si>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</si>
  <si>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</si>
  <si>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</si>
  <si>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</si>
  <si>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</si>
  <si>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</si>
  <si>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</si>
  <si>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</si>
  <si>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</si>
  <si>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</si>
  <si>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</si>
  <si>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</si>
  <si>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</si>
  <si>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</si>
  <si>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</si>
  <si>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</si>
  <si>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</si>
  <si>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</si>
  <si>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</si>
  <si>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</si>
  <si>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</si>
  <si>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</si>
  <si>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</si>
  <si>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</si>
  <si>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</si>
  <si>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</si>
  <si>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</si>
  <si>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</si>
  <si>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</si>
  <si>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</si>
  <si>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</si>
  <si>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</si>
  <si>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</si>
  <si>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</si>
  <si>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</si>
  <si>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</si>
  <si>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</si>
  <si>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</si>
  <si>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</si>
  <si>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</si>
  <si>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</si>
  <si>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</si>
  <si>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</si>
  <si>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</si>
  <si>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</si>
  <si>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</si>
  <si>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</si>
  <si>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</si>
  <si>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</si>
  <si>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</si>
  <si>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</si>
  <si>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</si>
  <si>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</si>
  <si>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</si>
  <si>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</si>
  <si>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</si>
  <si>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</si>
  <si>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</si>
  <si>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</si>
  <si>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</si>
  <si>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</si>
  <si>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</si>
  <si>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</si>
  <si>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</si>
  <si>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</si>
  <si>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</si>
  <si>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</si>
  <si>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</si>
  <si>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</si>
  <si>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</si>
  <si>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</si>
  <si>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</si>
  <si>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</si>
  <si>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</si>
  <si>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</si>
  <si>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</si>
  <si>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</si>
  <si>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</si>
  <si>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</si>
  <si>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</si>
  <si>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</si>
  <si>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</si>
  <si>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</si>
  <si>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</si>
  <si>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</si>
  <si>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</si>
  <si>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</si>
  <si>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</si>
  <si>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</si>
  <si>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</si>
  <si>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</si>
  <si>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</si>
  <si>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</si>
  <si>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</si>
  <si>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</si>
  <si>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</si>
  <si>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</si>
  <si>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</si>
  <si>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</si>
  <si>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</si>
  <si>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</si>
  <si>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</si>
  <si>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</si>
  <si>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</si>
  <si>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</si>
  <si>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</si>
  <si>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</si>
  <si>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</si>
  <si>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</si>
  <si>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</si>
  <si>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</si>
  <si>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</si>
  <si>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</si>
  <si>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</si>
  <si>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</si>
  <si>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</si>
  <si>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</si>
  <si>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</si>
  <si>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</si>
  <si>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</si>
  <si>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</si>
  <si>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</si>
  <si>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</si>
  <si>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</si>
  <si>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</si>
  <si>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</si>
  <si>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</si>
  <si>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</si>
  <si>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</si>
  <si>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</si>
  <si>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</si>
  <si>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</si>
  <si>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</si>
  <si>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</si>
  <si>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</si>
  <si>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</si>
  <si>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</si>
  <si>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</si>
  <si>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</si>
  <si>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</si>
  <si>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</si>
  <si>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</si>
  <si>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</si>
  <si>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</si>
  <si>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</si>
  <si>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</si>
  <si>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</si>
  <si>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</si>
  <si>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</si>
  <si>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</si>
  <si>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</si>
  <si>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</si>
  <si>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</si>
  <si>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</si>
  <si>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</si>
  <si>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</si>
  <si>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</si>
  <si>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</si>
  <si>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</si>
  <si>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</si>
  <si>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</si>
  <si>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</si>
  <si>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</si>
  <si>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</si>
  <si>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</si>
  <si>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</si>
  <si>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</si>
  <si>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</si>
  <si>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</si>
  <si>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</si>
  <si>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</si>
  <si>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</si>
  <si>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</si>
  <si>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</si>
  <si>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</si>
  <si>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</si>
  <si>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</si>
  <si>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</si>
  <si>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</si>
  <si>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</si>
  <si>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</si>
  <si>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</si>
  <si>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</si>
  <si>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</si>
  <si>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</si>
  <si>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</si>
  <si>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</si>
  <si>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</si>
  <si>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</si>
  <si>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</si>
  <si>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</si>
  <si>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</si>
  <si>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</si>
  <si>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</si>
  <si>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</si>
  <si>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</si>
  <si>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</si>
  <si>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</si>
  <si>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</si>
  <si>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</si>
  <si>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</si>
  <si>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</si>
  <si>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</si>
  <si>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</si>
  <si>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</si>
  <si>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</si>
  <si>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</si>
  <si>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</si>
  <si>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</si>
  <si>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</si>
  <si>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</si>
  <si>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</si>
  <si>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</si>
  <si>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</si>
  <si>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</si>
  <si>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</si>
  <si>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</si>
  <si>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</si>
  <si>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</si>
  <si>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</si>
  <si>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</si>
  <si>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</si>
  <si>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</si>
  <si>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</si>
  <si>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</si>
  <si>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</si>
  <si>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</si>
  <si>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</si>
  <si>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</si>
  <si>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</si>
  <si>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</si>
  <si>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</si>
  <si>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</si>
  <si>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</si>
  <si>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</si>
  <si>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</si>
  <si>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</si>
  <si>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</si>
  <si>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</si>
  <si>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</si>
  <si>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</si>
  <si>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</si>
  <si>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</si>
  <si>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</si>
  <si>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</si>
  <si>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</si>
  <si>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</si>
  <si>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</si>
  <si>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</si>
  <si>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</si>
  <si>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</si>
  <si>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</si>
  <si>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</si>
  <si>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</si>
  <si>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</si>
  <si>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</si>
  <si>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</si>
  <si>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</si>
  <si>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</si>
  <si>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</si>
  <si>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</si>
  <si>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</si>
  <si>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</si>
  <si>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</si>
  <si>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</si>
  <si>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</si>
  <si>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</si>
  <si>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</si>
  <si>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</si>
  <si>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</si>
  <si>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</si>
  <si>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</si>
  <si>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</si>
  <si>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</si>
  <si>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</si>
  <si>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</si>
  <si>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</si>
  <si>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</si>
  <si>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</si>
  <si>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</si>
  <si>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</si>
  <si>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</si>
  <si>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</si>
  <si>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</si>
  <si>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</si>
  <si>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</si>
  <si>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</si>
  <si>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</si>
  <si>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</si>
  <si>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</si>
  <si>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</si>
  <si>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</si>
  <si>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</si>
  <si>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</si>
  <si>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</si>
  <si>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</si>
  <si>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</si>
  <si>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</si>
  <si>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</si>
  <si>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</si>
  <si>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</si>
  <si>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</si>
  <si>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</si>
  <si>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</si>
  <si>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</si>
  <si>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</si>
  <si>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</si>
  <si>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</si>
  <si>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</si>
  <si>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</si>
  <si>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</si>
  <si>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</si>
  <si>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</si>
  <si>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</si>
  <si>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</si>
  <si>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</si>
  <si>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</si>
  <si>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</si>
  <si>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</si>
  <si>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</si>
  <si>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</si>
  <si>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</si>
  <si>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</si>
  <si>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</si>
  <si>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</si>
  <si>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</si>
  <si>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</si>
  <si>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</si>
  <si>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</si>
  <si>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</si>
  <si>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</si>
  <si>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</si>
  <si>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</si>
  <si>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</si>
  <si>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</si>
  <si>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</si>
  <si>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</si>
  <si>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</si>
  <si>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</si>
  <si>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</si>
  <si>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</si>
  <si>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</si>
  <si>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</si>
  <si>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</si>
  <si>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</si>
  <si>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</si>
  <si>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</si>
  <si>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</si>
  <si>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</si>
  <si>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</si>
  <si>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</si>
  <si>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</si>
  <si>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</si>
  <si>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</si>
  <si>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</si>
  <si>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</si>
  <si>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</si>
  <si>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</si>
  <si>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</si>
  <si>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</si>
  <si>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</si>
  <si>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</si>
  <si>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</si>
  <si>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</si>
  <si>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</si>
  <si>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</si>
  <si>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</si>
  <si>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</si>
  <si>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</si>
  <si>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</si>
  <si>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</si>
  <si>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</si>
  <si>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</si>
  <si>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</si>
  <si>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</si>
  <si>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</si>
  <si>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</si>
  <si>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</si>
  <si>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</si>
  <si>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</si>
  <si>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</si>
  <si>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</si>
  <si>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</si>
  <si>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</si>
  <si>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</si>
  <si>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</si>
  <si>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</si>
  <si>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</si>
  <si>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</si>
  <si>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</si>
  <si>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</si>
  <si>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</si>
  <si>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</si>
  <si>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</si>
  <si>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</si>
  <si>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</si>
  <si>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</si>
  <si>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</si>
  <si>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</si>
  <si>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</si>
  <si>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</si>
  <si>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</si>
  <si>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</si>
  <si>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</si>
  <si>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</si>
  <si>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</si>
  <si>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</si>
  <si>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</si>
  <si>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</si>
  <si>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</si>
  <si>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</si>
  <si>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</si>
  <si>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</si>
  <si>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</si>
  <si>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</si>
  <si>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</si>
  <si>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</si>
  <si>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</si>
  <si>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</si>
  <si>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</si>
  <si>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</si>
  <si>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</si>
  <si>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</si>
  <si>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</si>
  <si>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</si>
  <si>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</si>
  <si>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</si>
  <si>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</si>
  <si>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</si>
  <si>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</si>
  <si>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</si>
  <si>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</si>
  <si>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</si>
  <si>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</si>
  <si>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</si>
  <si>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</si>
  <si>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</si>
  <si>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</si>
  <si>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</si>
  <si>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</si>
  <si>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</si>
  <si>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</si>
  <si>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</si>
  <si>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</si>
  <si>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</si>
  <si>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</si>
  <si>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</si>
  <si>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</si>
  <si>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</si>
  <si>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</si>
  <si>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</si>
  <si>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</si>
  <si>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</si>
  <si>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</si>
  <si>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</si>
  <si>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</si>
  <si>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</si>
  <si>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</si>
  <si>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</si>
  <si>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</si>
  <si>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</si>
  <si>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</si>
  <si>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</si>
  <si>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</si>
  <si>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</si>
  <si>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</si>
  <si>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</si>
  <si>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</si>
  <si>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</si>
  <si>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</si>
  <si>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</si>
  <si>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</si>
  <si>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</si>
  <si>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</si>
  <si>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</si>
  <si>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</si>
  <si>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</si>
  <si>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</si>
  <si>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</si>
  <si>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</si>
  <si>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</si>
  <si>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</si>
  <si>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</si>
  <si>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</si>
  <si>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</si>
  <si>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</si>
  <si>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</si>
  <si>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</si>
  <si>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</si>
  <si>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</si>
  <si>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</si>
  <si>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</si>
  <si>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</si>
  <si>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</si>
  <si>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</si>
  <si>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</si>
  <si>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</si>
  <si>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</si>
  <si>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</si>
  <si>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</si>
  <si>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</si>
  <si>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</si>
  <si>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</si>
  <si>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</si>
  <si>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</si>
  <si>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</si>
  <si>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</si>
  <si>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</si>
  <si>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</si>
  <si>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</si>
  <si>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</si>
  <si>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</si>
  <si>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</si>
  <si>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</si>
  <si>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</si>
  <si>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</si>
  <si>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</si>
  <si>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</si>
  <si>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</si>
  <si>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</si>
  <si>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</si>
  <si>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</si>
  <si>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</si>
  <si>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</si>
  <si>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</si>
  <si>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</si>
  <si>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</si>
  <si>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</si>
  <si>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</si>
  <si>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</si>
  <si>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</si>
  <si>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</si>
  <si>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</si>
  <si>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</si>
  <si>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</si>
  <si>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</si>
  <si>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</si>
  <si>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</si>
  <si>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</si>
  <si>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</si>
  <si>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</si>
  <si>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</si>
  <si>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</si>
  <si>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</si>
  <si>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</si>
  <si>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</si>
  <si>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</si>
  <si>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</si>
  <si>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</si>
  <si>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</si>
  <si>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</si>
  <si>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</si>
  <si>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</si>
  <si>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</si>
  <si>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</si>
  <si>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</si>
  <si>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</si>
  <si>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</si>
  <si>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</si>
  <si>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</si>
  <si>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</si>
  <si>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</si>
  <si>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</si>
  <si>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</si>
  <si>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</si>
  <si>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</si>
  <si>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</si>
  <si>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</si>
  <si>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</si>
  <si>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</si>
  <si>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</si>
  <si>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</si>
  <si>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</si>
  <si>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</si>
  <si>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</si>
  <si>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</si>
  <si>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</si>
  <si>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</si>
  <si>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</si>
  <si>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</si>
  <si>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</si>
  <si>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</si>
  <si>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</si>
  <si>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</si>
  <si>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</si>
  <si>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</si>
  <si>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</si>
  <si>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</si>
  <si>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</si>
  <si>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</si>
  <si>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</si>
  <si>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 AKUSTICKÁ ZÁSTĚNA KOLEM VZT - KOMPLETNÍ D+M - akusticky pohltivá zástěna tlumící hluk VZT a CHL jednotek, zástěna musí splnit hygienický limit max 40dB, akustický návrh a posouzení součástí dodávky prvku dle konkrétně dodaného zařízení - půdorysný rozměr cca 7,8 x 4,00 m, výška konstrukce 1,5m nad atiku - kompletní dodávka a montáž sys. akustické zástěny lehké - kotvení gravitační, vč. přitížení bet. prefabrikáty - nosné a pomocné konstrukce, svislé nosné prvky, horizontální a diagonální zavětrování ocelové, žárově pozinkované, montované - vnější výplň lamely - žaluzie hliníkové tuhé - vnitřní líc zástěny akusticky pohltivé panely s výplní minerální vaty - kompletní D+M vč. veškerých kotvení, těsnění, dilatací apod. - Žárové pozinkování viz. TZ - Povrchové úpravy : Místo zabudování prvku - vnější atmosféra       _x000D_
stupeň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</si>
  <si>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</si>
  <si>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</si>
  <si>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</si>
  <si>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</si>
  <si>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</si>
  <si>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</si>
  <si>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</si>
  <si>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</si>
  <si>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</si>
  <si>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</si>
  <si>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</si>
  <si>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</si>
  <si>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</si>
  <si>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</si>
  <si>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</si>
  <si>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</si>
  <si>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</si>
  <si>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</si>
  <si>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</si>
  <si>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</si>
  <si>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</si>
  <si>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</si>
  <si>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</si>
  <si>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</si>
  <si>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</si>
  <si>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</si>
  <si>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</si>
  <si>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</si>
  <si>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</si>
  <si>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</si>
  <si>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</si>
  <si>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</si>
  <si>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</si>
  <si>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</si>
  <si>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</si>
  <si>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</si>
  <si>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</si>
  <si>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</si>
  <si>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</si>
  <si>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</si>
  <si>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</si>
  <si>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</si>
  <si>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</si>
  <si>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</si>
  <si>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</si>
  <si>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</si>
  <si>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</si>
  <si>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</si>
  <si>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</si>
  <si>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</si>
  <si>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</si>
  <si>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</si>
  <si>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</si>
  <si>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</si>
  <si>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</si>
  <si>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</si>
  <si>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</si>
  <si>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</si>
  <si>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</si>
  <si>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</si>
  <si>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</si>
  <si>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</si>
  <si>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</si>
  <si>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</si>
  <si>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</si>
  <si>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</si>
  <si>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</si>
  <si>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</si>
  <si>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</si>
  <si>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</si>
  <si>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</si>
  <si>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</si>
  <si>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</si>
  <si>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</si>
  <si>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</si>
  <si>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</si>
  <si>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</si>
  <si>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</si>
  <si>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</si>
  <si>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</si>
  <si>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</si>
  <si>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</si>
  <si>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</si>
  <si>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</si>
  <si>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</si>
  <si>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</si>
  <si>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</si>
  <si>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</si>
  <si>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</si>
  <si>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</si>
  <si>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</si>
  <si>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</si>
  <si>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</si>
  <si>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</si>
  <si>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</si>
  <si>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</si>
  <si>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</si>
  <si>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</si>
  <si>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</si>
  <si>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</si>
  <si>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</si>
  <si>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</si>
  <si>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</si>
  <si>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</si>
  <si>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</si>
  <si>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</si>
  <si>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</si>
  <si>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</si>
  <si>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</si>
  <si>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</si>
  <si>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</si>
  <si>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</si>
  <si>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</si>
  <si>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</si>
  <si>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</si>
  <si>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</si>
  <si>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</si>
  <si>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</si>
  <si>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</si>
  <si>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</si>
  <si>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</si>
  <si>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</si>
  <si>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</si>
  <si>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</si>
  <si>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</si>
  <si>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</si>
  <si>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</si>
  <si>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</si>
  <si>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</si>
  <si>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</si>
  <si>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</si>
  <si>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</si>
  <si>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</si>
  <si>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</si>
  <si>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</si>
  <si>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</si>
  <si>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</si>
  <si>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</si>
  <si>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</si>
  <si>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</si>
  <si>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</si>
  <si>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</si>
  <si>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</si>
  <si>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</si>
  <si>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</si>
  <si>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</si>
  <si>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</si>
  <si>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</si>
  <si>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</si>
  <si>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</si>
  <si>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</si>
  <si>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</si>
  <si>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</si>
  <si>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</si>
  <si>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</si>
  <si>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</si>
  <si>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</si>
  <si>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</si>
  <si>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</si>
  <si>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</si>
  <si>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</si>
  <si>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</si>
  <si>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</si>
  <si>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</si>
  <si>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</si>
  <si>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</si>
  <si>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</si>
  <si>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</si>
  <si>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</si>
  <si>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</si>
  <si>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</si>
  <si>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</si>
  <si>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</si>
  <si>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</si>
  <si>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</si>
  <si>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</si>
  <si>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</si>
  <si>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</si>
  <si>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</si>
  <si>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</si>
  <si>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</si>
  <si>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</si>
  <si>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</si>
  <si>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</si>
  <si>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</si>
  <si>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</si>
  <si>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</si>
  <si>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</si>
  <si>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</si>
  <si>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</si>
  <si>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</si>
  <si>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</si>
  <si>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</si>
  <si>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</si>
  <si>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</si>
  <si>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</si>
  <si>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</si>
  <si>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</si>
  <si>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</si>
  <si>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</si>
  <si>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</si>
  <si>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</si>
  <si>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</si>
  <si>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</si>
  <si>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</si>
  <si>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</si>
  <si>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</si>
  <si>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</si>
  <si>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</si>
  <si>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</si>
  <si>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</si>
  <si>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</si>
  <si>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</si>
  <si>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</si>
  <si>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</si>
  <si>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</si>
  <si>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</si>
  <si>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</si>
  <si>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</si>
  <si>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</si>
  <si>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</si>
  <si>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</si>
  <si>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</si>
  <si>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</si>
  <si>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</si>
  <si>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</si>
  <si>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</si>
  <si>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</si>
  <si>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</si>
  <si>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</si>
  <si>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</si>
  <si>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</si>
  <si>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</si>
  <si>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</si>
  <si>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</si>
  <si>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</si>
  <si>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</si>
  <si>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</si>
  <si>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</si>
  <si>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</si>
  <si>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</si>
  <si>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</si>
  <si>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</si>
  <si>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</si>
  <si>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</si>
  <si>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</si>
  <si>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</si>
  <si>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</si>
  <si>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</si>
  <si>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</si>
  <si>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</si>
  <si>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</si>
  <si>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</si>
  <si>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</si>
  <si>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</si>
  <si>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</si>
  <si>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</si>
  <si>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</si>
  <si>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</si>
  <si>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</si>
  <si>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</si>
  <si>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</si>
  <si>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</si>
  <si>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</si>
  <si>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</si>
  <si>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</si>
  <si>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</si>
  <si>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</si>
  <si>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</si>
  <si>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</si>
  <si>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</si>
  <si>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</si>
  <si>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</si>
  <si>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</si>
  <si>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</si>
  <si>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</si>
  <si>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</si>
  <si>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</si>
  <si>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</si>
  <si>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</si>
  <si>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</si>
  <si>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</si>
  <si>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</si>
  <si>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</si>
  <si>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</si>
  <si>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</si>
  <si>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</si>
  <si>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</si>
  <si>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</si>
  <si>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</si>
  <si>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</si>
  <si>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</si>
  <si>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</si>
  <si>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</si>
  <si>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</si>
  <si>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</si>
  <si>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</si>
  <si>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</si>
  <si>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</si>
  <si>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</si>
  <si>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</si>
  <si>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</si>
  <si>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</si>
  <si>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</si>
  <si>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</si>
  <si>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</si>
  <si>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</si>
  <si>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</si>
  <si>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</si>
  <si>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</si>
  <si>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</si>
  <si>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</si>
  <si>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</si>
  <si>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</si>
  <si>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</si>
  <si>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</si>
  <si>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</si>
  <si>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</si>
  <si>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</si>
  <si>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</si>
  <si>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</si>
  <si>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</si>
  <si>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</si>
  <si>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</si>
  <si>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</si>
  <si>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</si>
  <si>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</si>
  <si>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</si>
  <si>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</si>
  <si>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</si>
  <si>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</si>
  <si>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</si>
  <si>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</si>
  <si>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</si>
  <si>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</si>
  <si>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</si>
  <si>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</si>
  <si>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</si>
  <si>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</si>
  <si>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</si>
  <si>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</si>
  <si>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</si>
  <si>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</si>
  <si>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</si>
  <si>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</si>
  <si>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</si>
  <si>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</si>
  <si>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</si>
  <si>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</si>
  <si>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</si>
  <si>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</si>
  <si>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</si>
  <si>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</si>
  <si>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</si>
  <si>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</si>
  <si>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</si>
  <si>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</si>
  <si>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</si>
  <si>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</si>
  <si>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</si>
  <si>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</si>
  <si>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</si>
  <si>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</si>
  <si>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</si>
  <si>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</si>
  <si>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</si>
  <si>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</si>
  <si>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</si>
  <si>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</si>
  <si>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</si>
  <si>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</si>
  <si>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</si>
  <si>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</si>
  <si>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</si>
  <si>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</si>
  <si>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</si>
  <si>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</si>
  <si>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</si>
  <si>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</si>
  <si>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</si>
  <si>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</si>
  <si>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</si>
  <si>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</si>
  <si>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</si>
  <si>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</si>
  <si>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</si>
  <si>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</si>
  <si>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</si>
  <si>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</si>
  <si>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</si>
  <si>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</si>
  <si>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</si>
  <si>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</si>
  <si>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</si>
  <si>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</si>
  <si>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</si>
  <si>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</si>
  <si>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</si>
  <si>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</si>
  <si>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</si>
  <si>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</si>
  <si>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</si>
  <si>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</si>
  <si>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</si>
  <si>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</si>
  <si>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</si>
  <si>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</si>
  <si>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</si>
  <si>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</si>
  <si>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</si>
  <si>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</si>
  <si>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</si>
  <si>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</si>
  <si>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</si>
  <si>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</si>
  <si>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</si>
  <si>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</si>
  <si>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</si>
  <si>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</si>
  <si>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</si>
  <si>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</si>
  <si>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</si>
  <si>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</si>
  <si>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</si>
  <si>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</si>
  <si>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</si>
  <si>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</si>
  <si>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</si>
  <si>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</si>
  <si>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</si>
  <si>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</si>
  <si>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</si>
  <si>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</si>
  <si>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</si>
  <si>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</si>
  <si>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</si>
  <si>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</si>
  <si>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</si>
  <si>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</si>
  <si>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</si>
  <si>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</si>
  <si>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</si>
  <si>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</si>
  <si>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</si>
  <si>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</si>
  <si>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</si>
  <si>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</si>
  <si>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</si>
  <si>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</si>
  <si>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</si>
  <si>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</si>
  <si>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</si>
  <si>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</si>
  <si>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</si>
  <si>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</si>
  <si>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</si>
  <si>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</si>
  <si>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</si>
  <si>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</si>
  <si>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</si>
  <si>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</si>
  <si>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</si>
  <si>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</si>
  <si>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</si>
  <si>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</si>
  <si>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</si>
  <si>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</si>
  <si>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</si>
  <si>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</si>
  <si>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</si>
  <si>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</si>
  <si>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</si>
  <si>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</si>
  <si>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</si>
  <si>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</si>
  <si>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</si>
  <si>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</si>
  <si>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</si>
  <si>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</si>
  <si>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</si>
  <si>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</si>
  <si>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</si>
  <si>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</si>
  <si>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</si>
  <si>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</si>
  <si>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</si>
  <si>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</si>
  <si>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</si>
  <si>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</si>
  <si>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</si>
  <si>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</si>
  <si>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</si>
  <si>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</si>
  <si>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</si>
  <si>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</si>
  <si>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</si>
  <si>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</si>
  <si>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</si>
  <si>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</si>
  <si>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</si>
  <si>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</si>
  <si>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</si>
  <si>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</si>
  <si>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</si>
  <si>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</si>
  <si>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</si>
  <si>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</si>
  <si>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</si>
  <si>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</si>
  <si>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</si>
  <si>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</si>
  <si>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</si>
  <si>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</si>
  <si>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</si>
  <si>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</si>
  <si>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</si>
  <si>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</si>
  <si>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</si>
  <si>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</si>
  <si>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</si>
  <si>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</si>
  <si>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</si>
  <si>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</si>
  <si>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</si>
  <si>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</si>
  <si>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</si>
  <si>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</si>
  <si>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</si>
  <si>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</si>
  <si>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</si>
  <si>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</si>
  <si>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</si>
  <si>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</si>
  <si>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</si>
  <si>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</si>
  <si>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</si>
  <si>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</si>
  <si>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</si>
  <si>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</si>
  <si>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</si>
  <si>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</si>
  <si>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</si>
  <si>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</si>
  <si>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</si>
  <si>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</si>
  <si>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</si>
  <si>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</si>
  <si>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</si>
  <si>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</si>
  <si>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</si>
  <si>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</si>
  <si>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</si>
  <si>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</si>
  <si>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</si>
  <si>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</si>
  <si>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</si>
  <si>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</si>
  <si>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</si>
  <si>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</si>
  <si>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</si>
  <si>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</si>
  <si>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</si>
  <si>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</si>
  <si>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</si>
  <si>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</si>
  <si>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</si>
  <si>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</si>
  <si>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</si>
  <si>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</si>
  <si>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</si>
  <si>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</si>
  <si>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</si>
  <si>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</si>
  <si>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</si>
  <si>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</si>
  <si>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</si>
  <si>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</si>
  <si>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</si>
  <si>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</si>
  <si>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</si>
  <si>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</si>
  <si>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</si>
  <si>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</si>
  <si>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</si>
  <si>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</si>
  <si>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</si>
  <si>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</si>
  <si>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</si>
  <si>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</si>
  <si>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</si>
  <si>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</si>
  <si>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</si>
  <si>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</si>
  <si>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</si>
  <si>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</si>
  <si>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</si>
  <si>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</si>
  <si>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</si>
  <si>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</si>
  <si>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</si>
  <si>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</si>
  <si>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</si>
  <si>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</si>
  <si>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</si>
  <si>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</si>
  <si>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</si>
  <si>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</si>
  <si>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</si>
  <si>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</si>
  <si>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</si>
  <si>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</si>
  <si>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</si>
  <si>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</si>
  <si>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</si>
  <si>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</si>
  <si>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</si>
  <si>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</si>
  <si>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</si>
  <si>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</si>
  <si>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</si>
  <si>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</si>
  <si>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</si>
  <si>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</si>
  <si>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</si>
  <si>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</si>
  <si>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</si>
  <si>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</si>
  <si>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</si>
  <si>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</si>
  <si>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</si>
  <si>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</si>
  <si>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</si>
  <si>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</si>
  <si>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</si>
  <si>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</si>
  <si>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</si>
  <si>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</si>
  <si>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</si>
  <si>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</si>
  <si>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</si>
  <si>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</si>
  <si>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</si>
  <si>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</si>
  <si>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</si>
  <si>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</si>
  <si>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</si>
  <si>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</si>
  <si>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</si>
  <si>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</si>
  <si>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</si>
  <si>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</si>
  <si>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</si>
  <si>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</si>
  <si>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</si>
  <si>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</si>
  <si>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</si>
  <si>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</si>
  <si>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</si>
  <si>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</si>
  <si>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</si>
  <si>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</si>
  <si>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</si>
  <si>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</si>
  <si>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</si>
  <si>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</si>
  <si>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</si>
  <si>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</si>
  <si>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</si>
  <si>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</si>
  <si>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</si>
  <si>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</si>
  <si>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</si>
  <si>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</si>
  <si>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</si>
  <si>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</si>
  <si>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</si>
  <si>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</si>
  <si>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</si>
  <si>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</si>
  <si>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</si>
  <si>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</si>
  <si>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</si>
  <si>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</si>
  <si>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</si>
  <si>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</si>
  <si>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</si>
  <si>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</si>
  <si>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</si>
  <si>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</si>
  <si>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</si>
  <si>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</si>
  <si>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</si>
  <si>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</si>
  <si>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</si>
  <si>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</si>
  <si>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</si>
  <si>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</si>
  <si>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</si>
  <si>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</si>
  <si>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</si>
  <si>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</si>
  <si>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</si>
  <si>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</si>
  <si>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</si>
  <si>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</si>
  <si>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</si>
  <si>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</si>
  <si>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</si>
  <si>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</si>
  <si>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</si>
  <si>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</si>
  <si>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</si>
  <si>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</si>
  <si>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</si>
  <si>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</si>
  <si>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</si>
  <si>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</si>
  <si>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</si>
  <si>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</si>
  <si>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</si>
  <si>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</si>
  <si>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</si>
  <si>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</si>
  <si>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</si>
  <si>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</si>
  <si>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</si>
  <si>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</si>
  <si>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</si>
  <si>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</si>
  <si>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</si>
  <si>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</si>
  <si>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</si>
  <si>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</si>
  <si>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</si>
  <si>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</si>
  <si>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</si>
  <si>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</si>
  <si>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</si>
  <si>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</si>
  <si>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</si>
  <si>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</si>
  <si>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</si>
  <si>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</si>
  <si>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</si>
  <si>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</si>
  <si>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</si>
  <si>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</si>
  <si>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</si>
  <si>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</si>
  <si>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</si>
  <si>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</si>
  <si>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</si>
  <si>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</si>
  <si>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</si>
  <si>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</si>
  <si>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</si>
  <si>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</si>
  <si>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</si>
  <si>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</si>
  <si>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</si>
  <si>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</si>
  <si>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</si>
  <si>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</si>
  <si>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</si>
  <si>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</si>
  <si>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</si>
  <si>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</si>
  <si>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</si>
  <si>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</si>
  <si>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</si>
  <si>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</si>
  <si>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</si>
  <si>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</si>
  <si>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</si>
  <si>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</si>
  <si>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</si>
  <si>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</si>
  <si>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</si>
  <si>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</si>
  <si>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</si>
  <si>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</si>
  <si>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</si>
  <si>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</si>
  <si>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</si>
  <si>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</si>
  <si>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</si>
  <si>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</si>
  <si>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</si>
  <si>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</si>
  <si>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</si>
  <si>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</si>
  <si>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</si>
  <si>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</si>
  <si>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</si>
  <si>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</si>
  <si>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</si>
  <si>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</si>
  <si>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</si>
  <si>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</si>
  <si>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</si>
  <si>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</si>
  <si>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</si>
  <si>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</si>
  <si>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</si>
  <si>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</si>
  <si>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</si>
  <si>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</si>
  <si>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</si>
  <si>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</si>
  <si>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</si>
  <si>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</si>
  <si>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</si>
  <si>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</si>
  <si>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</si>
  <si>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</si>
  <si>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</si>
  <si>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</si>
  <si>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</si>
  <si>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</si>
  <si>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</si>
  <si>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</si>
  <si>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</si>
  <si>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</si>
  <si>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</si>
  <si>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</si>
  <si>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</si>
  <si>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</si>
  <si>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</si>
  <si>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</si>
  <si>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</si>
  <si>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</si>
  <si>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</si>
  <si>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</si>
  <si>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</si>
  <si>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</si>
  <si>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</si>
  <si>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</si>
  <si>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</si>
  <si>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</si>
  <si>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</si>
  <si>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</si>
  <si>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</si>
  <si>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</si>
  <si>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</si>
  <si>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</si>
  <si>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</si>
  <si>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</si>
  <si>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</si>
  <si>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</si>
  <si>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</si>
  <si>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</si>
  <si>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</si>
  <si>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</si>
  <si>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</si>
  <si>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</si>
  <si>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</si>
  <si>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</si>
  <si>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</si>
  <si>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</si>
  <si>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</si>
  <si>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</si>
  <si>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</si>
  <si>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</si>
  <si>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</si>
  <si>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</si>
  <si>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</si>
  <si>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</si>
  <si>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</si>
  <si>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</si>
  <si>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</si>
  <si>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</si>
  <si>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</si>
  <si>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</si>
  <si>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</si>
  <si>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</si>
  <si>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</si>
  <si>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</si>
  <si>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</si>
  <si>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</si>
  <si>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</si>
  <si>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</si>
  <si>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</si>
  <si>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</si>
  <si>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</si>
  <si>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</si>
  <si>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</si>
  <si>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</si>
  <si>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</si>
  <si>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</si>
  <si>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</si>
  <si>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</si>
  <si>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</si>
  <si>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</si>
  <si>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</si>
  <si>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</si>
  <si>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</si>
  <si>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</si>
  <si>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</si>
  <si>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</si>
  <si>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</si>
  <si>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</si>
  <si>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</si>
  <si>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</si>
  <si>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</si>
  <si>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</si>
  <si>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</si>
  <si>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</si>
  <si>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</si>
  <si>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</si>
  <si>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</si>
  <si>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</si>
  <si>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</si>
  <si>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</si>
  <si>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</si>
  <si>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</si>
  <si>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</si>
  <si>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</si>
  <si>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</si>
  <si>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</si>
  <si>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</si>
  <si>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</si>
  <si>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</si>
  <si>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</si>
  <si>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</si>
  <si>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</si>
  <si>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</si>
  <si>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</si>
  <si>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</si>
  <si>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</si>
  <si>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</si>
  <si>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</si>
  <si>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</si>
  <si>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</si>
  <si>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</si>
  <si>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</si>
  <si>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</si>
  <si>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</si>
  <si>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</si>
  <si>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</si>
  <si>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</si>
  <si>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</si>
  <si>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</si>
  <si>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</si>
  <si>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</si>
  <si>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</si>
  <si>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</si>
  <si>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</si>
  <si>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</si>
  <si>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</si>
  <si>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</si>
  <si>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</si>
  <si>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</si>
  <si>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</si>
  <si>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</si>
  <si>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</si>
  <si>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</si>
  <si>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</si>
  <si>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</si>
  <si>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</si>
  <si>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</si>
  <si>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</si>
  <si>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</si>
  <si>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</si>
  <si>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</si>
  <si>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</si>
  <si>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</si>
  <si>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</si>
  <si>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</si>
  <si>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</si>
  <si>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</si>
  <si>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</si>
  <si>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</si>
  <si>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</si>
  <si>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</si>
  <si>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</si>
  <si>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</si>
  <si>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</si>
  <si>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</si>
  <si>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</si>
  <si>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</si>
  <si>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</si>
  <si>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</si>
  <si>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</si>
  <si>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</si>
  <si>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</si>
  <si>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</si>
  <si>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</si>
  <si>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</si>
  <si>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</si>
  <si>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</si>
  <si>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</si>
  <si>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</si>
  <si>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</si>
  <si>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</si>
  <si>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</si>
  <si>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</si>
  <si>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</si>
  <si>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</si>
  <si>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</si>
  <si>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</si>
  <si>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</si>
  <si>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</si>
  <si>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</si>
  <si>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</si>
  <si>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</si>
  <si>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</si>
  <si>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</si>
  <si>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</si>
  <si>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</si>
  <si>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</si>
  <si>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</si>
  <si>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</si>
  <si>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</si>
  <si>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</si>
  <si>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</si>
  <si>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</si>
  <si>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</si>
  <si>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</si>
  <si>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</si>
  <si>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</si>
  <si>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</si>
  <si>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</si>
  <si>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</si>
  <si>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</si>
  <si>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</si>
  <si>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</si>
  <si>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</si>
  <si>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</si>
  <si>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</si>
  <si>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</si>
  <si>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</si>
  <si>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</si>
  <si>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</si>
  <si>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</si>
  <si>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</si>
  <si>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</si>
  <si>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</si>
  <si>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</si>
  <si>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</si>
  <si>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</si>
  <si>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</si>
  <si>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</si>
  <si>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</si>
  <si>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</si>
  <si>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</si>
  <si>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</si>
  <si>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</si>
  <si>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</si>
  <si>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</si>
  <si>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</si>
  <si>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</si>
  <si>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</si>
  <si>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</si>
  <si>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</si>
  <si>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</si>
  <si>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</si>
  <si>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</si>
  <si>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</si>
  <si>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</si>
  <si>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</si>
  <si>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</si>
  <si>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</si>
  <si>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</si>
  <si>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</si>
  <si>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</si>
  <si>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</si>
  <si>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</si>
  <si>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</si>
  <si>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</si>
  <si>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</si>
  <si>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</si>
  <si>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</si>
  <si>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</si>
  <si>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</si>
  <si>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</si>
  <si>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</si>
  <si>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</si>
  <si>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</si>
  <si>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</si>
  <si>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</si>
  <si>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</si>
  <si>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</si>
  <si>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</si>
  <si>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</si>
  <si>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</si>
  <si>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</si>
  <si>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</si>
  <si>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</si>
  <si>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</si>
  <si>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</si>
  <si>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</si>
  <si>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N1sv. LED nouzové, značící směr úniku, adresné, včetně piktogramu, připojeno na CBS, včetně rámečku pro vestavění</t>
  </si>
  <si>
    <t>-1338691532</t>
  </si>
  <si>
    <t>D143.0605</t>
  </si>
  <si>
    <t xml:space="preserve">Svítidlo N4_x000D_
sv. LED přisazené nouzové protipanické, adresné, optika area, připojeno na CBS_x000D_
</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</si>
  <si>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</si>
  <si>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</si>
  <si>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</si>
  <si>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</si>
  <si>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</si>
  <si>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</si>
  <si>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</si>
  <si>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</si>
  <si>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</si>
  <si>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</si>
  <si>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</si>
  <si>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</si>
  <si>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</si>
  <si>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</si>
  <si>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</si>
  <si>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</si>
  <si>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</si>
  <si>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</si>
  <si>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</si>
  <si>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</si>
  <si>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</si>
  <si>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</si>
  <si>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</si>
  <si>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</si>
  <si>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</si>
  <si>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</si>
  <si>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</si>
  <si>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</si>
  <si>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</si>
  <si>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</si>
  <si>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</si>
  <si>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</si>
  <si>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</si>
  <si>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</si>
  <si>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</si>
  <si>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</si>
  <si>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</si>
  <si>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</si>
  <si>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</si>
  <si>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</si>
  <si>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</si>
  <si>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</si>
  <si>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</si>
  <si>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</si>
  <si>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</si>
  <si>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</si>
  <si>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</si>
  <si>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</si>
  <si>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</si>
  <si>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</si>
  <si>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</si>
  <si>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</si>
  <si>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</si>
  <si>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</si>
  <si>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</si>
  <si>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</si>
  <si>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</si>
  <si>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</si>
  <si>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</si>
  <si>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</si>
  <si>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</si>
  <si>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</si>
  <si>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</si>
  <si>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</si>
  <si>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</si>
  <si>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</si>
  <si>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</si>
  <si>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</si>
  <si>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</si>
  <si>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</si>
  <si>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</si>
  <si>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</si>
  <si>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</si>
  <si>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</si>
  <si>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</si>
  <si>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</si>
  <si>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</si>
  <si>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</si>
  <si>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</si>
  <si>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</si>
  <si>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</si>
  <si>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</si>
  <si>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</si>
  <si>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</si>
  <si>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</si>
  <si>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</si>
  <si>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</si>
  <si>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</si>
  <si>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</si>
  <si>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</si>
  <si>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</si>
  <si>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</si>
  <si>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</si>
  <si>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</si>
  <si>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</si>
  <si>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</si>
  <si>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</si>
  <si>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</si>
  <si>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</si>
  <si>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</si>
  <si>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</si>
  <si>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</si>
  <si>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</si>
  <si>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</si>
  <si>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</si>
  <si>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</si>
  <si>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</si>
  <si>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</si>
  <si>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</si>
  <si>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</si>
  <si>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</si>
  <si>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</si>
  <si>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</si>
  <si>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</si>
  <si>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</si>
  <si>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</si>
  <si>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</si>
  <si>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</si>
  <si>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</si>
  <si>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</si>
  <si>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</si>
  <si>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</si>
  <si>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</si>
  <si>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</si>
  <si>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</si>
  <si>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</si>
  <si>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</si>
  <si>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</si>
  <si>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</si>
  <si>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</si>
  <si>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</si>
  <si>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</si>
  <si>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</si>
  <si>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</si>
  <si>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</si>
  <si>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</si>
  <si>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</si>
  <si>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</si>
  <si>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</si>
  <si>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</si>
  <si>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</si>
  <si>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</si>
  <si>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</si>
  <si>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</si>
  <si>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</si>
  <si>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</si>
  <si>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</si>
  <si>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</si>
  <si>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</si>
  <si>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</si>
  <si>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</si>
  <si>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</si>
  <si>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</si>
  <si>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</si>
  <si>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</si>
  <si>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</si>
  <si>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</si>
  <si>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</si>
  <si>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</si>
  <si>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</si>
  <si>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</si>
  <si>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</si>
  <si>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</si>
  <si>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</si>
  <si>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</si>
  <si>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</si>
  <si>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</si>
  <si>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</si>
  <si>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</si>
  <si>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</si>
  <si>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</si>
  <si>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</si>
  <si>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</si>
  <si>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</si>
  <si>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</si>
  <si>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</si>
  <si>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</si>
  <si>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</si>
  <si>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</si>
  <si>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</si>
  <si>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</si>
  <si>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</si>
  <si>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</si>
  <si>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</si>
  <si>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</si>
  <si>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</si>
  <si>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</si>
  <si>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</si>
  <si>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</si>
  <si>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</si>
  <si>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</si>
  <si>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</si>
  <si>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</si>
  <si>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</si>
  <si>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</si>
  <si>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</si>
  <si>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</si>
  <si>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</si>
  <si>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</si>
  <si>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</si>
  <si>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</si>
  <si>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</si>
  <si>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</si>
  <si>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</si>
  <si>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</si>
  <si>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</si>
  <si>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</si>
  <si>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</si>
  <si>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</si>
  <si>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</si>
  <si>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</si>
  <si>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</si>
  <si>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</si>
  <si>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</si>
  <si>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</si>
  <si>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</si>
  <si>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</si>
  <si>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</si>
  <si>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</si>
  <si>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</si>
  <si>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</si>
  <si>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</si>
  <si>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</si>
  <si>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</si>
  <si>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</si>
  <si>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</si>
  <si>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</si>
  <si>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</si>
  <si>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</si>
  <si>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</si>
  <si>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</si>
  <si>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</si>
  <si>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</si>
  <si>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</si>
  <si>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</si>
  <si>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</si>
  <si>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</si>
  <si>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</si>
  <si>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</si>
  <si>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</si>
  <si>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</si>
  <si>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</si>
  <si>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</si>
  <si>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</si>
  <si>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</si>
  <si>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</si>
  <si>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</si>
  <si>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</si>
  <si>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</si>
  <si>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</si>
  <si>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</si>
  <si>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</si>
  <si>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</si>
  <si>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</si>
  <si>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</si>
  <si>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</si>
  <si>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</si>
  <si>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</si>
  <si>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</si>
  <si>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</si>
  <si>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</si>
  <si>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chrániček-NEJSOU součástí výkazu výměr -DODÁVÁ investor</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</si>
  <si>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</si>
  <si>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</si>
  <si>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</si>
  <si>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</si>
  <si>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</si>
  <si>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</si>
  <si>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</si>
  <si>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</si>
  <si>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</si>
  <si>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</si>
  <si>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</si>
  <si>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</si>
  <si>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</si>
  <si>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</si>
  <si>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</si>
  <si>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</si>
  <si>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</si>
  <si>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</si>
  <si>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</si>
  <si>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</si>
  <si>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</si>
  <si>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</si>
  <si>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</si>
  <si>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</si>
  <si>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</si>
  <si>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</si>
  <si>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</si>
  <si>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</si>
  <si>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</si>
  <si>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</si>
  <si>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</si>
  <si>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</si>
  <si>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</si>
  <si>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</si>
  <si>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</si>
  <si>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</si>
  <si>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</si>
  <si>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</si>
  <si>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</si>
  <si>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</si>
  <si>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</si>
  <si>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</si>
  <si>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</si>
  <si>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</si>
  <si>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</si>
  <si>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</si>
  <si>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</si>
  <si>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</si>
  <si>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</si>
  <si>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</si>
  <si>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</si>
  <si>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</si>
  <si>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</si>
  <si>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</si>
  <si>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</si>
  <si>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</si>
  <si>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</si>
  <si>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</si>
  <si>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</si>
  <si>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</si>
  <si>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</si>
  <si>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</si>
  <si>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</si>
  <si>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</si>
  <si>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</si>
  <si>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</si>
  <si>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</si>
  <si>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</si>
  <si>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</si>
  <si>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</si>
  <si>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</si>
  <si>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</si>
  <si>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</si>
  <si>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</si>
  <si>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</si>
  <si>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</si>
  <si>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</si>
  <si>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</si>
  <si>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</si>
  <si>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</si>
  <si>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</si>
  <si>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</si>
  <si>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</si>
  <si>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</si>
  <si>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</si>
  <si>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</si>
  <si>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</si>
  <si>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</si>
  <si>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</si>
  <si>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</si>
  <si>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</si>
  <si>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</si>
  <si>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</si>
  <si>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</si>
  <si>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</si>
  <si>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</si>
  <si>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</si>
  <si>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</si>
  <si>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</si>
  <si>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</si>
  <si>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</si>
  <si>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</si>
  <si>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</si>
  <si>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</si>
  <si>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</si>
  <si>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</si>
  <si>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</si>
  <si>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</si>
  <si>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</si>
  <si>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</si>
  <si>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</si>
  <si>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</si>
  <si>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</si>
  <si>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</si>
  <si>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</si>
  <si>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</si>
  <si>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</si>
  <si>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</si>
  <si>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</si>
  <si>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</si>
  <si>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</si>
  <si>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</si>
  <si>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</si>
  <si>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</si>
  <si>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</si>
  <si>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</si>
  <si>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</si>
  <si>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</si>
  <si>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</si>
  <si>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</si>
  <si>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</si>
  <si>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</si>
  <si>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</si>
  <si>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</si>
  <si>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</si>
  <si>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</si>
  <si>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</si>
  <si>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</si>
  <si>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</si>
  <si>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</si>
  <si>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</si>
  <si>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</si>
  <si>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</si>
  <si>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</si>
  <si>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</si>
  <si>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</si>
  <si>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</si>
  <si>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</si>
  <si>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</si>
  <si>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</si>
  <si>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</si>
  <si>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</si>
  <si>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</si>
  <si>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</si>
  <si>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</si>
  <si>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</si>
  <si>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</si>
  <si>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</si>
  <si>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</si>
  <si>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</si>
  <si>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</si>
  <si>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</si>
  <si>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</si>
  <si>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</si>
  <si>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</si>
  <si>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</si>
  <si>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</si>
  <si>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</si>
  <si>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</si>
  <si>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</si>
  <si>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</si>
  <si>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</si>
  <si>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</si>
  <si>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</si>
  <si>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</si>
  <si>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</si>
  <si>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</si>
  <si>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</si>
  <si>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</si>
  <si>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</si>
  <si>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</si>
  <si>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</si>
  <si>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</si>
  <si>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</si>
  <si>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</si>
  <si>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</si>
  <si>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</si>
  <si>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</si>
  <si>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</si>
  <si>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</si>
  <si>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</si>
  <si>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</si>
  <si>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</si>
  <si>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</si>
  <si>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</si>
  <si>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</si>
  <si>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</si>
  <si>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</si>
  <si>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</si>
  <si>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</si>
  <si>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</si>
  <si>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</si>
  <si>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</si>
  <si>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</si>
  <si>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</si>
  <si>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</si>
  <si>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</si>
  <si>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</si>
  <si>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</si>
  <si>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</si>
  <si>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</si>
  <si>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</si>
  <si>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</si>
  <si>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</si>
  <si>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</si>
  <si>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</si>
  <si>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</si>
  <si>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</si>
  <si>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</si>
  <si>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</si>
  <si>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</si>
  <si>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</si>
  <si>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</si>
  <si>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</si>
  <si>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</si>
  <si>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</si>
  <si>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</si>
  <si>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</si>
  <si>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</si>
  <si>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</si>
  <si>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</si>
  <si>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</si>
  <si>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</si>
  <si>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</si>
  <si>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</si>
  <si>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</si>
  <si>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</si>
  <si>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</si>
  <si>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</si>
  <si>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</si>
  <si>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</si>
  <si>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</si>
  <si>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</si>
  <si>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</si>
  <si>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</si>
  <si>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</si>
  <si>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</si>
  <si>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</si>
  <si>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</si>
  <si>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</si>
  <si>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</si>
  <si>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</si>
  <si>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</si>
  <si>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</si>
  <si>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</si>
  <si>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</si>
  <si>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</si>
  <si>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</si>
  <si>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</si>
  <si>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</si>
  <si>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</si>
  <si>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</si>
  <si>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</si>
  <si>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</si>
  <si>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</si>
  <si>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</si>
  <si>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</si>
  <si>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</si>
  <si>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</si>
  <si>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</si>
  <si>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</si>
  <si>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</si>
  <si>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</si>
  <si>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</si>
  <si>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</si>
  <si>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</si>
  <si>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</si>
  <si>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</si>
  <si>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</si>
  <si>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</si>
  <si>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</si>
  <si>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</si>
  <si>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</si>
  <si>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</si>
  <si>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</si>
  <si>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</si>
  <si>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</si>
  <si>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</si>
  <si>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</si>
  <si>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</si>
  <si>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</si>
  <si>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</si>
  <si>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</si>
  <si>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</si>
  <si>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</si>
  <si>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</si>
  <si>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</si>
  <si>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</si>
  <si>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</si>
  <si>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</si>
  <si>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</si>
  <si>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</si>
  <si>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</si>
  <si>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</si>
  <si>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</si>
  <si>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</si>
  <si>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</si>
  <si>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</si>
  <si>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</si>
  <si>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</si>
  <si>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</si>
  <si>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</si>
  <si>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</si>
  <si>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</si>
  <si>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</si>
  <si>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</si>
  <si>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</si>
  <si>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</si>
  <si>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</si>
  <si>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</si>
  <si>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</si>
  <si>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</si>
  <si>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</si>
  <si>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</si>
  <si>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</si>
  <si>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</si>
  <si>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</si>
  <si>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</si>
  <si>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</si>
  <si>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</si>
  <si>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</si>
  <si>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</si>
  <si>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</si>
  <si>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</si>
  <si>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</si>
  <si>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</si>
  <si>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</si>
  <si>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</si>
  <si>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</si>
  <si>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</si>
  <si>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</si>
  <si>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</si>
  <si>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</si>
  <si>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</si>
  <si>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</si>
  <si>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</si>
  <si>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</si>
  <si>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</si>
  <si>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</si>
  <si>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</si>
  <si>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</si>
  <si>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</si>
  <si>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</si>
  <si>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</si>
  <si>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</si>
  <si>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</si>
  <si>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</si>
  <si>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</si>
  <si>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</si>
  <si>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</si>
  <si>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</si>
  <si>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</si>
  <si>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</si>
  <si>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</si>
  <si>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</si>
  <si>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</si>
  <si>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</si>
  <si>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</si>
  <si>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</si>
  <si>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</si>
  <si>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</si>
  <si>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</si>
  <si>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</si>
  <si>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</si>
  <si>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</si>
  <si>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</si>
  <si>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</si>
  <si>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</si>
  <si>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</si>
  <si>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</si>
  <si>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</si>
  <si>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</si>
  <si>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</si>
  <si>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</si>
  <si>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</si>
  <si>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</si>
  <si>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</si>
  <si>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</si>
  <si>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</si>
  <si>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</si>
  <si>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</si>
  <si>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</si>
  <si>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</si>
  <si>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</si>
  <si>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</si>
  <si>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</si>
  <si>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</si>
  <si>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</si>
  <si>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</si>
  <si>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</si>
  <si>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</si>
  <si>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</si>
  <si>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</si>
  <si>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</si>
  <si>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</si>
  <si>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</si>
  <si>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</si>
  <si>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</si>
  <si>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</si>
  <si>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</si>
  <si>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</si>
  <si>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</si>
  <si>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</si>
  <si>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</si>
  <si>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</si>
  <si>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</si>
  <si>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</si>
  <si>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</si>
  <si>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</si>
  <si>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</si>
  <si>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</si>
  <si>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</si>
  <si>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</si>
  <si>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</si>
  <si>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</si>
  <si>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</si>
  <si>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</si>
  <si>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</si>
  <si>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</si>
  <si>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</si>
  <si>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</si>
  <si>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</si>
  <si>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</si>
  <si>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</si>
  <si>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</si>
  <si>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</si>
  <si>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</si>
  <si>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</si>
  <si>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</si>
  <si>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</si>
  <si>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</si>
  <si>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</si>
  <si>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</si>
  <si>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</si>
  <si>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</si>
  <si>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</si>
  <si>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</si>
  <si>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</si>
  <si>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</si>
  <si>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</si>
  <si>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</si>
  <si>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</si>
  <si>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</si>
  <si>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</si>
  <si>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</si>
  <si>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</si>
  <si>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</si>
  <si>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</si>
  <si>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</si>
  <si>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</si>
  <si>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</si>
  <si>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</si>
  <si>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</si>
  <si>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</si>
  <si>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</si>
  <si>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</si>
  <si>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</si>
  <si>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</si>
  <si>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</si>
  <si>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</si>
  <si>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</si>
  <si>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</si>
  <si>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</si>
  <si>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</si>
  <si>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</si>
  <si>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</si>
  <si>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</si>
  <si>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</si>
  <si>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</si>
  <si>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</si>
  <si>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</si>
  <si>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</si>
  <si>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</si>
  <si>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</si>
  <si>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</si>
  <si>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</si>
  <si>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</si>
  <si>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</si>
  <si>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</si>
  <si>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</si>
  <si>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</si>
  <si>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</si>
  <si>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</si>
  <si>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</si>
  <si>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</si>
  <si>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</si>
  <si>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</si>
  <si>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</si>
  <si>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</si>
  <si>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</si>
  <si>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</si>
  <si>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</si>
  <si>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</si>
  <si>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</si>
  <si>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</si>
  <si>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</si>
  <si>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</si>
  <si>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</si>
  <si>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</si>
  <si>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</si>
  <si>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</si>
  <si>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</si>
  <si>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</si>
  <si>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</si>
  <si>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</si>
  <si>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</si>
  <si>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</si>
  <si>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</si>
  <si>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</si>
  <si>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</si>
  <si>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</si>
  <si>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</si>
  <si>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</si>
  <si>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</si>
  <si>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</si>
  <si>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</si>
  <si>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</si>
  <si>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</si>
  <si>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</si>
  <si>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</si>
  <si>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</si>
  <si>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</si>
  <si>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</si>
  <si>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</si>
  <si>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</si>
  <si>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</si>
  <si>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</si>
  <si>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</si>
  <si>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</si>
  <si>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</si>
  <si>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</si>
  <si>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</si>
  <si>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</si>
  <si>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</si>
  <si>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</si>
  <si>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</si>
  <si>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</si>
  <si>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</si>
  <si>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</si>
  <si>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</si>
  <si>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</si>
  <si>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</si>
  <si>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</si>
  <si>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</si>
  <si>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</si>
  <si>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</si>
  <si>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</si>
  <si>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</si>
  <si>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</si>
  <si>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</si>
  <si>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</si>
  <si>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</si>
  <si>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</si>
  <si>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</si>
  <si>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</si>
  <si>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</si>
  <si>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</si>
  <si>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</si>
  <si>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</si>
  <si>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</si>
  <si>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</si>
  <si>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</si>
  <si>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</si>
  <si>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</si>
  <si>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</si>
  <si>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</si>
  <si>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</si>
  <si>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</si>
  <si>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</si>
  <si>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</si>
  <si>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</si>
  <si>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</si>
  <si>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</si>
  <si>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</si>
  <si>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</si>
  <si>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</si>
  <si>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</si>
  <si>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</si>
  <si>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</si>
  <si>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</si>
  <si>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</si>
  <si>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</si>
  <si>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</si>
  <si>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</si>
  <si>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</si>
  <si>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</si>
  <si>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</si>
  <si>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</si>
  <si>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</si>
  <si>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</si>
  <si>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</si>
  <si>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</si>
  <si>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</si>
  <si>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</si>
  <si>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</si>
  <si>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</si>
  <si>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</si>
  <si>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</si>
  <si>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</si>
  <si>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</si>
  <si>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</si>
  <si>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</si>
  <si>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</si>
  <si>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</si>
  <si>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</si>
  <si>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</si>
  <si>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</si>
  <si>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</si>
  <si>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</si>
  <si>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</si>
  <si>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</si>
  <si>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</si>
  <si>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</si>
  <si>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</si>
  <si>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</si>
  <si>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</si>
  <si>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</si>
  <si>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</si>
  <si>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</si>
  <si>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</si>
  <si>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</si>
  <si>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</si>
  <si>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</si>
  <si>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</si>
  <si>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</si>
  <si>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</si>
  <si>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</si>
  <si>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</si>
  <si>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</si>
  <si>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</si>
  <si>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</si>
  <si>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</si>
  <si>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</si>
  <si>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</si>
  <si>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</si>
  <si>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</si>
  <si>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</si>
  <si>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</si>
  <si>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</si>
  <si>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</si>
  <si>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</si>
  <si>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</si>
  <si>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</si>
  <si>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</si>
  <si>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</si>
  <si>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</si>
  <si>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</si>
  <si>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</si>
  <si>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</si>
  <si>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</si>
  <si>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</si>
  <si>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</si>
  <si>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</si>
  <si>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</si>
  <si>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</si>
  <si>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</si>
  <si>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</si>
  <si>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</si>
  <si>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</si>
  <si>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</si>
  <si>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</si>
  <si>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</si>
  <si>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</si>
  <si>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</si>
  <si>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</si>
  <si>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</si>
  <si>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</si>
  <si>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</si>
  <si>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</si>
  <si>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</si>
  <si>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</si>
  <si>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</si>
  <si>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</si>
  <si>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</si>
  <si>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</si>
  <si>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</si>
  <si>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</si>
  <si>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</si>
  <si>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</si>
  <si>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</si>
  <si>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</si>
  <si>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</si>
  <si>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</si>
  <si>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</si>
  <si>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</si>
  <si>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</si>
  <si>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</si>
  <si>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</si>
  <si>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</si>
  <si>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</si>
  <si>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</si>
  <si>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</si>
  <si>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</si>
  <si>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</si>
  <si>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</si>
  <si>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</si>
  <si>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</si>
  <si>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</si>
  <si>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</si>
  <si>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</si>
  <si>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</si>
  <si>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</si>
  <si>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</si>
  <si>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</si>
  <si>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</si>
  <si>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</si>
  <si>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</si>
  <si>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</si>
  <si>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</si>
  <si>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</si>
  <si>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</si>
  <si>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</si>
  <si>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</si>
  <si>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</si>
  <si>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</si>
  <si>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</si>
  <si>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</si>
  <si>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</si>
  <si>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</si>
  <si>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</si>
  <si>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</si>
  <si>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</si>
  <si>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</si>
  <si>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</si>
  <si>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</si>
  <si>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</si>
  <si>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</si>
  <si>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</si>
  <si>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</si>
  <si>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</si>
  <si>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</si>
  <si>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</si>
  <si>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</si>
  <si>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</si>
  <si>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</si>
  <si>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</si>
  <si>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</si>
  <si>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</si>
  <si>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</si>
  <si>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</si>
  <si>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</si>
  <si>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</si>
  <si>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</si>
  <si>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</si>
  <si>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</si>
  <si>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</si>
  <si>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</si>
  <si>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</si>
  <si>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</si>
  <si>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</si>
  <si>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</si>
  <si>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</si>
  <si>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</si>
  <si>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</si>
  <si>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</si>
  <si>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</si>
  <si>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</si>
  <si>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</si>
  <si>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</si>
  <si>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</si>
  <si>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</si>
  <si>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</si>
  <si>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</si>
  <si>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</si>
  <si>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</si>
  <si>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</si>
  <si>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</si>
  <si>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</si>
  <si>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</si>
  <si>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</si>
  <si>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</si>
  <si>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</si>
  <si>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</si>
  <si>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</si>
  <si>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</si>
  <si>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</si>
  <si>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</si>
  <si>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</si>
  <si>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</si>
  <si>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</si>
  <si>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</si>
  <si>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</si>
  <si>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</si>
  <si>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</si>
  <si>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</si>
  <si>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</si>
  <si>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</si>
  <si>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</si>
  <si>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</si>
  <si>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</si>
  <si>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</si>
  <si>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</si>
  <si>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</si>
  <si>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</si>
  <si>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</si>
  <si>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</si>
  <si>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</si>
  <si>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</si>
  <si>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</si>
  <si>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</si>
  <si>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</si>
  <si>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</si>
  <si>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</si>
  <si>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</si>
  <si>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</si>
  <si>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</si>
  <si>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</si>
  <si>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</si>
  <si>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</si>
  <si>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</si>
  <si>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</si>
  <si>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</si>
  <si>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</si>
  <si>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</si>
  <si>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</si>
  <si>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</si>
  <si>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</si>
  <si>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</si>
  <si>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</si>
  <si>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</si>
  <si>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</si>
  <si>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</si>
  <si>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</si>
  <si>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</si>
  <si>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</si>
  <si>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</si>
  <si>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</si>
  <si>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</si>
  <si>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</si>
  <si>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</si>
  <si>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</si>
  <si>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</si>
  <si>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</si>
  <si>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</si>
  <si>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</si>
  <si>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</si>
  <si>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</si>
  <si>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</si>
  <si>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</si>
  <si>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</si>
  <si>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</si>
  <si>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</si>
  <si>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</si>
  <si>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</si>
  <si>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</si>
  <si>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</si>
  <si>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</si>
  <si>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</si>
  <si>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</si>
  <si>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</si>
  <si>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</si>
  <si>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</si>
  <si>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</si>
  <si>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</si>
  <si>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</si>
  <si>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</si>
  <si>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</si>
  <si>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</si>
  <si>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</si>
  <si>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</si>
  <si>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</si>
  <si>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</si>
  <si>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</si>
  <si>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</si>
  <si>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</si>
  <si>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</si>
  <si>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</si>
  <si>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</si>
  <si>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</si>
  <si>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</si>
  <si>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</si>
  <si>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</si>
  <si>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</si>
  <si>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</si>
  <si>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</si>
  <si>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</si>
  <si>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</si>
  <si>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</si>
  <si>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</si>
  <si>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</si>
  <si>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</si>
  <si>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</si>
  <si>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</si>
  <si>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</si>
  <si>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</si>
  <si>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</si>
  <si>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</si>
  <si>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</si>
  <si>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</si>
  <si>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</si>
  <si>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</si>
  <si>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</si>
  <si>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</si>
  <si>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</si>
  <si>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</si>
  <si>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</si>
  <si>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</si>
  <si>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</si>
  <si>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</si>
  <si>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</si>
  <si>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</si>
  <si>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</si>
  <si>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</si>
  <si>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</si>
  <si>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</si>
  <si>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</si>
  <si>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</si>
  <si>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</si>
  <si>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</si>
  <si>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</si>
  <si>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</si>
  <si>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</si>
  <si>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</si>
  <si>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</si>
  <si>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</si>
  <si>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</si>
  <si>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</si>
  <si>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</si>
  <si>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</si>
  <si>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</si>
  <si>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</si>
  <si>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</si>
  <si>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</si>
  <si>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</si>
  <si>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</si>
  <si>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</si>
  <si>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</si>
  <si>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</si>
  <si>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</si>
  <si>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</si>
  <si>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</si>
  <si>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</si>
  <si>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</si>
  <si>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</si>
  <si>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</si>
  <si>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</si>
  <si>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</si>
  <si>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</si>
  <si>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</si>
  <si>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</si>
  <si>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</si>
  <si>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</si>
  <si>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</si>
  <si>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</si>
  <si>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</si>
  <si>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</si>
  <si>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</si>
  <si>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</si>
  <si>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</si>
  <si>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</si>
  <si>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</si>
  <si>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</si>
  <si>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</si>
  <si>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</si>
  <si>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</si>
  <si>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</si>
  <si>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</si>
  <si>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</si>
  <si>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</si>
  <si>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</si>
  <si>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</si>
  <si>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</si>
  <si>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</si>
  <si>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</si>
  <si>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</si>
  <si>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</si>
  <si>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</si>
  <si>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</si>
  <si>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</si>
  <si>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</si>
  <si>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</si>
  <si>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</si>
  <si>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</si>
  <si>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</si>
  <si>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</si>
  <si>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</si>
  <si>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</si>
  <si>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</si>
  <si>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</si>
  <si>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</si>
  <si>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</si>
  <si>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</si>
  <si>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</si>
  <si>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</si>
  <si>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</si>
  <si>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</si>
  <si>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</si>
  <si>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</si>
  <si>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</si>
  <si>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</si>
  <si>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</si>
  <si>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</si>
  <si>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</si>
  <si>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</si>
  <si>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</si>
  <si>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</si>
  <si>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</si>
  <si>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</si>
  <si>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</si>
  <si>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</si>
  <si>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</si>
  <si>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</si>
  <si>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</si>
  <si>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</si>
  <si>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</si>
  <si>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</si>
  <si>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</si>
  <si>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</si>
  <si>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</si>
  <si>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</si>
  <si>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</si>
  <si>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</si>
  <si>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</si>
  <si>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</si>
  <si>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</si>
  <si>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</si>
  <si>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</si>
  <si>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</si>
  <si>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</si>
  <si>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</si>
  <si>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</si>
  <si>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</si>
  <si>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</si>
  <si>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</si>
  <si>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</si>
  <si>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</si>
  <si>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</si>
  <si>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</si>
  <si>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</si>
  <si>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</si>
  <si>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</si>
  <si>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</si>
  <si>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</si>
  <si>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</si>
  <si>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</si>
  <si>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</si>
  <si>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</si>
  <si>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</si>
  <si>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</si>
  <si>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</si>
  <si>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</si>
  <si>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</si>
  <si>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</si>
  <si>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</si>
  <si>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</si>
  <si>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</si>
  <si>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</si>
  <si>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</si>
  <si>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</si>
  <si>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</si>
  <si>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</si>
  <si>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</si>
  <si>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</si>
  <si>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</si>
  <si>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</si>
  <si>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t>
  </si>
  <si>
    <t>"vyšší střecha"215-180,5</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</si>
  <si>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</si>
  <si>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</si>
  <si>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</si>
  <si>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</si>
  <si>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</si>
  <si>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</si>
  <si>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</si>
  <si>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</si>
  <si>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</si>
  <si>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</si>
  <si>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</si>
  <si>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</si>
  <si>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</si>
  <si>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</si>
  <si>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</si>
  <si>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</si>
  <si>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</si>
  <si>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</si>
  <si>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</si>
  <si>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</si>
  <si>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</si>
  <si>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</si>
  <si>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</si>
  <si>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</si>
  <si>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</si>
  <si>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</si>
  <si>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</si>
  <si>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</si>
  <si>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</si>
  <si>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</si>
  <si>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</si>
  <si>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</si>
  <si>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</si>
  <si>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</si>
  <si>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</si>
  <si>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</si>
  <si>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</si>
  <si>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</si>
  <si>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</si>
  <si>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</si>
  <si>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</si>
  <si>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</si>
  <si>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</si>
  <si>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</si>
  <si>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</si>
  <si>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</si>
  <si>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</si>
  <si>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</si>
  <si>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</si>
  <si>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</si>
  <si>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</si>
  <si>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</si>
  <si>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</si>
  <si>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</si>
  <si>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</si>
  <si>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</si>
  <si>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</si>
  <si>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</si>
  <si>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</si>
  <si>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</si>
  <si>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</si>
  <si>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</si>
  <si>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</si>
  <si>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</si>
  <si>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</si>
  <si>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</si>
  <si>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</si>
  <si>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</si>
  <si>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</si>
  <si>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</si>
  <si>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</si>
  <si>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</si>
  <si>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</si>
  <si>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</si>
  <si>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</si>
  <si>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</si>
  <si>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</si>
  <si>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</si>
  <si>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</si>
  <si>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</si>
  <si>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</si>
  <si>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</si>
  <si>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</si>
  <si>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</si>
  <si>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</si>
  <si>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</si>
  <si>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</si>
  <si>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</si>
  <si>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</si>
  <si>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</si>
  <si>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</si>
  <si>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</si>
  <si>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</si>
  <si>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</si>
  <si>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</si>
  <si>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</si>
  <si>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</si>
  <si>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</si>
  <si>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</si>
  <si>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</si>
  <si>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</si>
  <si>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</si>
  <si>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</si>
  <si>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</si>
  <si>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</si>
  <si>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</si>
  <si>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</si>
  <si>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</si>
  <si>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</si>
  <si>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</si>
  <si>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</si>
  <si>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</si>
  <si>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</si>
  <si>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</si>
  <si>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</si>
  <si>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</si>
  <si>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</si>
  <si>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</si>
  <si>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</si>
  <si>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</si>
  <si>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</si>
  <si>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</si>
  <si>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</si>
  <si>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</si>
  <si>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</si>
  <si>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</si>
  <si>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</si>
  <si>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</si>
  <si>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</si>
  <si>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</si>
  <si>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</si>
  <si>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</si>
  <si>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</si>
  <si>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</si>
  <si>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</si>
  <si>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</si>
  <si>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</si>
  <si>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</si>
  <si>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</si>
  <si>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</si>
  <si>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</si>
  <si>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</si>
  <si>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</si>
  <si>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</si>
  <si>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</si>
  <si>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</si>
  <si>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</si>
  <si>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</si>
  <si>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</si>
  <si>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</si>
  <si>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</si>
  <si>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</si>
  <si>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</si>
  <si>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</si>
  <si>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</si>
  <si>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</si>
  <si>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</si>
  <si>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</si>
  <si>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</si>
  <si>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</si>
  <si>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</si>
  <si>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</si>
  <si>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</si>
  <si>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</si>
  <si>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</si>
  <si>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</si>
  <si>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</si>
  <si>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</si>
  <si>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</si>
  <si>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</si>
  <si>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</si>
  <si>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</si>
  <si>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</si>
  <si>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</si>
  <si>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</si>
  <si>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</si>
  <si>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</si>
  <si>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</si>
  <si>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</si>
  <si>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</si>
  <si>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</si>
  <si>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</si>
  <si>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</si>
  <si>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</si>
  <si>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</si>
  <si>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</si>
  <si>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</si>
  <si>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</si>
  <si>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</si>
  <si>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</si>
  <si>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</si>
  <si>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</si>
  <si>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</si>
  <si>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</si>
  <si>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</si>
  <si>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</si>
  <si>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</si>
  <si>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</si>
  <si>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</si>
  <si>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</si>
  <si>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</si>
  <si>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</si>
  <si>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</si>
  <si>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</si>
  <si>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</si>
  <si>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</si>
  <si>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</si>
  <si>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</si>
  <si>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</si>
  <si>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</si>
  <si>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</si>
  <si>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</si>
  <si>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</si>
  <si>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</si>
  <si>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</si>
  <si>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</si>
  <si>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</si>
  <si>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</si>
  <si>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</si>
  <si>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</si>
  <si>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</si>
  <si>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</si>
  <si>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</si>
  <si>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</si>
  <si>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</si>
  <si>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</si>
  <si>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</si>
  <si>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</si>
  <si>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</si>
  <si>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</si>
  <si>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</si>
  <si>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</si>
  <si>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</si>
  <si>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</si>
  <si>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</si>
  <si>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</si>
  <si>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</si>
  <si>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</si>
  <si>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</si>
  <si>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</si>
  <si>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</si>
  <si>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</si>
  <si>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</si>
  <si>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</si>
  <si>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</si>
  <si>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</si>
  <si>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</si>
  <si>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</si>
  <si>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</si>
  <si>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</si>
  <si>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</si>
  <si>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</si>
  <si>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</si>
  <si>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</si>
  <si>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</si>
  <si>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</si>
  <si>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</si>
  <si>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</si>
  <si>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</si>
  <si>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</si>
  <si>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</si>
  <si>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</si>
  <si>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</si>
  <si>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</si>
  <si>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</si>
  <si>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</si>
  <si>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</si>
  <si>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</si>
  <si>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</si>
  <si>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</si>
  <si>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</si>
  <si>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</si>
  <si>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</si>
  <si>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</si>
  <si>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</si>
  <si>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</si>
  <si>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</si>
  <si>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</si>
  <si>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</si>
  <si>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</si>
  <si>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</si>
  <si>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</si>
  <si>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</si>
  <si>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</si>
  <si>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</si>
  <si>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</si>
  <si>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</si>
  <si>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</si>
  <si>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</si>
  <si>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</si>
  <si>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</si>
  <si>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</si>
  <si>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</si>
  <si>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</si>
  <si>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</si>
  <si>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</si>
  <si>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</si>
  <si>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</si>
  <si>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</si>
  <si>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</si>
  <si>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</si>
  <si>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</si>
  <si>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</si>
  <si>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</si>
  <si>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</si>
  <si>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</si>
  <si>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</si>
  <si>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</si>
  <si>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</si>
  <si>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</si>
  <si>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</si>
  <si>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</si>
  <si>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</si>
  <si>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</si>
  <si>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</si>
  <si>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</si>
  <si>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</si>
  <si>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</si>
  <si>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</si>
  <si>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</si>
  <si>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</si>
  <si>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</si>
  <si>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</si>
  <si>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</si>
  <si>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</si>
  <si>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</si>
  <si>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</si>
  <si>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</si>
  <si>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</si>
  <si>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</si>
  <si>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</si>
  <si>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</si>
  <si>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</si>
  <si>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</si>
  <si>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</si>
  <si>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</si>
  <si>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</si>
  <si>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</si>
  <si>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</si>
  <si>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</si>
  <si>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</si>
  <si>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</si>
  <si>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</si>
  <si>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</si>
  <si>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</si>
  <si>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</si>
  <si>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</si>
  <si>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</si>
  <si>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</si>
  <si>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</si>
  <si>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</si>
  <si>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</si>
  <si>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</si>
  <si>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</si>
  <si>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</si>
  <si>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</si>
  <si>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</si>
  <si>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</si>
  <si>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</si>
  <si>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</si>
  <si>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</si>
  <si>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</si>
  <si>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</si>
  <si>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</si>
  <si>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</si>
  <si>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</si>
  <si>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</si>
  <si>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</si>
  <si>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</si>
  <si>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</si>
  <si>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</si>
  <si>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</si>
  <si>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</si>
  <si>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</si>
  <si>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</si>
  <si>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</si>
  <si>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</si>
  <si>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</si>
  <si>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</si>
  <si>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</si>
  <si>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</si>
  <si>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</si>
  <si>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</si>
  <si>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</si>
  <si>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</si>
  <si>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</si>
  <si>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</si>
  <si>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</si>
  <si>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</si>
  <si>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</si>
  <si>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</si>
  <si>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</si>
  <si>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</si>
  <si>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</si>
  <si>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</si>
  <si>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</si>
  <si>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</si>
  <si>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</si>
  <si>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</si>
  <si>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</si>
  <si>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</si>
  <si>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</si>
  <si>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</si>
  <si>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</si>
  <si>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</si>
  <si>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</si>
  <si>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</si>
  <si>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</si>
  <si>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</si>
  <si>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</si>
  <si>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</si>
  <si>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</si>
  <si>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</si>
  <si>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</si>
  <si>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</si>
  <si>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</si>
  <si>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</si>
  <si>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</si>
  <si>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</si>
  <si>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</si>
  <si>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</si>
  <si>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</si>
  <si>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</si>
  <si>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</si>
  <si>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</si>
  <si>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</si>
  <si>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</si>
  <si>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</si>
  <si>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</si>
  <si>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</si>
  <si>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</si>
  <si>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</si>
  <si>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</si>
  <si>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</si>
  <si>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</si>
  <si>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</si>
  <si>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</si>
  <si>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</si>
  <si>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</si>
  <si>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</si>
  <si>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</si>
  <si>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</si>
  <si>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</si>
  <si>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</si>
  <si>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</si>
  <si>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</si>
  <si>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</si>
  <si>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</si>
  <si>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</si>
  <si>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</si>
  <si>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</si>
  <si>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</si>
  <si>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</si>
  <si>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</si>
  <si>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</si>
  <si>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</si>
  <si>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</si>
  <si>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</si>
  <si>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</si>
  <si>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</si>
  <si>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</si>
  <si>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</si>
  <si>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</si>
  <si>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</si>
  <si>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</si>
  <si>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</si>
  <si>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</si>
  <si>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</si>
  <si>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</si>
  <si>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</si>
  <si>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</si>
  <si>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</si>
  <si>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</si>
  <si>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</si>
  <si>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</si>
  <si>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</si>
  <si>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</si>
  <si>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</si>
  <si>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</si>
  <si>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</si>
  <si>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</si>
  <si>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</si>
  <si>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</si>
  <si>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</si>
  <si>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</si>
  <si>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</si>
  <si>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</si>
  <si>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</si>
  <si>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</si>
  <si>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</si>
  <si>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</si>
  <si>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</si>
  <si>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</si>
  <si>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</si>
  <si>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</si>
  <si>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</si>
  <si>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</si>
  <si>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</si>
  <si>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</si>
  <si>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</si>
  <si>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</si>
  <si>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</si>
  <si>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</si>
  <si>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</si>
  <si>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</si>
  <si>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</si>
  <si>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</si>
  <si>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</si>
  <si>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</si>
  <si>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</si>
  <si>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</si>
  <si>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</si>
  <si>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</si>
  <si>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</si>
  <si>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</si>
  <si>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</si>
  <si>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</si>
  <si>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</si>
  <si>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</si>
  <si>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</si>
  <si>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</si>
  <si>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</si>
  <si>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</si>
  <si>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</si>
  <si>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</si>
  <si>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</si>
  <si>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</si>
  <si>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</si>
  <si>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</si>
  <si>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</si>
  <si>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</si>
  <si>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</si>
  <si>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</si>
  <si>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</si>
  <si>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</si>
  <si>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</si>
  <si>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</si>
  <si>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</si>
  <si>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</si>
  <si>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</si>
  <si>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</si>
  <si>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</si>
  <si>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</si>
  <si>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</si>
  <si>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</si>
  <si>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</si>
  <si>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</si>
  <si>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</si>
  <si>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</si>
  <si>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</si>
  <si>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</si>
  <si>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</si>
  <si>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</si>
  <si>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</si>
  <si>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</si>
  <si>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</si>
  <si>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</si>
  <si>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</si>
  <si>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</si>
  <si>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</si>
  <si>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</si>
  <si>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</si>
  <si>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</si>
  <si>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</si>
  <si>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</si>
  <si>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</si>
  <si>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</si>
  <si>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</si>
  <si>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</si>
  <si>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</si>
  <si>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</si>
  <si>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</si>
  <si>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</si>
  <si>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</si>
  <si>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</si>
  <si>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</si>
  <si>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</si>
  <si>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</si>
  <si>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</si>
  <si>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</si>
  <si>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</si>
  <si>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</si>
  <si>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</si>
  <si>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</si>
  <si>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</si>
  <si>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</si>
  <si>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</si>
  <si>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</si>
  <si>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</si>
  <si>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</si>
  <si>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</si>
  <si>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</si>
  <si>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</si>
  <si>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</si>
  <si>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</si>
  <si>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</si>
  <si>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</si>
  <si>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</si>
  <si>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</si>
  <si>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</si>
  <si>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</si>
  <si>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</si>
  <si>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</si>
  <si>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</si>
  <si>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</si>
  <si>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</si>
  <si>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</si>
  <si>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</si>
  <si>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</si>
  <si>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</si>
  <si>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</si>
  <si>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</si>
  <si>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</si>
  <si>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</si>
  <si>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</si>
  <si>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</si>
  <si>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</si>
  <si>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</si>
  <si>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</si>
  <si>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</si>
  <si>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</si>
  <si>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</si>
  <si>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</si>
  <si>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</si>
  <si>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</si>
  <si>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</si>
  <si>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</si>
  <si>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</si>
  <si>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</si>
  <si>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</si>
  <si>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</si>
  <si>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</si>
  <si>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</si>
  <si>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</si>
  <si>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</si>
  <si>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</si>
  <si>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</si>
  <si>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</si>
  <si>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</si>
  <si>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</si>
  <si>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</si>
  <si>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</si>
  <si>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</si>
  <si>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</si>
  <si>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</si>
  <si>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</si>
  <si>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</si>
  <si>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</si>
  <si>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</si>
  <si>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</si>
  <si>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</si>
  <si>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</si>
  <si>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</si>
  <si>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</si>
  <si>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</si>
  <si>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</si>
  <si>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</si>
  <si>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</si>
  <si>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</si>
  <si>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</si>
  <si>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</si>
  <si>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</si>
  <si>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</si>
  <si>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</si>
  <si>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</si>
  <si>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</si>
  <si>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</si>
  <si>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</si>
  <si>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</si>
  <si>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</si>
  <si>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</si>
  <si>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</si>
  <si>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</si>
  <si>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</si>
  <si>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</si>
  <si>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</si>
  <si>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</si>
  <si>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</si>
  <si>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</si>
  <si>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</si>
  <si>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</si>
  <si>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</si>
  <si>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</si>
  <si>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</si>
  <si>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</si>
  <si>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</si>
  <si>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</si>
  <si>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</si>
  <si>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</si>
  <si>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</si>
  <si>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</si>
  <si>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</si>
  <si>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</si>
  <si>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</si>
  <si>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</si>
  <si>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</si>
  <si>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</si>
  <si>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</si>
  <si>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</si>
  <si>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</si>
  <si>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</si>
  <si>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</si>
  <si>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</si>
  <si>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</si>
  <si>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</si>
  <si>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</si>
  <si>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</si>
  <si>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</si>
  <si>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</si>
  <si>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</si>
  <si>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</si>
  <si>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</si>
  <si>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</si>
  <si>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</si>
  <si>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</si>
  <si>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</si>
  <si>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</si>
  <si>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</si>
  <si>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</si>
  <si>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</si>
  <si>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</si>
  <si>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</si>
  <si>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</si>
  <si>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</si>
  <si>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</si>
  <si>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</si>
  <si>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</si>
  <si>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</si>
  <si>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</si>
  <si>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</si>
  <si>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</si>
  <si>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</si>
  <si>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</si>
  <si>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</si>
  <si>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</si>
  <si>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</si>
  <si>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</si>
  <si>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</si>
  <si>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</si>
  <si>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</si>
  <si>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</si>
  <si>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</si>
  <si>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</si>
  <si>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</si>
  <si>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</si>
  <si>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</si>
  <si>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</si>
  <si>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</si>
  <si>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</si>
  <si>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</si>
  <si>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</si>
  <si>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</si>
  <si>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</si>
  <si>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</si>
  <si>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</si>
  <si>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</si>
  <si>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</si>
  <si>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</si>
  <si>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</si>
  <si>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</si>
  <si>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</si>
  <si>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</si>
  <si>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</si>
  <si>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</si>
  <si>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</si>
  <si>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</si>
  <si>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</si>
  <si>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</si>
  <si>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</si>
  <si>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</si>
  <si>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</si>
  <si>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</si>
  <si>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</si>
  <si>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</si>
  <si>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</si>
  <si>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</si>
  <si>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</si>
  <si>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</si>
  <si>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</si>
  <si>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</si>
  <si>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</si>
  <si>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</si>
  <si>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</si>
  <si>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</si>
  <si>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</si>
  <si>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</si>
  <si>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</si>
  <si>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</si>
  <si>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</si>
  <si>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</si>
  <si>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</si>
  <si>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</si>
  <si>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</si>
  <si>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</si>
  <si>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</si>
  <si>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</si>
  <si>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</si>
  <si>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</si>
  <si>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</si>
  <si>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</si>
  <si>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</si>
  <si>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</si>
  <si>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</si>
  <si>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</si>
  <si>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</si>
  <si>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</si>
  <si>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</si>
  <si>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</si>
  <si>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</si>
  <si>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</si>
  <si>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</si>
  <si>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</si>
  <si>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</si>
  <si>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</si>
  <si>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</si>
  <si>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</si>
  <si>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</si>
  <si>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</si>
  <si>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</si>
  <si>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</si>
  <si>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</si>
  <si>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</si>
  <si>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</si>
  <si>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</si>
  <si>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</si>
  <si>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</si>
  <si>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</si>
  <si>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</si>
  <si>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</si>
  <si>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</si>
  <si>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</si>
  <si>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</si>
  <si>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</si>
  <si>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</si>
  <si>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</si>
  <si>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</si>
  <si>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</si>
  <si>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</si>
  <si>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</si>
  <si>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</si>
  <si>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</si>
  <si>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</si>
  <si>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</si>
  <si>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</si>
  <si>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</si>
  <si>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</si>
  <si>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</si>
  <si>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</si>
  <si>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</si>
  <si>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</si>
  <si>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</si>
  <si>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</si>
  <si>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</si>
  <si>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</si>
  <si>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</si>
  <si>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</si>
  <si>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</si>
  <si>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</si>
  <si>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</si>
  <si>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</si>
  <si>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</si>
  <si>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</si>
  <si>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</si>
  <si>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</si>
  <si>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</si>
  <si>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</si>
  <si>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</si>
  <si>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</si>
  <si>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</si>
  <si>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</si>
  <si>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</si>
  <si>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</si>
  <si>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</si>
  <si>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</si>
  <si>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</si>
  <si>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</si>
  <si>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</si>
  <si>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</si>
  <si>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</si>
  <si>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</si>
  <si>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</si>
  <si>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</si>
  <si>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</si>
  <si>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</si>
  <si>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</si>
  <si>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</si>
  <si>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</si>
  <si>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</si>
  <si>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</si>
  <si>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</si>
  <si>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</si>
  <si>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</si>
  <si>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</si>
  <si>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</si>
  <si>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</si>
  <si>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</si>
  <si>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</si>
  <si>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</si>
  <si>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</si>
  <si>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</si>
  <si>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</si>
  <si>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</si>
  <si>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</si>
  <si>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</si>
  <si>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</si>
  <si>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</si>
  <si>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</si>
  <si>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</si>
  <si>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</si>
  <si>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</si>
  <si>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</si>
  <si>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</si>
  <si>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</si>
  <si>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</si>
  <si>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</si>
  <si>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</si>
  <si>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</si>
  <si>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</si>
  <si>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</si>
  <si>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</si>
  <si>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</si>
  <si>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</si>
  <si>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</si>
  <si>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</si>
  <si>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</si>
  <si>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</si>
  <si>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</si>
  <si>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</si>
  <si>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</si>
  <si>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</si>
  <si>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</si>
  <si>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</si>
  <si>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</si>
  <si>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</si>
  <si>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</si>
  <si>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</si>
  <si>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</si>
  <si>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</si>
  <si>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</si>
  <si>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</si>
  <si>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</si>
  <si>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</si>
  <si>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</si>
  <si>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</si>
  <si>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</si>
  <si>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</si>
  <si>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</si>
  <si>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</si>
  <si>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</si>
  <si>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</si>
  <si>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</si>
  <si>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</si>
  <si>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</si>
  <si>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</si>
  <si>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</si>
  <si>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</si>
  <si>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</si>
  <si>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</si>
  <si>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</si>
  <si>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</si>
  <si>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</si>
  <si>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</si>
  <si>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</si>
  <si>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</si>
  <si>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</si>
  <si>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</si>
  <si>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</si>
  <si>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</si>
  <si>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</si>
  <si>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</si>
  <si>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</si>
  <si>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</si>
  <si>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</si>
  <si>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</si>
  <si>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</si>
  <si>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</si>
  <si>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</si>
  <si>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</si>
  <si>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</si>
  <si>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</si>
  <si>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</si>
  <si>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</si>
  <si>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</si>
  <si>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</si>
  <si>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</si>
  <si>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</si>
  <si>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</si>
  <si>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</si>
  <si>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</si>
  <si>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</si>
  <si>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</si>
  <si>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</si>
  <si>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</si>
  <si>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</si>
  <si>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</si>
  <si>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</si>
  <si>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</si>
  <si>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</si>
  <si>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</si>
  <si>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</si>
  <si>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</si>
  <si>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</si>
  <si>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</si>
  <si>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</si>
  <si>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</si>
  <si>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</si>
  <si>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</si>
  <si>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</si>
  <si>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</si>
  <si>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</si>
  <si>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</si>
  <si>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</si>
  <si>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</si>
  <si>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</si>
  <si>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</si>
  <si>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</si>
  <si>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</si>
  <si>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</si>
  <si>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</si>
  <si>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</si>
  <si>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</si>
  <si>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</si>
  <si>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</si>
  <si>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</si>
  <si>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</si>
  <si>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</si>
  <si>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</si>
  <si>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</si>
  <si>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</si>
  <si>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</si>
  <si>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</si>
  <si>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</si>
  <si>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</si>
  <si>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</si>
  <si>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</si>
  <si>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</si>
  <si>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</si>
  <si>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</si>
  <si>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</si>
  <si>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</si>
  <si>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</si>
  <si>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</si>
  <si>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</si>
  <si>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</si>
  <si>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</si>
  <si>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</si>
  <si>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</si>
  <si>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</si>
  <si>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</si>
  <si>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</si>
  <si>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</si>
  <si>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</si>
  <si>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</si>
  <si>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</si>
  <si>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</si>
  <si>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</si>
  <si>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</si>
  <si>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</si>
  <si>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</si>
  <si>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</si>
  <si>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</si>
  <si>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</si>
  <si>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</si>
  <si>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</si>
  <si>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</si>
  <si>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</si>
  <si>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</si>
  <si>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</si>
  <si>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</si>
  <si>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</si>
  <si>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</si>
  <si>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</si>
  <si>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</si>
  <si>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</si>
  <si>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</si>
  <si>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</si>
  <si>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</si>
  <si>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</si>
  <si>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</si>
  <si>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</si>
  <si>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</si>
  <si>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</si>
  <si>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</si>
  <si>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</si>
  <si>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</si>
  <si>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</si>
  <si>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</si>
  <si>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</si>
  <si>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</si>
  <si>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</si>
  <si>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</si>
  <si>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</si>
  <si>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</si>
  <si>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</si>
  <si>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</si>
  <si>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</si>
  <si>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</si>
  <si>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</si>
  <si>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</si>
  <si>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</si>
  <si>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</si>
  <si>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</si>
  <si>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</si>
  <si>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</si>
  <si>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</si>
  <si>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</si>
  <si>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</si>
  <si>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</si>
  <si>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</si>
  <si>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</si>
  <si>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</si>
  <si>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</si>
  <si>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</si>
  <si>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</si>
  <si>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</si>
  <si>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</si>
  <si>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</si>
  <si>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</si>
  <si>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</si>
  <si>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</si>
  <si>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</si>
  <si>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</si>
  <si>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</si>
  <si>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</si>
  <si>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</si>
  <si>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</si>
  <si>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</si>
  <si>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</si>
  <si>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</si>
  <si>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</si>
  <si>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</si>
  <si>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</si>
  <si>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</si>
  <si>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</si>
  <si>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</si>
  <si>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</si>
  <si>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</si>
  <si>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</si>
  <si>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</si>
  <si>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</si>
  <si>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</si>
  <si>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</si>
  <si>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</si>
  <si>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</si>
  <si>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</si>
  <si>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</si>
  <si>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</si>
  <si>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</si>
  <si>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</si>
  <si>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</si>
  <si>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</si>
  <si>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</si>
  <si>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</si>
  <si>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</si>
  <si>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</si>
  <si>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</si>
  <si>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</si>
  <si>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</si>
  <si>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</si>
  <si>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</si>
  <si>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</si>
  <si>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</si>
  <si>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</si>
  <si>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</si>
  <si>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</si>
  <si>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</si>
  <si>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</si>
  <si>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</si>
  <si>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</si>
  <si>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</si>
  <si>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</si>
  <si>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</si>
  <si>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</si>
  <si>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</si>
  <si>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</si>
  <si>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</si>
  <si>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</si>
  <si>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</si>
  <si>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</si>
  <si>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</si>
  <si>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</si>
  <si>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</si>
  <si>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</si>
  <si>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</si>
  <si>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</si>
  <si>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</si>
  <si>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</si>
  <si>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</si>
  <si>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</si>
  <si>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</si>
  <si>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</si>
  <si>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</si>
  <si>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</si>
  <si>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</si>
  <si>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</si>
  <si>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</si>
  <si>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</si>
  <si>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</si>
  <si>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</si>
  <si>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</si>
  <si>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</si>
  <si>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</si>
  <si>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</si>
  <si>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</si>
  <si>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</si>
  <si>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</si>
  <si>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</si>
  <si>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</si>
  <si>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</si>
  <si>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</si>
  <si>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</si>
  <si>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</si>
  <si>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</si>
  <si>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</si>
  <si>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</si>
  <si>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</si>
  <si>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</si>
  <si>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</si>
  <si>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</si>
  <si>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</si>
  <si>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</si>
  <si>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</si>
  <si>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</si>
  <si>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</si>
  <si>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</si>
  <si>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</si>
  <si>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</si>
  <si>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</si>
  <si>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</si>
  <si>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</si>
  <si>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</si>
  <si>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</si>
  <si>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</si>
  <si>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</si>
  <si>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</si>
  <si>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</si>
  <si>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</si>
  <si>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</si>
  <si>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</si>
  <si>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</si>
  <si>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</si>
  <si>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</si>
  <si>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</si>
  <si>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</si>
  <si>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</si>
  <si>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</si>
  <si>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</si>
  <si>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</si>
  <si>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</si>
  <si>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</si>
  <si>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</si>
  <si>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</si>
  <si>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</si>
  <si>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</si>
  <si>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</si>
  <si>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</si>
  <si>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</si>
  <si>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</si>
  <si>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</si>
  <si>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</si>
  <si>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</si>
  <si>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</si>
  <si>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</si>
  <si>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</si>
  <si>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</si>
  <si>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</si>
  <si>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</si>
  <si>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</si>
  <si>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</si>
  <si>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</si>
  <si>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</si>
  <si>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</si>
  <si>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</si>
  <si>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</si>
  <si>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</si>
  <si>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</si>
  <si>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</si>
  <si>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</si>
  <si>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</si>
  <si>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</si>
  <si>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</si>
  <si>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</si>
  <si>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</si>
  <si>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</si>
  <si>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</si>
  <si>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</si>
  <si>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</si>
  <si>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</si>
  <si>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</si>
  <si>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</si>
  <si>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</si>
  <si>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</si>
  <si>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</si>
  <si>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</si>
  <si>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</si>
  <si>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</si>
  <si>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</si>
  <si>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</si>
  <si>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</si>
  <si>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</si>
  <si>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</si>
  <si>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</si>
  <si>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</si>
  <si>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</si>
  <si>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</si>
  <si>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</si>
  <si>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</si>
  <si>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</si>
  <si>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</si>
  <si>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</si>
  <si>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</si>
  <si>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</si>
  <si>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</si>
  <si>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</si>
  <si>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</si>
  <si>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</si>
  <si>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</si>
  <si>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</si>
  <si>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</si>
  <si>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</si>
  <si>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</si>
  <si>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</si>
  <si>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</si>
  <si>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</si>
  <si>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</si>
  <si>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</si>
  <si>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</si>
  <si>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</si>
  <si>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</si>
  <si>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</si>
  <si>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</si>
  <si>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</si>
  <si>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</si>
  <si>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</si>
  <si>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</si>
  <si>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</si>
  <si>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</si>
  <si>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</si>
  <si>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</si>
  <si>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</si>
  <si>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</si>
  <si>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</si>
  <si>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</si>
  <si>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</si>
  <si>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</si>
  <si>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</si>
  <si>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</si>
  <si>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</si>
  <si>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</si>
  <si>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</si>
  <si>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</si>
  <si>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</si>
  <si>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</si>
  <si>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</si>
  <si>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</si>
  <si>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</si>
  <si>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</si>
  <si>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</si>
  <si>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</si>
  <si>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</si>
  <si>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</si>
  <si>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</si>
  <si>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</si>
  <si>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</si>
  <si>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</si>
  <si>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</si>
  <si>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</si>
  <si>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</si>
  <si>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</si>
  <si>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</si>
  <si>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</si>
  <si>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</si>
  <si>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</si>
  <si>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</si>
  <si>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</si>
  <si>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</si>
  <si>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</si>
  <si>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</si>
  <si>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</si>
  <si>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</si>
  <si>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</si>
  <si>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</si>
  <si>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</si>
  <si>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</si>
  <si>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</si>
  <si>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</si>
  <si>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</si>
  <si>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</si>
  <si>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</si>
  <si>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</si>
  <si>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</si>
  <si>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</si>
  <si>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</si>
  <si>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</si>
  <si>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</si>
  <si>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</si>
  <si>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</si>
  <si>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</si>
  <si>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</si>
  <si>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</si>
  <si>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</si>
  <si>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</si>
  <si>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</si>
  <si>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</si>
  <si>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</si>
  <si>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</si>
  <si>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</si>
  <si>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</si>
  <si>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</si>
  <si>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</si>
  <si>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</si>
  <si>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</si>
  <si>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</si>
  <si>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</si>
  <si>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</si>
  <si>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</si>
  <si>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</si>
  <si>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</si>
  <si>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</si>
  <si>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</si>
  <si>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</si>
  <si>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</si>
  <si>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</si>
  <si>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</si>
  <si>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</si>
  <si>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</si>
  <si>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</si>
  <si>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</si>
  <si>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</si>
  <si>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</si>
  <si>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</si>
  <si>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</si>
  <si>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</si>
  <si>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</si>
  <si>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</si>
  <si>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</si>
  <si>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</si>
  <si>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</si>
  <si>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</si>
  <si>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</si>
  <si>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</si>
  <si>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</si>
  <si>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</si>
  <si>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</si>
  <si>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</si>
  <si>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</si>
  <si>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</si>
  <si>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</si>
  <si>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</si>
  <si>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</si>
  <si>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</si>
  <si>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</si>
  <si>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</si>
  <si>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</si>
  <si>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</si>
  <si>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</si>
  <si>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</si>
  <si>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</si>
  <si>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</si>
  <si>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</si>
  <si>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</si>
  <si>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</si>
  <si>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</si>
  <si>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</si>
  <si>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</si>
  <si>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</si>
  <si>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</si>
  <si>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</si>
  <si>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</si>
  <si>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</si>
  <si>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</si>
  <si>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</si>
  <si>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</si>
  <si>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</si>
  <si>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</si>
  <si>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</si>
  <si>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</si>
  <si>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</si>
  <si>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</si>
  <si>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</si>
  <si>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</si>
  <si>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</si>
  <si>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</si>
  <si>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</si>
  <si>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</si>
  <si>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</si>
  <si>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</si>
  <si>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</si>
  <si>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</si>
  <si>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</si>
  <si>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</si>
  <si>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</si>
  <si>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</si>
  <si>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</si>
  <si>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</si>
  <si>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</si>
  <si>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</si>
  <si>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</si>
  <si>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</si>
  <si>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</si>
  <si>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</si>
  <si>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</si>
  <si>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</si>
  <si>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</si>
  <si>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</si>
  <si>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</si>
  <si>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</si>
  <si>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</si>
  <si>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</si>
  <si>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</si>
  <si>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</si>
  <si>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</si>
  <si>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</si>
  <si>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</si>
  <si>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</si>
  <si>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</si>
  <si>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</si>
  <si>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</si>
  <si>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</si>
  <si>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</si>
  <si>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</si>
  <si>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</si>
  <si>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</si>
  <si>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</si>
  <si>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</si>
  <si>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</si>
  <si>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</si>
  <si>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</si>
  <si>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</si>
  <si>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</si>
  <si>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</si>
  <si>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</si>
  <si>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</si>
  <si>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</si>
  <si>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</si>
  <si>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</si>
  <si>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</si>
  <si>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</si>
  <si>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</si>
  <si>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</si>
  <si>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</si>
  <si>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</si>
  <si>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</si>
  <si>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</si>
  <si>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</si>
  <si>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</si>
  <si>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</si>
  <si>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</si>
  <si>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</si>
  <si>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</si>
  <si>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</si>
  <si>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</si>
  <si>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</si>
  <si>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</si>
  <si>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</si>
  <si>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</si>
  <si>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</si>
  <si>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</si>
  <si>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</si>
  <si>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</si>
  <si>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</si>
  <si>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</si>
  <si>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</si>
  <si>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</si>
  <si>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</si>
  <si>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</si>
  <si>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</si>
  <si>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</si>
  <si>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</si>
  <si>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</si>
  <si>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</si>
  <si>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</si>
  <si>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</si>
  <si>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</si>
  <si>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</si>
  <si>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</si>
  <si>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</si>
  <si>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</si>
  <si>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</si>
  <si>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</si>
  <si>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</si>
  <si>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</si>
  <si>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</si>
  <si>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</si>
  <si>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</si>
  <si>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</si>
  <si>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</si>
  <si>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</si>
  <si>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</si>
  <si>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</si>
  <si>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</si>
  <si>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</si>
  <si>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</si>
  <si>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</si>
  <si>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</si>
  <si>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</si>
  <si>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</si>
  <si>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</si>
  <si>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</si>
  <si>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</si>
  <si>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</si>
  <si>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</si>
  <si>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</si>
  <si>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</si>
  <si>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</si>
  <si>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</si>
  <si>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</si>
  <si>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</si>
  <si>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</si>
  <si>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záznamové zařízení</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</si>
  <si>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</si>
  <si>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</si>
  <si>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</si>
  <si>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</si>
  <si>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</si>
  <si>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</si>
  <si>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</si>
  <si>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</si>
  <si>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</si>
  <si>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</si>
  <si>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Měření doby dozvuku a akustické parametry uvnitř objektu a měření VZT zařízení vně objektu</t>
  </si>
  <si>
    <t>https://podminky.urs.cz/item/CS_URS_2024_01/011503000</t>
  </si>
  <si>
    <t>https://podminky.urs.cz/item/CS_URS_2024_01/012002000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</si>
  <si>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</si>
  <si>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</si>
  <si>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https://podminky.urs.cz/item/CS_URS_2024_01/013254000</t>
  </si>
  <si>
    <t>Poznámka k položce:_x000D_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</si>
  <si>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</si>
  <si>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</si>
  <si>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</si>
  <si>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</si>
  <si>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</si>
  <si>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Náklady spojené s povinným pojištěním dodavatele nebo stavebního díla či jeho části, v rozsahu obchodních podmínek.</t>
  </si>
  <si>
    <t>https://podminky.urs.cz/item/CS_URS_2024_01/056002000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</si>
  <si>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</si>
  <si>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</si>
  <si>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https://podminky.urs.cz/item/CS_URS_2024_01/091504000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</si>
  <si>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</si>
  <si>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</si>
  <si>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</si>
  <si>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</si>
  <si>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</si>
  <si>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</si>
  <si>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</si>
  <si>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</si>
  <si>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</si>
  <si>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</si>
  <si>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</si>
  <si>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</si>
  <si>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</si>
  <si>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</si>
  <si>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</si>
  <si>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</si>
  <si>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</si>
  <si>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</si>
  <si>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</si>
  <si>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</si>
  <si>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</si>
  <si>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</si>
  <si>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</si>
  <si>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</si>
  <si>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</si>
  <si>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</si>
  <si>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</si>
  <si>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</si>
  <si>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</si>
  <si>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</si>
  <si>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</si>
  <si>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</si>
  <si>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</si>
  <si>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</si>
  <si>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</si>
  <si>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</si>
  <si>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</si>
  <si>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</si>
  <si>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</si>
  <si>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</si>
  <si>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</si>
  <si>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</si>
  <si>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</si>
  <si>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</si>
  <si>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</si>
  <si>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</si>
  <si>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</si>
  <si>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</si>
  <si>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</si>
  <si>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</si>
  <si>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</si>
  <si>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</si>
  <si>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</si>
  <si>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</si>
  <si>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</si>
  <si>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</si>
  <si>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</si>
  <si>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</si>
  <si>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</si>
  <si>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</si>
  <si>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</si>
  <si>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</si>
  <si>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</si>
  <si>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</si>
  <si>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</si>
  <si>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</si>
  <si>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</si>
  <si>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</si>
  <si>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</si>
  <si>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</si>
  <si>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</si>
  <si>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</si>
  <si>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</si>
  <si>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</si>
  <si>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</si>
  <si>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</si>
  <si>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</si>
  <si>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</si>
  <si>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</si>
  <si>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</si>
  <si>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</si>
  <si>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</si>
  <si>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</si>
  <si>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</si>
  <si>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</si>
  <si>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</si>
  <si>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</si>
  <si>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</si>
  <si>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</si>
  <si>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</si>
  <si>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</si>
  <si>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</si>
  <si>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</si>
  <si>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</si>
  <si>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</si>
  <si>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</si>
  <si>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</si>
  <si>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</si>
  <si>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</si>
  <si>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</si>
  <si>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</si>
  <si>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</si>
  <si>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</si>
  <si>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</si>
  <si>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</si>
  <si>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</si>
  <si>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</si>
  <si>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</si>
  <si>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</si>
  <si>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</si>
  <si>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</si>
  <si>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</si>
  <si>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</si>
  <si>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</si>
  <si>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</si>
  <si>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</si>
  <si>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</si>
  <si>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</si>
  <si>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</si>
  <si>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</si>
  <si>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</si>
  <si>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</si>
  <si>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</si>
  <si>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</si>
  <si>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</si>
  <si>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</si>
  <si>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</si>
  <si>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</si>
  <si>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</si>
  <si>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</si>
  <si>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</si>
  <si>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</si>
  <si>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</si>
  <si>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</si>
  <si>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</si>
  <si>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</si>
  <si>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</si>
  <si>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</si>
  <si>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</si>
  <si>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</si>
  <si>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</si>
  <si>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</si>
  <si>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</si>
  <si>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</si>
  <si>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</si>
  <si>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</si>
  <si>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</si>
  <si>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</si>
  <si>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</si>
  <si>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</si>
  <si>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</si>
  <si>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</si>
  <si>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</si>
  <si>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</si>
  <si>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</si>
  <si>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</si>
  <si>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</si>
  <si>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</si>
  <si>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</si>
  <si>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</si>
  <si>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</si>
  <si>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</si>
  <si>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</si>
  <si>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</si>
  <si>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</si>
  <si>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</si>
  <si>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</si>
  <si>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</si>
  <si>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</si>
  <si>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</si>
  <si>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</si>
  <si>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</si>
  <si>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</si>
  <si>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</si>
  <si>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</si>
  <si>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</si>
  <si>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</si>
  <si>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</si>
  <si>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</si>
  <si>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</si>
  <si>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</si>
  <si>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</si>
  <si>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</si>
  <si>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</si>
  <si>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</si>
  <si>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</si>
  <si>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</si>
  <si>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</si>
  <si>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</si>
  <si>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</si>
  <si>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</si>
  <si>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</si>
  <si>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</si>
  <si>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</si>
  <si>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</si>
  <si>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</si>
  <si>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</si>
  <si>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</si>
  <si>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</si>
  <si>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</si>
  <si>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</si>
  <si>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</si>
  <si>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</si>
  <si>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</si>
  <si>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</si>
  <si>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</si>
  <si>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</si>
  <si>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</si>
  <si>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</si>
  <si>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</si>
  <si>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</si>
  <si>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</si>
  <si>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</si>
  <si>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</si>
  <si>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</si>
  <si>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</si>
  <si>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</si>
  <si>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</si>
  <si>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</si>
  <si>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</si>
  <si>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</si>
  <si>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</si>
  <si>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</si>
  <si>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</si>
  <si>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</si>
  <si>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</si>
  <si>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</si>
  <si>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</si>
  <si>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</si>
  <si>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</si>
  <si>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</si>
  <si>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</si>
  <si>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</si>
  <si>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</si>
  <si>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</si>
  <si>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</si>
  <si>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</si>
  <si>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</si>
  <si>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</si>
  <si>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</si>
  <si>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</si>
  <si>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</si>
  <si>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</si>
  <si>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</si>
  <si>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</si>
  <si>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</si>
  <si>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</si>
  <si>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</si>
  <si>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</si>
  <si>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</si>
  <si>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</si>
  <si>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</si>
  <si>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</si>
  <si>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</si>
  <si>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</si>
  <si>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</si>
  <si>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</si>
  <si>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</si>
  <si>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</si>
  <si>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</si>
  <si>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</si>
  <si>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</si>
  <si>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</si>
  <si>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</si>
  <si>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</si>
  <si>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</si>
  <si>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</si>
  <si>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</si>
  <si>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</si>
  <si>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</si>
  <si>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</si>
  <si>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</si>
  <si>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</si>
  <si>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</si>
  <si>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</si>
  <si>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</si>
  <si>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</si>
  <si>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</si>
  <si>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</si>
  <si>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</si>
  <si>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</si>
  <si>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</si>
  <si>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</si>
  <si>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</si>
  <si>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</si>
  <si>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</si>
  <si>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</si>
  <si>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</si>
  <si>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</si>
  <si>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</si>
  <si>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</si>
  <si>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</si>
  <si>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</si>
  <si>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</si>
  <si>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</si>
  <si>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</si>
  <si>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</si>
  <si>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</si>
  <si>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</si>
  <si>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</si>
  <si>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</si>
  <si>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</si>
  <si>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</si>
  <si>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</si>
  <si>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</si>
  <si>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</si>
  <si>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</si>
  <si>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</si>
  <si>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</si>
  <si>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</si>
  <si>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</si>
  <si>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</si>
  <si>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</si>
  <si>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</si>
  <si>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</si>
  <si>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</si>
  <si>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</si>
  <si>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</si>
  <si>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</si>
  <si>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</si>
  <si>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</si>
  <si>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</si>
  <si>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</si>
  <si>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</si>
  <si>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</si>
  <si>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</si>
  <si>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</si>
  <si>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</si>
  <si>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</si>
  <si>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</si>
  <si>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</si>
  <si>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</si>
  <si>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</si>
  <si>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</si>
  <si>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</si>
  <si>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</si>
  <si>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</si>
  <si>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</si>
  <si>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</si>
  <si>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</si>
  <si>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</si>
  <si>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</si>
  <si>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</si>
  <si>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</si>
  <si>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</si>
  <si>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</si>
  <si>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</si>
  <si>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</si>
  <si>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</si>
  <si>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</si>
  <si>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</si>
  <si>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</si>
  <si>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</si>
  <si>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</si>
  <si>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</si>
  <si>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</si>
  <si>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</si>
  <si>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</si>
  <si>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</si>
  <si>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</si>
  <si>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</si>
  <si>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</si>
  <si>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</si>
  <si>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</si>
  <si>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</si>
  <si>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</si>
  <si>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</si>
  <si>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</si>
  <si>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</si>
  <si>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</si>
  <si>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</si>
  <si>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</si>
  <si>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</si>
  <si>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</si>
  <si>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</si>
  <si>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</si>
  <si>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</si>
  <si>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</si>
  <si>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</si>
  <si>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</si>
  <si>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</si>
  <si>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</si>
  <si>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</si>
  <si>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</si>
  <si>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</si>
  <si>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</si>
  <si>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</si>
  <si>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</si>
  <si>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</si>
  <si>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</si>
  <si>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</si>
  <si>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</si>
  <si>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</si>
  <si>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</si>
  <si>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</si>
  <si>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</si>
  <si>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</si>
  <si>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</si>
  <si>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</si>
  <si>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</si>
  <si>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</si>
  <si>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</si>
  <si>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</si>
  <si>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</si>
  <si>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</si>
  <si>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</si>
  <si>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</si>
  <si>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</si>
  <si>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</si>
  <si>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</si>
  <si>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</si>
  <si>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</si>
  <si>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</si>
  <si>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</si>
  <si>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</si>
  <si>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</si>
  <si>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</si>
  <si>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</si>
  <si>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</si>
  <si>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</si>
  <si>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</si>
  <si>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</si>
  <si>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</si>
  <si>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</si>
  <si>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</si>
  <si>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</si>
  <si>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</si>
  <si>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</si>
  <si>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</si>
  <si>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</si>
  <si>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</si>
  <si>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</si>
  <si>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</si>
  <si>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</si>
  <si>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</si>
  <si>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</si>
  <si>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</si>
  <si>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</si>
  <si>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</si>
  <si>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</si>
  <si>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</si>
  <si>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</si>
  <si>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</si>
  <si>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</si>
  <si>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</si>
  <si>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</si>
  <si>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</si>
  <si>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</si>
  <si>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</si>
  <si>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</si>
  <si>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</si>
  <si>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</si>
  <si>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</si>
  <si>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</si>
  <si>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767881112</t>
  </si>
  <si>
    <t>Montáž záchytného systému proti pádu bodů samostatných nebo v systému s poddajným kotvícím vedením do železobetonu chemickou kotvou</t>
  </si>
  <si>
    <t>1056798600</t>
  </si>
  <si>
    <t>https://podminky.urs.cz/item/CS_URS_2024_01/767881112</t>
  </si>
  <si>
    <t>70921317</t>
  </si>
  <si>
    <t>kotvicí bod pro betonové konstrukce do předvrtaného otvoru pomocí hmoždinky nebo chemické kotvy dl 200mm</t>
  </si>
  <si>
    <t>-2117849856</t>
  </si>
  <si>
    <t>46297206</t>
  </si>
  <si>
    <t>-1397527067</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</si>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</sst>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9" fillId="0" borderId="0" xfId="0" applyFont="1" applyAlignment="1">
      <alignment horizontal="left" vertical="center" wrapText="1"/>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26" Type="http://schemas.openxmlformats.org/officeDocument/2006/relationships/hyperlink" Target="https://podminky.urs.cz/item/CS_URS_2023_01/771591115" TargetMode="External"/><Relationship Id="rId247" Type="http://schemas.openxmlformats.org/officeDocument/2006/relationships/hyperlink" Target="https://podminky.urs.cz/item/CS_URS_2023_01/781495124"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drawing" Target="../drawings/drawing2.xml"/><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drawing" Target="../drawings/drawing18.xml"/><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117" Type="http://schemas.openxmlformats.org/officeDocument/2006/relationships/drawing" Target="../drawings/drawing32.xm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781473810"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771574413"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99876710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998781101"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998767193" TargetMode="External"/><Relationship Id="rId108" Type="http://schemas.openxmlformats.org/officeDocument/2006/relationships/hyperlink" Target="https://podminky.urs.cz/item/CS_URS_2024_01/771591112"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49" Type="http://schemas.openxmlformats.org/officeDocument/2006/relationships/hyperlink" Target="https://podminky.urs.cz/item/CS_URS_2024_01/997211511" TargetMode="External"/><Relationship Id="rId114" Type="http://schemas.openxmlformats.org/officeDocument/2006/relationships/hyperlink" Target="https://podminky.urs.cz/item/CS_URS_2024_01/998781193"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767881161"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998771101"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151011"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998771193" TargetMode="External"/><Relationship Id="rId115" Type="http://schemas.openxmlformats.org/officeDocument/2006/relationships/hyperlink" Target="https://podminky.urs.cz/item/CS_URS_2024_01/784215003" TargetMode="Externa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767881112" TargetMode="External"/><Relationship Id="rId105" Type="http://schemas.openxmlformats.org/officeDocument/2006/relationships/hyperlink" Target="https://podminky.urs.cz/item/CS_URS_2024_01/771274114"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116" Type="http://schemas.openxmlformats.org/officeDocument/2006/relationships/hyperlink" Target="https://podminky.urs.cz/item/CS_URS_2024_01/784511025"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781472213" TargetMode="External"/><Relationship Id="rId15" Type="http://schemas.openxmlformats.org/officeDocument/2006/relationships/hyperlink" Target="https://podminky.urs.cz/item/CS_URS_2024_01/274352221" TargetMode="External"/><Relationship Id="rId36" Type="http://schemas.openxmlformats.org/officeDocument/2006/relationships/hyperlink" Target="https://podminky.urs.cz/item/CS_URS_2024_01/631311115"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27423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abSelected="1" workbookViewId="0">
      <selection activeCell="F98" sqref="F98:J98"/>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16"/>
      <c r="AS2" s="316"/>
      <c r="AT2" s="316"/>
      <c r="AU2" s="316"/>
      <c r="AV2" s="316"/>
      <c r="AW2" s="316"/>
      <c r="AX2" s="316"/>
      <c r="AY2" s="316"/>
      <c r="AZ2" s="316"/>
      <c r="BA2" s="316"/>
      <c r="BB2" s="316"/>
      <c r="BC2" s="316"/>
      <c r="BD2" s="316"/>
      <c r="BE2" s="316"/>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30"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R5" s="21"/>
      <c r="BE5" s="327" t="s">
        <v>15</v>
      </c>
      <c r="BS5" s="18" t="s">
        <v>6</v>
      </c>
    </row>
    <row r="6" spans="1:74" ht="36.950000000000003" customHeight="1">
      <c r="B6" s="21"/>
      <c r="D6" s="27" t="s">
        <v>16</v>
      </c>
      <c r="K6" s="331" t="s">
        <v>17</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R6" s="21"/>
      <c r="BE6" s="328"/>
      <c r="BS6" s="18" t="s">
        <v>6</v>
      </c>
    </row>
    <row r="7" spans="1:74" ht="12" customHeight="1">
      <c r="B7" s="21"/>
      <c r="D7" s="28" t="s">
        <v>18</v>
      </c>
      <c r="K7" s="26" t="s">
        <v>19</v>
      </c>
      <c r="AK7" s="28" t="s">
        <v>20</v>
      </c>
      <c r="AN7" s="26" t="s">
        <v>21</v>
      </c>
      <c r="AR7" s="21"/>
      <c r="BE7" s="328"/>
      <c r="BS7" s="18" t="s">
        <v>6</v>
      </c>
    </row>
    <row r="8" spans="1:74" ht="12" customHeight="1">
      <c r="B8" s="21"/>
      <c r="D8" s="28" t="s">
        <v>22</v>
      </c>
      <c r="K8" s="26" t="s">
        <v>23</v>
      </c>
      <c r="AK8" s="28" t="s">
        <v>24</v>
      </c>
      <c r="AN8" s="29" t="s">
        <v>25</v>
      </c>
      <c r="AR8" s="21"/>
      <c r="BE8" s="328"/>
      <c r="BS8" s="18" t="s">
        <v>6</v>
      </c>
    </row>
    <row r="9" spans="1:74" ht="14.45" customHeight="1">
      <c r="B9" s="21"/>
      <c r="AR9" s="21"/>
      <c r="BE9" s="328"/>
      <c r="BS9" s="18" t="s">
        <v>6</v>
      </c>
    </row>
    <row r="10" spans="1:74" ht="12" customHeight="1">
      <c r="B10" s="21"/>
      <c r="D10" s="28" t="s">
        <v>26</v>
      </c>
      <c r="AK10" s="28" t="s">
        <v>27</v>
      </c>
      <c r="AN10" s="26" t="s">
        <v>21</v>
      </c>
      <c r="AR10" s="21"/>
      <c r="BE10" s="328"/>
      <c r="BS10" s="18" t="s">
        <v>6</v>
      </c>
    </row>
    <row r="11" spans="1:74" ht="18.399999999999999" customHeight="1">
      <c r="B11" s="21"/>
      <c r="E11" s="26" t="s">
        <v>28</v>
      </c>
      <c r="AK11" s="28" t="s">
        <v>29</v>
      </c>
      <c r="AN11" s="26" t="s">
        <v>21</v>
      </c>
      <c r="AR11" s="21"/>
      <c r="BE11" s="328"/>
      <c r="BS11" s="18" t="s">
        <v>6</v>
      </c>
    </row>
    <row r="12" spans="1:74" ht="6.95" customHeight="1">
      <c r="B12" s="21"/>
      <c r="AR12" s="21"/>
      <c r="BE12" s="328"/>
      <c r="BS12" s="18" t="s">
        <v>6</v>
      </c>
    </row>
    <row r="13" spans="1:74" ht="12" customHeight="1">
      <c r="B13" s="21"/>
      <c r="D13" s="28" t="s">
        <v>30</v>
      </c>
      <c r="AK13" s="28" t="s">
        <v>27</v>
      </c>
      <c r="AN13" s="30" t="s">
        <v>31</v>
      </c>
      <c r="AR13" s="21"/>
      <c r="BE13" s="328"/>
      <c r="BS13" s="18" t="s">
        <v>6</v>
      </c>
    </row>
    <row r="14" spans="1:74" ht="12.75">
      <c r="B14" s="21"/>
      <c r="E14" s="332" t="s">
        <v>31</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28" t="s">
        <v>29</v>
      </c>
      <c r="AN14" s="30" t="s">
        <v>31</v>
      </c>
      <c r="AR14" s="21"/>
      <c r="BE14" s="328"/>
      <c r="BS14" s="18" t="s">
        <v>6</v>
      </c>
    </row>
    <row r="15" spans="1:74" ht="6.95" customHeight="1">
      <c r="B15" s="21"/>
      <c r="AR15" s="21"/>
      <c r="BE15" s="328"/>
      <c r="BS15" s="18" t="s">
        <v>4</v>
      </c>
    </row>
    <row r="16" spans="1:74" ht="12" customHeight="1">
      <c r="B16" s="21"/>
      <c r="D16" s="28" t="s">
        <v>32</v>
      </c>
      <c r="AK16" s="28" t="s">
        <v>27</v>
      </c>
      <c r="AN16" s="26" t="s">
        <v>21</v>
      </c>
      <c r="AR16" s="21"/>
      <c r="BE16" s="328"/>
      <c r="BS16" s="18" t="s">
        <v>4</v>
      </c>
    </row>
    <row r="17" spans="2:71" ht="18.399999999999999" customHeight="1">
      <c r="B17" s="21"/>
      <c r="E17" s="26" t="s">
        <v>33</v>
      </c>
      <c r="AK17" s="28" t="s">
        <v>29</v>
      </c>
      <c r="AN17" s="26" t="s">
        <v>21</v>
      </c>
      <c r="AR17" s="21"/>
      <c r="BE17" s="328"/>
      <c r="BS17" s="18" t="s">
        <v>34</v>
      </c>
    </row>
    <row r="18" spans="2:71" ht="6.95" customHeight="1">
      <c r="B18" s="21"/>
      <c r="AR18" s="21"/>
      <c r="BE18" s="328"/>
      <c r="BS18" s="18" t="s">
        <v>6</v>
      </c>
    </row>
    <row r="19" spans="2:71" ht="12" customHeight="1">
      <c r="B19" s="21"/>
      <c r="D19" s="28" t="s">
        <v>35</v>
      </c>
      <c r="AK19" s="28" t="s">
        <v>27</v>
      </c>
      <c r="AN19" s="26" t="s">
        <v>21</v>
      </c>
      <c r="AR19" s="21"/>
      <c r="BE19" s="328"/>
      <c r="BS19" s="18" t="s">
        <v>6</v>
      </c>
    </row>
    <row r="20" spans="2:71" ht="18.399999999999999" customHeight="1">
      <c r="B20" s="21"/>
      <c r="E20" s="26" t="s">
        <v>23</v>
      </c>
      <c r="AK20" s="28" t="s">
        <v>29</v>
      </c>
      <c r="AN20" s="26" t="s">
        <v>21</v>
      </c>
      <c r="AR20" s="21"/>
      <c r="BE20" s="328"/>
      <c r="BS20" s="18" t="s">
        <v>4</v>
      </c>
    </row>
    <row r="21" spans="2:71" ht="6.95" customHeight="1">
      <c r="B21" s="21"/>
      <c r="AR21" s="21"/>
      <c r="BE21" s="328"/>
    </row>
    <row r="22" spans="2:71" ht="12" customHeight="1">
      <c r="B22" s="21"/>
      <c r="D22" s="28" t="s">
        <v>36</v>
      </c>
      <c r="AR22" s="21"/>
      <c r="BE22" s="328"/>
    </row>
    <row r="23" spans="2:71" ht="70.5" customHeight="1">
      <c r="B23" s="21"/>
      <c r="E23" s="334" t="s">
        <v>37</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R23" s="21"/>
      <c r="BE23" s="328"/>
    </row>
    <row r="24" spans="2:71" ht="6.95" customHeight="1">
      <c r="B24" s="21"/>
      <c r="AR24" s="21"/>
      <c r="BE24" s="32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5">
        <f>ROUND(AG54,2)</f>
        <v>0</v>
      </c>
      <c r="AL26" s="336"/>
      <c r="AM26" s="336"/>
      <c r="AN26" s="336"/>
      <c r="AO26" s="336"/>
      <c r="AR26" s="33"/>
      <c r="BE26" s="328"/>
    </row>
    <row r="27" spans="2:71" s="1" customFormat="1" ht="6.95" customHeight="1">
      <c r="B27" s="33"/>
      <c r="AR27" s="33"/>
      <c r="BE27" s="328"/>
    </row>
    <row r="28" spans="2:71" s="1" customFormat="1" ht="12.75">
      <c r="B28" s="33"/>
      <c r="L28" s="337" t="s">
        <v>39</v>
      </c>
      <c r="M28" s="337"/>
      <c r="N28" s="337"/>
      <c r="O28" s="337"/>
      <c r="P28" s="337"/>
      <c r="W28" s="337" t="s">
        <v>40</v>
      </c>
      <c r="X28" s="337"/>
      <c r="Y28" s="337"/>
      <c r="Z28" s="337"/>
      <c r="AA28" s="337"/>
      <c r="AB28" s="337"/>
      <c r="AC28" s="337"/>
      <c r="AD28" s="337"/>
      <c r="AE28" s="337"/>
      <c r="AK28" s="337" t="s">
        <v>41</v>
      </c>
      <c r="AL28" s="337"/>
      <c r="AM28" s="337"/>
      <c r="AN28" s="337"/>
      <c r="AO28" s="337"/>
      <c r="AR28" s="33"/>
      <c r="BE28" s="328"/>
    </row>
    <row r="29" spans="2:71" s="2" customFormat="1" ht="14.45" customHeight="1">
      <c r="B29" s="36"/>
      <c r="D29" s="28" t="s">
        <v>42</v>
      </c>
      <c r="F29" s="28" t="s">
        <v>43</v>
      </c>
      <c r="L29" s="309">
        <v>0.21</v>
      </c>
      <c r="M29" s="310"/>
      <c r="N29" s="310"/>
      <c r="O29" s="310"/>
      <c r="P29" s="310"/>
      <c r="W29" s="311">
        <f>ROUND(AZ54, 2)</f>
        <v>0</v>
      </c>
      <c r="X29" s="310"/>
      <c r="Y29" s="310"/>
      <c r="Z29" s="310"/>
      <c r="AA29" s="310"/>
      <c r="AB29" s="310"/>
      <c r="AC29" s="310"/>
      <c r="AD29" s="310"/>
      <c r="AE29" s="310"/>
      <c r="AK29" s="311">
        <f>ROUND(AV54, 2)</f>
        <v>0</v>
      </c>
      <c r="AL29" s="310"/>
      <c r="AM29" s="310"/>
      <c r="AN29" s="310"/>
      <c r="AO29" s="310"/>
      <c r="AR29" s="36"/>
      <c r="BE29" s="329"/>
    </row>
    <row r="30" spans="2:71" s="2" customFormat="1" ht="14.45" customHeight="1">
      <c r="B30" s="36"/>
      <c r="F30" s="28" t="s">
        <v>44</v>
      </c>
      <c r="L30" s="309">
        <v>0.12</v>
      </c>
      <c r="M30" s="310"/>
      <c r="N30" s="310"/>
      <c r="O30" s="310"/>
      <c r="P30" s="310"/>
      <c r="W30" s="311">
        <f>ROUND(BA54, 2)</f>
        <v>0</v>
      </c>
      <c r="X30" s="310"/>
      <c r="Y30" s="310"/>
      <c r="Z30" s="310"/>
      <c r="AA30" s="310"/>
      <c r="AB30" s="310"/>
      <c r="AC30" s="310"/>
      <c r="AD30" s="310"/>
      <c r="AE30" s="310"/>
      <c r="AK30" s="311">
        <f>ROUND(AW54, 2)</f>
        <v>0</v>
      </c>
      <c r="AL30" s="310"/>
      <c r="AM30" s="310"/>
      <c r="AN30" s="310"/>
      <c r="AO30" s="310"/>
      <c r="AR30" s="36"/>
      <c r="BE30" s="329"/>
    </row>
    <row r="31" spans="2:71" s="2" customFormat="1" ht="14.45" hidden="1" customHeight="1">
      <c r="B31" s="36"/>
      <c r="F31" s="28" t="s">
        <v>45</v>
      </c>
      <c r="L31" s="309">
        <v>0.21</v>
      </c>
      <c r="M31" s="310"/>
      <c r="N31" s="310"/>
      <c r="O31" s="310"/>
      <c r="P31" s="310"/>
      <c r="W31" s="311">
        <f>ROUND(BB54, 2)</f>
        <v>0</v>
      </c>
      <c r="X31" s="310"/>
      <c r="Y31" s="310"/>
      <c r="Z31" s="310"/>
      <c r="AA31" s="310"/>
      <c r="AB31" s="310"/>
      <c r="AC31" s="310"/>
      <c r="AD31" s="310"/>
      <c r="AE31" s="310"/>
      <c r="AK31" s="311">
        <v>0</v>
      </c>
      <c r="AL31" s="310"/>
      <c r="AM31" s="310"/>
      <c r="AN31" s="310"/>
      <c r="AO31" s="310"/>
      <c r="AR31" s="36"/>
      <c r="BE31" s="329"/>
    </row>
    <row r="32" spans="2:71" s="2" customFormat="1" ht="14.45" hidden="1" customHeight="1">
      <c r="B32" s="36"/>
      <c r="F32" s="28" t="s">
        <v>46</v>
      </c>
      <c r="L32" s="309">
        <v>0.12</v>
      </c>
      <c r="M32" s="310"/>
      <c r="N32" s="310"/>
      <c r="O32" s="310"/>
      <c r="P32" s="310"/>
      <c r="W32" s="311">
        <f>ROUND(BC54, 2)</f>
        <v>0</v>
      </c>
      <c r="X32" s="310"/>
      <c r="Y32" s="310"/>
      <c r="Z32" s="310"/>
      <c r="AA32" s="310"/>
      <c r="AB32" s="310"/>
      <c r="AC32" s="310"/>
      <c r="AD32" s="310"/>
      <c r="AE32" s="310"/>
      <c r="AK32" s="311">
        <v>0</v>
      </c>
      <c r="AL32" s="310"/>
      <c r="AM32" s="310"/>
      <c r="AN32" s="310"/>
      <c r="AO32" s="310"/>
      <c r="AR32" s="36"/>
      <c r="BE32" s="329"/>
    </row>
    <row r="33" spans="2:44" s="2" customFormat="1" ht="14.45" hidden="1" customHeight="1">
      <c r="B33" s="36"/>
      <c r="F33" s="28" t="s">
        <v>47</v>
      </c>
      <c r="L33" s="309">
        <v>0</v>
      </c>
      <c r="M33" s="310"/>
      <c r="N33" s="310"/>
      <c r="O33" s="310"/>
      <c r="P33" s="310"/>
      <c r="W33" s="311">
        <f>ROUND(BD54, 2)</f>
        <v>0</v>
      </c>
      <c r="X33" s="310"/>
      <c r="Y33" s="310"/>
      <c r="Z33" s="310"/>
      <c r="AA33" s="310"/>
      <c r="AB33" s="310"/>
      <c r="AC33" s="310"/>
      <c r="AD33" s="310"/>
      <c r="AE33" s="310"/>
      <c r="AK33" s="311">
        <v>0</v>
      </c>
      <c r="AL33" s="310"/>
      <c r="AM33" s="310"/>
      <c r="AN33" s="310"/>
      <c r="AO33" s="310"/>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15" t="s">
        <v>50</v>
      </c>
      <c r="Y35" s="313"/>
      <c r="Z35" s="313"/>
      <c r="AA35" s="313"/>
      <c r="AB35" s="313"/>
      <c r="AC35" s="39"/>
      <c r="AD35" s="39"/>
      <c r="AE35" s="39"/>
      <c r="AF35" s="39"/>
      <c r="AG35" s="39"/>
      <c r="AH35" s="39"/>
      <c r="AI35" s="39"/>
      <c r="AJ35" s="39"/>
      <c r="AK35" s="312">
        <f>SUM(AK26:AK33)</f>
        <v>0</v>
      </c>
      <c r="AL35" s="313"/>
      <c r="AM35" s="313"/>
      <c r="AN35" s="313"/>
      <c r="AO35" s="314"/>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17" t="str">
        <f>K6</f>
        <v>UPOL FTK – Rekonstrukce infrastruktury v areálu Neředín</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R45" s="46"/>
    </row>
    <row r="46" spans="2:44" s="1" customFormat="1" ht="6.95" customHeight="1">
      <c r="B46" s="33"/>
      <c r="AR46" s="33"/>
    </row>
    <row r="47" spans="2:44" s="1" customFormat="1" ht="12" customHeight="1">
      <c r="B47" s="33"/>
      <c r="C47" s="28" t="s">
        <v>22</v>
      </c>
      <c r="L47" s="48" t="str">
        <f>IF(K8="","",K8)</f>
        <v xml:space="preserve"> </v>
      </c>
      <c r="AI47" s="28" t="s">
        <v>24</v>
      </c>
      <c r="AM47" s="319" t="str">
        <f>IF(AN8= "","",AN8)</f>
        <v>4. 4. 2024</v>
      </c>
      <c r="AN47" s="319"/>
      <c r="AR47" s="33"/>
    </row>
    <row r="48" spans="2:44" s="1" customFormat="1" ht="6.95" customHeight="1">
      <c r="B48" s="33"/>
      <c r="AR48" s="33"/>
    </row>
    <row r="49" spans="1:91" s="1" customFormat="1" ht="15.2" customHeight="1">
      <c r="B49" s="33"/>
      <c r="C49" s="28" t="s">
        <v>26</v>
      </c>
      <c r="L49" s="3" t="str">
        <f>IF(E11= "","",E11)</f>
        <v>UPOL FTK</v>
      </c>
      <c r="AI49" s="28" t="s">
        <v>32</v>
      </c>
      <c r="AM49" s="320" t="str">
        <f>IF(E17="","",E17)</f>
        <v>Hexaplan International</v>
      </c>
      <c r="AN49" s="321"/>
      <c r="AO49" s="321"/>
      <c r="AP49" s="321"/>
      <c r="AR49" s="33"/>
      <c r="AS49" s="322" t="s">
        <v>52</v>
      </c>
      <c r="AT49" s="323"/>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20" t="str">
        <f>IF(E20="","",E20)</f>
        <v xml:space="preserve"> </v>
      </c>
      <c r="AN50" s="321"/>
      <c r="AO50" s="321"/>
      <c r="AP50" s="321"/>
      <c r="AR50" s="33"/>
      <c r="AS50" s="324"/>
      <c r="AT50" s="325"/>
      <c r="BD50" s="52"/>
    </row>
    <row r="51" spans="1:91" s="1" customFormat="1" ht="10.9" customHeight="1">
      <c r="B51" s="33"/>
      <c r="AR51" s="33"/>
      <c r="AS51" s="324"/>
      <c r="AT51" s="325"/>
      <c r="BD51" s="52"/>
    </row>
    <row r="52" spans="1:91" s="1" customFormat="1" ht="29.25" customHeight="1">
      <c r="B52" s="33"/>
      <c r="C52" s="302" t="s">
        <v>53</v>
      </c>
      <c r="D52" s="303"/>
      <c r="E52" s="303"/>
      <c r="F52" s="303"/>
      <c r="G52" s="303"/>
      <c r="H52" s="53"/>
      <c r="I52" s="304" t="s">
        <v>54</v>
      </c>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26" t="s">
        <v>55</v>
      </c>
      <c r="AH52" s="303"/>
      <c r="AI52" s="303"/>
      <c r="AJ52" s="303"/>
      <c r="AK52" s="303"/>
      <c r="AL52" s="303"/>
      <c r="AM52" s="303"/>
      <c r="AN52" s="304" t="s">
        <v>56</v>
      </c>
      <c r="AO52" s="303"/>
      <c r="AP52" s="303"/>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00">
        <f>ROUND(AG55+AG75+AG95,2)</f>
        <v>0</v>
      </c>
      <c r="AH54" s="300"/>
      <c r="AI54" s="300"/>
      <c r="AJ54" s="300"/>
      <c r="AK54" s="300"/>
      <c r="AL54" s="300"/>
      <c r="AM54" s="300"/>
      <c r="AN54" s="301">
        <f t="shared" ref="AN54:AN85" si="0">SUM(AG54,AT54)</f>
        <v>0</v>
      </c>
      <c r="AO54" s="301"/>
      <c r="AP54" s="301"/>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58.5" customHeight="1">
      <c r="B55" s="70"/>
      <c r="C55" s="71"/>
      <c r="D55" s="297" t="s">
        <v>76</v>
      </c>
      <c r="E55" s="297"/>
      <c r="F55" s="297"/>
      <c r="G55" s="297"/>
      <c r="H55" s="297"/>
      <c r="I55" s="72"/>
      <c r="J55" s="297" t="s">
        <v>77</v>
      </c>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308">
        <f>ROUND(AG56+AG61+SUM(AG72:AG74),2)</f>
        <v>0</v>
      </c>
      <c r="AH55" s="307"/>
      <c r="AI55" s="307"/>
      <c r="AJ55" s="307"/>
      <c r="AK55" s="307"/>
      <c r="AL55" s="307"/>
      <c r="AM55" s="307"/>
      <c r="AN55" s="306">
        <f t="shared" si="0"/>
        <v>0</v>
      </c>
      <c r="AO55" s="307"/>
      <c r="AP55" s="307"/>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46.5" customHeight="1">
      <c r="B56" s="45"/>
      <c r="C56" s="9"/>
      <c r="D56" s="9"/>
      <c r="E56" s="296" t="s">
        <v>82</v>
      </c>
      <c r="F56" s="296"/>
      <c r="G56" s="296"/>
      <c r="H56" s="296"/>
      <c r="I56" s="296"/>
      <c r="J56" s="9"/>
      <c r="K56" s="296" t="s">
        <v>83</v>
      </c>
      <c r="L56" s="296"/>
      <c r="M56" s="296"/>
      <c r="N56" s="296"/>
      <c r="O56" s="296"/>
      <c r="P56" s="296"/>
      <c r="Q56" s="296"/>
      <c r="R56" s="296"/>
      <c r="S56" s="296"/>
      <c r="T56" s="296"/>
      <c r="U56" s="296"/>
      <c r="V56" s="296"/>
      <c r="W56" s="296"/>
      <c r="X56" s="296"/>
      <c r="Y56" s="296"/>
      <c r="Z56" s="296"/>
      <c r="AA56" s="296"/>
      <c r="AB56" s="296"/>
      <c r="AC56" s="296"/>
      <c r="AD56" s="296"/>
      <c r="AE56" s="296"/>
      <c r="AF56" s="296"/>
      <c r="AG56" s="305">
        <f>ROUND(SUM(AG57:AG60),2)</f>
        <v>0</v>
      </c>
      <c r="AH56" s="299"/>
      <c r="AI56" s="299"/>
      <c r="AJ56" s="299"/>
      <c r="AK56" s="299"/>
      <c r="AL56" s="299"/>
      <c r="AM56" s="299"/>
      <c r="AN56" s="298">
        <f t="shared" si="0"/>
        <v>0</v>
      </c>
      <c r="AO56" s="299"/>
      <c r="AP56" s="299"/>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35.25" customHeight="1">
      <c r="A57" s="84" t="s">
        <v>86</v>
      </c>
      <c r="B57" s="45"/>
      <c r="C57" s="9"/>
      <c r="D57" s="9"/>
      <c r="E57" s="9"/>
      <c r="F57" s="296" t="s">
        <v>87</v>
      </c>
      <c r="G57" s="296"/>
      <c r="H57" s="296"/>
      <c r="I57" s="296"/>
      <c r="J57" s="296"/>
      <c r="K57" s="9"/>
      <c r="L57" s="296" t="s">
        <v>88</v>
      </c>
      <c r="M57" s="296"/>
      <c r="N57" s="296"/>
      <c r="O57" s="296"/>
      <c r="P57" s="296"/>
      <c r="Q57" s="296"/>
      <c r="R57" s="296"/>
      <c r="S57" s="296"/>
      <c r="T57" s="296"/>
      <c r="U57" s="296"/>
      <c r="V57" s="296"/>
      <c r="W57" s="296"/>
      <c r="X57" s="296"/>
      <c r="Y57" s="296"/>
      <c r="Z57" s="296"/>
      <c r="AA57" s="296"/>
      <c r="AB57" s="296"/>
      <c r="AC57" s="296"/>
      <c r="AD57" s="296"/>
      <c r="AE57" s="296"/>
      <c r="AF57" s="296"/>
      <c r="AG57" s="298">
        <f>'2024-HEX-04-01-11-1 - D.1...'!J34</f>
        <v>0</v>
      </c>
      <c r="AH57" s="299"/>
      <c r="AI57" s="299"/>
      <c r="AJ57" s="299"/>
      <c r="AK57" s="299"/>
      <c r="AL57" s="299"/>
      <c r="AM57" s="299"/>
      <c r="AN57" s="298">
        <f t="shared" si="0"/>
        <v>0</v>
      </c>
      <c r="AO57" s="299"/>
      <c r="AP57" s="299"/>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35.25" customHeight="1">
      <c r="A58" s="84" t="s">
        <v>86</v>
      </c>
      <c r="B58" s="45"/>
      <c r="C58" s="9"/>
      <c r="D58" s="9"/>
      <c r="E58" s="9"/>
      <c r="F58" s="296" t="s">
        <v>91</v>
      </c>
      <c r="G58" s="296"/>
      <c r="H58" s="296"/>
      <c r="I58" s="296"/>
      <c r="J58" s="296"/>
      <c r="K58" s="9"/>
      <c r="L58" s="296" t="s">
        <v>92</v>
      </c>
      <c r="M58" s="296"/>
      <c r="N58" s="296"/>
      <c r="O58" s="296"/>
      <c r="P58" s="296"/>
      <c r="Q58" s="296"/>
      <c r="R58" s="296"/>
      <c r="S58" s="296"/>
      <c r="T58" s="296"/>
      <c r="U58" s="296"/>
      <c r="V58" s="296"/>
      <c r="W58" s="296"/>
      <c r="X58" s="296"/>
      <c r="Y58" s="296"/>
      <c r="Z58" s="296"/>
      <c r="AA58" s="296"/>
      <c r="AB58" s="296"/>
      <c r="AC58" s="296"/>
      <c r="AD58" s="296"/>
      <c r="AE58" s="296"/>
      <c r="AF58" s="296"/>
      <c r="AG58" s="298">
        <f>'2024-HEX-04-01-11-2 - D.1...'!J34</f>
        <v>0</v>
      </c>
      <c r="AH58" s="299"/>
      <c r="AI58" s="299"/>
      <c r="AJ58" s="299"/>
      <c r="AK58" s="299"/>
      <c r="AL58" s="299"/>
      <c r="AM58" s="299"/>
      <c r="AN58" s="298">
        <f t="shared" si="0"/>
        <v>0</v>
      </c>
      <c r="AO58" s="299"/>
      <c r="AP58" s="299"/>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35.25" customHeight="1">
      <c r="A59" s="84" t="s">
        <v>86</v>
      </c>
      <c r="B59" s="45"/>
      <c r="C59" s="9"/>
      <c r="D59" s="9"/>
      <c r="E59" s="9"/>
      <c r="F59" s="296" t="s">
        <v>94</v>
      </c>
      <c r="G59" s="296"/>
      <c r="H59" s="296"/>
      <c r="I59" s="296"/>
      <c r="J59" s="296"/>
      <c r="K59" s="9"/>
      <c r="L59" s="296" t="s">
        <v>95</v>
      </c>
      <c r="M59" s="296"/>
      <c r="N59" s="296"/>
      <c r="O59" s="296"/>
      <c r="P59" s="296"/>
      <c r="Q59" s="296"/>
      <c r="R59" s="296"/>
      <c r="S59" s="296"/>
      <c r="T59" s="296"/>
      <c r="U59" s="296"/>
      <c r="V59" s="296"/>
      <c r="W59" s="296"/>
      <c r="X59" s="296"/>
      <c r="Y59" s="296"/>
      <c r="Z59" s="296"/>
      <c r="AA59" s="296"/>
      <c r="AB59" s="296"/>
      <c r="AC59" s="296"/>
      <c r="AD59" s="296"/>
      <c r="AE59" s="296"/>
      <c r="AF59" s="296"/>
      <c r="AG59" s="298">
        <f>'2024-HEX-04-01-11-3 - D.1...'!J34</f>
        <v>0</v>
      </c>
      <c r="AH59" s="299"/>
      <c r="AI59" s="299"/>
      <c r="AJ59" s="299"/>
      <c r="AK59" s="299"/>
      <c r="AL59" s="299"/>
      <c r="AM59" s="299"/>
      <c r="AN59" s="298">
        <f t="shared" si="0"/>
        <v>0</v>
      </c>
      <c r="AO59" s="299"/>
      <c r="AP59" s="299"/>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35.25" customHeight="1">
      <c r="A60" s="84" t="s">
        <v>86</v>
      </c>
      <c r="B60" s="45"/>
      <c r="C60" s="9"/>
      <c r="D60" s="9"/>
      <c r="E60" s="9"/>
      <c r="F60" s="296" t="s">
        <v>97</v>
      </c>
      <c r="G60" s="296"/>
      <c r="H60" s="296"/>
      <c r="I60" s="296"/>
      <c r="J60" s="296"/>
      <c r="K60" s="9"/>
      <c r="L60" s="296" t="s">
        <v>98</v>
      </c>
      <c r="M60" s="296"/>
      <c r="N60" s="296"/>
      <c r="O60" s="296"/>
      <c r="P60" s="296"/>
      <c r="Q60" s="296"/>
      <c r="R60" s="296"/>
      <c r="S60" s="296"/>
      <c r="T60" s="296"/>
      <c r="U60" s="296"/>
      <c r="V60" s="296"/>
      <c r="W60" s="296"/>
      <c r="X60" s="296"/>
      <c r="Y60" s="296"/>
      <c r="Z60" s="296"/>
      <c r="AA60" s="296"/>
      <c r="AB60" s="296"/>
      <c r="AC60" s="296"/>
      <c r="AD60" s="296"/>
      <c r="AE60" s="296"/>
      <c r="AF60" s="296"/>
      <c r="AG60" s="298">
        <f>'2024-HEX-04-01-11-4 - D.1...'!J34</f>
        <v>0</v>
      </c>
      <c r="AH60" s="299"/>
      <c r="AI60" s="299"/>
      <c r="AJ60" s="299"/>
      <c r="AK60" s="299"/>
      <c r="AL60" s="299"/>
      <c r="AM60" s="299"/>
      <c r="AN60" s="298">
        <f t="shared" si="0"/>
        <v>0</v>
      </c>
      <c r="AO60" s="299"/>
      <c r="AP60" s="299"/>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50.25" customHeight="1">
      <c r="B61" s="45"/>
      <c r="C61" s="9"/>
      <c r="D61" s="9"/>
      <c r="E61" s="296" t="s">
        <v>100</v>
      </c>
      <c r="F61" s="296"/>
      <c r="G61" s="296"/>
      <c r="H61" s="296"/>
      <c r="I61" s="296"/>
      <c r="J61" s="9"/>
      <c r="K61" s="296" t="s">
        <v>101</v>
      </c>
      <c r="L61" s="296"/>
      <c r="M61" s="296"/>
      <c r="N61" s="296"/>
      <c r="O61" s="296"/>
      <c r="P61" s="296"/>
      <c r="Q61" s="296"/>
      <c r="R61" s="296"/>
      <c r="S61" s="296"/>
      <c r="T61" s="296"/>
      <c r="U61" s="296"/>
      <c r="V61" s="296"/>
      <c r="W61" s="296"/>
      <c r="X61" s="296"/>
      <c r="Y61" s="296"/>
      <c r="Z61" s="296"/>
      <c r="AA61" s="296"/>
      <c r="AB61" s="296"/>
      <c r="AC61" s="296"/>
      <c r="AD61" s="296"/>
      <c r="AE61" s="296"/>
      <c r="AF61" s="296"/>
      <c r="AG61" s="305">
        <f>ROUND(AG62+SUM(AG65:AG68),2)</f>
        <v>0</v>
      </c>
      <c r="AH61" s="299"/>
      <c r="AI61" s="299"/>
      <c r="AJ61" s="299"/>
      <c r="AK61" s="299"/>
      <c r="AL61" s="299"/>
      <c r="AM61" s="299"/>
      <c r="AN61" s="298">
        <f t="shared" si="0"/>
        <v>0</v>
      </c>
      <c r="AO61" s="299"/>
      <c r="AP61" s="299"/>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296" t="s">
        <v>103</v>
      </c>
      <c r="G62" s="296"/>
      <c r="H62" s="296"/>
      <c r="I62" s="296"/>
      <c r="J62" s="296"/>
      <c r="K62" s="9"/>
      <c r="L62" s="296" t="s">
        <v>104</v>
      </c>
      <c r="M62" s="296"/>
      <c r="N62" s="296"/>
      <c r="O62" s="296"/>
      <c r="P62" s="296"/>
      <c r="Q62" s="296"/>
      <c r="R62" s="296"/>
      <c r="S62" s="296"/>
      <c r="T62" s="296"/>
      <c r="U62" s="296"/>
      <c r="V62" s="296"/>
      <c r="W62" s="296"/>
      <c r="X62" s="296"/>
      <c r="Y62" s="296"/>
      <c r="Z62" s="296"/>
      <c r="AA62" s="296"/>
      <c r="AB62" s="296"/>
      <c r="AC62" s="296"/>
      <c r="AD62" s="296"/>
      <c r="AE62" s="296"/>
      <c r="AF62" s="296"/>
      <c r="AG62" s="305">
        <f>ROUND(SUM(AG63:AG64),2)</f>
        <v>0</v>
      </c>
      <c r="AH62" s="299"/>
      <c r="AI62" s="299"/>
      <c r="AJ62" s="299"/>
      <c r="AK62" s="299"/>
      <c r="AL62" s="299"/>
      <c r="AM62" s="299"/>
      <c r="AN62" s="298">
        <f t="shared" si="0"/>
        <v>0</v>
      </c>
      <c r="AO62" s="299"/>
      <c r="AP62" s="299"/>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296" t="s">
        <v>106</v>
      </c>
      <c r="H63" s="296"/>
      <c r="I63" s="296"/>
      <c r="J63" s="296"/>
      <c r="K63" s="296"/>
      <c r="L63" s="9"/>
      <c r="M63" s="296" t="s">
        <v>107</v>
      </c>
      <c r="N63" s="296"/>
      <c r="O63" s="296"/>
      <c r="P63" s="296"/>
      <c r="Q63" s="296"/>
      <c r="R63" s="296"/>
      <c r="S63" s="296"/>
      <c r="T63" s="296"/>
      <c r="U63" s="296"/>
      <c r="V63" s="296"/>
      <c r="W63" s="296"/>
      <c r="X63" s="296"/>
      <c r="Y63" s="296"/>
      <c r="Z63" s="296"/>
      <c r="AA63" s="296"/>
      <c r="AB63" s="296"/>
      <c r="AC63" s="296"/>
      <c r="AD63" s="296"/>
      <c r="AE63" s="296"/>
      <c r="AF63" s="296"/>
      <c r="AG63" s="298">
        <f>'2024-HEX-04-01-14-11 - D....'!J34</f>
        <v>0</v>
      </c>
      <c r="AH63" s="299"/>
      <c r="AI63" s="299"/>
      <c r="AJ63" s="299"/>
      <c r="AK63" s="299"/>
      <c r="AL63" s="299"/>
      <c r="AM63" s="299"/>
      <c r="AN63" s="298">
        <f t="shared" si="0"/>
        <v>0</v>
      </c>
      <c r="AO63" s="299"/>
      <c r="AP63" s="299"/>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296" t="s">
        <v>110</v>
      </c>
      <c r="H64" s="296"/>
      <c r="I64" s="296"/>
      <c r="J64" s="296"/>
      <c r="K64" s="296"/>
      <c r="L64" s="9"/>
      <c r="M64" s="296" t="s">
        <v>111</v>
      </c>
      <c r="N64" s="296"/>
      <c r="O64" s="296"/>
      <c r="P64" s="296"/>
      <c r="Q64" s="296"/>
      <c r="R64" s="296"/>
      <c r="S64" s="296"/>
      <c r="T64" s="296"/>
      <c r="U64" s="296"/>
      <c r="V64" s="296"/>
      <c r="W64" s="296"/>
      <c r="X64" s="296"/>
      <c r="Y64" s="296"/>
      <c r="Z64" s="296"/>
      <c r="AA64" s="296"/>
      <c r="AB64" s="296"/>
      <c r="AC64" s="296"/>
      <c r="AD64" s="296"/>
      <c r="AE64" s="296"/>
      <c r="AF64" s="296"/>
      <c r="AG64" s="298">
        <f>'2024-HEX-04-01-14-12 - D....'!J34</f>
        <v>0</v>
      </c>
      <c r="AH64" s="299"/>
      <c r="AI64" s="299"/>
      <c r="AJ64" s="299"/>
      <c r="AK64" s="299"/>
      <c r="AL64" s="299"/>
      <c r="AM64" s="299"/>
      <c r="AN64" s="298">
        <f t="shared" si="0"/>
        <v>0</v>
      </c>
      <c r="AO64" s="299"/>
      <c r="AP64" s="299"/>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296" t="s">
        <v>113</v>
      </c>
      <c r="G65" s="296"/>
      <c r="H65" s="296"/>
      <c r="I65" s="296"/>
      <c r="J65" s="296"/>
      <c r="K65" s="9"/>
      <c r="L65" s="296" t="s">
        <v>114</v>
      </c>
      <c r="M65" s="296"/>
      <c r="N65" s="296"/>
      <c r="O65" s="296"/>
      <c r="P65" s="296"/>
      <c r="Q65" s="296"/>
      <c r="R65" s="296"/>
      <c r="S65" s="296"/>
      <c r="T65" s="296"/>
      <c r="U65" s="296"/>
      <c r="V65" s="296"/>
      <c r="W65" s="296"/>
      <c r="X65" s="296"/>
      <c r="Y65" s="296"/>
      <c r="Z65" s="296"/>
      <c r="AA65" s="296"/>
      <c r="AB65" s="296"/>
      <c r="AC65" s="296"/>
      <c r="AD65" s="296"/>
      <c r="AE65" s="296"/>
      <c r="AF65" s="296"/>
      <c r="AG65" s="298">
        <f>'2024-HEX-04-01-14-2 - D.1...'!J34</f>
        <v>0</v>
      </c>
      <c r="AH65" s="299"/>
      <c r="AI65" s="299"/>
      <c r="AJ65" s="299"/>
      <c r="AK65" s="299"/>
      <c r="AL65" s="299"/>
      <c r="AM65" s="299"/>
      <c r="AN65" s="298">
        <f t="shared" si="0"/>
        <v>0</v>
      </c>
      <c r="AO65" s="299"/>
      <c r="AP65" s="299"/>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296" t="s">
        <v>116</v>
      </c>
      <c r="G66" s="296"/>
      <c r="H66" s="296"/>
      <c r="I66" s="296"/>
      <c r="J66" s="296"/>
      <c r="K66" s="9"/>
      <c r="L66" s="296" t="s">
        <v>117</v>
      </c>
      <c r="M66" s="296"/>
      <c r="N66" s="296"/>
      <c r="O66" s="296"/>
      <c r="P66" s="296"/>
      <c r="Q66" s="296"/>
      <c r="R66" s="296"/>
      <c r="S66" s="296"/>
      <c r="T66" s="296"/>
      <c r="U66" s="296"/>
      <c r="V66" s="296"/>
      <c r="W66" s="296"/>
      <c r="X66" s="296"/>
      <c r="Y66" s="296"/>
      <c r="Z66" s="296"/>
      <c r="AA66" s="296"/>
      <c r="AB66" s="296"/>
      <c r="AC66" s="296"/>
      <c r="AD66" s="296"/>
      <c r="AE66" s="296"/>
      <c r="AF66" s="296"/>
      <c r="AG66" s="298">
        <f>'2024-HEX-04-01-14-3 - D.1...'!J34</f>
        <v>0</v>
      </c>
      <c r="AH66" s="299"/>
      <c r="AI66" s="299"/>
      <c r="AJ66" s="299"/>
      <c r="AK66" s="299"/>
      <c r="AL66" s="299"/>
      <c r="AM66" s="299"/>
      <c r="AN66" s="298">
        <f t="shared" si="0"/>
        <v>0</v>
      </c>
      <c r="AO66" s="299"/>
      <c r="AP66" s="299"/>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296" t="s">
        <v>119</v>
      </c>
      <c r="G67" s="296"/>
      <c r="H67" s="296"/>
      <c r="I67" s="296"/>
      <c r="J67" s="296"/>
      <c r="K67" s="9"/>
      <c r="L67" s="296" t="s">
        <v>120</v>
      </c>
      <c r="M67" s="296"/>
      <c r="N67" s="296"/>
      <c r="O67" s="296"/>
      <c r="P67" s="296"/>
      <c r="Q67" s="296"/>
      <c r="R67" s="296"/>
      <c r="S67" s="296"/>
      <c r="T67" s="296"/>
      <c r="U67" s="296"/>
      <c r="V67" s="296"/>
      <c r="W67" s="296"/>
      <c r="X67" s="296"/>
      <c r="Y67" s="296"/>
      <c r="Z67" s="296"/>
      <c r="AA67" s="296"/>
      <c r="AB67" s="296"/>
      <c r="AC67" s="296"/>
      <c r="AD67" s="296"/>
      <c r="AE67" s="296"/>
      <c r="AF67" s="296"/>
      <c r="AG67" s="298">
        <f>'2024-HEX-04-01-14-4 - D.1...'!J34</f>
        <v>0</v>
      </c>
      <c r="AH67" s="299"/>
      <c r="AI67" s="299"/>
      <c r="AJ67" s="299"/>
      <c r="AK67" s="299"/>
      <c r="AL67" s="299"/>
      <c r="AM67" s="299"/>
      <c r="AN67" s="298">
        <f t="shared" si="0"/>
        <v>0</v>
      </c>
      <c r="AO67" s="299"/>
      <c r="AP67" s="299"/>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296" t="s">
        <v>122</v>
      </c>
      <c r="G68" s="296"/>
      <c r="H68" s="296"/>
      <c r="I68" s="296"/>
      <c r="J68" s="296"/>
      <c r="K68" s="9"/>
      <c r="L68" s="296" t="s">
        <v>123</v>
      </c>
      <c r="M68" s="296"/>
      <c r="N68" s="296"/>
      <c r="O68" s="296"/>
      <c r="P68" s="296"/>
      <c r="Q68" s="296"/>
      <c r="R68" s="296"/>
      <c r="S68" s="296"/>
      <c r="T68" s="296"/>
      <c r="U68" s="296"/>
      <c r="V68" s="296"/>
      <c r="W68" s="296"/>
      <c r="X68" s="296"/>
      <c r="Y68" s="296"/>
      <c r="Z68" s="296"/>
      <c r="AA68" s="296"/>
      <c r="AB68" s="296"/>
      <c r="AC68" s="296"/>
      <c r="AD68" s="296"/>
      <c r="AE68" s="296"/>
      <c r="AF68" s="296"/>
      <c r="AG68" s="305">
        <f>ROUND(SUM(AG69:AG71),2)</f>
        <v>0</v>
      </c>
      <c r="AH68" s="299"/>
      <c r="AI68" s="299"/>
      <c r="AJ68" s="299"/>
      <c r="AK68" s="299"/>
      <c r="AL68" s="299"/>
      <c r="AM68" s="299"/>
      <c r="AN68" s="298">
        <f t="shared" si="0"/>
        <v>0</v>
      </c>
      <c r="AO68" s="299"/>
      <c r="AP68" s="299"/>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35.25" customHeight="1">
      <c r="A69" s="84" t="s">
        <v>86</v>
      </c>
      <c r="B69" s="45"/>
      <c r="C69" s="9"/>
      <c r="D69" s="9"/>
      <c r="E69" s="9"/>
      <c r="F69" s="9"/>
      <c r="G69" s="296" t="s">
        <v>125</v>
      </c>
      <c r="H69" s="296"/>
      <c r="I69" s="296"/>
      <c r="J69" s="296"/>
      <c r="K69" s="296"/>
      <c r="L69" s="9"/>
      <c r="M69" s="296" t="s">
        <v>126</v>
      </c>
      <c r="N69" s="296"/>
      <c r="O69" s="296"/>
      <c r="P69" s="296"/>
      <c r="Q69" s="296"/>
      <c r="R69" s="296"/>
      <c r="S69" s="296"/>
      <c r="T69" s="296"/>
      <c r="U69" s="296"/>
      <c r="V69" s="296"/>
      <c r="W69" s="296"/>
      <c r="X69" s="296"/>
      <c r="Y69" s="296"/>
      <c r="Z69" s="296"/>
      <c r="AA69" s="296"/>
      <c r="AB69" s="296"/>
      <c r="AC69" s="296"/>
      <c r="AD69" s="296"/>
      <c r="AE69" s="296"/>
      <c r="AF69" s="296"/>
      <c r="AG69" s="298">
        <f>'2024-HEX-04-01-14-51 - D....'!J34</f>
        <v>0</v>
      </c>
      <c r="AH69" s="299"/>
      <c r="AI69" s="299"/>
      <c r="AJ69" s="299"/>
      <c r="AK69" s="299"/>
      <c r="AL69" s="299"/>
      <c r="AM69" s="299"/>
      <c r="AN69" s="298">
        <f t="shared" si="0"/>
        <v>0</v>
      </c>
      <c r="AO69" s="299"/>
      <c r="AP69" s="299"/>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296" t="s">
        <v>128</v>
      </c>
      <c r="H70" s="296"/>
      <c r="I70" s="296"/>
      <c r="J70" s="296"/>
      <c r="K70" s="296"/>
      <c r="L70" s="9"/>
      <c r="M70" s="296" t="s">
        <v>129</v>
      </c>
      <c r="N70" s="296"/>
      <c r="O70" s="296"/>
      <c r="P70" s="296"/>
      <c r="Q70" s="296"/>
      <c r="R70" s="296"/>
      <c r="S70" s="296"/>
      <c r="T70" s="296"/>
      <c r="U70" s="296"/>
      <c r="V70" s="296"/>
      <c r="W70" s="296"/>
      <c r="X70" s="296"/>
      <c r="Y70" s="296"/>
      <c r="Z70" s="296"/>
      <c r="AA70" s="296"/>
      <c r="AB70" s="296"/>
      <c r="AC70" s="296"/>
      <c r="AD70" s="296"/>
      <c r="AE70" s="296"/>
      <c r="AF70" s="296"/>
      <c r="AG70" s="298">
        <f>'2024-HEX-04-01-14-52 - D....'!J34</f>
        <v>0</v>
      </c>
      <c r="AH70" s="299"/>
      <c r="AI70" s="299"/>
      <c r="AJ70" s="299"/>
      <c r="AK70" s="299"/>
      <c r="AL70" s="299"/>
      <c r="AM70" s="299"/>
      <c r="AN70" s="298">
        <f t="shared" si="0"/>
        <v>0</v>
      </c>
      <c r="AO70" s="299"/>
      <c r="AP70" s="299"/>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296" t="s">
        <v>131</v>
      </c>
      <c r="H71" s="296"/>
      <c r="I71" s="296"/>
      <c r="J71" s="296"/>
      <c r="K71" s="296"/>
      <c r="L71" s="9"/>
      <c r="M71" s="296" t="s">
        <v>132</v>
      </c>
      <c r="N71" s="296"/>
      <c r="O71" s="296"/>
      <c r="P71" s="296"/>
      <c r="Q71" s="296"/>
      <c r="R71" s="296"/>
      <c r="S71" s="296"/>
      <c r="T71" s="296"/>
      <c r="U71" s="296"/>
      <c r="V71" s="296"/>
      <c r="W71" s="296"/>
      <c r="X71" s="296"/>
      <c r="Y71" s="296"/>
      <c r="Z71" s="296"/>
      <c r="AA71" s="296"/>
      <c r="AB71" s="296"/>
      <c r="AC71" s="296"/>
      <c r="AD71" s="296"/>
      <c r="AE71" s="296"/>
      <c r="AF71" s="296"/>
      <c r="AG71" s="298">
        <f>'2024-HEX-04-01-14-53 - D....'!J34</f>
        <v>0</v>
      </c>
      <c r="AH71" s="299"/>
      <c r="AI71" s="299"/>
      <c r="AJ71" s="299"/>
      <c r="AK71" s="299"/>
      <c r="AL71" s="299"/>
      <c r="AM71" s="299"/>
      <c r="AN71" s="298">
        <f t="shared" si="0"/>
        <v>0</v>
      </c>
      <c r="AO71" s="299"/>
      <c r="AP71" s="299"/>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51" customHeight="1">
      <c r="A72" s="84" t="s">
        <v>86</v>
      </c>
      <c r="B72" s="45"/>
      <c r="C72" s="9"/>
      <c r="D72" s="9"/>
      <c r="E72" s="296" t="s">
        <v>134</v>
      </c>
      <c r="F72" s="296"/>
      <c r="G72" s="296"/>
      <c r="H72" s="296"/>
      <c r="I72" s="296"/>
      <c r="J72" s="9"/>
      <c r="K72" s="296" t="s">
        <v>135</v>
      </c>
      <c r="L72" s="296"/>
      <c r="M72" s="296"/>
      <c r="N72" s="296"/>
      <c r="O72" s="296"/>
      <c r="P72" s="296"/>
      <c r="Q72" s="296"/>
      <c r="R72" s="296"/>
      <c r="S72" s="296"/>
      <c r="T72" s="296"/>
      <c r="U72" s="296"/>
      <c r="V72" s="296"/>
      <c r="W72" s="296"/>
      <c r="X72" s="296"/>
      <c r="Y72" s="296"/>
      <c r="Z72" s="296"/>
      <c r="AA72" s="296"/>
      <c r="AB72" s="296"/>
      <c r="AC72" s="296"/>
      <c r="AD72" s="296"/>
      <c r="AE72" s="296"/>
      <c r="AF72" s="296"/>
      <c r="AG72" s="298">
        <f>'2024-HEX-04-01-15 - D.1.5...'!J32</f>
        <v>0</v>
      </c>
      <c r="AH72" s="299"/>
      <c r="AI72" s="299"/>
      <c r="AJ72" s="299"/>
      <c r="AK72" s="299"/>
      <c r="AL72" s="299"/>
      <c r="AM72" s="299"/>
      <c r="AN72" s="298">
        <f t="shared" si="0"/>
        <v>0</v>
      </c>
      <c r="AO72" s="299"/>
      <c r="AP72" s="299"/>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45.75" customHeight="1">
      <c r="A73" s="84" t="s">
        <v>86</v>
      </c>
      <c r="B73" s="45"/>
      <c r="C73" s="9"/>
      <c r="D73" s="9"/>
      <c r="E73" s="296" t="s">
        <v>137</v>
      </c>
      <c r="F73" s="296"/>
      <c r="G73" s="296"/>
      <c r="H73" s="296"/>
      <c r="I73" s="296"/>
      <c r="J73" s="9"/>
      <c r="K73" s="296" t="s">
        <v>138</v>
      </c>
      <c r="L73" s="296"/>
      <c r="M73" s="296"/>
      <c r="N73" s="296"/>
      <c r="O73" s="296"/>
      <c r="P73" s="296"/>
      <c r="Q73" s="296"/>
      <c r="R73" s="296"/>
      <c r="S73" s="296"/>
      <c r="T73" s="296"/>
      <c r="U73" s="296"/>
      <c r="V73" s="296"/>
      <c r="W73" s="296"/>
      <c r="X73" s="296"/>
      <c r="Y73" s="296"/>
      <c r="Z73" s="296"/>
      <c r="AA73" s="296"/>
      <c r="AB73" s="296"/>
      <c r="AC73" s="296"/>
      <c r="AD73" s="296"/>
      <c r="AE73" s="296"/>
      <c r="AF73" s="296"/>
      <c r="AG73" s="298">
        <f>'2024-HEX-04-01-16 - D.1.6...'!J32</f>
        <v>0</v>
      </c>
      <c r="AH73" s="299"/>
      <c r="AI73" s="299"/>
      <c r="AJ73" s="299"/>
      <c r="AK73" s="299"/>
      <c r="AL73" s="299"/>
      <c r="AM73" s="299"/>
      <c r="AN73" s="298">
        <f t="shared" si="0"/>
        <v>0</v>
      </c>
      <c r="AO73" s="299"/>
      <c r="AP73" s="299"/>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50.25" customHeight="1">
      <c r="A74" s="84" t="s">
        <v>86</v>
      </c>
      <c r="B74" s="45"/>
      <c r="C74" s="9"/>
      <c r="D74" s="9"/>
      <c r="E74" s="296" t="s">
        <v>140</v>
      </c>
      <c r="F74" s="296"/>
      <c r="G74" s="296"/>
      <c r="H74" s="296"/>
      <c r="I74" s="296"/>
      <c r="J74" s="9"/>
      <c r="K74" s="296" t="s">
        <v>141</v>
      </c>
      <c r="L74" s="296"/>
      <c r="M74" s="296"/>
      <c r="N74" s="296"/>
      <c r="O74" s="296"/>
      <c r="P74" s="296"/>
      <c r="Q74" s="296"/>
      <c r="R74" s="296"/>
      <c r="S74" s="296"/>
      <c r="T74" s="296"/>
      <c r="U74" s="296"/>
      <c r="V74" s="296"/>
      <c r="W74" s="296"/>
      <c r="X74" s="296"/>
      <c r="Y74" s="296"/>
      <c r="Z74" s="296"/>
      <c r="AA74" s="296"/>
      <c r="AB74" s="296"/>
      <c r="AC74" s="296"/>
      <c r="AD74" s="296"/>
      <c r="AE74" s="296"/>
      <c r="AF74" s="296"/>
      <c r="AG74" s="298">
        <f>'2024-HEX-04-01-VON - Vedl...'!J32</f>
        <v>0</v>
      </c>
      <c r="AH74" s="299"/>
      <c r="AI74" s="299"/>
      <c r="AJ74" s="299"/>
      <c r="AK74" s="299"/>
      <c r="AL74" s="299"/>
      <c r="AM74" s="299"/>
      <c r="AN74" s="298">
        <f t="shared" si="0"/>
        <v>0</v>
      </c>
      <c r="AO74" s="299"/>
      <c r="AP74" s="299"/>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45.75" customHeight="1">
      <c r="B75" s="70"/>
      <c r="C75" s="71"/>
      <c r="D75" s="297" t="s">
        <v>143</v>
      </c>
      <c r="E75" s="297"/>
      <c r="F75" s="297"/>
      <c r="G75" s="297"/>
      <c r="H75" s="297"/>
      <c r="I75" s="72"/>
      <c r="J75" s="297" t="s">
        <v>144</v>
      </c>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308">
        <f>ROUND(AG76+AG79+SUM(AG91:AG94),2)</f>
        <v>0</v>
      </c>
      <c r="AH75" s="307"/>
      <c r="AI75" s="307"/>
      <c r="AJ75" s="307"/>
      <c r="AK75" s="307"/>
      <c r="AL75" s="307"/>
      <c r="AM75" s="307"/>
      <c r="AN75" s="306">
        <f t="shared" si="0"/>
        <v>0</v>
      </c>
      <c r="AO75" s="307"/>
      <c r="AP75" s="307"/>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47.25" customHeight="1">
      <c r="B76" s="45"/>
      <c r="C76" s="9"/>
      <c r="D76" s="9"/>
      <c r="E76" s="296" t="s">
        <v>146</v>
      </c>
      <c r="F76" s="296"/>
      <c r="G76" s="296"/>
      <c r="H76" s="296"/>
      <c r="I76" s="296"/>
      <c r="J76" s="9"/>
      <c r="K76" s="296" t="s">
        <v>147</v>
      </c>
      <c r="L76" s="296"/>
      <c r="M76" s="296"/>
      <c r="N76" s="296"/>
      <c r="O76" s="296"/>
      <c r="P76" s="296"/>
      <c r="Q76" s="296"/>
      <c r="R76" s="296"/>
      <c r="S76" s="296"/>
      <c r="T76" s="296"/>
      <c r="U76" s="296"/>
      <c r="V76" s="296"/>
      <c r="W76" s="296"/>
      <c r="X76" s="296"/>
      <c r="Y76" s="296"/>
      <c r="Z76" s="296"/>
      <c r="AA76" s="296"/>
      <c r="AB76" s="296"/>
      <c r="AC76" s="296"/>
      <c r="AD76" s="296"/>
      <c r="AE76" s="296"/>
      <c r="AF76" s="296"/>
      <c r="AG76" s="305">
        <f>ROUND(SUM(AG77:AG78),2)</f>
        <v>0</v>
      </c>
      <c r="AH76" s="299"/>
      <c r="AI76" s="299"/>
      <c r="AJ76" s="299"/>
      <c r="AK76" s="299"/>
      <c r="AL76" s="299"/>
      <c r="AM76" s="299"/>
      <c r="AN76" s="298">
        <f t="shared" si="0"/>
        <v>0</v>
      </c>
      <c r="AO76" s="299"/>
      <c r="AP76" s="299"/>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296" t="s">
        <v>149</v>
      </c>
      <c r="G77" s="296"/>
      <c r="H77" s="296"/>
      <c r="I77" s="296"/>
      <c r="J77" s="296"/>
      <c r="K77" s="9"/>
      <c r="L77" s="296" t="s">
        <v>150</v>
      </c>
      <c r="M77" s="296"/>
      <c r="N77" s="296"/>
      <c r="O77" s="296"/>
      <c r="P77" s="296"/>
      <c r="Q77" s="296"/>
      <c r="R77" s="296"/>
      <c r="S77" s="296"/>
      <c r="T77" s="296"/>
      <c r="U77" s="296"/>
      <c r="V77" s="296"/>
      <c r="W77" s="296"/>
      <c r="X77" s="296"/>
      <c r="Y77" s="296"/>
      <c r="Z77" s="296"/>
      <c r="AA77" s="296"/>
      <c r="AB77" s="296"/>
      <c r="AC77" s="296"/>
      <c r="AD77" s="296"/>
      <c r="AE77" s="296"/>
      <c r="AF77" s="296"/>
      <c r="AG77" s="298">
        <f>'2024-HEX-04-02-11-1 - D.1...'!J34</f>
        <v>0</v>
      </c>
      <c r="AH77" s="299"/>
      <c r="AI77" s="299"/>
      <c r="AJ77" s="299"/>
      <c r="AK77" s="299"/>
      <c r="AL77" s="299"/>
      <c r="AM77" s="299"/>
      <c r="AN77" s="298">
        <f t="shared" si="0"/>
        <v>0</v>
      </c>
      <c r="AO77" s="299"/>
      <c r="AP77" s="299"/>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35.25" customHeight="1">
      <c r="A78" s="84" t="s">
        <v>86</v>
      </c>
      <c r="B78" s="45"/>
      <c r="C78" s="9"/>
      <c r="D78" s="9"/>
      <c r="E78" s="9"/>
      <c r="F78" s="296" t="s">
        <v>153</v>
      </c>
      <c r="G78" s="296"/>
      <c r="H78" s="296"/>
      <c r="I78" s="296"/>
      <c r="J78" s="296"/>
      <c r="K78" s="9"/>
      <c r="L78" s="296" t="s">
        <v>154</v>
      </c>
      <c r="M78" s="296"/>
      <c r="N78" s="296"/>
      <c r="O78" s="296"/>
      <c r="P78" s="296"/>
      <c r="Q78" s="296"/>
      <c r="R78" s="296"/>
      <c r="S78" s="296"/>
      <c r="T78" s="296"/>
      <c r="U78" s="296"/>
      <c r="V78" s="296"/>
      <c r="W78" s="296"/>
      <c r="X78" s="296"/>
      <c r="Y78" s="296"/>
      <c r="Z78" s="296"/>
      <c r="AA78" s="296"/>
      <c r="AB78" s="296"/>
      <c r="AC78" s="296"/>
      <c r="AD78" s="296"/>
      <c r="AE78" s="296"/>
      <c r="AF78" s="296"/>
      <c r="AG78" s="298">
        <f>'2024-HEX-04-02-11-2 - D.1...'!J34</f>
        <v>0</v>
      </c>
      <c r="AH78" s="299"/>
      <c r="AI78" s="299"/>
      <c r="AJ78" s="299"/>
      <c r="AK78" s="299"/>
      <c r="AL78" s="299"/>
      <c r="AM78" s="299"/>
      <c r="AN78" s="298">
        <f t="shared" si="0"/>
        <v>0</v>
      </c>
      <c r="AO78" s="299"/>
      <c r="AP78" s="299"/>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43.5" customHeight="1">
      <c r="B79" s="45"/>
      <c r="C79" s="9"/>
      <c r="D79" s="9"/>
      <c r="E79" s="296" t="s">
        <v>156</v>
      </c>
      <c r="F79" s="296"/>
      <c r="G79" s="296"/>
      <c r="H79" s="296"/>
      <c r="I79" s="296"/>
      <c r="J79" s="9"/>
      <c r="K79" s="296" t="s">
        <v>101</v>
      </c>
      <c r="L79" s="296"/>
      <c r="M79" s="296"/>
      <c r="N79" s="296"/>
      <c r="O79" s="296"/>
      <c r="P79" s="296"/>
      <c r="Q79" s="296"/>
      <c r="R79" s="296"/>
      <c r="S79" s="296"/>
      <c r="T79" s="296"/>
      <c r="U79" s="296"/>
      <c r="V79" s="296"/>
      <c r="W79" s="296"/>
      <c r="X79" s="296"/>
      <c r="Y79" s="296"/>
      <c r="Z79" s="296"/>
      <c r="AA79" s="296"/>
      <c r="AB79" s="296"/>
      <c r="AC79" s="296"/>
      <c r="AD79" s="296"/>
      <c r="AE79" s="296"/>
      <c r="AF79" s="296"/>
      <c r="AG79" s="305">
        <f>ROUND(AG80+SUM(AG83:AG85)+AG90,2)</f>
        <v>0</v>
      </c>
      <c r="AH79" s="299"/>
      <c r="AI79" s="299"/>
      <c r="AJ79" s="299"/>
      <c r="AK79" s="299"/>
      <c r="AL79" s="299"/>
      <c r="AM79" s="299"/>
      <c r="AN79" s="298">
        <f t="shared" si="0"/>
        <v>0</v>
      </c>
      <c r="AO79" s="299"/>
      <c r="AP79" s="299"/>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39.75" customHeight="1">
      <c r="B80" s="45"/>
      <c r="C80" s="9"/>
      <c r="D80" s="9"/>
      <c r="E80" s="9"/>
      <c r="F80" s="296" t="s">
        <v>158</v>
      </c>
      <c r="G80" s="296"/>
      <c r="H80" s="296"/>
      <c r="I80" s="296"/>
      <c r="J80" s="296"/>
      <c r="K80" s="9"/>
      <c r="L80" s="296" t="s">
        <v>104</v>
      </c>
      <c r="M80" s="296"/>
      <c r="N80" s="296"/>
      <c r="O80" s="296"/>
      <c r="P80" s="296"/>
      <c r="Q80" s="296"/>
      <c r="R80" s="296"/>
      <c r="S80" s="296"/>
      <c r="T80" s="296"/>
      <c r="U80" s="296"/>
      <c r="V80" s="296"/>
      <c r="W80" s="296"/>
      <c r="X80" s="296"/>
      <c r="Y80" s="296"/>
      <c r="Z80" s="296"/>
      <c r="AA80" s="296"/>
      <c r="AB80" s="296"/>
      <c r="AC80" s="296"/>
      <c r="AD80" s="296"/>
      <c r="AE80" s="296"/>
      <c r="AF80" s="296"/>
      <c r="AG80" s="305">
        <f>ROUND(SUM(AG81:AG82),2)</f>
        <v>0</v>
      </c>
      <c r="AH80" s="299"/>
      <c r="AI80" s="299"/>
      <c r="AJ80" s="299"/>
      <c r="AK80" s="299"/>
      <c r="AL80" s="299"/>
      <c r="AM80" s="299"/>
      <c r="AN80" s="298">
        <f t="shared" si="0"/>
        <v>0</v>
      </c>
      <c r="AO80" s="299"/>
      <c r="AP80" s="299"/>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35.25" customHeight="1">
      <c r="A81" s="84" t="s">
        <v>86</v>
      </c>
      <c r="B81" s="45"/>
      <c r="C81" s="9"/>
      <c r="D81" s="9"/>
      <c r="E81" s="9"/>
      <c r="F81" s="9"/>
      <c r="G81" s="296" t="s">
        <v>160</v>
      </c>
      <c r="H81" s="296"/>
      <c r="I81" s="296"/>
      <c r="J81" s="296"/>
      <c r="K81" s="296"/>
      <c r="L81" s="9"/>
      <c r="M81" s="296" t="s">
        <v>161</v>
      </c>
      <c r="N81" s="296"/>
      <c r="O81" s="296"/>
      <c r="P81" s="296"/>
      <c r="Q81" s="296"/>
      <c r="R81" s="296"/>
      <c r="S81" s="296"/>
      <c r="T81" s="296"/>
      <c r="U81" s="296"/>
      <c r="V81" s="296"/>
      <c r="W81" s="296"/>
      <c r="X81" s="296"/>
      <c r="Y81" s="296"/>
      <c r="Z81" s="296"/>
      <c r="AA81" s="296"/>
      <c r="AB81" s="296"/>
      <c r="AC81" s="296"/>
      <c r="AD81" s="296"/>
      <c r="AE81" s="296"/>
      <c r="AF81" s="296"/>
      <c r="AG81" s="298">
        <f>'2024-HEX-04-02-14-11 - D....'!J34</f>
        <v>0</v>
      </c>
      <c r="AH81" s="299"/>
      <c r="AI81" s="299"/>
      <c r="AJ81" s="299"/>
      <c r="AK81" s="299"/>
      <c r="AL81" s="299"/>
      <c r="AM81" s="299"/>
      <c r="AN81" s="298">
        <f t="shared" si="0"/>
        <v>0</v>
      </c>
      <c r="AO81" s="299"/>
      <c r="AP81" s="299"/>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35.25" customHeight="1">
      <c r="A82" s="84" t="s">
        <v>86</v>
      </c>
      <c r="B82" s="45"/>
      <c r="C82" s="9"/>
      <c r="D82" s="9"/>
      <c r="E82" s="9"/>
      <c r="F82" s="9"/>
      <c r="G82" s="296" t="s">
        <v>163</v>
      </c>
      <c r="H82" s="296"/>
      <c r="I82" s="296"/>
      <c r="J82" s="296"/>
      <c r="K82" s="296"/>
      <c r="L82" s="9"/>
      <c r="M82" s="296" t="s">
        <v>164</v>
      </c>
      <c r="N82" s="296"/>
      <c r="O82" s="296"/>
      <c r="P82" s="296"/>
      <c r="Q82" s="296"/>
      <c r="R82" s="296"/>
      <c r="S82" s="296"/>
      <c r="T82" s="296"/>
      <c r="U82" s="296"/>
      <c r="V82" s="296"/>
      <c r="W82" s="296"/>
      <c r="X82" s="296"/>
      <c r="Y82" s="296"/>
      <c r="Z82" s="296"/>
      <c r="AA82" s="296"/>
      <c r="AB82" s="296"/>
      <c r="AC82" s="296"/>
      <c r="AD82" s="296"/>
      <c r="AE82" s="296"/>
      <c r="AF82" s="296"/>
      <c r="AG82" s="298">
        <f>'2024-HEX-04-02-14-12 - D....'!J34</f>
        <v>0</v>
      </c>
      <c r="AH82" s="299"/>
      <c r="AI82" s="299"/>
      <c r="AJ82" s="299"/>
      <c r="AK82" s="299"/>
      <c r="AL82" s="299"/>
      <c r="AM82" s="299"/>
      <c r="AN82" s="298">
        <f t="shared" si="0"/>
        <v>0</v>
      </c>
      <c r="AO82" s="299"/>
      <c r="AP82" s="299"/>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35.25" customHeight="1">
      <c r="A83" s="84" t="s">
        <v>86</v>
      </c>
      <c r="B83" s="45"/>
      <c r="C83" s="9"/>
      <c r="D83" s="9"/>
      <c r="E83" s="9"/>
      <c r="F83" s="296" t="s">
        <v>166</v>
      </c>
      <c r="G83" s="296"/>
      <c r="H83" s="296"/>
      <c r="I83" s="296"/>
      <c r="J83" s="296"/>
      <c r="K83" s="9"/>
      <c r="L83" s="296" t="s">
        <v>167</v>
      </c>
      <c r="M83" s="296"/>
      <c r="N83" s="296"/>
      <c r="O83" s="296"/>
      <c r="P83" s="296"/>
      <c r="Q83" s="296"/>
      <c r="R83" s="296"/>
      <c r="S83" s="296"/>
      <c r="T83" s="296"/>
      <c r="U83" s="296"/>
      <c r="V83" s="296"/>
      <c r="W83" s="296"/>
      <c r="X83" s="296"/>
      <c r="Y83" s="296"/>
      <c r="Z83" s="296"/>
      <c r="AA83" s="296"/>
      <c r="AB83" s="296"/>
      <c r="AC83" s="296"/>
      <c r="AD83" s="296"/>
      <c r="AE83" s="296"/>
      <c r="AF83" s="296"/>
      <c r="AG83" s="298">
        <f>'2024-HEX-04-02-14-2 - D.1...'!J34</f>
        <v>0</v>
      </c>
      <c r="AH83" s="299"/>
      <c r="AI83" s="299"/>
      <c r="AJ83" s="299"/>
      <c r="AK83" s="299"/>
      <c r="AL83" s="299"/>
      <c r="AM83" s="299"/>
      <c r="AN83" s="298">
        <f t="shared" si="0"/>
        <v>0</v>
      </c>
      <c r="AO83" s="299"/>
      <c r="AP83" s="299"/>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296" t="s">
        <v>169</v>
      </c>
      <c r="G84" s="296"/>
      <c r="H84" s="296"/>
      <c r="I84" s="296"/>
      <c r="J84" s="296"/>
      <c r="K84" s="9"/>
      <c r="L84" s="296" t="s">
        <v>170</v>
      </c>
      <c r="M84" s="296"/>
      <c r="N84" s="296"/>
      <c r="O84" s="296"/>
      <c r="P84" s="296"/>
      <c r="Q84" s="296"/>
      <c r="R84" s="296"/>
      <c r="S84" s="296"/>
      <c r="T84" s="296"/>
      <c r="U84" s="296"/>
      <c r="V84" s="296"/>
      <c r="W84" s="296"/>
      <c r="X84" s="296"/>
      <c r="Y84" s="296"/>
      <c r="Z84" s="296"/>
      <c r="AA84" s="296"/>
      <c r="AB84" s="296"/>
      <c r="AC84" s="296"/>
      <c r="AD84" s="296"/>
      <c r="AE84" s="296"/>
      <c r="AF84" s="296"/>
      <c r="AG84" s="298">
        <f>'2024-HEX-04-02-14-3 - D.1...'!J34</f>
        <v>0</v>
      </c>
      <c r="AH84" s="299"/>
      <c r="AI84" s="299"/>
      <c r="AJ84" s="299"/>
      <c r="AK84" s="299"/>
      <c r="AL84" s="299"/>
      <c r="AM84" s="299"/>
      <c r="AN84" s="298">
        <f t="shared" si="0"/>
        <v>0</v>
      </c>
      <c r="AO84" s="299"/>
      <c r="AP84" s="299"/>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296" t="s">
        <v>172</v>
      </c>
      <c r="G85" s="296"/>
      <c r="H85" s="296"/>
      <c r="I85" s="296"/>
      <c r="J85" s="296"/>
      <c r="K85" s="9"/>
      <c r="L85" s="296" t="s">
        <v>173</v>
      </c>
      <c r="M85" s="296"/>
      <c r="N85" s="296"/>
      <c r="O85" s="296"/>
      <c r="P85" s="296"/>
      <c r="Q85" s="296"/>
      <c r="R85" s="296"/>
      <c r="S85" s="296"/>
      <c r="T85" s="296"/>
      <c r="U85" s="296"/>
      <c r="V85" s="296"/>
      <c r="W85" s="296"/>
      <c r="X85" s="296"/>
      <c r="Y85" s="296"/>
      <c r="Z85" s="296"/>
      <c r="AA85" s="296"/>
      <c r="AB85" s="296"/>
      <c r="AC85" s="296"/>
      <c r="AD85" s="296"/>
      <c r="AE85" s="296"/>
      <c r="AF85" s="296"/>
      <c r="AG85" s="305">
        <f>ROUND(SUM(AG86:AG89),2)</f>
        <v>0</v>
      </c>
      <c r="AH85" s="299"/>
      <c r="AI85" s="299"/>
      <c r="AJ85" s="299"/>
      <c r="AK85" s="299"/>
      <c r="AL85" s="299"/>
      <c r="AM85" s="299"/>
      <c r="AN85" s="298">
        <f t="shared" si="0"/>
        <v>0</v>
      </c>
      <c r="AO85" s="299"/>
      <c r="AP85" s="299"/>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296" t="s">
        <v>175</v>
      </c>
      <c r="H86" s="296"/>
      <c r="I86" s="296"/>
      <c r="J86" s="296"/>
      <c r="K86" s="296"/>
      <c r="L86" s="9"/>
      <c r="M86" s="296" t="s">
        <v>176</v>
      </c>
      <c r="N86" s="296"/>
      <c r="O86" s="296"/>
      <c r="P86" s="296"/>
      <c r="Q86" s="296"/>
      <c r="R86" s="296"/>
      <c r="S86" s="296"/>
      <c r="T86" s="296"/>
      <c r="U86" s="296"/>
      <c r="V86" s="296"/>
      <c r="W86" s="296"/>
      <c r="X86" s="296"/>
      <c r="Y86" s="296"/>
      <c r="Z86" s="296"/>
      <c r="AA86" s="296"/>
      <c r="AB86" s="296"/>
      <c r="AC86" s="296"/>
      <c r="AD86" s="296"/>
      <c r="AE86" s="296"/>
      <c r="AF86" s="296"/>
      <c r="AG86" s="298">
        <f>'2024-HEX-04-02-14-41 - D....'!J34</f>
        <v>0</v>
      </c>
      <c r="AH86" s="299"/>
      <c r="AI86" s="299"/>
      <c r="AJ86" s="299"/>
      <c r="AK86" s="299"/>
      <c r="AL86" s="299"/>
      <c r="AM86" s="299"/>
      <c r="AN86" s="298">
        <f t="shared" ref="AN86:AN107" si="2">SUM(AG86,AT86)</f>
        <v>0</v>
      </c>
      <c r="AO86" s="299"/>
      <c r="AP86" s="299"/>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296" t="s">
        <v>178</v>
      </c>
      <c r="H87" s="296"/>
      <c r="I87" s="296"/>
      <c r="J87" s="296"/>
      <c r="K87" s="296"/>
      <c r="L87" s="9"/>
      <c r="M87" s="296" t="s">
        <v>179</v>
      </c>
      <c r="N87" s="296"/>
      <c r="O87" s="296"/>
      <c r="P87" s="296"/>
      <c r="Q87" s="296"/>
      <c r="R87" s="296"/>
      <c r="S87" s="296"/>
      <c r="T87" s="296"/>
      <c r="U87" s="296"/>
      <c r="V87" s="296"/>
      <c r="W87" s="296"/>
      <c r="X87" s="296"/>
      <c r="Y87" s="296"/>
      <c r="Z87" s="296"/>
      <c r="AA87" s="296"/>
      <c r="AB87" s="296"/>
      <c r="AC87" s="296"/>
      <c r="AD87" s="296"/>
      <c r="AE87" s="296"/>
      <c r="AF87" s="296"/>
      <c r="AG87" s="298">
        <f>'2024-HEX-04-02-14-42 - D....'!J34</f>
        <v>0</v>
      </c>
      <c r="AH87" s="299"/>
      <c r="AI87" s="299"/>
      <c r="AJ87" s="299"/>
      <c r="AK87" s="299"/>
      <c r="AL87" s="299"/>
      <c r="AM87" s="299"/>
      <c r="AN87" s="298">
        <f t="shared" si="2"/>
        <v>0</v>
      </c>
      <c r="AO87" s="299"/>
      <c r="AP87" s="299"/>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296" t="s">
        <v>181</v>
      </c>
      <c r="H88" s="296"/>
      <c r="I88" s="296"/>
      <c r="J88" s="296"/>
      <c r="K88" s="296"/>
      <c r="L88" s="9"/>
      <c r="M88" s="296" t="s">
        <v>182</v>
      </c>
      <c r="N88" s="296"/>
      <c r="O88" s="296"/>
      <c r="P88" s="296"/>
      <c r="Q88" s="296"/>
      <c r="R88" s="296"/>
      <c r="S88" s="296"/>
      <c r="T88" s="296"/>
      <c r="U88" s="296"/>
      <c r="V88" s="296"/>
      <c r="W88" s="296"/>
      <c r="X88" s="296"/>
      <c r="Y88" s="296"/>
      <c r="Z88" s="296"/>
      <c r="AA88" s="296"/>
      <c r="AB88" s="296"/>
      <c r="AC88" s="296"/>
      <c r="AD88" s="296"/>
      <c r="AE88" s="296"/>
      <c r="AF88" s="296"/>
      <c r="AG88" s="298">
        <f>'2024-HEX-04-02-14-43 - D....'!J34</f>
        <v>0</v>
      </c>
      <c r="AH88" s="299"/>
      <c r="AI88" s="299"/>
      <c r="AJ88" s="299"/>
      <c r="AK88" s="299"/>
      <c r="AL88" s="299"/>
      <c r="AM88" s="299"/>
      <c r="AN88" s="298">
        <f t="shared" si="2"/>
        <v>0</v>
      </c>
      <c r="AO88" s="299"/>
      <c r="AP88" s="299"/>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296" t="s">
        <v>184</v>
      </c>
      <c r="H89" s="296"/>
      <c r="I89" s="296"/>
      <c r="J89" s="296"/>
      <c r="K89" s="296"/>
      <c r="L89" s="9"/>
      <c r="M89" s="296" t="s">
        <v>185</v>
      </c>
      <c r="N89" s="296"/>
      <c r="O89" s="296"/>
      <c r="P89" s="296"/>
      <c r="Q89" s="296"/>
      <c r="R89" s="296"/>
      <c r="S89" s="296"/>
      <c r="T89" s="296"/>
      <c r="U89" s="296"/>
      <c r="V89" s="296"/>
      <c r="W89" s="296"/>
      <c r="X89" s="296"/>
      <c r="Y89" s="296"/>
      <c r="Z89" s="296"/>
      <c r="AA89" s="296"/>
      <c r="AB89" s="296"/>
      <c r="AC89" s="296"/>
      <c r="AD89" s="296"/>
      <c r="AE89" s="296"/>
      <c r="AF89" s="296"/>
      <c r="AG89" s="298">
        <f>'2024-HEX-04-02-14-44 - D....'!J34</f>
        <v>0</v>
      </c>
      <c r="AH89" s="299"/>
      <c r="AI89" s="299"/>
      <c r="AJ89" s="299"/>
      <c r="AK89" s="299"/>
      <c r="AL89" s="299"/>
      <c r="AM89" s="299"/>
      <c r="AN89" s="298">
        <f t="shared" si="2"/>
        <v>0</v>
      </c>
      <c r="AO89" s="299"/>
      <c r="AP89" s="299"/>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60" customHeight="1">
      <c r="A90" s="84" t="s">
        <v>86</v>
      </c>
      <c r="B90" s="45"/>
      <c r="C90" s="9"/>
      <c r="D90" s="9"/>
      <c r="E90" s="9"/>
      <c r="F90" s="296" t="s">
        <v>187</v>
      </c>
      <c r="G90" s="296"/>
      <c r="H90" s="296"/>
      <c r="I90" s="296"/>
      <c r="J90" s="296"/>
      <c r="K90" s="9"/>
      <c r="L90" s="296" t="s">
        <v>188</v>
      </c>
      <c r="M90" s="296"/>
      <c r="N90" s="296"/>
      <c r="O90" s="296"/>
      <c r="P90" s="296"/>
      <c r="Q90" s="296"/>
      <c r="R90" s="296"/>
      <c r="S90" s="296"/>
      <c r="T90" s="296"/>
      <c r="U90" s="296"/>
      <c r="V90" s="296"/>
      <c r="W90" s="296"/>
      <c r="X90" s="296"/>
      <c r="Y90" s="296"/>
      <c r="Z90" s="296"/>
      <c r="AA90" s="296"/>
      <c r="AB90" s="296"/>
      <c r="AC90" s="296"/>
      <c r="AD90" s="296"/>
      <c r="AE90" s="296"/>
      <c r="AF90" s="296"/>
      <c r="AG90" s="298">
        <f>'2024-HEX-04-02-14-5 - D.1...'!J34</f>
        <v>0</v>
      </c>
      <c r="AH90" s="299"/>
      <c r="AI90" s="299"/>
      <c r="AJ90" s="299"/>
      <c r="AK90" s="299"/>
      <c r="AL90" s="299"/>
      <c r="AM90" s="299"/>
      <c r="AN90" s="298">
        <f t="shared" si="2"/>
        <v>0</v>
      </c>
      <c r="AO90" s="299"/>
      <c r="AP90" s="299"/>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46.5" customHeight="1">
      <c r="A91" s="84" t="s">
        <v>86</v>
      </c>
      <c r="B91" s="45"/>
      <c r="C91" s="9"/>
      <c r="D91" s="9"/>
      <c r="E91" s="296" t="s">
        <v>190</v>
      </c>
      <c r="F91" s="296"/>
      <c r="G91" s="296"/>
      <c r="H91" s="296"/>
      <c r="I91" s="296"/>
      <c r="J91" s="9"/>
      <c r="K91" s="296" t="s">
        <v>191</v>
      </c>
      <c r="L91" s="296"/>
      <c r="M91" s="296"/>
      <c r="N91" s="296"/>
      <c r="O91" s="296"/>
      <c r="P91" s="296"/>
      <c r="Q91" s="296"/>
      <c r="R91" s="296"/>
      <c r="S91" s="296"/>
      <c r="T91" s="296"/>
      <c r="U91" s="296"/>
      <c r="V91" s="296"/>
      <c r="W91" s="296"/>
      <c r="X91" s="296"/>
      <c r="Y91" s="296"/>
      <c r="Z91" s="296"/>
      <c r="AA91" s="296"/>
      <c r="AB91" s="296"/>
      <c r="AC91" s="296"/>
      <c r="AD91" s="296"/>
      <c r="AE91" s="296"/>
      <c r="AF91" s="296"/>
      <c r="AG91" s="298">
        <f>'2024-HEX-04-02-5 - D.1.5-...'!J32</f>
        <v>0</v>
      </c>
      <c r="AH91" s="299"/>
      <c r="AI91" s="299"/>
      <c r="AJ91" s="299"/>
      <c r="AK91" s="299"/>
      <c r="AL91" s="299"/>
      <c r="AM91" s="299"/>
      <c r="AN91" s="298">
        <f t="shared" si="2"/>
        <v>0</v>
      </c>
      <c r="AO91" s="299"/>
      <c r="AP91" s="299"/>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51.75" customHeight="1">
      <c r="A92" s="84" t="s">
        <v>86</v>
      </c>
      <c r="B92" s="45"/>
      <c r="C92" s="9"/>
      <c r="D92" s="9"/>
      <c r="E92" s="296" t="s">
        <v>193</v>
      </c>
      <c r="F92" s="296"/>
      <c r="G92" s="296"/>
      <c r="H92" s="296"/>
      <c r="I92" s="296"/>
      <c r="J92" s="9"/>
      <c r="K92" s="296" t="s">
        <v>194</v>
      </c>
      <c r="L92" s="296"/>
      <c r="M92" s="296"/>
      <c r="N92" s="296"/>
      <c r="O92" s="296"/>
      <c r="P92" s="296"/>
      <c r="Q92" s="296"/>
      <c r="R92" s="296"/>
      <c r="S92" s="296"/>
      <c r="T92" s="296"/>
      <c r="U92" s="296"/>
      <c r="V92" s="296"/>
      <c r="W92" s="296"/>
      <c r="X92" s="296"/>
      <c r="Y92" s="296"/>
      <c r="Z92" s="296"/>
      <c r="AA92" s="296"/>
      <c r="AB92" s="296"/>
      <c r="AC92" s="296"/>
      <c r="AD92" s="296"/>
      <c r="AE92" s="296"/>
      <c r="AF92" s="296"/>
      <c r="AG92" s="298">
        <f>'2024-HEX-04-02-6 - D.1.6-...'!J32</f>
        <v>0</v>
      </c>
      <c r="AH92" s="299"/>
      <c r="AI92" s="299"/>
      <c r="AJ92" s="299"/>
      <c r="AK92" s="299"/>
      <c r="AL92" s="299"/>
      <c r="AM92" s="299"/>
      <c r="AN92" s="298">
        <f t="shared" si="2"/>
        <v>0</v>
      </c>
      <c r="AO92" s="299"/>
      <c r="AP92" s="299"/>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50.25" customHeight="1">
      <c r="A93" s="84" t="s">
        <v>86</v>
      </c>
      <c r="B93" s="45"/>
      <c r="C93" s="9"/>
      <c r="D93" s="9"/>
      <c r="E93" s="296" t="s">
        <v>197</v>
      </c>
      <c r="F93" s="296"/>
      <c r="G93" s="296"/>
      <c r="H93" s="296"/>
      <c r="I93" s="296"/>
      <c r="J93" s="9"/>
      <c r="K93" s="296" t="s">
        <v>198</v>
      </c>
      <c r="L93" s="296"/>
      <c r="M93" s="296"/>
      <c r="N93" s="296"/>
      <c r="O93" s="296"/>
      <c r="P93" s="296"/>
      <c r="Q93" s="296"/>
      <c r="R93" s="296"/>
      <c r="S93" s="296"/>
      <c r="T93" s="296"/>
      <c r="U93" s="296"/>
      <c r="V93" s="296"/>
      <c r="W93" s="296"/>
      <c r="X93" s="296"/>
      <c r="Y93" s="296"/>
      <c r="Z93" s="296"/>
      <c r="AA93" s="296"/>
      <c r="AB93" s="296"/>
      <c r="AC93" s="296"/>
      <c r="AD93" s="296"/>
      <c r="AE93" s="296"/>
      <c r="AF93" s="296"/>
      <c r="AG93" s="298">
        <f>'2024-HEX-04-02-7 - D.1.7-...'!J32</f>
        <v>0</v>
      </c>
      <c r="AH93" s="299"/>
      <c r="AI93" s="299"/>
      <c r="AJ93" s="299"/>
      <c r="AK93" s="299"/>
      <c r="AL93" s="299"/>
      <c r="AM93" s="299"/>
      <c r="AN93" s="298">
        <f t="shared" si="2"/>
        <v>0</v>
      </c>
      <c r="AO93" s="299"/>
      <c r="AP93" s="299"/>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45" customHeight="1">
      <c r="A94" s="84" t="s">
        <v>86</v>
      </c>
      <c r="B94" s="45"/>
      <c r="C94" s="9"/>
      <c r="D94" s="9"/>
      <c r="E94" s="296" t="s">
        <v>200</v>
      </c>
      <c r="F94" s="296"/>
      <c r="G94" s="296"/>
      <c r="H94" s="296"/>
      <c r="I94" s="296"/>
      <c r="J94" s="9"/>
      <c r="K94" s="296" t="s">
        <v>141</v>
      </c>
      <c r="L94" s="296"/>
      <c r="M94" s="296"/>
      <c r="N94" s="296"/>
      <c r="O94" s="296"/>
      <c r="P94" s="296"/>
      <c r="Q94" s="296"/>
      <c r="R94" s="296"/>
      <c r="S94" s="296"/>
      <c r="T94" s="296"/>
      <c r="U94" s="296"/>
      <c r="V94" s="296"/>
      <c r="W94" s="296"/>
      <c r="X94" s="296"/>
      <c r="Y94" s="296"/>
      <c r="Z94" s="296"/>
      <c r="AA94" s="296"/>
      <c r="AB94" s="296"/>
      <c r="AC94" s="296"/>
      <c r="AD94" s="296"/>
      <c r="AE94" s="296"/>
      <c r="AF94" s="296"/>
      <c r="AG94" s="298">
        <f>'2024-HEX-04-02-VON - Vedl...'!J32</f>
        <v>0</v>
      </c>
      <c r="AH94" s="299"/>
      <c r="AI94" s="299"/>
      <c r="AJ94" s="299"/>
      <c r="AK94" s="299"/>
      <c r="AL94" s="299"/>
      <c r="AM94" s="299"/>
      <c r="AN94" s="298">
        <f t="shared" si="2"/>
        <v>0</v>
      </c>
      <c r="AO94" s="299"/>
      <c r="AP94" s="299"/>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52.5" customHeight="1">
      <c r="B95" s="70"/>
      <c r="C95" s="71"/>
      <c r="D95" s="297" t="s">
        <v>202</v>
      </c>
      <c r="E95" s="297"/>
      <c r="F95" s="297"/>
      <c r="G95" s="297"/>
      <c r="H95" s="297"/>
      <c r="I95" s="72"/>
      <c r="J95" s="297" t="s">
        <v>203</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08">
        <f>ROUND(AG96+AG97+AG107,2)</f>
        <v>0</v>
      </c>
      <c r="AH95" s="307"/>
      <c r="AI95" s="307"/>
      <c r="AJ95" s="307"/>
      <c r="AK95" s="307"/>
      <c r="AL95" s="307"/>
      <c r="AM95" s="307"/>
      <c r="AN95" s="306">
        <f t="shared" si="2"/>
        <v>0</v>
      </c>
      <c r="AO95" s="307"/>
      <c r="AP95" s="307"/>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62.25" customHeight="1">
      <c r="A96" s="84" t="s">
        <v>86</v>
      </c>
      <c r="B96" s="45"/>
      <c r="C96" s="9"/>
      <c r="D96" s="9"/>
      <c r="E96" s="296" t="s">
        <v>205</v>
      </c>
      <c r="F96" s="296"/>
      <c r="G96" s="296"/>
      <c r="H96" s="296"/>
      <c r="I96" s="296"/>
      <c r="J96" s="9"/>
      <c r="K96" s="296" t="s">
        <v>206</v>
      </c>
      <c r="L96" s="296"/>
      <c r="M96" s="296"/>
      <c r="N96" s="296"/>
      <c r="O96" s="296"/>
      <c r="P96" s="296"/>
      <c r="Q96" s="296"/>
      <c r="R96" s="296"/>
      <c r="S96" s="296"/>
      <c r="T96" s="296"/>
      <c r="U96" s="296"/>
      <c r="V96" s="296"/>
      <c r="W96" s="296"/>
      <c r="X96" s="296"/>
      <c r="Y96" s="296"/>
      <c r="Z96" s="296"/>
      <c r="AA96" s="296"/>
      <c r="AB96" s="296"/>
      <c r="AC96" s="296"/>
      <c r="AD96" s="296"/>
      <c r="AE96" s="296"/>
      <c r="AF96" s="296"/>
      <c r="AG96" s="298">
        <f>'2024-HEX-04-03-11 - D.1.1...'!J32</f>
        <v>0</v>
      </c>
      <c r="AH96" s="299"/>
      <c r="AI96" s="299"/>
      <c r="AJ96" s="299"/>
      <c r="AK96" s="299"/>
      <c r="AL96" s="299"/>
      <c r="AM96" s="299"/>
      <c r="AN96" s="298">
        <f t="shared" si="2"/>
        <v>0</v>
      </c>
      <c r="AO96" s="299"/>
      <c r="AP96" s="299"/>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60" customHeight="1">
      <c r="B97" s="45"/>
      <c r="C97" s="9"/>
      <c r="D97" s="9"/>
      <c r="E97" s="296" t="s">
        <v>208</v>
      </c>
      <c r="F97" s="296"/>
      <c r="G97" s="296"/>
      <c r="H97" s="296"/>
      <c r="I97" s="296"/>
      <c r="J97" s="9"/>
      <c r="K97" s="296" t="s">
        <v>101</v>
      </c>
      <c r="L97" s="296"/>
      <c r="M97" s="296"/>
      <c r="N97" s="296"/>
      <c r="O97" s="296"/>
      <c r="P97" s="296"/>
      <c r="Q97" s="296"/>
      <c r="R97" s="296"/>
      <c r="S97" s="296"/>
      <c r="T97" s="296"/>
      <c r="U97" s="296"/>
      <c r="V97" s="296"/>
      <c r="W97" s="296"/>
      <c r="X97" s="296"/>
      <c r="Y97" s="296"/>
      <c r="Z97" s="296"/>
      <c r="AA97" s="296"/>
      <c r="AB97" s="296"/>
      <c r="AC97" s="296"/>
      <c r="AD97" s="296"/>
      <c r="AE97" s="296"/>
      <c r="AF97" s="296"/>
      <c r="AG97" s="305">
        <f>ROUND(AG98+SUM(AG99:AG101)+AG106,2)</f>
        <v>0</v>
      </c>
      <c r="AH97" s="299"/>
      <c r="AI97" s="299"/>
      <c r="AJ97" s="299"/>
      <c r="AK97" s="299"/>
      <c r="AL97" s="299"/>
      <c r="AM97" s="299"/>
      <c r="AN97" s="298">
        <f t="shared" si="2"/>
        <v>0</v>
      </c>
      <c r="AO97" s="299"/>
      <c r="AP97" s="299"/>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35.25" customHeight="1">
      <c r="A98" s="84" t="s">
        <v>86</v>
      </c>
      <c r="B98" s="45"/>
      <c r="C98" s="9"/>
      <c r="D98" s="9"/>
      <c r="E98" s="9"/>
      <c r="F98" s="296" t="s">
        <v>210</v>
      </c>
      <c r="G98" s="296"/>
      <c r="H98" s="296"/>
      <c r="I98" s="296"/>
      <c r="J98" s="296"/>
      <c r="K98" s="9"/>
      <c r="L98" s="296" t="s">
        <v>104</v>
      </c>
      <c r="M98" s="296"/>
      <c r="N98" s="296"/>
      <c r="O98" s="296"/>
      <c r="P98" s="296"/>
      <c r="Q98" s="296"/>
      <c r="R98" s="296"/>
      <c r="S98" s="296"/>
      <c r="T98" s="296"/>
      <c r="U98" s="296"/>
      <c r="V98" s="296"/>
      <c r="W98" s="296"/>
      <c r="X98" s="296"/>
      <c r="Y98" s="296"/>
      <c r="Z98" s="296"/>
      <c r="AA98" s="296"/>
      <c r="AB98" s="296"/>
      <c r="AC98" s="296"/>
      <c r="AD98" s="296"/>
      <c r="AE98" s="296"/>
      <c r="AF98" s="296"/>
      <c r="AG98" s="298">
        <f>'2024-HEX-04-03-14-1 - D.1...'!J34</f>
        <v>0</v>
      </c>
      <c r="AH98" s="299"/>
      <c r="AI98" s="299"/>
      <c r="AJ98" s="299"/>
      <c r="AK98" s="299"/>
      <c r="AL98" s="299"/>
      <c r="AM98" s="299"/>
      <c r="AN98" s="298">
        <f t="shared" si="2"/>
        <v>0</v>
      </c>
      <c r="AO98" s="299"/>
      <c r="AP98" s="299"/>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35.25" customHeight="1">
      <c r="A99" s="84" t="s">
        <v>86</v>
      </c>
      <c r="B99" s="45"/>
      <c r="C99" s="9"/>
      <c r="D99" s="9"/>
      <c r="E99" s="9"/>
      <c r="F99" s="296" t="s">
        <v>212</v>
      </c>
      <c r="G99" s="296"/>
      <c r="H99" s="296"/>
      <c r="I99" s="296"/>
      <c r="J99" s="296"/>
      <c r="K99" s="9"/>
      <c r="L99" s="296" t="s">
        <v>167</v>
      </c>
      <c r="M99" s="296"/>
      <c r="N99" s="296"/>
      <c r="O99" s="296"/>
      <c r="P99" s="296"/>
      <c r="Q99" s="296"/>
      <c r="R99" s="296"/>
      <c r="S99" s="296"/>
      <c r="T99" s="296"/>
      <c r="U99" s="296"/>
      <c r="V99" s="296"/>
      <c r="W99" s="296"/>
      <c r="X99" s="296"/>
      <c r="Y99" s="296"/>
      <c r="Z99" s="296"/>
      <c r="AA99" s="296"/>
      <c r="AB99" s="296"/>
      <c r="AC99" s="296"/>
      <c r="AD99" s="296"/>
      <c r="AE99" s="296"/>
      <c r="AF99" s="296"/>
      <c r="AG99" s="298">
        <f>'2024-HEX-04-03-14-2 - D.1...'!J34</f>
        <v>0</v>
      </c>
      <c r="AH99" s="299"/>
      <c r="AI99" s="299"/>
      <c r="AJ99" s="299"/>
      <c r="AK99" s="299"/>
      <c r="AL99" s="299"/>
      <c r="AM99" s="299"/>
      <c r="AN99" s="298">
        <f t="shared" si="2"/>
        <v>0</v>
      </c>
      <c r="AO99" s="299"/>
      <c r="AP99" s="299"/>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296" t="s">
        <v>214</v>
      </c>
      <c r="G100" s="296"/>
      <c r="H100" s="296"/>
      <c r="I100" s="296"/>
      <c r="J100" s="296"/>
      <c r="K100" s="9"/>
      <c r="L100" s="296" t="s">
        <v>170</v>
      </c>
      <c r="M100" s="296"/>
      <c r="N100" s="296"/>
      <c r="O100" s="296"/>
      <c r="P100" s="296"/>
      <c r="Q100" s="296"/>
      <c r="R100" s="296"/>
      <c r="S100" s="296"/>
      <c r="T100" s="296"/>
      <c r="U100" s="296"/>
      <c r="V100" s="296"/>
      <c r="W100" s="296"/>
      <c r="X100" s="296"/>
      <c r="Y100" s="296"/>
      <c r="Z100" s="296"/>
      <c r="AA100" s="296"/>
      <c r="AB100" s="296"/>
      <c r="AC100" s="296"/>
      <c r="AD100" s="296"/>
      <c r="AE100" s="296"/>
      <c r="AF100" s="296"/>
      <c r="AG100" s="298">
        <f>'2024-HEX-04-03-14-3 - D.1...'!J34</f>
        <v>0</v>
      </c>
      <c r="AH100" s="299"/>
      <c r="AI100" s="299"/>
      <c r="AJ100" s="299"/>
      <c r="AK100" s="299"/>
      <c r="AL100" s="299"/>
      <c r="AM100" s="299"/>
      <c r="AN100" s="298">
        <f t="shared" si="2"/>
        <v>0</v>
      </c>
      <c r="AO100" s="299"/>
      <c r="AP100" s="299"/>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296" t="s">
        <v>216</v>
      </c>
      <c r="G101" s="296"/>
      <c r="H101" s="296"/>
      <c r="I101" s="296"/>
      <c r="J101" s="296"/>
      <c r="K101" s="9"/>
      <c r="L101" s="296" t="s">
        <v>173</v>
      </c>
      <c r="M101" s="296"/>
      <c r="N101" s="296"/>
      <c r="O101" s="296"/>
      <c r="P101" s="296"/>
      <c r="Q101" s="296"/>
      <c r="R101" s="296"/>
      <c r="S101" s="296"/>
      <c r="T101" s="296"/>
      <c r="U101" s="296"/>
      <c r="V101" s="296"/>
      <c r="W101" s="296"/>
      <c r="X101" s="296"/>
      <c r="Y101" s="296"/>
      <c r="Z101" s="296"/>
      <c r="AA101" s="296"/>
      <c r="AB101" s="296"/>
      <c r="AC101" s="296"/>
      <c r="AD101" s="296"/>
      <c r="AE101" s="296"/>
      <c r="AF101" s="296"/>
      <c r="AG101" s="305">
        <f>ROUND(SUM(AG102:AG105),2)</f>
        <v>0</v>
      </c>
      <c r="AH101" s="299"/>
      <c r="AI101" s="299"/>
      <c r="AJ101" s="299"/>
      <c r="AK101" s="299"/>
      <c r="AL101" s="299"/>
      <c r="AM101" s="299"/>
      <c r="AN101" s="298">
        <f t="shared" si="2"/>
        <v>0</v>
      </c>
      <c r="AO101" s="299"/>
      <c r="AP101" s="299"/>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296" t="s">
        <v>218</v>
      </c>
      <c r="H102" s="296"/>
      <c r="I102" s="296"/>
      <c r="J102" s="296"/>
      <c r="K102" s="296"/>
      <c r="L102" s="9"/>
      <c r="M102" s="296" t="s">
        <v>219</v>
      </c>
      <c r="N102" s="296"/>
      <c r="O102" s="296"/>
      <c r="P102" s="296"/>
      <c r="Q102" s="296"/>
      <c r="R102" s="296"/>
      <c r="S102" s="296"/>
      <c r="T102" s="296"/>
      <c r="U102" s="296"/>
      <c r="V102" s="296"/>
      <c r="W102" s="296"/>
      <c r="X102" s="296"/>
      <c r="Y102" s="296"/>
      <c r="Z102" s="296"/>
      <c r="AA102" s="296"/>
      <c r="AB102" s="296"/>
      <c r="AC102" s="296"/>
      <c r="AD102" s="296"/>
      <c r="AE102" s="296"/>
      <c r="AF102" s="296"/>
      <c r="AG102" s="298">
        <f>'2024-HEX-04-03-14-4a - D....'!J34</f>
        <v>0</v>
      </c>
      <c r="AH102" s="299"/>
      <c r="AI102" s="299"/>
      <c r="AJ102" s="299"/>
      <c r="AK102" s="299"/>
      <c r="AL102" s="299"/>
      <c r="AM102" s="299"/>
      <c r="AN102" s="298">
        <f t="shared" si="2"/>
        <v>0</v>
      </c>
      <c r="AO102" s="299"/>
      <c r="AP102" s="299"/>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296" t="s">
        <v>221</v>
      </c>
      <c r="H103" s="296"/>
      <c r="I103" s="296"/>
      <c r="J103" s="296"/>
      <c r="K103" s="296"/>
      <c r="L103" s="9"/>
      <c r="M103" s="296" t="s">
        <v>222</v>
      </c>
      <c r="N103" s="296"/>
      <c r="O103" s="296"/>
      <c r="P103" s="296"/>
      <c r="Q103" s="296"/>
      <c r="R103" s="296"/>
      <c r="S103" s="296"/>
      <c r="T103" s="296"/>
      <c r="U103" s="296"/>
      <c r="V103" s="296"/>
      <c r="W103" s="296"/>
      <c r="X103" s="296"/>
      <c r="Y103" s="296"/>
      <c r="Z103" s="296"/>
      <c r="AA103" s="296"/>
      <c r="AB103" s="296"/>
      <c r="AC103" s="296"/>
      <c r="AD103" s="296"/>
      <c r="AE103" s="296"/>
      <c r="AF103" s="296"/>
      <c r="AG103" s="298">
        <f>'2024-HEX-04-03-14-4b - D....'!J34</f>
        <v>0</v>
      </c>
      <c r="AH103" s="299"/>
      <c r="AI103" s="299"/>
      <c r="AJ103" s="299"/>
      <c r="AK103" s="299"/>
      <c r="AL103" s="299"/>
      <c r="AM103" s="299"/>
      <c r="AN103" s="298">
        <f t="shared" si="2"/>
        <v>0</v>
      </c>
      <c r="AO103" s="299"/>
      <c r="AP103" s="299"/>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296" t="s">
        <v>224</v>
      </c>
      <c r="H104" s="296"/>
      <c r="I104" s="296"/>
      <c r="J104" s="296"/>
      <c r="K104" s="296"/>
      <c r="L104" s="9"/>
      <c r="M104" s="296" t="s">
        <v>225</v>
      </c>
      <c r="N104" s="296"/>
      <c r="O104" s="296"/>
      <c r="P104" s="296"/>
      <c r="Q104" s="296"/>
      <c r="R104" s="296"/>
      <c r="S104" s="296"/>
      <c r="T104" s="296"/>
      <c r="U104" s="296"/>
      <c r="V104" s="296"/>
      <c r="W104" s="296"/>
      <c r="X104" s="296"/>
      <c r="Y104" s="296"/>
      <c r="Z104" s="296"/>
      <c r="AA104" s="296"/>
      <c r="AB104" s="296"/>
      <c r="AC104" s="296"/>
      <c r="AD104" s="296"/>
      <c r="AE104" s="296"/>
      <c r="AF104" s="296"/>
      <c r="AG104" s="298">
        <f>'2024-HEX-04-03-14-4c - D....'!J34</f>
        <v>0</v>
      </c>
      <c r="AH104" s="299"/>
      <c r="AI104" s="299"/>
      <c r="AJ104" s="299"/>
      <c r="AK104" s="299"/>
      <c r="AL104" s="299"/>
      <c r="AM104" s="299"/>
      <c r="AN104" s="298">
        <f t="shared" si="2"/>
        <v>0</v>
      </c>
      <c r="AO104" s="299"/>
      <c r="AP104" s="299"/>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296" t="s">
        <v>227</v>
      </c>
      <c r="H105" s="296"/>
      <c r="I105" s="296"/>
      <c r="J105" s="296"/>
      <c r="K105" s="296"/>
      <c r="L105" s="9"/>
      <c r="M105" s="296" t="s">
        <v>228</v>
      </c>
      <c r="N105" s="296"/>
      <c r="O105" s="296"/>
      <c r="P105" s="296"/>
      <c r="Q105" s="296"/>
      <c r="R105" s="296"/>
      <c r="S105" s="296"/>
      <c r="T105" s="296"/>
      <c r="U105" s="296"/>
      <c r="V105" s="296"/>
      <c r="W105" s="296"/>
      <c r="X105" s="296"/>
      <c r="Y105" s="296"/>
      <c r="Z105" s="296"/>
      <c r="AA105" s="296"/>
      <c r="AB105" s="296"/>
      <c r="AC105" s="296"/>
      <c r="AD105" s="296"/>
      <c r="AE105" s="296"/>
      <c r="AF105" s="296"/>
      <c r="AG105" s="298">
        <f>'2024-HEX-04-03-14-4d - D....'!J34</f>
        <v>0</v>
      </c>
      <c r="AH105" s="299"/>
      <c r="AI105" s="299"/>
      <c r="AJ105" s="299"/>
      <c r="AK105" s="299"/>
      <c r="AL105" s="299"/>
      <c r="AM105" s="299"/>
      <c r="AN105" s="298">
        <f t="shared" si="2"/>
        <v>0</v>
      </c>
      <c r="AO105" s="299"/>
      <c r="AP105" s="299"/>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296" t="s">
        <v>230</v>
      </c>
      <c r="G106" s="296"/>
      <c r="H106" s="296"/>
      <c r="I106" s="296"/>
      <c r="J106" s="296"/>
      <c r="K106" s="9"/>
      <c r="L106" s="296" t="s">
        <v>188</v>
      </c>
      <c r="M106" s="296"/>
      <c r="N106" s="296"/>
      <c r="O106" s="296"/>
      <c r="P106" s="296"/>
      <c r="Q106" s="296"/>
      <c r="R106" s="296"/>
      <c r="S106" s="296"/>
      <c r="T106" s="296"/>
      <c r="U106" s="296"/>
      <c r="V106" s="296"/>
      <c r="W106" s="296"/>
      <c r="X106" s="296"/>
      <c r="Y106" s="296"/>
      <c r="Z106" s="296"/>
      <c r="AA106" s="296"/>
      <c r="AB106" s="296"/>
      <c r="AC106" s="296"/>
      <c r="AD106" s="296"/>
      <c r="AE106" s="296"/>
      <c r="AF106" s="296"/>
      <c r="AG106" s="298">
        <f>'2024-HEX-04-03-14-5 - D.1...'!J34</f>
        <v>0</v>
      </c>
      <c r="AH106" s="299"/>
      <c r="AI106" s="299"/>
      <c r="AJ106" s="299"/>
      <c r="AK106" s="299"/>
      <c r="AL106" s="299"/>
      <c r="AM106" s="299"/>
      <c r="AN106" s="298">
        <f t="shared" si="2"/>
        <v>0</v>
      </c>
      <c r="AO106" s="299"/>
      <c r="AP106" s="299"/>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296" t="s">
        <v>232</v>
      </c>
      <c r="F107" s="296"/>
      <c r="G107" s="296"/>
      <c r="H107" s="296"/>
      <c r="I107" s="296"/>
      <c r="J107" s="9"/>
      <c r="K107" s="296" t="s">
        <v>141</v>
      </c>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8">
        <f>'2024-HEX-04-03-VON - Vedl...'!J32</f>
        <v>0</v>
      </c>
      <c r="AH107" s="299"/>
      <c r="AI107" s="299"/>
      <c r="AJ107" s="299"/>
      <c r="AK107" s="299"/>
      <c r="AL107" s="299"/>
      <c r="AM107" s="299"/>
      <c r="AN107" s="298">
        <f t="shared" si="2"/>
        <v>0</v>
      </c>
      <c r="AO107" s="299"/>
      <c r="AP107" s="299"/>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pXy61i6Z/wPHnyWbLGwIdR+F8R8LyqBP+JR6Of/YtcNxblCan9R9ZoMJXZ9IXwOKABQrnPwKPTdMth7BVuhhTA==" saltValue="uOWwgefHqLORcpLTlUfnuE0KA8suITQeUE7fMcdD2og2zDu1huOS/RbFpo4V65MEzM24WAVbV0vn5qxCvRTe3g==" spinCount="100000" sheet="1" objects="1" scenarios="1" formatColumns="0" formatRows="0"/>
  <mergeCells count="250">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N65:AP65"/>
    <mergeCell ref="AG65:AM65"/>
    <mergeCell ref="AN66:AP66"/>
    <mergeCell ref="AG66:AM66"/>
    <mergeCell ref="AN67:AP67"/>
    <mergeCell ref="AG67:AM67"/>
    <mergeCell ref="L33:P33"/>
    <mergeCell ref="W33:AE33"/>
    <mergeCell ref="AK33:AO33"/>
    <mergeCell ref="AK35:AO35"/>
    <mergeCell ref="X35:AB35"/>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N95:AP95"/>
    <mergeCell ref="AG95:AM95"/>
    <mergeCell ref="AG96:AM96"/>
    <mergeCell ref="AN96:AP96"/>
    <mergeCell ref="AN97:AP97"/>
    <mergeCell ref="AG97:AM97"/>
    <mergeCell ref="AN98:AP98"/>
    <mergeCell ref="AG98:AM98"/>
    <mergeCell ref="AG99:AM99"/>
    <mergeCell ref="AN99:AP99"/>
    <mergeCell ref="AN100:AP100"/>
    <mergeCell ref="AG100:AM100"/>
    <mergeCell ref="AN101:AP101"/>
    <mergeCell ref="AG101:AM101"/>
    <mergeCell ref="AG102:AM102"/>
    <mergeCell ref="AN102:AP102"/>
    <mergeCell ref="AN103:AP103"/>
    <mergeCell ref="AG103:AM103"/>
    <mergeCell ref="AN104:AP104"/>
    <mergeCell ref="AG104:AM104"/>
    <mergeCell ref="AN105:AP105"/>
    <mergeCell ref="AG105:AM105"/>
    <mergeCell ref="AN106:AP106"/>
    <mergeCell ref="AG106:AM106"/>
    <mergeCell ref="AN107:AP107"/>
    <mergeCell ref="AG107:AM107"/>
    <mergeCell ref="C52:G52"/>
    <mergeCell ref="I52:AF52"/>
    <mergeCell ref="J55:AF55"/>
    <mergeCell ref="D55:H55"/>
    <mergeCell ref="K56:AF56"/>
    <mergeCell ref="E56:I56"/>
    <mergeCell ref="L57:AF57"/>
    <mergeCell ref="F57:J57"/>
    <mergeCell ref="L58:AF58"/>
    <mergeCell ref="F58:J58"/>
    <mergeCell ref="AN58:AP58"/>
    <mergeCell ref="AG58:AM58"/>
    <mergeCell ref="AN59:AP59"/>
    <mergeCell ref="AG59:AM59"/>
    <mergeCell ref="AN60:AP60"/>
    <mergeCell ref="AG60:AM60"/>
    <mergeCell ref="AG54:AM54"/>
    <mergeCell ref="AN54:AP54"/>
    <mergeCell ref="G64:K64"/>
    <mergeCell ref="M64:AF64"/>
    <mergeCell ref="F59:J59"/>
    <mergeCell ref="F60:J60"/>
    <mergeCell ref="L60:AF60"/>
    <mergeCell ref="K61:AF61"/>
    <mergeCell ref="E61:I61"/>
    <mergeCell ref="L62:AF62"/>
    <mergeCell ref="F62:J62"/>
    <mergeCell ref="M63:AF63"/>
    <mergeCell ref="G63:K63"/>
    <mergeCell ref="AN63:AP63"/>
    <mergeCell ref="AG63:AM63"/>
    <mergeCell ref="AN64:AP64"/>
    <mergeCell ref="AG64:AM64"/>
    <mergeCell ref="F65:J65"/>
    <mergeCell ref="L65:AF65"/>
    <mergeCell ref="L66:AF66"/>
    <mergeCell ref="F66:J66"/>
    <mergeCell ref="L67:AF67"/>
    <mergeCell ref="F67:J67"/>
    <mergeCell ref="L68:AF68"/>
    <mergeCell ref="F68:J68"/>
    <mergeCell ref="M69:AF69"/>
    <mergeCell ref="G69:K69"/>
    <mergeCell ref="G70:K70"/>
    <mergeCell ref="M70:AF70"/>
    <mergeCell ref="M71:AF71"/>
    <mergeCell ref="G71:K71"/>
    <mergeCell ref="E72:I72"/>
    <mergeCell ref="K72:AF72"/>
    <mergeCell ref="K73:AF73"/>
    <mergeCell ref="E73:I73"/>
    <mergeCell ref="E74:I74"/>
    <mergeCell ref="K74:AF74"/>
    <mergeCell ref="J75:AF75"/>
    <mergeCell ref="D75:H75"/>
    <mergeCell ref="E76:I76"/>
    <mergeCell ref="K76:AF76"/>
    <mergeCell ref="F77:J77"/>
    <mergeCell ref="L77:AF77"/>
    <mergeCell ref="L78:AF78"/>
    <mergeCell ref="F78:J78"/>
    <mergeCell ref="E79:I79"/>
    <mergeCell ref="K79:AF79"/>
    <mergeCell ref="F80:J80"/>
    <mergeCell ref="L80:AF80"/>
    <mergeCell ref="G81:K81"/>
    <mergeCell ref="M81:AF81"/>
    <mergeCell ref="M82:AF82"/>
    <mergeCell ref="G82:K82"/>
    <mergeCell ref="L83:AF83"/>
    <mergeCell ref="F83:J83"/>
    <mergeCell ref="F84:J84"/>
    <mergeCell ref="L84:AF84"/>
    <mergeCell ref="F85:J85"/>
    <mergeCell ref="L85:AF85"/>
    <mergeCell ref="G86:K86"/>
    <mergeCell ref="M86:AF86"/>
    <mergeCell ref="G87:K87"/>
    <mergeCell ref="M87:AF87"/>
    <mergeCell ref="M88:AF88"/>
    <mergeCell ref="G88:K88"/>
    <mergeCell ref="M89:AF89"/>
    <mergeCell ref="G89:K89"/>
    <mergeCell ref="F90:J90"/>
    <mergeCell ref="L90:AF90"/>
    <mergeCell ref="K91:AF91"/>
    <mergeCell ref="E91:I91"/>
    <mergeCell ref="K92:AF92"/>
    <mergeCell ref="E92:I92"/>
    <mergeCell ref="K93:AF93"/>
    <mergeCell ref="E93:I93"/>
    <mergeCell ref="E94:I94"/>
    <mergeCell ref="K94:AF94"/>
    <mergeCell ref="D95:H95"/>
    <mergeCell ref="J95:AF95"/>
    <mergeCell ref="K96:AF96"/>
    <mergeCell ref="E96:I96"/>
    <mergeCell ref="K97:AF97"/>
    <mergeCell ref="E97:I97"/>
    <mergeCell ref="L98:AF98"/>
    <mergeCell ref="F98:J98"/>
    <mergeCell ref="F99:J99"/>
    <mergeCell ref="L99:AF99"/>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6"/>
      <c r="M2" s="316"/>
      <c r="N2" s="316"/>
      <c r="O2" s="316"/>
      <c r="P2" s="316"/>
      <c r="Q2" s="316"/>
      <c r="R2" s="316"/>
      <c r="S2" s="316"/>
      <c r="T2" s="316"/>
      <c r="U2" s="316"/>
      <c r="V2" s="316"/>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38" t="str">
        <f>'Rekapitulace stavby'!K6</f>
        <v>UPOL FTK – Rekonstrukce infrastruktury v areálu Neředín</v>
      </c>
      <c r="F7" s="339"/>
      <c r="G7" s="339"/>
      <c r="H7" s="339"/>
      <c r="L7" s="21"/>
      <c r="AZ7" s="89" t="s">
        <v>252</v>
      </c>
      <c r="BA7" s="89" t="s">
        <v>253</v>
      </c>
      <c r="BB7" s="89" t="s">
        <v>236</v>
      </c>
      <c r="BC7" s="89" t="s">
        <v>254</v>
      </c>
      <c r="BD7" s="89" t="s">
        <v>81</v>
      </c>
    </row>
    <row r="8" spans="2:56" ht="12.75">
      <c r="B8" s="21"/>
      <c r="D8" s="28" t="s">
        <v>255</v>
      </c>
      <c r="L8" s="21"/>
    </row>
    <row r="9" spans="2:56" ht="16.5" customHeight="1">
      <c r="B9" s="21"/>
      <c r="E9" s="338" t="s">
        <v>256</v>
      </c>
      <c r="F9" s="316"/>
      <c r="G9" s="316"/>
      <c r="H9" s="316"/>
      <c r="L9" s="21"/>
    </row>
    <row r="10" spans="2:56" ht="12" customHeight="1">
      <c r="B10" s="21"/>
      <c r="D10" s="28" t="s">
        <v>257</v>
      </c>
      <c r="L10" s="21"/>
    </row>
    <row r="11" spans="2:56" s="1" customFormat="1" ht="16.5" customHeight="1">
      <c r="B11" s="33"/>
      <c r="E11" s="325" t="s">
        <v>258</v>
      </c>
      <c r="F11" s="340"/>
      <c r="G11" s="340"/>
      <c r="H11" s="340"/>
      <c r="L11" s="33"/>
    </row>
    <row r="12" spans="2:56" s="1" customFormat="1" ht="12" customHeight="1">
      <c r="B12" s="33"/>
      <c r="D12" s="28" t="s">
        <v>259</v>
      </c>
      <c r="L12" s="33"/>
    </row>
    <row r="13" spans="2:56" s="1" customFormat="1" ht="16.5" customHeight="1">
      <c r="B13" s="33"/>
      <c r="E13" s="317" t="s">
        <v>260</v>
      </c>
      <c r="F13" s="340"/>
      <c r="G13" s="340"/>
      <c r="H13" s="340"/>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2024/HEX/04-01-11-1 - D.1.1.1-Přístavba a stavební úpravy (vč.statiky a PBŘ)</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38" t="str">
        <f>E7</f>
        <v>UPOL FTK – Rekonstrukce infrastruktury v areálu Neředín</v>
      </c>
      <c r="F101" s="339"/>
      <c r="G101" s="339"/>
      <c r="H101" s="339"/>
      <c r="L101" s="33"/>
    </row>
    <row r="102" spans="2:12" ht="12" customHeight="1">
      <c r="B102" s="21"/>
      <c r="C102" s="28" t="s">
        <v>255</v>
      </c>
      <c r="L102" s="21"/>
    </row>
    <row r="103" spans="2:12" ht="16.5" customHeight="1">
      <c r="B103" s="21"/>
      <c r="E103" s="338" t="s">
        <v>256</v>
      </c>
      <c r="F103" s="316"/>
      <c r="G103" s="316"/>
      <c r="H103" s="316"/>
      <c r="L103" s="21"/>
    </row>
    <row r="104" spans="2:12" ht="12" customHeight="1">
      <c r="B104" s="21"/>
      <c r="C104" s="28" t="s">
        <v>257</v>
      </c>
      <c r="L104" s="21"/>
    </row>
    <row r="105" spans="2:12" s="1" customFormat="1" ht="16.5" customHeight="1">
      <c r="B105" s="33"/>
      <c r="E105" s="325" t="s">
        <v>258</v>
      </c>
      <c r="F105" s="340"/>
      <c r="G105" s="340"/>
      <c r="H105" s="340"/>
      <c r="L105" s="33"/>
    </row>
    <row r="106" spans="2:12" s="1" customFormat="1" ht="12" customHeight="1">
      <c r="B106" s="33"/>
      <c r="C106" s="28" t="s">
        <v>259</v>
      </c>
      <c r="L106" s="33"/>
    </row>
    <row r="107" spans="2:12" s="1" customFormat="1" ht="16.5" customHeight="1">
      <c r="B107" s="33"/>
      <c r="E107" s="317" t="str">
        <f>E13</f>
        <v>2024/HEX/04-01-11-1 - D.1.1.1-Přístavba a stavební úpravy (vč.statiky a PBŘ)</v>
      </c>
      <c r="F107" s="340"/>
      <c r="G107" s="340"/>
      <c r="H107" s="340"/>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138"/>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x2BoT2mGc27rTt/qhXGWJNoCpBrYanIjVwLzZTxAmvyBRAhfWZIVFEC0fpkU+LDrlhcTl65JBCRL+p1MPwMHhA==" saltValue="E7nz9jOBV228IYTctI/QHbJ/fAxLSIVwtDTxQ/mzCqSbjHKmc1IuRQgRMWUZbozrvvFF+ukRdUzBltV436P7xQ=="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2531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2024/HEX/04-01-11-2 - D.1.1.2-DEMOLICE stáv.objektu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16"/>
      <c r="G85" s="316"/>
      <c r="H85" s="316"/>
      <c r="L85" s="21"/>
    </row>
    <row r="86" spans="2:20" ht="12" customHeight="1">
      <c r="B86" s="21"/>
      <c r="C86" s="28" t="s">
        <v>257</v>
      </c>
      <c r="L86" s="21"/>
    </row>
    <row r="87" spans="2:20" s="1" customFormat="1" ht="16.5" customHeight="1">
      <c r="B87" s="33"/>
      <c r="E87" s="325" t="s">
        <v>258</v>
      </c>
      <c r="F87" s="340"/>
      <c r="G87" s="340"/>
      <c r="H87" s="340"/>
      <c r="L87" s="33"/>
    </row>
    <row r="88" spans="2:20" s="1" customFormat="1" ht="12" customHeight="1">
      <c r="B88" s="33"/>
      <c r="C88" s="28" t="s">
        <v>259</v>
      </c>
      <c r="L88" s="33"/>
    </row>
    <row r="89" spans="2:20" s="1" customFormat="1" ht="16.5" customHeight="1">
      <c r="B89" s="33"/>
      <c r="E89" s="317" t="str">
        <f>E13</f>
        <v>2024/HEX/04-01-11-2 - D.1.1.2-DEMOLICE stáv.objektu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0dkDyq2tYskXVIppq641cjrBCj238F13CFqMJijHcfMAW8ZDbryRDiv9J0yrTnIyMV+DW0kSLHjq14FmajrO2Q==" saltValue="y+MJ36g1lVhdlFJa75VQ53AmZ2+86XXYUjAyVzncgRP+EVkUhsHtKrWZEicqVHyzFyXu6ziUqQGjs07bb+8oLA=="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2584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2024/HEX/04-01-11-3 - D.1.1.3-Zpevněné plochy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16"/>
      <c r="G85" s="316"/>
      <c r="H85" s="316"/>
      <c r="L85" s="21"/>
    </row>
    <row r="86" spans="2:20" ht="12" customHeight="1">
      <c r="B86" s="21"/>
      <c r="C86" s="28" t="s">
        <v>257</v>
      </c>
      <c r="L86" s="21"/>
    </row>
    <row r="87" spans="2:20" s="1" customFormat="1" ht="16.5" customHeight="1">
      <c r="B87" s="33"/>
      <c r="E87" s="325" t="s">
        <v>258</v>
      </c>
      <c r="F87" s="340"/>
      <c r="G87" s="340"/>
      <c r="H87" s="340"/>
      <c r="L87" s="33"/>
    </row>
    <row r="88" spans="2:20" s="1" customFormat="1" ht="12" customHeight="1">
      <c r="B88" s="33"/>
      <c r="C88" s="28" t="s">
        <v>259</v>
      </c>
      <c r="L88" s="33"/>
    </row>
    <row r="89" spans="2:20" s="1" customFormat="1" ht="16.5" customHeight="1">
      <c r="B89" s="33"/>
      <c r="E89" s="317" t="str">
        <f>E13</f>
        <v>2024/HEX/04-01-11-3 - D.1.1.3-Zpevněné plochy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m025bNuvUl8+blQaugW8ZLRtazQ7xADaG9C13ImHQcf9OWw8RtW/MzIZqlqF/wT44h5AAlF/5xOnIAyUwNuNKQ==" saltValue="BPr1WCAwISLYeyICzZNaKhjwiT6A7S8OlVCJZ49jwG1/lT11k3aMf5VhDdBeEB+u5A2ObyvCTTlP97O5Ur8zTQ=="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2670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34" t="s">
        <v>2672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2024/HEX/04-01-11-4 - D.1.1.4-Zelená střecha</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256</v>
      </c>
      <c r="F82" s="316"/>
      <c r="G82" s="316"/>
      <c r="H82" s="316"/>
      <c r="L82" s="21"/>
    </row>
    <row r="83" spans="2:65" ht="12" customHeight="1">
      <c r="B83" s="21"/>
      <c r="C83" s="28" t="s">
        <v>257</v>
      </c>
      <c r="L83" s="21"/>
    </row>
    <row r="84" spans="2:65" s="1" customFormat="1" ht="16.5" customHeight="1">
      <c r="B84" s="33"/>
      <c r="E84" s="325" t="s">
        <v>258</v>
      </c>
      <c r="F84" s="340"/>
      <c r="G84" s="340"/>
      <c r="H84" s="340"/>
      <c r="L84" s="33"/>
    </row>
    <row r="85" spans="2:65" s="1" customFormat="1" ht="12" customHeight="1">
      <c r="B85" s="33"/>
      <c r="C85" s="28" t="s">
        <v>259</v>
      </c>
      <c r="L85" s="33"/>
    </row>
    <row r="86" spans="2:65" s="1" customFormat="1" ht="16.5" customHeight="1">
      <c r="B86" s="33"/>
      <c r="E86" s="317" t="str">
        <f>E13</f>
        <v>2024/HEX/04-01-11-4 - D.1.1.4-Zelená střecha</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iOYNRqBa4UTNgRtwfVIvaMM1NLTsKvubN8RunLUOy3QtQdYjvII0v0t42YxsMgbtmiG7HFoFXnhVeQPvq9BodQ==" saltValue="ex8Nuh/8mdqCtjw3xJW/DiKpSQk8vqUfzb66EAi6j2LtV1eWCpt5zFISwMXlfjIYi3eoTKRvrphxvSgnDucaZQ=="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2703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2024/HEX/04-01-14-11 - D.1.4.1.1-Zařízení zdravotechnických instalací VNITŘNÍ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UPOL FTK – Rekonstrukce infrastruktury v areálu Neředín</v>
      </c>
      <c r="F79" s="339"/>
      <c r="G79" s="339"/>
      <c r="H79" s="339"/>
      <c r="L79" s="33"/>
    </row>
    <row r="80" spans="2:47" ht="12" customHeight="1">
      <c r="B80" s="21"/>
      <c r="C80" s="28" t="s">
        <v>255</v>
      </c>
      <c r="L80" s="21"/>
    </row>
    <row r="81" spans="2:65" ht="16.5" customHeight="1">
      <c r="B81" s="21"/>
      <c r="E81" s="338" t="s">
        <v>256</v>
      </c>
      <c r="F81" s="316"/>
      <c r="G81" s="316"/>
      <c r="H81" s="316"/>
      <c r="L81" s="21"/>
    </row>
    <row r="82" spans="2:65" ht="12" customHeight="1">
      <c r="B82" s="21"/>
      <c r="C82" s="28" t="s">
        <v>257</v>
      </c>
      <c r="L82" s="21"/>
    </row>
    <row r="83" spans="2:65" s="1" customFormat="1" ht="16.5" customHeight="1">
      <c r="B83" s="33"/>
      <c r="E83" s="325" t="s">
        <v>2701</v>
      </c>
      <c r="F83" s="340"/>
      <c r="G83" s="340"/>
      <c r="H83" s="340"/>
      <c r="L83" s="33"/>
    </row>
    <row r="84" spans="2:65" s="1" customFormat="1" ht="12" customHeight="1">
      <c r="B84" s="33"/>
      <c r="C84" s="28" t="s">
        <v>2702</v>
      </c>
      <c r="L84" s="33"/>
    </row>
    <row r="85" spans="2:65" s="1" customFormat="1" ht="16.5" customHeight="1">
      <c r="B85" s="33"/>
      <c r="E85" s="317" t="str">
        <f>E13</f>
        <v>2024/HEX/04-01-14-11 - D.1.4.1.1-Zařízení zdravotechnických instalací VNITŘNÍ</v>
      </c>
      <c r="F85" s="340"/>
      <c r="G85" s="340"/>
      <c r="H85" s="340"/>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oVE9i4e5dZmd/liWi46qZUGQF/o5IjMgkSfW3kRQyKoG11NyC2ToeeEsWLz/rWNrYAardVgQouY/8c8W9+9PSw==" saltValue="ivM9tfZVV0MvvX5CqpWoFUQ2/JlM7pZE/g2v1iKJpKJEm43g9AjgkM/QpKnWH1j1GkdWGYBgVSYbhud4ps5BbA=="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2748</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34" t="s">
        <v>21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2024/HEX/04-01-14-12 - D.1.4.1.2-Zařízení zdravotechnických instalací VNĚJŠÍ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256</v>
      </c>
      <c r="F86" s="316"/>
      <c r="G86" s="316"/>
      <c r="H86" s="316"/>
      <c r="L86" s="21"/>
    </row>
    <row r="87" spans="2:12" ht="12" customHeight="1">
      <c r="B87" s="21"/>
      <c r="C87" s="28" t="s">
        <v>257</v>
      </c>
      <c r="L87" s="21"/>
    </row>
    <row r="88" spans="2:12" s="1" customFormat="1" ht="16.5" customHeight="1">
      <c r="B88" s="33"/>
      <c r="E88" s="325" t="s">
        <v>2701</v>
      </c>
      <c r="F88" s="340"/>
      <c r="G88" s="340"/>
      <c r="H88" s="340"/>
      <c r="L88" s="33"/>
    </row>
    <row r="89" spans="2:12" s="1" customFormat="1" ht="12" customHeight="1">
      <c r="B89" s="33"/>
      <c r="C89" s="28" t="s">
        <v>2702</v>
      </c>
      <c r="L89" s="33"/>
    </row>
    <row r="90" spans="2:12" s="1" customFormat="1" ht="16.5" customHeight="1">
      <c r="B90" s="33"/>
      <c r="E90" s="317" t="str">
        <f>E13</f>
        <v>2024/HEX/04-01-14-12 - D.1.4.1.2-Zařízení zdravotechnických instalací VNĚJŠÍ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zrIrzSuUzjdfV+SzgeuecUw5erx3QSYe3CCwKPBWSLmv7p7zpShQew1AygDqOjowVyQRm960xWIEsAIAMr77Dw==" saltValue="hF3HQVQ2Qd3LaS9iQvpOY1ct1vlD3AMQrdfQ7f3kFt4c/RpZajyGQtu3Y2JlLGi3XyfqNvyadD6OPqglff53BA=="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2906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2" t="s">
        <v>2908</v>
      </c>
      <c r="F31" s="342"/>
      <c r="G31" s="342"/>
      <c r="H31" s="342"/>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2024/HEX/04-01-14-2 - D.1.4.2-Zařízení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256</v>
      </c>
      <c r="F83" s="316"/>
      <c r="G83" s="316"/>
      <c r="H83" s="316"/>
      <c r="L83" s="21"/>
    </row>
    <row r="84" spans="2:63" ht="12" customHeight="1">
      <c r="B84" s="21"/>
      <c r="C84" s="28" t="s">
        <v>257</v>
      </c>
      <c r="L84" s="21"/>
    </row>
    <row r="85" spans="2:63" s="1" customFormat="1" ht="16.5" customHeight="1">
      <c r="B85" s="33"/>
      <c r="E85" s="325" t="s">
        <v>2701</v>
      </c>
      <c r="F85" s="340"/>
      <c r="G85" s="340"/>
      <c r="H85" s="340"/>
      <c r="L85" s="33"/>
    </row>
    <row r="86" spans="2:63" s="1" customFormat="1" ht="12" customHeight="1">
      <c r="B86" s="33"/>
      <c r="C86" s="28" t="s">
        <v>259</v>
      </c>
      <c r="L86" s="33"/>
    </row>
    <row r="87" spans="2:63" s="1" customFormat="1" ht="16.5" customHeight="1">
      <c r="B87" s="33"/>
      <c r="E87" s="317" t="str">
        <f>E13</f>
        <v>2024/HEX/04-01-14-2 - D.1.4.2-Zařízení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8JSlL+y/XuOFNF+bZyCAHokquOFGH6yOpNseJfeJUgDuSl4URsMuV4zZIN6mENUlraNkAvirQEJ8TXHCErM6YA==" saltValue="lf2OTRU9xNpYpEvTkkHefvmtugeJwKR72ypIlwhxexXvC7FPOqcWrxMlRAUkq1dXpweV4n3mhfFxOzjlcMsPQw=="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3020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2024/HEX/04-01-14-3 - D.1.4.3-Ústřední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259</v>
      </c>
      <c r="L87" s="33"/>
    </row>
    <row r="88" spans="2:63" s="1" customFormat="1" ht="16.5" customHeight="1">
      <c r="B88" s="33"/>
      <c r="E88" s="317" t="str">
        <f>E13</f>
        <v>2024/HEX/04-01-14-3 - D.1.4.3-Ústřední vytápění</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AWcRz/W7f7XQFmN0tLlyN7TvYzkyEBZCco61RwuTCN4SygHO3MBEEZDtDH/vitCk2mYYA/JToCVpFz9Zk9L61Q==" saltValue="cqDp/rmz+TF1n/82rxsnT2zy2iI0OIdjyZaMXf5/4YoGLltn0+YM6gplPawxFugn5UwU6qG/zQNcaE8D/kd+oQ=="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3116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2024/HEX/04-01-14-4 - D.1.4.4-Zařízení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38" t="str">
        <f>E7</f>
        <v>UPOL FTK – Rekonstrukce infrastruktury v areálu Neředín</v>
      </c>
      <c r="F86" s="339"/>
      <c r="G86" s="339"/>
      <c r="H86" s="339"/>
      <c r="L86" s="33"/>
    </row>
    <row r="87" spans="2:12" ht="12" customHeight="1">
      <c r="B87" s="21"/>
      <c r="C87" s="28" t="s">
        <v>255</v>
      </c>
      <c r="L87" s="21"/>
    </row>
    <row r="88" spans="2:12" ht="16.5" customHeight="1">
      <c r="B88" s="21"/>
      <c r="E88" s="338" t="s">
        <v>256</v>
      </c>
      <c r="F88" s="316"/>
      <c r="G88" s="316"/>
      <c r="H88" s="316"/>
      <c r="L88" s="21"/>
    </row>
    <row r="89" spans="2:12" ht="12" customHeight="1">
      <c r="B89" s="21"/>
      <c r="C89" s="28" t="s">
        <v>257</v>
      </c>
      <c r="L89" s="21"/>
    </row>
    <row r="90" spans="2:12" s="1" customFormat="1" ht="16.5" customHeight="1">
      <c r="B90" s="33"/>
      <c r="E90" s="325" t="s">
        <v>2701</v>
      </c>
      <c r="F90" s="340"/>
      <c r="G90" s="340"/>
      <c r="H90" s="340"/>
      <c r="L90" s="33"/>
    </row>
    <row r="91" spans="2:12" s="1" customFormat="1" ht="12" customHeight="1">
      <c r="B91" s="33"/>
      <c r="C91" s="28" t="s">
        <v>259</v>
      </c>
      <c r="L91" s="33"/>
    </row>
    <row r="92" spans="2:12" s="1" customFormat="1" ht="16.5" customHeight="1">
      <c r="B92" s="33"/>
      <c r="E92" s="317" t="str">
        <f>E13</f>
        <v>2024/HEX/04-01-14-4 - D.1.4.4-Zařízení silnoproudé elektrotechniky</v>
      </c>
      <c r="F92" s="340"/>
      <c r="G92" s="340"/>
      <c r="H92" s="340"/>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38.65"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vqxmWeIdZa6DgBLKjCCsX6dFVvUhzMHVzL68oc03NfL8oWEJp/MbpuA/08Qqtb6xXoDz11WJuHqJAcR1jJ0RQQ==" saltValue="FeXIogGGxtq8WBbwqdx6sttWVMo4Fptwb8ABszdpuYE2af9Dzahya7VwUzl7jtx9w4yAVEVHnElAQZ/uosNLyA=="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3283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2024/HEX/04-01-14-51 - D.1.4.5.1-Strukturovaná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2024/HEX/04-01-14-51 - D.1.4.5.1-Strukturovaná kabeláž (SK)</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4n5TRoaEltm1U7og6XRO3uCd7ks7vpzL9g+O/5udb3KAxGuBBQ0S/KsLY7WmBKGCg3EELrGtMKf1hFUmVHYMFA==" saltValue="J6hytUunmC7oZC8G+7RQI4TSzCldvuNH+L9gPIPlELYQpOmvipRk8dtyVuc9DbTmjQIXVFPLLguGbQhTuxy67A=="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3372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2024/HEX/04-01-14-52 - D.1.4.5.2-Poplachový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2024/HEX/04-01-14-52 - D.1.4.5.2-Poplachový zabezpečovací a tísňový systém (PZTS)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4e67LzSC2PCLcAP5f7w+bMUOMD4vgAPSpSZWjE4WT5Z8mV0oENHBcTLYMdZCGOSMRHaCx++Ir7qbCu4Kft61oA==" saltValue="WIK1aCeym/4TCy7Sod5+YVz8HqKOC2g9FIP1oM8ys3vnNfjr8KBnp/bDeYQOBG52pj8aDppucwVeJW/e2klyaw=="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3410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2024/HEX/04-01-14-53 - D.1.4.5.3-Místní rozhlas (MR)</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2024/HEX/04-01-14-53 - D.1.4.5.3-Místní rozhlas (MR)</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M4Q5qhemCeZtWh5W9OyJ7Yu7DAeAPcf5Imk5AMBPsJMa+Dy9k79PMl+4Qk6AwqZRlwvOS8AmMP+T4VHfqq8iSg==" saltValue="48WPtmmpFkCpGMX9zQHVizQuvWw7ysrpwFXDLNYUPdNt9ATd/Fm+f1MCi5DtlSwwiQpYVRtOkgwddF3xa8XZKg=="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3438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34" t="s">
        <v>2705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2024/HEX/04-01-15 - D.1.5-Přeložka NN areálová</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38" t="str">
        <f>E7</f>
        <v>UPOL FTK – Rekonstrukce infrastruktury v areálu Neředín</v>
      </c>
      <c r="F77" s="339"/>
      <c r="G77" s="339"/>
      <c r="H77" s="339"/>
      <c r="L77" s="33"/>
    </row>
    <row r="78" spans="2:12" ht="12" customHeight="1">
      <c r="B78" s="21"/>
      <c r="C78" s="28" t="s">
        <v>255</v>
      </c>
      <c r="L78" s="21"/>
    </row>
    <row r="79" spans="2:12" s="1" customFormat="1" ht="16.5" customHeight="1">
      <c r="B79" s="33"/>
      <c r="E79" s="338" t="s">
        <v>256</v>
      </c>
      <c r="F79" s="340"/>
      <c r="G79" s="340"/>
      <c r="H79" s="340"/>
      <c r="L79" s="33"/>
    </row>
    <row r="80" spans="2:12" s="1" customFormat="1" ht="12" customHeight="1">
      <c r="B80" s="33"/>
      <c r="C80" s="28" t="s">
        <v>257</v>
      </c>
      <c r="L80" s="33"/>
    </row>
    <row r="81" spans="2:65" s="1" customFormat="1" ht="16.5" customHeight="1">
      <c r="B81" s="33"/>
      <c r="E81" s="317" t="str">
        <f>E11</f>
        <v>2024/HEX/04-01-15 - D.1.5-Přeložka NN areálová</v>
      </c>
      <c r="F81" s="340"/>
      <c r="G81" s="340"/>
      <c r="H81" s="340"/>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1Kx6jMihOShvsHgxZyH+2Y8LorfR51uJkTB2QKkF9UCCcsVy6agMwxy66mcYW+jPW+yb2C04GWktqljWH1yIEg==" saltValue="brVoGD5dmCKJ7XvaDnpf/WoTyIv9wZrgD2XjA/4vycV1jz92MBz7+KMzbSk2COOmaqvFQ0+3hQhn5+5spzIMFw=="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3501</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34" t="s">
        <v>2705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2024/HEX/04-01-16 - D.1.6-Přeložka CETIN</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256</v>
      </c>
      <c r="F78" s="340"/>
      <c r="G78" s="340"/>
      <c r="H78" s="340"/>
      <c r="L78" s="33"/>
    </row>
    <row r="79" spans="2:12" s="1" customFormat="1" ht="12" customHeight="1">
      <c r="B79" s="33"/>
      <c r="C79" s="28" t="s">
        <v>257</v>
      </c>
      <c r="L79" s="33"/>
    </row>
    <row r="80" spans="2:12" s="1" customFormat="1" ht="16.5" customHeight="1">
      <c r="B80" s="33"/>
      <c r="E80" s="317" t="str">
        <f>E11</f>
        <v>2024/HEX/04-01-16 - D.1.6-Přeložka CETIN</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24.2" customHeight="1">
      <c r="B92" s="33"/>
      <c r="C92" s="133" t="s">
        <v>79</v>
      </c>
      <c r="D92" s="133" t="s">
        <v>308</v>
      </c>
      <c r="E92" s="134" t="s">
        <v>3506</v>
      </c>
      <c r="F92" s="135" t="s">
        <v>3507</v>
      </c>
      <c r="G92" s="136" t="s">
        <v>2087</v>
      </c>
      <c r="H92" s="137">
        <v>0</v>
      </c>
      <c r="I92" s="138"/>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znU++VIQYsJedzcgHQpEVj7TL8SOXHAoNZbN/69LrqveloKUE22SrCV4xg40fsbN8W9xwqvhTMjwaq+iNrHJYQ==" saltValue="6+RJB8SrP3neeoD6syWdsUnRHCjUFufdIc4vKhCam+WB4dAnNJUVmmCauoyNyfRStAJhn1uu9bsiR/+PLo2vlQ=="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topLeftCell="A118"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3509</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262</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256</v>
      </c>
      <c r="F82" s="340"/>
      <c r="G82" s="340"/>
      <c r="H82" s="340"/>
      <c r="L82" s="33"/>
    </row>
    <row r="83" spans="2:65" s="1" customFormat="1" ht="12" customHeight="1">
      <c r="B83" s="33"/>
      <c r="C83" s="28" t="s">
        <v>257</v>
      </c>
      <c r="L83" s="33"/>
    </row>
    <row r="84" spans="2:65" s="1" customFormat="1" ht="16.5" customHeight="1">
      <c r="B84" s="33"/>
      <c r="E84" s="317" t="str">
        <f>E11</f>
        <v>2024/HEX/04-01-VON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48.75"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52.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81.5"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90"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193.5"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43"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38.2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99" customHeight="1">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68.2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55.5"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68.25"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v1IehQ6BOj1ctr80c5n3T6K8rWeKBzUGYtjt+Sygq5bFMWGx0wupuzqQyvspaiZwqQdabB4Uwoe2mzsteWunYA==" saltValue="4aK0gcD8KrwVabUtTRgUxpd8JMrjkOYj8q2B3irqJRBcXYf1hpqeMFZX9xWqhuPDW35ZcVwi+yedZJjI6sCG1A=="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3592</v>
      </c>
      <c r="F11" s="340"/>
      <c r="G11" s="340"/>
      <c r="H11" s="340"/>
      <c r="L11" s="33"/>
    </row>
    <row r="12" spans="2:46" s="1" customFormat="1" ht="12" customHeight="1">
      <c r="B12" s="33"/>
      <c r="D12" s="28" t="s">
        <v>259</v>
      </c>
      <c r="L12" s="33"/>
    </row>
    <row r="13" spans="2:46" s="1" customFormat="1" ht="16.5" customHeight="1">
      <c r="B13" s="33"/>
      <c r="E13" s="317" t="s">
        <v>3593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3594</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3592</v>
      </c>
      <c r="F56" s="340"/>
      <c r="G56" s="340"/>
      <c r="H56" s="340"/>
      <c r="L56" s="33"/>
    </row>
    <row r="57" spans="2:12" s="1" customFormat="1" ht="12" customHeight="1">
      <c r="B57" s="33"/>
      <c r="C57" s="28" t="s">
        <v>259</v>
      </c>
      <c r="L57" s="33"/>
    </row>
    <row r="58" spans="2:12" s="1" customFormat="1" ht="16.5" customHeight="1">
      <c r="B58" s="33"/>
      <c r="E58" s="317" t="str">
        <f>E13</f>
        <v>2024/HEX/04-02-11-1 - D.1.1.1-DEMOLICE stávajícího 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3592</v>
      </c>
      <c r="F87" s="340"/>
      <c r="G87" s="340"/>
      <c r="H87" s="340"/>
      <c r="L87" s="33"/>
    </row>
    <row r="88" spans="2:20" s="1" customFormat="1" ht="12" customHeight="1">
      <c r="B88" s="33"/>
      <c r="C88" s="28" t="s">
        <v>259</v>
      </c>
      <c r="L88" s="33"/>
    </row>
    <row r="89" spans="2:20" s="1" customFormat="1" ht="16.5" customHeight="1">
      <c r="B89" s="33"/>
      <c r="E89" s="317" t="str">
        <f>E13</f>
        <v>2024/HEX/04-02-11-1 - D.1.1.1-DEMOLICE stávajícího 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bofIXw2dRWmF0uvKsnxOGT0Eur0Q5oBFBIgU+iAbkdMlQaRCmBEPvLGWBjnL/EfwRX+athR85bt161f1ylX/zw==" saltValue="Ax5GZga6s4aRWp6B4kMFdUmpe0jqqt3mBPhEn3zXTaMeSdEWuzZ1AxvBaTT6rKXbGXeCcxhpKR9FpG3CTCRdOA=="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6"/>
      <c r="M2" s="316"/>
      <c r="N2" s="316"/>
      <c r="O2" s="316"/>
      <c r="P2" s="316"/>
      <c r="Q2" s="316"/>
      <c r="R2" s="316"/>
      <c r="S2" s="316"/>
      <c r="T2" s="316"/>
      <c r="U2" s="316"/>
      <c r="V2" s="316"/>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38" t="str">
        <f>'Rekapitulace stavby'!K6</f>
        <v>UPOL FTK – Rekonstrukce infrastruktury v areálu Neředín</v>
      </c>
      <c r="F7" s="339"/>
      <c r="G7" s="339"/>
      <c r="H7" s="339"/>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38" t="s">
        <v>3591</v>
      </c>
      <c r="F9" s="316"/>
      <c r="G9" s="316"/>
      <c r="H9" s="316"/>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25" t="s">
        <v>3592</v>
      </c>
      <c r="F11" s="340"/>
      <c r="G11" s="340"/>
      <c r="H11" s="340"/>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17" t="s">
        <v>3680</v>
      </c>
      <c r="F13" s="340"/>
      <c r="G13" s="340"/>
      <c r="H13" s="340"/>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3594</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3592</v>
      </c>
      <c r="F56" s="340"/>
      <c r="G56" s="340"/>
      <c r="H56" s="340"/>
      <c r="L56" s="33"/>
    </row>
    <row r="57" spans="2:12" s="1" customFormat="1" ht="12" customHeight="1">
      <c r="B57" s="33"/>
      <c r="C57" s="28" t="s">
        <v>259</v>
      </c>
      <c r="L57" s="33"/>
    </row>
    <row r="58" spans="2:12" s="1" customFormat="1" ht="16.5" customHeight="1">
      <c r="B58" s="33"/>
      <c r="E58" s="317" t="str">
        <f>E13</f>
        <v>2024/HEX/04-02-11-2 - D.1.1.1-Přístavba tělocvičny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38" t="str">
        <f>E7</f>
        <v>UPOL FTK – Rekonstrukce infrastruktury v areálu Neředín</v>
      </c>
      <c r="F102" s="339"/>
      <c r="G102" s="339"/>
      <c r="H102" s="339"/>
      <c r="L102" s="33"/>
    </row>
    <row r="103" spans="2:12" ht="12" customHeight="1">
      <c r="B103" s="21"/>
      <c r="C103" s="28" t="s">
        <v>255</v>
      </c>
      <c r="L103" s="21"/>
    </row>
    <row r="104" spans="2:12" ht="16.5" customHeight="1">
      <c r="B104" s="21"/>
      <c r="E104" s="338" t="s">
        <v>3591</v>
      </c>
      <c r="F104" s="316"/>
      <c r="G104" s="316"/>
      <c r="H104" s="316"/>
      <c r="L104" s="21"/>
    </row>
    <row r="105" spans="2:12" ht="12" customHeight="1">
      <c r="B105" s="21"/>
      <c r="C105" s="28" t="s">
        <v>257</v>
      </c>
      <c r="L105" s="21"/>
    </row>
    <row r="106" spans="2:12" s="1" customFormat="1" ht="16.5" customHeight="1">
      <c r="B106" s="33"/>
      <c r="E106" s="325" t="s">
        <v>3592</v>
      </c>
      <c r="F106" s="340"/>
      <c r="G106" s="340"/>
      <c r="H106" s="340"/>
      <c r="L106" s="33"/>
    </row>
    <row r="107" spans="2:12" s="1" customFormat="1" ht="12" customHeight="1">
      <c r="B107" s="33"/>
      <c r="C107" s="28" t="s">
        <v>259</v>
      </c>
      <c r="L107" s="33"/>
    </row>
    <row r="108" spans="2:12" s="1" customFormat="1" ht="16.5" customHeight="1">
      <c r="B108" s="33"/>
      <c r="E108" s="317" t="str">
        <f>E13</f>
        <v>2024/HEX/04-02-11-2 - D.1.1.1-Přístavba tělocvičny</v>
      </c>
      <c r="F108" s="340"/>
      <c r="G108" s="340"/>
      <c r="H108" s="340"/>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843.56323199999997</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138"/>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117.62330232000002</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89.698560390000011</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87.576999999999998</v>
      </c>
      <c r="I1199" s="184"/>
      <c r="J1199" s="185">
        <f>ROUND(I1199*H1199,2)</f>
        <v>0</v>
      </c>
      <c r="K1199" s="181" t="s">
        <v>3596</v>
      </c>
      <c r="L1199" s="186"/>
      <c r="M1199" s="187" t="s">
        <v>21</v>
      </c>
      <c r="N1199" s="188" t="s">
        <v>43</v>
      </c>
      <c r="P1199" s="142">
        <f>O1199*H1199</f>
        <v>0</v>
      </c>
      <c r="Q1199" s="142">
        <v>1</v>
      </c>
      <c r="R1199" s="142">
        <f>Q1199*H1199</f>
        <v>87.576999999999998</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87.576999999999998</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89.698999999999998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184"/>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FZqZwqc9X9TTRxkD5p6CzasPxe445phyj1c/bPwEF2MSgUtDRXN4FTuNeBGxPQ3E3PDHvFrTCrYq3zB3TuNb/A==" saltValue="uw+rIM2WMozus/K+jnIx70VmZ7mdbKJmwMJUFzxQoKu3d+YoYFOWqXWn2iH5Vq5vl6tL5yVKPmRaiDxpI6gEDQ=="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5360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2024/HEX/04-02-14-11 - D.1.4.1.1-Zařízení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UPOL FTK – Rekonstrukce infrastruktury v areálu Neředín</v>
      </c>
      <c r="F85" s="339"/>
      <c r="G85" s="339"/>
      <c r="H85" s="339"/>
      <c r="L85" s="33"/>
    </row>
    <row r="86" spans="2:12" ht="12" customHeight="1">
      <c r="B86" s="21"/>
      <c r="C86" s="28" t="s">
        <v>255</v>
      </c>
      <c r="L86" s="21"/>
    </row>
    <row r="87" spans="2:12" ht="16.5" customHeight="1">
      <c r="B87" s="21"/>
      <c r="E87" s="338" t="s">
        <v>3591</v>
      </c>
      <c r="F87" s="316"/>
      <c r="G87" s="316"/>
      <c r="H87" s="316"/>
      <c r="L87" s="21"/>
    </row>
    <row r="88" spans="2:12" ht="12" customHeight="1">
      <c r="B88" s="21"/>
      <c r="C88" s="28" t="s">
        <v>257</v>
      </c>
      <c r="L88" s="21"/>
    </row>
    <row r="89" spans="2:12" s="1" customFormat="1" ht="16.5" customHeight="1">
      <c r="B89" s="33"/>
      <c r="E89" s="325" t="s">
        <v>5359</v>
      </c>
      <c r="F89" s="340"/>
      <c r="G89" s="340"/>
      <c r="H89" s="340"/>
      <c r="L89" s="33"/>
    </row>
    <row r="90" spans="2:12" s="1" customFormat="1" ht="12" customHeight="1">
      <c r="B90" s="33"/>
      <c r="C90" s="28" t="s">
        <v>2702</v>
      </c>
      <c r="L90" s="33"/>
    </row>
    <row r="91" spans="2:12" s="1" customFormat="1" ht="16.5" customHeight="1">
      <c r="B91" s="33"/>
      <c r="E91" s="317" t="str">
        <f>E13</f>
        <v>2024/HEX/04-02-14-11 - D.1.4.1.1-Zařízení zdravotechnických instalací</v>
      </c>
      <c r="F91" s="340"/>
      <c r="G91" s="340"/>
      <c r="H91" s="340"/>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0duvgtOSRWj8CMS7SEMZeSAyHpFYENcUyaHgzfmiTjl7LnQ9Euda71SfVBUUSFSrh3oeWhWN+jF6BjoXvJoueQ==" saltValue="Mfryp5jMxH5SK4Hk5rui5uomBGvaFxZKg+t+aLHUyt0TySVHR5d+Pk1VT9NW2zGmtgFy1NAQHFuxfZ1TjGnQNA=="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5506</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2024/HEX/04-02-14-12 - D.1.4.1.2-Plynoinstalace</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3591</v>
      </c>
      <c r="F82" s="316"/>
      <c r="G82" s="316"/>
      <c r="H82" s="316"/>
      <c r="L82" s="21"/>
    </row>
    <row r="83" spans="2:65" ht="12" customHeight="1">
      <c r="B83" s="21"/>
      <c r="C83" s="28" t="s">
        <v>257</v>
      </c>
      <c r="L83" s="21"/>
    </row>
    <row r="84" spans="2:65" s="1" customFormat="1" ht="16.5" customHeight="1">
      <c r="B84" s="33"/>
      <c r="E84" s="325" t="s">
        <v>5359</v>
      </c>
      <c r="F84" s="340"/>
      <c r="G84" s="340"/>
      <c r="H84" s="340"/>
      <c r="L84" s="33"/>
    </row>
    <row r="85" spans="2:65" s="1" customFormat="1" ht="12" customHeight="1">
      <c r="B85" s="33"/>
      <c r="C85" s="28" t="s">
        <v>2702</v>
      </c>
      <c r="L85" s="33"/>
    </row>
    <row r="86" spans="2:65" s="1" customFormat="1" ht="16.5" customHeight="1">
      <c r="B86" s="33"/>
      <c r="E86" s="317" t="str">
        <f>E13</f>
        <v>2024/HEX/04-02-14-12 - D.1.4.1.2-Plynoinstalace</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nPma1woM8KIHyuAqhY/uqkv1JtMcqbcQDCcmPsz622GSnY07f4DpIySEzPVR/hANIBe4oUkndiZpcPUKXUMV1Q==" saltValue="tnR06LCvhcyHFZ4oEveI3/NnW+HLaDyBXXa19k0dJQgMe4ZM6hu7adjF87iRDYch8Gfaixj0rZcaHJ+7yvEN/g=="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5551</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3591</v>
      </c>
      <c r="F86" s="316"/>
      <c r="G86" s="316"/>
      <c r="H86" s="316"/>
      <c r="L86" s="21"/>
    </row>
    <row r="87" spans="2:12" ht="12" customHeight="1">
      <c r="B87" s="21"/>
      <c r="C87" s="28" t="s">
        <v>257</v>
      </c>
      <c r="L87" s="21"/>
    </row>
    <row r="88" spans="2:12" s="1" customFormat="1" ht="16.5" customHeight="1">
      <c r="B88" s="33"/>
      <c r="E88" s="325" t="s">
        <v>5359</v>
      </c>
      <c r="F88" s="340"/>
      <c r="G88" s="340"/>
      <c r="H88" s="340"/>
      <c r="L88" s="33"/>
    </row>
    <row r="89" spans="2:12" s="1" customFormat="1" ht="12" customHeight="1">
      <c r="B89" s="33"/>
      <c r="C89" s="28" t="s">
        <v>259</v>
      </c>
      <c r="L89" s="33"/>
    </row>
    <row r="90" spans="2:12" s="1" customFormat="1" ht="16.5" customHeight="1">
      <c r="B90" s="33"/>
      <c r="E90" s="317" t="str">
        <f>E13</f>
        <v>2024/HEX/04-02-14-2 - D.1.4.2-Ústřední vytápění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BJvox/YSZJRX+BKX8tjEfPhC3pPPtvGkafKJkhWk4vMwRKaRLQ2qJ6Msw7idzQVhu3HQRpfeOnPmPaPY1je6vw==" saltValue="5zq7CQVvJK555IlqN0PEmiWBsczxIJZ1+YcYa/yDJDRf1afjT0sbMyhZKsgRFenXBjNSNDHebxjSaFGmdfhGIQ=="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5632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259</v>
      </c>
      <c r="L88" s="33"/>
    </row>
    <row r="89" spans="2:20" s="1" customFormat="1" ht="16.5" customHeight="1">
      <c r="B89" s="33"/>
      <c r="E89" s="317" t="str">
        <f>E13</f>
        <v>2024/HEX/04-02-14-3 - D.1.4.3-Zařízení silnoproudé elektrotechniky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34</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k650/5y1Ja6WhQBnQQzH3Y+gwv687VA2wSvd/ZJkhgyFjpc5B3frnt0YIcAzZKpPq3s8CKh7LzUYYI/nkCqWVw==" saltValue="2OyXMgx9H0cmfJQW4dPz/BPKYitY9SwhtD7WS9F+k0bOzLy7fyPc/VP+hhHkV5vasRoed3VFRLYUNgrAXa92jg=="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5782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2024/HEX/04-02-14-41 - D.1.4.4.1-Strukturovaná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2024/HEX/04-02-14-41 - D.1.4.4.1-Strukturovaná kabeláž (SK)</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CxkKvfEO3r1dI/tOq3iZEcyXJ2zz4tSbUc4qTmvnx8rRj1cmT/DaEe6YwNuqr73L1NBCSfySR3I/DWlKC4fuQ==" saltValue="EzyxeCPACbiyFiMwWWViG3dkZLN3ExI8s7sVpiB3HInHIlB4L3cZZifu7sBwPn8O4u6bmYAj/kkNUI5kBFFOug=="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2024/HEX/04-02-14-42 - D.1.4.4.2-Poplachový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2024/HEX/04-02-14-42 - D.1.4.4.2-Poplachový zabezpečovací a tísňový systém (PZTS)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HuM88wNscPFfWavk63ZSEXJeuIkjFdtAWlcuE552+QC8+dDuQbHmx5uglCHJj5m2untR5WtefPTj0BLKX9vJqA==" saltValue="JhYKTs/N2al7Xkk68uBodUVcFCQyhqWkcDdDZgtJTqzawNje+RXi0PefO/ItdNy2MWeN1N9QL9M1XGf1N4Aelw=="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5799</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2024/HEX/04-02-14-43 - D.1.4.4.3-Místní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2024/HEX/04-02-14-43 - D.1.4.4.3-Místní rozhlas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9gBOChABTXnk2MJqjnuxc19cVtoJ4dUbfqzBCHfnV190nhHZdbxZp5b1Df+7QMFBDRKtZfyVtBZ+DOQUEYNJhQ==" saltValue="LekEeGvEzwGuNpNBTX9weo/SbMNUMJMu8fCM9QleTgcSfL7jpZwjtFgYmi92/A06xZoz41ArU+Ke1lWlx+/Mmg=="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5805</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2024/HEX/04-02-14-44 - D.1.4.4.4-Jednotný čas (JČ)</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2024/HEX/04-02-14-44 - D.1.4.4.4-Jednotný čas (JČ)</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PzDcakMEkACgo0B1QrP7Xfc3JW+RrFluX8Pyo9E43F+m6SznSfmIbUNF9/rFFxOAzQ9zSRkzf52HrlecjuXlsQ==" saltValue="njIqODNOJS7HiueROo65CZGkL37IlyL2IjqUbnuxQRm9YDCbIzWJJj433mprBrGKtLsUV9qr6Aps3lq7pAoMWQ=="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5810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4" t="s">
        <v>5811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259</v>
      </c>
      <c r="L88" s="33"/>
    </row>
    <row r="89" spans="2:20" s="1" customFormat="1" ht="16.5" customHeight="1">
      <c r="B89" s="33"/>
      <c r="E89" s="317" t="str">
        <f>E13</f>
        <v>2024/HEX/04-02-14-5 - D.1.4.5-Zařízení vzduchotechniky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4WWVO63KDWdZGrOSx38a31QEf4Fb8NqfzVVJHIZXuZZobn6p3a2/muFl7MqZF4GZN2oQhRLfvZvoXI2KXuAgkA==" saltValue="x3v6PiQQRhOnQ3nnej3IFPxwq7BWDf7TmqV62Ufdgn3TR1aUFD4ikWxGs5BPSzqEs9iKCeWbvR64LYtaw5d5Tw=="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5897</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34" t="s">
        <v>5898</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2024/HEX/04-02-5 - D.1.5-Zelená střecha</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3591</v>
      </c>
      <c r="F78" s="340"/>
      <c r="G78" s="340"/>
      <c r="H78" s="340"/>
      <c r="L78" s="33"/>
    </row>
    <row r="79" spans="2:12" s="1" customFormat="1" ht="12" customHeight="1">
      <c r="B79" s="33"/>
      <c r="C79" s="28" t="s">
        <v>257</v>
      </c>
      <c r="L79" s="33"/>
    </row>
    <row r="80" spans="2:12" s="1" customFormat="1" ht="16.5" customHeight="1">
      <c r="B80" s="33"/>
      <c r="E80" s="317" t="str">
        <f>E11</f>
        <v>2024/HEX/04-02-5 - D.1.5-Zelená střecha</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vbM2Lqna/lTRwV6bQtb1cQnIIDf/nr4UqDfXeGpzUavW9hT+Suv29r+ykpJMF4Zh+kdiDxaiN3jlNCutYgvEbQ==" saltValue="tQ3hIXiJlKb8nRQWJFXkh6/Fqs3THcygBVHouNAkxlE3n3yQuRR5qYM9/79NToKMyXc7qZ9HobhBJh6OJgrbww=="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5901</v>
      </c>
      <c r="F11" s="340"/>
      <c r="G11" s="340"/>
      <c r="H11" s="340"/>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2024/HEX/04-02-6 - D.1.6-Zpevněné plochy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s="1" customFormat="1" ht="16.5" customHeight="1">
      <c r="B84" s="33"/>
      <c r="E84" s="338" t="s">
        <v>3591</v>
      </c>
      <c r="F84" s="340"/>
      <c r="G84" s="340"/>
      <c r="H84" s="340"/>
      <c r="L84" s="33"/>
    </row>
    <row r="85" spans="2:63" s="1" customFormat="1" ht="12" customHeight="1">
      <c r="B85" s="33"/>
      <c r="C85" s="28" t="s">
        <v>257</v>
      </c>
      <c r="L85" s="33"/>
    </row>
    <row r="86" spans="2:63" s="1" customFormat="1" ht="16.5" customHeight="1">
      <c r="B86" s="33"/>
      <c r="E86" s="317" t="str">
        <f>E11</f>
        <v>2024/HEX/04-02-6 - D.1.6-Zpevněné plochy</v>
      </c>
      <c r="F86" s="340"/>
      <c r="G86" s="340"/>
      <c r="H86" s="340"/>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1.1639999999999999</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155.68200000000002</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BCOWE5s1OutARR7n6wc0uX3SreFiykW62IizZI3Su1aGxdCn8S1eBqSj+yuRZPQvxGv+JG/HyMjsLoJfo/s4nA==" saltValue="iiP2e3MeaxYMVtNNAeZie7Y2e+O2egygo59ECDQco2LGaRwCdSFkrkEKnk0tdqseybuhtoiu2fKrLKuAgqcdpQ=="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6164</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34" t="s">
        <v>6165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2024/HEX/04-02-7 - D.1.7-Vybavení tělocvičny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38" t="str">
        <f>E7</f>
        <v>UPOL FTK – Rekonstrukce infrastruktury v areálu Neředín</v>
      </c>
      <c r="F74" s="339"/>
      <c r="G74" s="339"/>
      <c r="H74" s="339"/>
      <c r="L74" s="33"/>
    </row>
    <row r="75" spans="2:12" ht="12" customHeight="1">
      <c r="B75" s="21"/>
      <c r="C75" s="28" t="s">
        <v>255</v>
      </c>
      <c r="L75" s="21"/>
    </row>
    <row r="76" spans="2:12" s="1" customFormat="1" ht="16.5" customHeight="1">
      <c r="B76" s="33"/>
      <c r="E76" s="338" t="s">
        <v>3591</v>
      </c>
      <c r="F76" s="340"/>
      <c r="G76" s="340"/>
      <c r="H76" s="340"/>
      <c r="L76" s="33"/>
    </row>
    <row r="77" spans="2:12" s="1" customFormat="1" ht="12" customHeight="1">
      <c r="B77" s="33"/>
      <c r="C77" s="28" t="s">
        <v>257</v>
      </c>
      <c r="L77" s="33"/>
    </row>
    <row r="78" spans="2:12" s="1" customFormat="1" ht="16.5" customHeight="1">
      <c r="B78" s="33"/>
      <c r="E78" s="317" t="str">
        <f>E11</f>
        <v>2024/HEX/04-02-7 - D.1.7-Vybavení tělocvičny</v>
      </c>
      <c r="F78" s="340"/>
      <c r="G78" s="340"/>
      <c r="H78" s="340"/>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Bt/Nl0yktNx5UBH4iOG0giAzmg7pa8jdORbURQn9lrDGMXl6p+o5Fs61RIUT+nHL+T/pPmmAlepHjADYsyo7qA==" saltValue="8B4VD0jduI88jPVkXTZIIqZYIln7Knwcm7DLM25+mKhPDjhMUtJFPWL5zIFCoHln4qGgCpygkz5r93WJve7j1A=="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18"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6193</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3591</v>
      </c>
      <c r="F82" s="340"/>
      <c r="G82" s="340"/>
      <c r="H82" s="340"/>
      <c r="L82" s="33"/>
    </row>
    <row r="83" spans="2:65" s="1" customFormat="1" ht="12" customHeight="1">
      <c r="B83" s="33"/>
      <c r="C83" s="28" t="s">
        <v>257</v>
      </c>
      <c r="L83" s="33"/>
    </row>
    <row r="84" spans="2:65" s="1" customFormat="1" ht="16.5" customHeight="1">
      <c r="B84" s="33"/>
      <c r="E84" s="317" t="str">
        <f>E11</f>
        <v>2024/HEX/04-02-VON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6.5"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65.25"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43.5" customHeight="1">
      <c r="B104" s="33"/>
      <c r="D104" s="147" t="s">
        <v>356</v>
      </c>
      <c r="F104" s="178" t="s">
        <v>3538</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6200</v>
      </c>
      <c r="I106" s="163"/>
      <c r="L106" s="33"/>
      <c r="M106" s="164"/>
      <c r="T106" s="52"/>
      <c r="AT106" s="18" t="s">
        <v>321</v>
      </c>
      <c r="AU106" s="18" t="s">
        <v>81</v>
      </c>
    </row>
    <row r="107" spans="2:65" s="1" customFormat="1" ht="137.25" customHeight="1">
      <c r="B107" s="33"/>
      <c r="D107" s="147" t="s">
        <v>356</v>
      </c>
      <c r="F107" s="178" t="s">
        <v>6201</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6202</v>
      </c>
      <c r="I110" s="163"/>
      <c r="L110" s="33"/>
      <c r="M110" s="164"/>
      <c r="T110" s="52"/>
      <c r="AT110" s="18" t="s">
        <v>321</v>
      </c>
      <c r="AU110" s="18" t="s">
        <v>81</v>
      </c>
    </row>
    <row r="111" spans="2:65" s="1" customFormat="1" ht="292.5" customHeight="1">
      <c r="B111" s="33"/>
      <c r="D111" s="147" t="s">
        <v>356</v>
      </c>
      <c r="F111" s="178" t="s">
        <v>6203</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6204</v>
      </c>
      <c r="I114" s="163"/>
      <c r="L114" s="33"/>
      <c r="M114" s="164"/>
      <c r="T114" s="52"/>
      <c r="AT114" s="18" t="s">
        <v>321</v>
      </c>
      <c r="AU114" s="18" t="s">
        <v>81</v>
      </c>
    </row>
    <row r="115" spans="2:65" s="1" customFormat="1" ht="186" customHeight="1">
      <c r="B115" s="33"/>
      <c r="D115" s="147" t="s">
        <v>356</v>
      </c>
      <c r="F115" s="178" t="s">
        <v>6205</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6206</v>
      </c>
      <c r="I118" s="163"/>
      <c r="L118" s="33"/>
      <c r="M118" s="164"/>
      <c r="T118" s="52"/>
      <c r="AT118" s="18" t="s">
        <v>321</v>
      </c>
      <c r="AU118" s="18" t="s">
        <v>81</v>
      </c>
    </row>
    <row r="119" spans="2:65" s="1" customFormat="1" ht="42.75" customHeight="1">
      <c r="B119" s="33"/>
      <c r="D119" s="147" t="s">
        <v>356</v>
      </c>
      <c r="F119" s="178" t="s">
        <v>6207</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6208</v>
      </c>
      <c r="I121" s="163"/>
      <c r="L121" s="33"/>
      <c r="M121" s="164"/>
      <c r="T121" s="52"/>
      <c r="AT121" s="18" t="s">
        <v>321</v>
      </c>
      <c r="AU121" s="18" t="s">
        <v>81</v>
      </c>
    </row>
    <row r="122" spans="2:65" s="1" customFormat="1" ht="75" customHeight="1">
      <c r="B122" s="33"/>
      <c r="D122" s="147" t="s">
        <v>356</v>
      </c>
      <c r="F122" s="178" t="s">
        <v>6209</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6210</v>
      </c>
      <c r="I125" s="163"/>
      <c r="L125" s="33"/>
      <c r="M125" s="164"/>
      <c r="T125" s="52"/>
      <c r="AT125" s="18" t="s">
        <v>321</v>
      </c>
      <c r="AU125" s="18" t="s">
        <v>81</v>
      </c>
    </row>
    <row r="126" spans="2:65" s="1" customFormat="1" ht="62.25" customHeight="1">
      <c r="B126" s="33"/>
      <c r="D126" s="147" t="s">
        <v>356</v>
      </c>
      <c r="F126" s="178" t="s">
        <v>3579</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54" customHeight="1">
      <c r="B129" s="33"/>
      <c r="D129" s="147" t="s">
        <v>356</v>
      </c>
      <c r="F129" s="178" t="s">
        <v>3585</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6211</v>
      </c>
      <c r="I131" s="163"/>
      <c r="L131" s="33"/>
      <c r="M131" s="164"/>
      <c r="T131" s="52"/>
      <c r="AT131" s="18" t="s">
        <v>321</v>
      </c>
      <c r="AU131" s="18" t="s">
        <v>81</v>
      </c>
    </row>
    <row r="132" spans="2:65" s="1" customFormat="1" ht="50.25" customHeight="1">
      <c r="B132" s="33"/>
      <c r="D132" s="147" t="s">
        <v>356</v>
      </c>
      <c r="F132" s="178" t="s">
        <v>6212</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O2WoCSixCyTqhiu6JOXBg+JGDF9FVgKoAJEOMtfEewq/x4ErCCxplGoZSImN4GXzikkHk9ME79iDPXENhwb1pg==" saltValue="RqvqNXZ6T7HJFBljdlohIHHSkG/yl3M/vh+Rsge3rgIWIM8UVPdklIYgGMcGZ+2uR501ng+VzzU3TmidNv0o5g=="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17" t="s">
        <v>6214</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ROUND((SUM(BE108:BE755)),  2)</f>
        <v>0</v>
      </c>
      <c r="I35" s="95">
        <v>0.21</v>
      </c>
      <c r="J35" s="81">
        <f>ROUND(((SUM(BE108:BE755))*I35),  2)</f>
        <v>0</v>
      </c>
      <c r="L35" s="33"/>
    </row>
    <row r="36" spans="2:12" s="1" customFormat="1" ht="14.45" customHeight="1">
      <c r="B36" s="33"/>
      <c r="E36" s="28" t="s">
        <v>44</v>
      </c>
      <c r="F36" s="81">
        <f>ROUND((SUM(BF108:BF755)),  2)</f>
        <v>0</v>
      </c>
      <c r="I36" s="95">
        <v>0.12</v>
      </c>
      <c r="J36" s="81">
        <f>ROUND(((SUM(BF108:BF755))*I36),  2)</f>
        <v>0</v>
      </c>
      <c r="L36" s="33"/>
    </row>
    <row r="37" spans="2:12" s="1" customFormat="1" ht="14.45" hidden="1" customHeight="1">
      <c r="B37" s="33"/>
      <c r="E37" s="28" t="s">
        <v>45</v>
      </c>
      <c r="F37" s="81">
        <f>ROUND((SUM(BG108:BG755)),  2)</f>
        <v>0</v>
      </c>
      <c r="I37" s="95">
        <v>0.21</v>
      </c>
      <c r="J37" s="81">
        <f>0</f>
        <v>0</v>
      </c>
      <c r="L37" s="33"/>
    </row>
    <row r="38" spans="2:12" s="1" customFormat="1" ht="14.45" hidden="1" customHeight="1">
      <c r="B38" s="33"/>
      <c r="E38" s="28" t="s">
        <v>46</v>
      </c>
      <c r="F38" s="81">
        <f>ROUND((SUM(BH108:BH755)),  2)</f>
        <v>0</v>
      </c>
      <c r="I38" s="95">
        <v>0.12</v>
      </c>
      <c r="J38" s="81">
        <f>0</f>
        <v>0</v>
      </c>
      <c r="L38" s="33"/>
    </row>
    <row r="39" spans="2:12" s="1" customFormat="1" ht="14.45" hidden="1" customHeight="1">
      <c r="B39" s="33"/>
      <c r="E39" s="28" t="s">
        <v>47</v>
      </c>
      <c r="F39" s="81">
        <f>ROUND((SUM(BI108:BI755)),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17" t="str">
        <f>E11</f>
        <v>2024/HEX/04-03-11 - D.1.1-Architektonicko stavební část vč. SKŘ,PBŘ a BP</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6216</v>
      </c>
      <c r="E70" s="111"/>
      <c r="F70" s="111"/>
      <c r="G70" s="111"/>
      <c r="H70" s="111"/>
      <c r="I70" s="111"/>
      <c r="J70" s="112">
        <f>J314</f>
        <v>0</v>
      </c>
      <c r="L70" s="109"/>
    </row>
    <row r="71" spans="2:12" s="9" customFormat="1" ht="19.899999999999999" customHeight="1">
      <c r="B71" s="109"/>
      <c r="D71" s="110" t="s">
        <v>6217</v>
      </c>
      <c r="E71" s="111"/>
      <c r="F71" s="111"/>
      <c r="G71" s="111"/>
      <c r="H71" s="111"/>
      <c r="I71" s="111"/>
      <c r="J71" s="112">
        <f>J327</f>
        <v>0</v>
      </c>
      <c r="L71" s="109"/>
    </row>
    <row r="72" spans="2:12" s="9" customFormat="1" ht="19.899999999999999" customHeight="1">
      <c r="B72" s="109"/>
      <c r="D72" s="110" t="s">
        <v>6218</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J693</f>
        <v>0</v>
      </c>
      <c r="L84" s="109"/>
    </row>
    <row r="85" spans="2:12" s="9" customFormat="1" ht="19.899999999999999" customHeight="1">
      <c r="B85" s="109"/>
      <c r="D85" s="110" t="s">
        <v>288</v>
      </c>
      <c r="E85" s="111"/>
      <c r="F85" s="111"/>
      <c r="G85" s="111"/>
      <c r="H85" s="111"/>
      <c r="I85" s="111"/>
      <c r="J85" s="112">
        <f>J722</f>
        <v>0</v>
      </c>
      <c r="L85" s="109"/>
    </row>
    <row r="86" spans="2:12" s="9" customFormat="1" ht="19.899999999999999" customHeight="1">
      <c r="B86" s="109"/>
      <c r="D86" s="110" t="s">
        <v>290</v>
      </c>
      <c r="E86" s="111"/>
      <c r="F86" s="111"/>
      <c r="G86" s="111"/>
      <c r="H86" s="111"/>
      <c r="I86" s="111"/>
      <c r="J86" s="112">
        <f>J738</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38" t="str">
        <f>E7</f>
        <v>UPOL FTK – Rekonstrukce infrastruktury v areálu Neředín</v>
      </c>
      <c r="F96" s="339"/>
      <c r="G96" s="339"/>
      <c r="H96" s="339"/>
      <c r="L96" s="33"/>
    </row>
    <row r="97" spans="2:65" ht="12" customHeight="1">
      <c r="B97" s="21"/>
      <c r="C97" s="28" t="s">
        <v>255</v>
      </c>
      <c r="L97" s="21"/>
    </row>
    <row r="98" spans="2:65" s="1" customFormat="1" ht="16.5" customHeight="1">
      <c r="B98" s="33"/>
      <c r="E98" s="338" t="s">
        <v>6213</v>
      </c>
      <c r="F98" s="340"/>
      <c r="G98" s="340"/>
      <c r="H98" s="340"/>
      <c r="L98" s="33"/>
    </row>
    <row r="99" spans="2:65" s="1" customFormat="1" ht="12" customHeight="1">
      <c r="B99" s="33"/>
      <c r="C99" s="28" t="s">
        <v>257</v>
      </c>
      <c r="L99" s="33"/>
    </row>
    <row r="100" spans="2:65" s="1" customFormat="1" ht="16.5" customHeight="1">
      <c r="B100" s="33"/>
      <c r="E100" s="317" t="str">
        <f>E11</f>
        <v>2024/HEX/04-03-11 - D.1.1-Architektonicko stavební část vč. SKŘ,PBŘ a BP</v>
      </c>
      <c r="F100" s="340"/>
      <c r="G100" s="340"/>
      <c r="H100" s="340"/>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2.9499999999999998E-2</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6219</v>
      </c>
      <c r="F111" s="135" t="s">
        <v>6220</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6221</v>
      </c>
      <c r="I112" s="163"/>
      <c r="L112" s="33"/>
      <c r="M112" s="164"/>
      <c r="T112" s="52"/>
      <c r="AT112" s="18" t="s">
        <v>321</v>
      </c>
      <c r="AU112" s="18" t="s">
        <v>81</v>
      </c>
    </row>
    <row r="113" spans="2:65" s="14" customFormat="1">
      <c r="B113" s="165"/>
      <c r="D113" s="147" t="s">
        <v>313</v>
      </c>
      <c r="E113" s="166" t="s">
        <v>21</v>
      </c>
      <c r="F113" s="167" t="s">
        <v>6222</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6223</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6224</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6225</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6226</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6227</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6228</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6229</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6230</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6231</v>
      </c>
      <c r="F130" s="135" t="s">
        <v>6232</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6233</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6222</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6234</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6224</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6235</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6226</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6236</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6228</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6237</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1.0900000000000001</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6238</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6239</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6240</v>
      </c>
      <c r="F149" s="135" t="s">
        <v>6241</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6242</v>
      </c>
      <c r="I150" s="163"/>
      <c r="L150" s="33"/>
      <c r="M150" s="164"/>
      <c r="T150" s="52"/>
      <c r="AT150" s="18" t="s">
        <v>321</v>
      </c>
      <c r="AU150" s="18" t="s">
        <v>81</v>
      </c>
    </row>
    <row r="151" spans="2:65" s="12" customFormat="1">
      <c r="B151" s="146"/>
      <c r="D151" s="147" t="s">
        <v>313</v>
      </c>
      <c r="E151" s="148" t="s">
        <v>21</v>
      </c>
      <c r="F151" s="149" t="s">
        <v>6243</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6244</v>
      </c>
      <c r="F153" s="135" t="s">
        <v>6245</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6246</v>
      </c>
      <c r="I154" s="163"/>
      <c r="L154" s="33"/>
      <c r="M154" s="164"/>
      <c r="T154" s="52"/>
      <c r="AT154" s="18" t="s">
        <v>321</v>
      </c>
      <c r="AU154" s="18" t="s">
        <v>81</v>
      </c>
    </row>
    <row r="155" spans="2:65" s="12" customFormat="1">
      <c r="B155" s="146"/>
      <c r="D155" s="147" t="s">
        <v>313</v>
      </c>
      <c r="E155" s="148" t="s">
        <v>21</v>
      </c>
      <c r="F155" s="149" t="s">
        <v>6247</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6248</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6222</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6223</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6224</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6225</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6226</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6227</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6228</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6229</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6222</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6249</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6224</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6250</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6226</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6251</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6228</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6252</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6253</v>
      </c>
      <c r="F187" s="135" t="s">
        <v>6254</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6255</v>
      </c>
      <c r="I188" s="163"/>
      <c r="L188" s="33"/>
      <c r="M188" s="164"/>
      <c r="T188" s="52"/>
      <c r="AT188" s="18" t="s">
        <v>321</v>
      </c>
      <c r="AU188" s="18" t="s">
        <v>81</v>
      </c>
    </row>
    <row r="189" spans="2:65" s="14" customFormat="1">
      <c r="B189" s="165"/>
      <c r="D189" s="147" t="s">
        <v>313</v>
      </c>
      <c r="E189" s="166" t="s">
        <v>21</v>
      </c>
      <c r="F189" s="167" t="s">
        <v>6228</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6256</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6257</v>
      </c>
      <c r="F192" s="135" t="s">
        <v>6258</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6259</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6260</v>
      </c>
      <c r="F197" s="135" t="s">
        <v>6261</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6262</v>
      </c>
      <c r="I198" s="163"/>
      <c r="L198" s="33"/>
      <c r="M198" s="164"/>
      <c r="T198" s="52"/>
      <c r="AT198" s="18" t="s">
        <v>321</v>
      </c>
      <c r="AU198" s="18" t="s">
        <v>81</v>
      </c>
    </row>
    <row r="199" spans="2:65" s="12" customFormat="1">
      <c r="B199" s="146"/>
      <c r="D199" s="147" t="s">
        <v>313</v>
      </c>
      <c r="E199" s="148" t="s">
        <v>21</v>
      </c>
      <c r="F199" s="149" t="s">
        <v>6263</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6264</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6265</v>
      </c>
      <c r="F202" s="135" t="s">
        <v>6266</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6267</v>
      </c>
      <c r="I203" s="163"/>
      <c r="L203" s="33"/>
      <c r="M203" s="164"/>
      <c r="T203" s="52"/>
      <c r="AT203" s="18" t="s">
        <v>321</v>
      </c>
      <c r="AU203" s="18" t="s">
        <v>81</v>
      </c>
    </row>
    <row r="204" spans="2:65" s="12" customFormat="1">
      <c r="B204" s="146"/>
      <c r="D204" s="147" t="s">
        <v>313</v>
      </c>
      <c r="E204" s="148" t="s">
        <v>21</v>
      </c>
      <c r="F204" s="149" t="s">
        <v>6268</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6269</v>
      </c>
      <c r="F206" s="135" t="s">
        <v>6270</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6271</v>
      </c>
      <c r="I207" s="163"/>
      <c r="L207" s="33"/>
      <c r="M207" s="164"/>
      <c r="T207" s="52"/>
      <c r="AT207" s="18" t="s">
        <v>321</v>
      </c>
      <c r="AU207" s="18" t="s">
        <v>81</v>
      </c>
    </row>
    <row r="208" spans="2:65" s="12" customFormat="1">
      <c r="B208" s="146"/>
      <c r="D208" s="147" t="s">
        <v>313</v>
      </c>
      <c r="E208" s="148" t="s">
        <v>21</v>
      </c>
      <c r="F208" s="149" t="s">
        <v>6263</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6272</v>
      </c>
      <c r="F210" s="135" t="s">
        <v>6273</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6274</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6275</v>
      </c>
      <c r="F216" s="135" t="s">
        <v>6276</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6277</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6278</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6279</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6280</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6281</v>
      </c>
      <c r="F226" s="135" t="s">
        <v>6282</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6283</v>
      </c>
      <c r="I227" s="163"/>
      <c r="L227" s="33"/>
      <c r="M227" s="164"/>
      <c r="T227" s="52"/>
      <c r="AT227" s="18" t="s">
        <v>321</v>
      </c>
      <c r="AU227" s="18" t="s">
        <v>81</v>
      </c>
    </row>
    <row r="228" spans="2:65" s="14" customFormat="1">
      <c r="B228" s="165"/>
      <c r="D228" s="147" t="s">
        <v>313</v>
      </c>
      <c r="E228" s="166" t="s">
        <v>21</v>
      </c>
      <c r="F228" s="167" t="s">
        <v>6284</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6285</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6286</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6287</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6288</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6289</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6290</v>
      </c>
      <c r="F238" s="135" t="s">
        <v>6291</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6292</v>
      </c>
      <c r="I239" s="163"/>
      <c r="L239" s="33"/>
      <c r="M239" s="164"/>
      <c r="T239" s="52"/>
      <c r="AT239" s="18" t="s">
        <v>321</v>
      </c>
      <c r="AU239" s="18" t="s">
        <v>81</v>
      </c>
    </row>
    <row r="240" spans="2:65" s="14" customFormat="1">
      <c r="B240" s="165"/>
      <c r="D240" s="147" t="s">
        <v>313</v>
      </c>
      <c r="E240" s="166" t="s">
        <v>21</v>
      </c>
      <c r="F240" s="167" t="s">
        <v>6284</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6293</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6286</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6294</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6295</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6296</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6297</v>
      </c>
      <c r="F250" s="135" t="s">
        <v>6298</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6299</v>
      </c>
      <c r="I251" s="163"/>
      <c r="L251" s="33"/>
      <c r="M251" s="164"/>
      <c r="T251" s="52"/>
      <c r="AT251" s="18" t="s">
        <v>321</v>
      </c>
      <c r="AU251" s="18" t="s">
        <v>81</v>
      </c>
    </row>
    <row r="252" spans="2:65" s="1" customFormat="1" ht="24.2" customHeight="1">
      <c r="B252" s="33"/>
      <c r="C252" s="133" t="s">
        <v>504</v>
      </c>
      <c r="D252" s="133" t="s">
        <v>308</v>
      </c>
      <c r="E252" s="134" t="s">
        <v>6300</v>
      </c>
      <c r="F252" s="135" t="s">
        <v>6301</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6302</v>
      </c>
      <c r="I253" s="163"/>
      <c r="L253" s="33"/>
      <c r="M253" s="164"/>
      <c r="T253" s="52"/>
      <c r="AT253" s="18" t="s">
        <v>321</v>
      </c>
      <c r="AU253" s="18" t="s">
        <v>81</v>
      </c>
    </row>
    <row r="254" spans="2:65" s="12" customFormat="1">
      <c r="B254" s="146"/>
      <c r="D254" s="147" t="s">
        <v>313</v>
      </c>
      <c r="E254" s="148" t="s">
        <v>21</v>
      </c>
      <c r="F254" s="149" t="s">
        <v>6303</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6304</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6305</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6306</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6307</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6308</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6309</v>
      </c>
      <c r="F277" s="135" t="s">
        <v>6310</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6311</v>
      </c>
      <c r="F278" s="135" t="s">
        <v>6312</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6313</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6263</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6263</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6264</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68.796000000000006</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6314</v>
      </c>
      <c r="F287" s="135" t="s">
        <v>6315</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6316</v>
      </c>
      <c r="I288" s="163"/>
      <c r="L288" s="33"/>
      <c r="M288" s="164"/>
      <c r="T288" s="52"/>
      <c r="AT288" s="18" t="s">
        <v>321</v>
      </c>
      <c r="AU288" s="18" t="s">
        <v>81</v>
      </c>
    </row>
    <row r="289" spans="2:65" s="12" customFormat="1">
      <c r="B289" s="146"/>
      <c r="D289" s="147" t="s">
        <v>313</v>
      </c>
      <c r="E289" s="148" t="s">
        <v>21</v>
      </c>
      <c r="F289" s="149" t="s">
        <v>6313</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6264</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6317</v>
      </c>
      <c r="F292" s="135" t="s">
        <v>6318</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6319</v>
      </c>
      <c r="I293" s="163"/>
      <c r="L293" s="33"/>
      <c r="M293" s="164"/>
      <c r="T293" s="52"/>
      <c r="AT293" s="18" t="s">
        <v>321</v>
      </c>
      <c r="AU293" s="18" t="s">
        <v>81</v>
      </c>
    </row>
    <row r="294" spans="2:65" s="12" customFormat="1">
      <c r="B294" s="146"/>
      <c r="D294" s="147" t="s">
        <v>313</v>
      </c>
      <c r="E294" s="148" t="s">
        <v>21</v>
      </c>
      <c r="F294" s="149" t="s">
        <v>6320</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6321</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6322</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6323</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6324</v>
      </c>
      <c r="F299" s="181" t="s">
        <v>6325</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6326</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6327</v>
      </c>
      <c r="F302" s="135" t="s">
        <v>6328</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6329</v>
      </c>
      <c r="I303" s="163"/>
      <c r="L303" s="33"/>
      <c r="M303" s="164"/>
      <c r="T303" s="52"/>
      <c r="AT303" s="18" t="s">
        <v>321</v>
      </c>
      <c r="AU303" s="18" t="s">
        <v>81</v>
      </c>
    </row>
    <row r="304" spans="2:65" s="12" customFormat="1">
      <c r="B304" s="146"/>
      <c r="D304" s="147" t="s">
        <v>313</v>
      </c>
      <c r="E304" s="148" t="s">
        <v>21</v>
      </c>
      <c r="F304" s="149" t="s">
        <v>6330</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6331</v>
      </c>
      <c r="F308" s="135" t="s">
        <v>6332</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6333</v>
      </c>
      <c r="I309" s="163"/>
      <c r="L309" s="33"/>
      <c r="M309" s="164"/>
      <c r="T309" s="52"/>
      <c r="AT309" s="18" t="s">
        <v>321</v>
      </c>
      <c r="AU309" s="18" t="s">
        <v>81</v>
      </c>
    </row>
    <row r="310" spans="2:65" s="14" customFormat="1">
      <c r="B310" s="165"/>
      <c r="D310" s="147" t="s">
        <v>313</v>
      </c>
      <c r="E310" s="166" t="s">
        <v>21</v>
      </c>
      <c r="F310" s="167" t="s">
        <v>6334</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6335</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6336</v>
      </c>
      <c r="F313" s="181" t="s">
        <v>6337</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6338</v>
      </c>
      <c r="F314" s="131" t="s">
        <v>6339</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6340</v>
      </c>
      <c r="F315" s="135" t="s">
        <v>6341</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6342</v>
      </c>
      <c r="I316" s="163"/>
      <c r="L316" s="33"/>
      <c r="M316" s="164"/>
      <c r="T316" s="52"/>
      <c r="AT316" s="18" t="s">
        <v>356</v>
      </c>
      <c r="AU316" s="18" t="s">
        <v>81</v>
      </c>
    </row>
    <row r="317" spans="2:65" s="12" customFormat="1">
      <c r="B317" s="146"/>
      <c r="D317" s="147" t="s">
        <v>313</v>
      </c>
      <c r="E317" s="148" t="s">
        <v>21</v>
      </c>
      <c r="F317" s="149" t="s">
        <v>6343</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6344</v>
      </c>
      <c r="F319" s="135" t="s">
        <v>6345</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6346</v>
      </c>
      <c r="I320" s="163"/>
      <c r="L320" s="33"/>
      <c r="M320" s="164"/>
      <c r="T320" s="52"/>
      <c r="AT320" s="18" t="s">
        <v>356</v>
      </c>
      <c r="AU320" s="18" t="s">
        <v>81</v>
      </c>
    </row>
    <row r="321" spans="2:65" s="1" customFormat="1" ht="16.5" customHeight="1">
      <c r="B321" s="33"/>
      <c r="C321" s="133" t="s">
        <v>629</v>
      </c>
      <c r="D321" s="133" t="s">
        <v>308</v>
      </c>
      <c r="E321" s="134" t="s">
        <v>6347</v>
      </c>
      <c r="F321" s="135" t="s">
        <v>6348</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6349</v>
      </c>
      <c r="I322" s="163"/>
      <c r="L322" s="33"/>
      <c r="M322" s="164"/>
      <c r="T322" s="52"/>
      <c r="AT322" s="18" t="s">
        <v>356</v>
      </c>
      <c r="AU322" s="18" t="s">
        <v>81</v>
      </c>
    </row>
    <row r="323" spans="2:65" s="1" customFormat="1" ht="16.5" customHeight="1">
      <c r="B323" s="33"/>
      <c r="C323" s="133" t="s">
        <v>635</v>
      </c>
      <c r="D323" s="133" t="s">
        <v>308</v>
      </c>
      <c r="E323" s="134" t="s">
        <v>6350</v>
      </c>
      <c r="F323" s="135" t="s">
        <v>6351</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6352</v>
      </c>
      <c r="I324" s="163"/>
      <c r="L324" s="33"/>
      <c r="M324" s="164"/>
      <c r="T324" s="52"/>
      <c r="AT324" s="18" t="s">
        <v>356</v>
      </c>
      <c r="AU324" s="18" t="s">
        <v>81</v>
      </c>
    </row>
    <row r="325" spans="2:65" s="1" customFormat="1" ht="16.5" customHeight="1">
      <c r="B325" s="33"/>
      <c r="C325" s="133" t="s">
        <v>640</v>
      </c>
      <c r="D325" s="133" t="s">
        <v>308</v>
      </c>
      <c r="E325" s="134" t="s">
        <v>6353</v>
      </c>
      <c r="F325" s="135" t="s">
        <v>6354</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6355</v>
      </c>
      <c r="I326" s="163"/>
      <c r="L326" s="33"/>
      <c r="M326" s="164"/>
      <c r="T326" s="52"/>
      <c r="AT326" s="18" t="s">
        <v>356</v>
      </c>
      <c r="AU326" s="18" t="s">
        <v>81</v>
      </c>
    </row>
    <row r="327" spans="2:65" s="11" customFormat="1" ht="22.9" customHeight="1">
      <c r="B327" s="121"/>
      <c r="D327" s="122" t="s">
        <v>71</v>
      </c>
      <c r="E327" s="131" t="s">
        <v>6356</v>
      </c>
      <c r="F327" s="131" t="s">
        <v>6357</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6358</v>
      </c>
      <c r="F328" s="135" t="s">
        <v>6359</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6360</v>
      </c>
      <c r="I329" s="163"/>
      <c r="L329" s="33"/>
      <c r="M329" s="164"/>
      <c r="T329" s="52"/>
      <c r="AT329" s="18" t="s">
        <v>356</v>
      </c>
      <c r="AU329" s="18" t="s">
        <v>81</v>
      </c>
    </row>
    <row r="330" spans="2:65" s="1" customFormat="1" ht="16.5" customHeight="1">
      <c r="B330" s="33"/>
      <c r="C330" s="133" t="s">
        <v>651</v>
      </c>
      <c r="D330" s="133" t="s">
        <v>308</v>
      </c>
      <c r="E330" s="134" t="s">
        <v>6344</v>
      </c>
      <c r="F330" s="135" t="s">
        <v>6345</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6346</v>
      </c>
      <c r="I331" s="163"/>
      <c r="L331" s="33"/>
      <c r="M331" s="164"/>
      <c r="T331" s="52"/>
      <c r="AT331" s="18" t="s">
        <v>356</v>
      </c>
      <c r="AU331" s="18" t="s">
        <v>81</v>
      </c>
    </row>
    <row r="332" spans="2:65" s="1" customFormat="1" ht="16.5" customHeight="1">
      <c r="B332" s="33"/>
      <c r="C332" s="133" t="s">
        <v>658</v>
      </c>
      <c r="D332" s="133" t="s">
        <v>308</v>
      </c>
      <c r="E332" s="134" t="s">
        <v>6347</v>
      </c>
      <c r="F332" s="135" t="s">
        <v>6348</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6349</v>
      </c>
      <c r="I333" s="163"/>
      <c r="L333" s="33"/>
      <c r="M333" s="164"/>
      <c r="T333" s="52"/>
      <c r="AT333" s="18" t="s">
        <v>356</v>
      </c>
      <c r="AU333" s="18" t="s">
        <v>81</v>
      </c>
    </row>
    <row r="334" spans="2:65" s="1" customFormat="1" ht="16.5" customHeight="1">
      <c r="B334" s="33"/>
      <c r="C334" s="133" t="s">
        <v>665</v>
      </c>
      <c r="D334" s="133" t="s">
        <v>308</v>
      </c>
      <c r="E334" s="134" t="s">
        <v>6350</v>
      </c>
      <c r="F334" s="135" t="s">
        <v>6351</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6352</v>
      </c>
      <c r="I335" s="163"/>
      <c r="L335" s="33"/>
      <c r="M335" s="164"/>
      <c r="T335" s="52"/>
      <c r="AT335" s="18" t="s">
        <v>356</v>
      </c>
      <c r="AU335" s="18" t="s">
        <v>81</v>
      </c>
    </row>
    <row r="336" spans="2:65" s="1" customFormat="1" ht="16.5" customHeight="1">
      <c r="B336" s="33"/>
      <c r="C336" s="133" t="s">
        <v>680</v>
      </c>
      <c r="D336" s="133" t="s">
        <v>308</v>
      </c>
      <c r="E336" s="134" t="s">
        <v>6353</v>
      </c>
      <c r="F336" s="135" t="s">
        <v>6354</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6355</v>
      </c>
      <c r="I337" s="163"/>
      <c r="L337" s="33"/>
      <c r="M337" s="164"/>
      <c r="T337" s="52"/>
      <c r="AT337" s="18" t="s">
        <v>356</v>
      </c>
      <c r="AU337" s="18" t="s">
        <v>81</v>
      </c>
    </row>
    <row r="338" spans="2:65" s="11" customFormat="1" ht="22.9" customHeight="1">
      <c r="B338" s="121"/>
      <c r="D338" s="122" t="s">
        <v>71</v>
      </c>
      <c r="E338" s="131" t="s">
        <v>6361</v>
      </c>
      <c r="F338" s="131" t="s">
        <v>6362</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6363</v>
      </c>
      <c r="F339" s="135" t="s">
        <v>6364</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6365</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6366</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6367</v>
      </c>
      <c r="F342" s="135" t="s">
        <v>6368</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6369</v>
      </c>
      <c r="F343" s="135" t="s">
        <v>6370</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6371</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6372</v>
      </c>
      <c r="F345" s="181" t="s">
        <v>6373</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6374</v>
      </c>
      <c r="F346" s="181" t="s">
        <v>6375</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6376</v>
      </c>
      <c r="F347" s="181" t="s">
        <v>6377</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6378</v>
      </c>
      <c r="F349" s="135" t="s">
        <v>6379</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6380</v>
      </c>
      <c r="F350" s="135" t="s">
        <v>6381</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6382</v>
      </c>
      <c r="F353" s="135" t="s">
        <v>6383</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6384</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6385</v>
      </c>
      <c r="F356" s="135" t="s">
        <v>6386</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6387</v>
      </c>
      <c r="I357" s="163"/>
      <c r="L357" s="33"/>
      <c r="M357" s="164"/>
      <c r="T357" s="52"/>
      <c r="AT357" s="18" t="s">
        <v>321</v>
      </c>
      <c r="AU357" s="18" t="s">
        <v>81</v>
      </c>
    </row>
    <row r="358" spans="2:65" s="12" customFormat="1">
      <c r="B358" s="146"/>
      <c r="D358" s="147" t="s">
        <v>313</v>
      </c>
      <c r="E358" s="148" t="s">
        <v>21</v>
      </c>
      <c r="F358" s="149" t="s">
        <v>6388</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6389</v>
      </c>
      <c r="F360" s="135" t="s">
        <v>6390</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6391</v>
      </c>
      <c r="I361" s="163"/>
      <c r="L361" s="33"/>
      <c r="M361" s="164"/>
      <c r="T361" s="52"/>
      <c r="AT361" s="18" t="s">
        <v>321</v>
      </c>
      <c r="AU361" s="18" t="s">
        <v>81</v>
      </c>
    </row>
    <row r="362" spans="2:65" s="12" customFormat="1">
      <c r="B362" s="146"/>
      <c r="D362" s="147" t="s">
        <v>313</v>
      </c>
      <c r="E362" s="148" t="s">
        <v>21</v>
      </c>
      <c r="F362" s="149" t="s">
        <v>6392</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6393</v>
      </c>
      <c r="F364" s="135" t="s">
        <v>6394</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6395</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6396</v>
      </c>
      <c r="F369" s="135" t="s">
        <v>6397</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6398</v>
      </c>
      <c r="I370" s="163"/>
      <c r="L370" s="33"/>
      <c r="M370" s="164"/>
      <c r="T370" s="52"/>
      <c r="AT370" s="18" t="s">
        <v>321</v>
      </c>
      <c r="AU370" s="18" t="s">
        <v>81</v>
      </c>
    </row>
    <row r="371" spans="2:65" s="14" customFormat="1">
      <c r="B371" s="165"/>
      <c r="D371" s="147" t="s">
        <v>313</v>
      </c>
      <c r="E371" s="166" t="s">
        <v>21</v>
      </c>
      <c r="F371" s="167" t="s">
        <v>6399</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6400</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6401</v>
      </c>
      <c r="F374" s="135" t="s">
        <v>6402</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6403</v>
      </c>
      <c r="I375" s="163"/>
      <c r="L375" s="33"/>
      <c r="M375" s="164"/>
      <c r="T375" s="52"/>
      <c r="AT375" s="18" t="s">
        <v>321</v>
      </c>
      <c r="AU375" s="18" t="s">
        <v>81</v>
      </c>
    </row>
    <row r="376" spans="2:65" s="12" customFormat="1">
      <c r="B376" s="146"/>
      <c r="D376" s="147" t="s">
        <v>313</v>
      </c>
      <c r="E376" s="148" t="s">
        <v>21</v>
      </c>
      <c r="F376" s="149" t="s">
        <v>6404</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6405</v>
      </c>
      <c r="F378" s="135" t="s">
        <v>6406</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6407</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6408</v>
      </c>
      <c r="F381" s="135" t="s">
        <v>6409</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6410</v>
      </c>
      <c r="I382" s="163"/>
      <c r="L382" s="33"/>
      <c r="M382" s="164"/>
      <c r="T382" s="52"/>
      <c r="AT382" s="18" t="s">
        <v>321</v>
      </c>
      <c r="AU382" s="18" t="s">
        <v>81</v>
      </c>
    </row>
    <row r="383" spans="2:65" s="14" customFormat="1">
      <c r="B383" s="165"/>
      <c r="D383" s="147" t="s">
        <v>313</v>
      </c>
      <c r="E383" s="166" t="s">
        <v>21</v>
      </c>
      <c r="F383" s="167" t="s">
        <v>6411</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6412</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6413</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6414</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6415</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6416</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6417</v>
      </c>
      <c r="F390" s="135" t="s">
        <v>6418</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6419</v>
      </c>
      <c r="I391" s="163"/>
      <c r="L391" s="33"/>
      <c r="M391" s="164"/>
      <c r="T391" s="52"/>
      <c r="AT391" s="18" t="s">
        <v>321</v>
      </c>
      <c r="AU391" s="18" t="s">
        <v>81</v>
      </c>
    </row>
    <row r="392" spans="2:65" s="12" customFormat="1">
      <c r="B392" s="146"/>
      <c r="D392" s="147" t="s">
        <v>313</v>
      </c>
      <c r="E392" s="148" t="s">
        <v>21</v>
      </c>
      <c r="F392" s="149" t="s">
        <v>6420</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6421</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6422</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6423</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6424</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6425</v>
      </c>
      <c r="F398" s="135" t="s">
        <v>6426</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6427</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6428</v>
      </c>
      <c r="F401" s="135" t="s">
        <v>6429</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6430</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6431</v>
      </c>
      <c r="F405" s="135" t="s">
        <v>6432</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6433</v>
      </c>
      <c r="I406" s="163"/>
      <c r="L406" s="33"/>
      <c r="M406" s="164"/>
      <c r="T406" s="52"/>
      <c r="AT406" s="18" t="s">
        <v>321</v>
      </c>
      <c r="AU406" s="18" t="s">
        <v>81</v>
      </c>
    </row>
    <row r="407" spans="2:65" s="1" customFormat="1" ht="24.2" customHeight="1">
      <c r="B407" s="33"/>
      <c r="C407" s="133" t="s">
        <v>865</v>
      </c>
      <c r="D407" s="133" t="s">
        <v>308</v>
      </c>
      <c r="E407" s="134" t="s">
        <v>6434</v>
      </c>
      <c r="F407" s="135" t="s">
        <v>6435</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6436</v>
      </c>
      <c r="I408" s="163"/>
      <c r="L408" s="33"/>
      <c r="M408" s="164"/>
      <c r="T408" s="52"/>
      <c r="AT408" s="18" t="s">
        <v>321</v>
      </c>
      <c r="AU408" s="18" t="s">
        <v>81</v>
      </c>
    </row>
    <row r="409" spans="2:65" s="1" customFormat="1" ht="21.75" customHeight="1">
      <c r="B409" s="33"/>
      <c r="C409" s="133" t="s">
        <v>871</v>
      </c>
      <c r="D409" s="133" t="s">
        <v>308</v>
      </c>
      <c r="E409" s="134" t="s">
        <v>6437</v>
      </c>
      <c r="F409" s="135" t="s">
        <v>6438</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6439</v>
      </c>
      <c r="I410" s="163"/>
      <c r="L410" s="33"/>
      <c r="M410" s="164"/>
      <c r="T410" s="52"/>
      <c r="AT410" s="18" t="s">
        <v>321</v>
      </c>
      <c r="AU410" s="18" t="s">
        <v>81</v>
      </c>
    </row>
    <row r="411" spans="2:65" s="1" customFormat="1" ht="24.2" customHeight="1">
      <c r="B411" s="33"/>
      <c r="C411" s="133" t="s">
        <v>877</v>
      </c>
      <c r="D411" s="133" t="s">
        <v>308</v>
      </c>
      <c r="E411" s="134" t="s">
        <v>6440</v>
      </c>
      <c r="F411" s="135" t="s">
        <v>6441</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6442</v>
      </c>
      <c r="I412" s="163"/>
      <c r="L412" s="33"/>
      <c r="M412" s="164"/>
      <c r="T412" s="52"/>
      <c r="AT412" s="18" t="s">
        <v>321</v>
      </c>
      <c r="AU412" s="18" t="s">
        <v>81</v>
      </c>
    </row>
    <row r="413" spans="2:65" s="1" customFormat="1" ht="16.5" customHeight="1">
      <c r="B413" s="33"/>
      <c r="C413" s="133" t="s">
        <v>883</v>
      </c>
      <c r="D413" s="133" t="s">
        <v>308</v>
      </c>
      <c r="E413" s="134" t="s">
        <v>6443</v>
      </c>
      <c r="F413" s="135" t="s">
        <v>6444</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6445</v>
      </c>
      <c r="I414" s="163"/>
      <c r="L414" s="33"/>
      <c r="M414" s="164"/>
      <c r="T414" s="52"/>
      <c r="AT414" s="18" t="s">
        <v>321</v>
      </c>
      <c r="AU414" s="18" t="s">
        <v>81</v>
      </c>
    </row>
    <row r="415" spans="2:65" s="12" customFormat="1">
      <c r="B415" s="146"/>
      <c r="D415" s="147" t="s">
        <v>313</v>
      </c>
      <c r="E415" s="148" t="s">
        <v>21</v>
      </c>
      <c r="F415" s="149" t="s">
        <v>6446</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6447</v>
      </c>
      <c r="F418" s="135" t="s">
        <v>6448</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6449</v>
      </c>
      <c r="I419" s="163"/>
      <c r="L419" s="33"/>
      <c r="M419" s="164"/>
      <c r="T419" s="52"/>
      <c r="AT419" s="18" t="s">
        <v>321</v>
      </c>
      <c r="AU419" s="18" t="s">
        <v>81</v>
      </c>
    </row>
    <row r="420" spans="2:65" s="1" customFormat="1" ht="37.9" customHeight="1">
      <c r="B420" s="33"/>
      <c r="C420" s="133" t="s">
        <v>898</v>
      </c>
      <c r="D420" s="133" t="s">
        <v>308</v>
      </c>
      <c r="E420" s="134" t="s">
        <v>6450</v>
      </c>
      <c r="F420" s="135" t="s">
        <v>6451</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6452</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P423+P482+P506+P564+P589+P613+P637+P693+P722+P738</f>
        <v>0</v>
      </c>
      <c r="R422" s="127">
        <f>R423+R482+R506+R564+R589+R613+R637+R693+R722+R738</f>
        <v>2.9499999999999998E-2</v>
      </c>
      <c r="T422" s="128">
        <f>T423+T482+T506+T564+T589+T613+T637+T693+T722+T738</f>
        <v>0</v>
      </c>
      <c r="AR422" s="122" t="s">
        <v>81</v>
      </c>
      <c r="AT422" s="129" t="s">
        <v>71</v>
      </c>
      <c r="AU422" s="129" t="s">
        <v>72</v>
      </c>
      <c r="AY422" s="122" t="s">
        <v>306</v>
      </c>
      <c r="BK422" s="130">
        <f>BK423+BK482+BK506+BK564+BK589+BK613+BK637+BK693+BK722+BK738</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6306</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6307</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6453</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6454</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6453</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6455</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6456</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6306</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6307</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6457</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6458</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6455</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6459</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6460</v>
      </c>
      <c r="F471" s="135" t="s">
        <v>6461</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6462</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6457</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6463</v>
      </c>
      <c r="F476" s="135" t="s">
        <v>6464</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6465</v>
      </c>
      <c r="I477" s="163"/>
      <c r="L477" s="33"/>
      <c r="M477" s="164"/>
      <c r="T477" s="52"/>
      <c r="AT477" s="18" t="s">
        <v>321</v>
      </c>
      <c r="AU477" s="18" t="s">
        <v>81</v>
      </c>
    </row>
    <row r="478" spans="2:65" s="1" customFormat="1" ht="24.2" customHeight="1">
      <c r="B478" s="33"/>
      <c r="C478" s="133" t="s">
        <v>1014</v>
      </c>
      <c r="D478" s="133" t="s">
        <v>308</v>
      </c>
      <c r="E478" s="134" t="s">
        <v>1594</v>
      </c>
      <c r="F478" s="135" t="s">
        <v>6466</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6467</v>
      </c>
      <c r="I479" s="163"/>
      <c r="L479" s="33"/>
      <c r="M479" s="164"/>
      <c r="T479" s="52"/>
      <c r="AT479" s="18" t="s">
        <v>321</v>
      </c>
      <c r="AU479" s="18" t="s">
        <v>81</v>
      </c>
    </row>
    <row r="480" spans="2:65" s="1" customFormat="1" ht="37.9" customHeight="1">
      <c r="B480" s="33"/>
      <c r="C480" s="133" t="s">
        <v>1021</v>
      </c>
      <c r="D480" s="133" t="s">
        <v>308</v>
      </c>
      <c r="E480" s="134" t="s">
        <v>6468</v>
      </c>
      <c r="F480" s="135" t="s">
        <v>6469</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6470</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6471</v>
      </c>
      <c r="F483" s="135" t="s">
        <v>6472</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6473</v>
      </c>
      <c r="I484" s="163"/>
      <c r="L484" s="33"/>
      <c r="M484" s="164"/>
      <c r="T484" s="52"/>
      <c r="AT484" s="18" t="s">
        <v>321</v>
      </c>
      <c r="AU484" s="18" t="s">
        <v>81</v>
      </c>
    </row>
    <row r="485" spans="2:65" s="12" customFormat="1">
      <c r="B485" s="146"/>
      <c r="D485" s="147" t="s">
        <v>313</v>
      </c>
      <c r="E485" s="148" t="s">
        <v>21</v>
      </c>
      <c r="F485" s="149" t="s">
        <v>6474</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6475</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6476</v>
      </c>
      <c r="F490" s="135" t="s">
        <v>6477</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6478</v>
      </c>
      <c r="I491" s="163"/>
      <c r="L491" s="33"/>
      <c r="M491" s="164"/>
      <c r="T491" s="52"/>
      <c r="AT491" s="18" t="s">
        <v>321</v>
      </c>
      <c r="AU491" s="18" t="s">
        <v>81</v>
      </c>
    </row>
    <row r="492" spans="2:65" s="12" customFormat="1">
      <c r="B492" s="146"/>
      <c r="D492" s="147" t="s">
        <v>313</v>
      </c>
      <c r="E492" s="148" t="s">
        <v>21</v>
      </c>
      <c r="F492" s="149" t="s">
        <v>6479</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6480</v>
      </c>
      <c r="F494" s="181" t="s">
        <v>6481</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6482</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6483</v>
      </c>
      <c r="F497" s="135" t="s">
        <v>6484</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6485</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6486</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6487</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6488</v>
      </c>
      <c r="I503" s="163"/>
      <c r="L503" s="33"/>
      <c r="M503" s="164"/>
      <c r="T503" s="52"/>
      <c r="AT503" s="18" t="s">
        <v>321</v>
      </c>
      <c r="AU503" s="18" t="s">
        <v>81</v>
      </c>
    </row>
    <row r="504" spans="2:65" s="1" customFormat="1" ht="37.9" customHeight="1">
      <c r="B504" s="33"/>
      <c r="C504" s="133" t="s">
        <v>1065</v>
      </c>
      <c r="D504" s="133" t="s">
        <v>308</v>
      </c>
      <c r="E504" s="134" t="s">
        <v>6489</v>
      </c>
      <c r="F504" s="135" t="s">
        <v>6490</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6491</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6492</v>
      </c>
      <c r="F507" s="135" t="s">
        <v>6493</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6494</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6306</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6307</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6495</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6492</v>
      </c>
      <c r="F517" s="135" t="s">
        <v>6493</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6494</v>
      </c>
      <c r="I518" s="163"/>
      <c r="L518" s="33"/>
      <c r="M518" s="164"/>
      <c r="T518" s="52"/>
      <c r="AT518" s="18" t="s">
        <v>321</v>
      </c>
      <c r="AU518" s="18" t="s">
        <v>81</v>
      </c>
    </row>
    <row r="519" spans="2:65" s="1" customFormat="1" ht="16.5" customHeight="1">
      <c r="B519" s="33"/>
      <c r="C519" s="179" t="s">
        <v>1083</v>
      </c>
      <c r="D519" s="179" t="s">
        <v>447</v>
      </c>
      <c r="E519" s="180" t="s">
        <v>6496</v>
      </c>
      <c r="F519" s="181" t="s">
        <v>6497</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6495</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6498</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6499</v>
      </c>
      <c r="F526" s="181" t="s">
        <v>6500</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6495</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6501</v>
      </c>
      <c r="F529" s="135" t="s">
        <v>6502</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6503</v>
      </c>
      <c r="I530" s="163"/>
      <c r="L530" s="33"/>
      <c r="M530" s="164"/>
      <c r="T530" s="52"/>
      <c r="AT530" s="18" t="s">
        <v>321</v>
      </c>
      <c r="AU530" s="18" t="s">
        <v>81</v>
      </c>
    </row>
    <row r="531" spans="2:65" s="14" customFormat="1">
      <c r="B531" s="165"/>
      <c r="D531" s="147" t="s">
        <v>313</v>
      </c>
      <c r="E531" s="166" t="s">
        <v>21</v>
      </c>
      <c r="F531" s="167" t="s">
        <v>6222</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6504</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6224</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6505</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6226</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6506</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6228</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6507</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6508</v>
      </c>
      <c r="F540" s="181" t="s">
        <v>6509</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6510</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6511</v>
      </c>
      <c r="F543" s="135" t="s">
        <v>6512</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6513</v>
      </c>
      <c r="F544" s="181" t="s">
        <v>6514</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6515</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6516</v>
      </c>
      <c r="F547" s="135" t="s">
        <v>6517</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6518</v>
      </c>
      <c r="I548" s="163"/>
      <c r="L548" s="33"/>
      <c r="M548" s="164"/>
      <c r="T548" s="52"/>
      <c r="AT548" s="18" t="s">
        <v>321</v>
      </c>
      <c r="AU548" s="18" t="s">
        <v>81</v>
      </c>
    </row>
    <row r="549" spans="2:65" s="14" customFormat="1">
      <c r="B549" s="165"/>
      <c r="D549" s="147" t="s">
        <v>313</v>
      </c>
      <c r="E549" s="166" t="s">
        <v>21</v>
      </c>
      <c r="F549" s="167" t="s">
        <v>6519</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6520</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6521</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6522</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6523</v>
      </c>
      <c r="F555" s="135" t="s">
        <v>6524</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6525</v>
      </c>
      <c r="I556" s="163"/>
      <c r="L556" s="33"/>
      <c r="M556" s="164"/>
      <c r="T556" s="52"/>
      <c r="AT556" s="18" t="s">
        <v>321</v>
      </c>
      <c r="AU556" s="18" t="s">
        <v>81</v>
      </c>
    </row>
    <row r="557" spans="2:65" s="14" customFormat="1">
      <c r="B557" s="165"/>
      <c r="D557" s="147" t="s">
        <v>313</v>
      </c>
      <c r="E557" s="166" t="s">
        <v>21</v>
      </c>
      <c r="F557" s="167" t="s">
        <v>6519</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6520</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6526</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6527</v>
      </c>
      <c r="I561" s="163"/>
      <c r="L561" s="33"/>
      <c r="M561" s="164"/>
      <c r="T561" s="52"/>
      <c r="AT561" s="18" t="s">
        <v>321</v>
      </c>
      <c r="AU561" s="18" t="s">
        <v>81</v>
      </c>
    </row>
    <row r="562" spans="2:65" s="1" customFormat="1" ht="37.9" customHeight="1">
      <c r="B562" s="33"/>
      <c r="C562" s="133" t="s">
        <v>1154</v>
      </c>
      <c r="D562" s="133" t="s">
        <v>308</v>
      </c>
      <c r="E562" s="134" t="s">
        <v>6528</v>
      </c>
      <c r="F562" s="135" t="s">
        <v>6529</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6530</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6531</v>
      </c>
      <c r="F565" s="135" t="s">
        <v>6532</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6533</v>
      </c>
      <c r="I566" s="163"/>
      <c r="L566" s="33"/>
      <c r="M566" s="164"/>
      <c r="T566" s="52"/>
      <c r="AT566" s="18" t="s">
        <v>321</v>
      </c>
      <c r="AU566" s="18" t="s">
        <v>81</v>
      </c>
    </row>
    <row r="567" spans="2:65" s="12" customFormat="1">
      <c r="B567" s="146"/>
      <c r="D567" s="147" t="s">
        <v>313</v>
      </c>
      <c r="E567" s="148" t="s">
        <v>21</v>
      </c>
      <c r="F567" s="149" t="s">
        <v>6534</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6535</v>
      </c>
      <c r="F569" s="135" t="s">
        <v>6536</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6537</v>
      </c>
      <c r="I570" s="163"/>
      <c r="L570" s="33"/>
      <c r="M570" s="164"/>
      <c r="T570" s="52"/>
      <c r="AT570" s="18" t="s">
        <v>321</v>
      </c>
      <c r="AU570" s="18" t="s">
        <v>81</v>
      </c>
    </row>
    <row r="571" spans="2:65" s="12" customFormat="1">
      <c r="B571" s="146"/>
      <c r="D571" s="147" t="s">
        <v>313</v>
      </c>
      <c r="E571" s="148" t="s">
        <v>21</v>
      </c>
      <c r="F571" s="149" t="s">
        <v>6538</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6539</v>
      </c>
      <c r="F575" s="181" t="s">
        <v>6540</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6541</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6542</v>
      </c>
      <c r="F578" s="135" t="s">
        <v>6543</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6544</v>
      </c>
      <c r="I579" s="163"/>
      <c r="L579" s="33"/>
      <c r="M579" s="164"/>
      <c r="T579" s="52"/>
      <c r="AT579" s="18" t="s">
        <v>321</v>
      </c>
      <c r="AU579" s="18" t="s">
        <v>81</v>
      </c>
    </row>
    <row r="580" spans="2:65" s="12" customFormat="1">
      <c r="B580" s="146"/>
      <c r="D580" s="147" t="s">
        <v>313</v>
      </c>
      <c r="E580" s="148" t="s">
        <v>21</v>
      </c>
      <c r="F580" s="149" t="s">
        <v>6545</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6546</v>
      </c>
      <c r="F582" s="181" t="s">
        <v>6547</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6548</v>
      </c>
      <c r="I584" s="163"/>
      <c r="L584" s="33"/>
      <c r="M584" s="164"/>
      <c r="T584" s="52"/>
      <c r="AT584" s="18" t="s">
        <v>321</v>
      </c>
      <c r="AU584" s="18" t="s">
        <v>81</v>
      </c>
    </row>
    <row r="585" spans="2:65" s="1" customFormat="1" ht="37.9" customHeight="1">
      <c r="B585" s="33"/>
      <c r="C585" s="133" t="s">
        <v>1225</v>
      </c>
      <c r="D585" s="133" t="s">
        <v>308</v>
      </c>
      <c r="E585" s="134" t="s">
        <v>6549</v>
      </c>
      <c r="F585" s="135" t="s">
        <v>6550</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6551</v>
      </c>
      <c r="I586" s="163"/>
      <c r="L586" s="33"/>
      <c r="M586" s="164"/>
      <c r="T586" s="52"/>
      <c r="AT586" s="18" t="s">
        <v>321</v>
      </c>
      <c r="AU586" s="18" t="s">
        <v>81</v>
      </c>
    </row>
    <row r="587" spans="2:65" s="1" customFormat="1" ht="44.25" customHeight="1">
      <c r="B587" s="33"/>
      <c r="C587" s="133" t="s">
        <v>1231</v>
      </c>
      <c r="D587" s="133" t="s">
        <v>308</v>
      </c>
      <c r="E587" s="134" t="s">
        <v>6552</v>
      </c>
      <c r="F587" s="135" t="s">
        <v>6553</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6554</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6555</v>
      </c>
      <c r="F590" s="135" t="s">
        <v>6556</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6557</v>
      </c>
      <c r="F593" s="135" t="s">
        <v>6558</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6559</v>
      </c>
      <c r="I594" s="163"/>
      <c r="L594" s="33"/>
      <c r="M594" s="164"/>
      <c r="T594" s="52"/>
      <c r="AT594" s="18" t="s">
        <v>356</v>
      </c>
      <c r="AU594" s="18" t="s">
        <v>81</v>
      </c>
    </row>
    <row r="595" spans="2:65" s="14" customFormat="1">
      <c r="B595" s="165"/>
      <c r="D595" s="147" t="s">
        <v>313</v>
      </c>
      <c r="E595" s="166" t="s">
        <v>21</v>
      </c>
      <c r="F595" s="167" t="s">
        <v>6560</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6561</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6562</v>
      </c>
      <c r="F598" s="135" t="s">
        <v>6563</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6564</v>
      </c>
      <c r="I599" s="163"/>
      <c r="L599" s="33"/>
      <c r="M599" s="164"/>
      <c r="T599" s="52"/>
      <c r="AT599" s="18" t="s">
        <v>321</v>
      </c>
      <c r="AU599" s="18" t="s">
        <v>81</v>
      </c>
    </row>
    <row r="600" spans="2:65" s="1" customFormat="1" ht="19.5">
      <c r="B600" s="33"/>
      <c r="D600" s="147" t="s">
        <v>356</v>
      </c>
      <c r="F600" s="178" t="s">
        <v>6565</v>
      </c>
      <c r="I600" s="163"/>
      <c r="L600" s="33"/>
      <c r="M600" s="164"/>
      <c r="T600" s="52"/>
      <c r="AT600" s="18" t="s">
        <v>356</v>
      </c>
      <c r="AU600" s="18" t="s">
        <v>81</v>
      </c>
    </row>
    <row r="601" spans="2:65" s="14" customFormat="1">
      <c r="B601" s="165"/>
      <c r="D601" s="147" t="s">
        <v>313</v>
      </c>
      <c r="E601" s="166" t="s">
        <v>21</v>
      </c>
      <c r="F601" s="167" t="s">
        <v>6566</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6567</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6568</v>
      </c>
      <c r="F604" s="135" t="s">
        <v>6569</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6570</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6571</v>
      </c>
      <c r="F607" s="135" t="s">
        <v>6572</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6573</v>
      </c>
      <c r="F608" s="135" t="s">
        <v>6574</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6575</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6576</v>
      </c>
      <c r="I610" s="163"/>
      <c r="L610" s="33"/>
      <c r="M610" s="164"/>
      <c r="T610" s="52"/>
      <c r="AT610" s="18" t="s">
        <v>321</v>
      </c>
      <c r="AU610" s="18" t="s">
        <v>81</v>
      </c>
    </row>
    <row r="611" spans="2:65" s="1" customFormat="1" ht="37.9" customHeight="1">
      <c r="B611" s="33"/>
      <c r="C611" s="133" t="s">
        <v>1279</v>
      </c>
      <c r="D611" s="133" t="s">
        <v>308</v>
      </c>
      <c r="E611" s="134" t="s">
        <v>6577</v>
      </c>
      <c r="F611" s="135" t="s">
        <v>6578</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6579</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6580</v>
      </c>
      <c r="F614" s="135" t="s">
        <v>6581</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6582</v>
      </c>
      <c r="F615" s="135" t="s">
        <v>6583</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6584</v>
      </c>
      <c r="I616" s="163"/>
      <c r="L616" s="33"/>
      <c r="M616" s="164"/>
      <c r="T616" s="52"/>
      <c r="AT616" s="18" t="s">
        <v>321</v>
      </c>
      <c r="AU616" s="18" t="s">
        <v>81</v>
      </c>
    </row>
    <row r="617" spans="2:65" s="1" customFormat="1" ht="16.5" customHeight="1">
      <c r="B617" s="33"/>
      <c r="C617" s="179" t="s">
        <v>1297</v>
      </c>
      <c r="D617" s="179" t="s">
        <v>447</v>
      </c>
      <c r="E617" s="180" t="s">
        <v>6585</v>
      </c>
      <c r="F617" s="181" t="s">
        <v>6586</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6587</v>
      </c>
      <c r="F618" s="135" t="s">
        <v>6588</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6589</v>
      </c>
      <c r="I619" s="163"/>
      <c r="L619" s="33"/>
      <c r="M619" s="164"/>
      <c r="T619" s="52"/>
      <c r="AT619" s="18" t="s">
        <v>321</v>
      </c>
      <c r="AU619" s="18" t="s">
        <v>81</v>
      </c>
    </row>
    <row r="620" spans="2:65" s="1" customFormat="1" ht="16.5" customHeight="1">
      <c r="B620" s="33"/>
      <c r="C620" s="179" t="s">
        <v>1307</v>
      </c>
      <c r="D620" s="179" t="s">
        <v>447</v>
      </c>
      <c r="E620" s="180" t="s">
        <v>6590</v>
      </c>
      <c r="F620" s="181" t="s">
        <v>6591</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6592</v>
      </c>
      <c r="F621" s="135" t="s">
        <v>6593</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6594</v>
      </c>
      <c r="I622" s="163"/>
      <c r="L622" s="33"/>
      <c r="M622" s="164"/>
      <c r="T622" s="52"/>
      <c r="AT622" s="18" t="s">
        <v>321</v>
      </c>
      <c r="AU622" s="18" t="s">
        <v>81</v>
      </c>
    </row>
    <row r="623" spans="2:65" s="1" customFormat="1" ht="16.5" customHeight="1">
      <c r="B623" s="33"/>
      <c r="C623" s="179" t="s">
        <v>1318</v>
      </c>
      <c r="D623" s="179" t="s">
        <v>447</v>
      </c>
      <c r="E623" s="180" t="s">
        <v>6595</v>
      </c>
      <c r="F623" s="181" t="s">
        <v>6596</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6597</v>
      </c>
      <c r="F627" s="135" t="s">
        <v>6598</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6599</v>
      </c>
      <c r="I628" s="163"/>
      <c r="L628" s="33"/>
      <c r="M628" s="164"/>
      <c r="T628" s="52"/>
      <c r="AT628" s="18" t="s">
        <v>321</v>
      </c>
      <c r="AU628" s="18" t="s">
        <v>81</v>
      </c>
    </row>
    <row r="629" spans="2:65" s="1" customFormat="1" ht="16.5" customHeight="1">
      <c r="B629" s="33"/>
      <c r="C629" s="179" t="s">
        <v>1343</v>
      </c>
      <c r="D629" s="179" t="s">
        <v>447</v>
      </c>
      <c r="E629" s="180" t="s">
        <v>6600</v>
      </c>
      <c r="F629" s="181" t="s">
        <v>6601</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6602</v>
      </c>
      <c r="F630" s="135" t="s">
        <v>6603</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6604</v>
      </c>
      <c r="I631" s="163"/>
      <c r="L631" s="33"/>
      <c r="M631" s="164"/>
      <c r="T631" s="52"/>
      <c r="AT631" s="18" t="s">
        <v>321</v>
      </c>
      <c r="AU631" s="18" t="s">
        <v>81</v>
      </c>
    </row>
    <row r="632" spans="2:65" s="1" customFormat="1" ht="16.5" customHeight="1">
      <c r="B632" s="33"/>
      <c r="C632" s="179" t="s">
        <v>1355</v>
      </c>
      <c r="D632" s="179" t="s">
        <v>447</v>
      </c>
      <c r="E632" s="180" t="s">
        <v>6605</v>
      </c>
      <c r="F632" s="181" t="s">
        <v>6606</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6607</v>
      </c>
      <c r="F633" s="135" t="s">
        <v>6608</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6609</v>
      </c>
      <c r="I634" s="163"/>
      <c r="L634" s="33"/>
      <c r="M634" s="164"/>
      <c r="T634" s="52"/>
      <c r="AT634" s="18" t="s">
        <v>321</v>
      </c>
      <c r="AU634" s="18" t="s">
        <v>81</v>
      </c>
    </row>
    <row r="635" spans="2:65" s="1" customFormat="1" ht="37.9" customHeight="1">
      <c r="B635" s="33"/>
      <c r="C635" s="133" t="s">
        <v>1370</v>
      </c>
      <c r="D635" s="133" t="s">
        <v>308</v>
      </c>
      <c r="E635" s="134" t="s">
        <v>6610</v>
      </c>
      <c r="F635" s="135" t="s">
        <v>6611</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6612</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SUM(P638:P692)</f>
        <v>0</v>
      </c>
      <c r="R637" s="127">
        <f>SUM(R638:R692)</f>
        <v>2.9499999999999998E-2</v>
      </c>
      <c r="T637" s="128">
        <f>SUM(T638:T692)</f>
        <v>0</v>
      </c>
      <c r="AR637" s="122" t="s">
        <v>81</v>
      </c>
      <c r="AT637" s="129" t="s">
        <v>71</v>
      </c>
      <c r="AU637" s="129" t="s">
        <v>79</v>
      </c>
      <c r="AY637" s="122" t="s">
        <v>306</v>
      </c>
      <c r="BK637" s="130">
        <f>SUM(BK638:BK692)</f>
        <v>0</v>
      </c>
    </row>
    <row r="638" spans="2:65" s="1" customFormat="1" ht="16.5" customHeight="1">
      <c r="B638" s="33"/>
      <c r="C638" s="133" t="s">
        <v>1375</v>
      </c>
      <c r="D638" s="133" t="s">
        <v>308</v>
      </c>
      <c r="E638" s="134" t="s">
        <v>6613</v>
      </c>
      <c r="F638" s="135" t="s">
        <v>6614</v>
      </c>
      <c r="G638" s="136" t="s">
        <v>422</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6615</v>
      </c>
      <c r="I639" s="163"/>
      <c r="L639" s="33"/>
      <c r="M639" s="164"/>
      <c r="T639" s="52"/>
      <c r="AT639" s="18" t="s">
        <v>356</v>
      </c>
      <c r="AU639" s="18" t="s">
        <v>81</v>
      </c>
    </row>
    <row r="640" spans="2:65" s="12" customFormat="1">
      <c r="B640" s="146"/>
      <c r="D640" s="147" t="s">
        <v>313</v>
      </c>
      <c r="E640" s="148" t="s">
        <v>21</v>
      </c>
      <c r="F640" s="149" t="s">
        <v>6616</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6617</v>
      </c>
      <c r="F642" s="135" t="s">
        <v>6618</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6619</v>
      </c>
      <c r="I643" s="163"/>
      <c r="L643" s="33"/>
      <c r="M643" s="164"/>
      <c r="T643" s="52"/>
      <c r="AT643" s="18" t="s">
        <v>356</v>
      </c>
      <c r="AU643" s="18" t="s">
        <v>81</v>
      </c>
    </row>
    <row r="644" spans="2:65" s="12" customFormat="1">
      <c r="B644" s="146"/>
      <c r="D644" s="147" t="s">
        <v>313</v>
      </c>
      <c r="E644" s="148" t="s">
        <v>21</v>
      </c>
      <c r="F644" s="149" t="s">
        <v>6620</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6621</v>
      </c>
      <c r="F646" s="135" t="s">
        <v>6622</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6623</v>
      </c>
      <c r="I647" s="163"/>
      <c r="L647" s="33"/>
      <c r="M647" s="164"/>
      <c r="T647" s="52"/>
      <c r="AT647" s="18" t="s">
        <v>356</v>
      </c>
      <c r="AU647" s="18" t="s">
        <v>81</v>
      </c>
    </row>
    <row r="648" spans="2:65" s="1" customFormat="1" ht="16.5" customHeight="1">
      <c r="B648" s="33"/>
      <c r="C648" s="133" t="s">
        <v>1390</v>
      </c>
      <c r="D648" s="133" t="s">
        <v>308</v>
      </c>
      <c r="E648" s="134" t="s">
        <v>6624</v>
      </c>
      <c r="F648" s="135" t="s">
        <v>6625</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6626</v>
      </c>
      <c r="F649" s="135" t="s">
        <v>6627</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6628</v>
      </c>
      <c r="I650" s="163"/>
      <c r="L650" s="33"/>
      <c r="M650" s="164"/>
      <c r="T650" s="52"/>
      <c r="AT650" s="18" t="s">
        <v>321</v>
      </c>
      <c r="AU650" s="18" t="s">
        <v>81</v>
      </c>
    </row>
    <row r="651" spans="2:65" s="14" customFormat="1">
      <c r="B651" s="165"/>
      <c r="D651" s="147" t="s">
        <v>313</v>
      </c>
      <c r="E651" s="166" t="s">
        <v>21</v>
      </c>
      <c r="F651" s="167" t="s">
        <v>6629</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6630</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6631</v>
      </c>
      <c r="F654" s="181" t="s">
        <v>6632</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6633</v>
      </c>
      <c r="F655" s="135" t="s">
        <v>6634</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6635</v>
      </c>
      <c r="I656" s="163"/>
      <c r="L656" s="33"/>
      <c r="M656" s="164"/>
      <c r="T656" s="52"/>
      <c r="AT656" s="18" t="s">
        <v>321</v>
      </c>
      <c r="AU656" s="18" t="s">
        <v>81</v>
      </c>
    </row>
    <row r="657" spans="2:65" s="14" customFormat="1">
      <c r="B657" s="165"/>
      <c r="D657" s="147" t="s">
        <v>313</v>
      </c>
      <c r="E657" s="166" t="s">
        <v>21</v>
      </c>
      <c r="F657" s="167" t="s">
        <v>6636</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6637</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6638</v>
      </c>
      <c r="F660" s="181" t="s">
        <v>6639</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6640</v>
      </c>
      <c r="F661" s="135" t="s">
        <v>6641</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6642</v>
      </c>
      <c r="I662" s="163"/>
      <c r="L662" s="33"/>
      <c r="M662" s="164"/>
      <c r="T662" s="52"/>
      <c r="AT662" s="18" t="s">
        <v>321</v>
      </c>
      <c r="AU662" s="18" t="s">
        <v>81</v>
      </c>
    </row>
    <row r="663" spans="2:65" s="14" customFormat="1">
      <c r="B663" s="165"/>
      <c r="D663" s="147" t="s">
        <v>313</v>
      </c>
      <c r="E663" s="166" t="s">
        <v>21</v>
      </c>
      <c r="F663" s="167" t="s">
        <v>6643</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6644</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6645</v>
      </c>
      <c r="F666" s="181" t="s">
        <v>6646</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6647</v>
      </c>
      <c r="F667" s="135" t="s">
        <v>6648</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6649</v>
      </c>
      <c r="F668" s="135" t="s">
        <v>6650</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6651</v>
      </c>
      <c r="I669" s="163"/>
      <c r="L669" s="33"/>
      <c r="M669" s="164"/>
      <c r="T669" s="52"/>
      <c r="AT669" s="18" t="s">
        <v>321</v>
      </c>
      <c r="AU669" s="18" t="s">
        <v>81</v>
      </c>
    </row>
    <row r="670" spans="2:65" s="1" customFormat="1" ht="16.5" customHeight="1">
      <c r="B670" s="33"/>
      <c r="C670" s="179" t="s">
        <v>1445</v>
      </c>
      <c r="D670" s="179" t="s">
        <v>447</v>
      </c>
      <c r="E670" s="180" t="s">
        <v>6652</v>
      </c>
      <c r="F670" s="181" t="s">
        <v>6653</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6654</v>
      </c>
      <c r="F671" s="135" t="s">
        <v>6655</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6656</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6657</v>
      </c>
      <c r="F675" s="135" t="s">
        <v>6658</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16.5" customHeight="1">
      <c r="B676" s="33"/>
      <c r="C676" s="133" t="s">
        <v>1465</v>
      </c>
      <c r="D676" s="133" t="s">
        <v>308</v>
      </c>
      <c r="E676" s="134" t="s">
        <v>6659</v>
      </c>
      <c r="F676" s="135" t="s">
        <v>6660</v>
      </c>
      <c r="G676" s="136" t="s">
        <v>236</v>
      </c>
      <c r="H676" s="137">
        <v>61.167000000000002</v>
      </c>
      <c r="I676" s="138"/>
      <c r="J676" s="139">
        <f>ROUND(I676*H676,2)</f>
        <v>0</v>
      </c>
      <c r="K676" s="135" t="s">
        <v>311</v>
      </c>
      <c r="L676" s="33"/>
      <c r="M676" s="140" t="s">
        <v>21</v>
      </c>
      <c r="N676" s="141" t="s">
        <v>43</v>
      </c>
      <c r="P676" s="142">
        <f>O676*H676</f>
        <v>0</v>
      </c>
      <c r="Q676" s="142">
        <v>0</v>
      </c>
      <c r="R676" s="142">
        <f>Q676*H676</f>
        <v>0</v>
      </c>
      <c r="S676" s="142">
        <v>0</v>
      </c>
      <c r="T676" s="143">
        <f>S676*H676</f>
        <v>0</v>
      </c>
      <c r="AR676" s="144" t="s">
        <v>368</v>
      </c>
      <c r="AT676" s="144" t="s">
        <v>308</v>
      </c>
      <c r="AU676" s="144" t="s">
        <v>81</v>
      </c>
      <c r="AY676" s="18" t="s">
        <v>306</v>
      </c>
      <c r="BE676" s="145">
        <f>IF(N676="základní",J676,0)</f>
        <v>0</v>
      </c>
      <c r="BF676" s="145">
        <f>IF(N676="snížená",J676,0)</f>
        <v>0</v>
      </c>
      <c r="BG676" s="145">
        <f>IF(N676="zákl. přenesená",J676,0)</f>
        <v>0</v>
      </c>
      <c r="BH676" s="145">
        <f>IF(N676="sníž. přenesená",J676,0)</f>
        <v>0</v>
      </c>
      <c r="BI676" s="145">
        <f>IF(N676="nulová",J676,0)</f>
        <v>0</v>
      </c>
      <c r="BJ676" s="18" t="s">
        <v>79</v>
      </c>
      <c r="BK676" s="145">
        <f>ROUND(I676*H676,2)</f>
        <v>0</v>
      </c>
      <c r="BL676" s="18" t="s">
        <v>368</v>
      </c>
      <c r="BM676" s="144" t="s">
        <v>2454</v>
      </c>
    </row>
    <row r="677" spans="2:65" s="12" customFormat="1">
      <c r="B677" s="146"/>
      <c r="D677" s="147" t="s">
        <v>313</v>
      </c>
      <c r="E677" s="148" t="s">
        <v>21</v>
      </c>
      <c r="F677" s="149" t="s">
        <v>6661</v>
      </c>
      <c r="H677" s="150">
        <v>61.167000000000002</v>
      </c>
      <c r="I677" s="151"/>
      <c r="L677" s="146"/>
      <c r="M677" s="152"/>
      <c r="T677" s="153"/>
      <c r="AT677" s="148" t="s">
        <v>313</v>
      </c>
      <c r="AU677" s="148" t="s">
        <v>81</v>
      </c>
      <c r="AV677" s="12" t="s">
        <v>81</v>
      </c>
      <c r="AW677" s="12" t="s">
        <v>34</v>
      </c>
      <c r="AX677" s="12" t="s">
        <v>72</v>
      </c>
      <c r="AY677" s="148" t="s">
        <v>306</v>
      </c>
    </row>
    <row r="678" spans="2:65" s="15" customFormat="1">
      <c r="B678" s="171"/>
      <c r="D678" s="147" t="s">
        <v>313</v>
      </c>
      <c r="E678" s="172" t="s">
        <v>21</v>
      </c>
      <c r="F678" s="173" t="s">
        <v>331</v>
      </c>
      <c r="H678" s="174">
        <v>61.167000000000002</v>
      </c>
      <c r="I678" s="175"/>
      <c r="L678" s="171"/>
      <c r="M678" s="176"/>
      <c r="T678" s="177"/>
      <c r="AT678" s="172" t="s">
        <v>313</v>
      </c>
      <c r="AU678" s="172" t="s">
        <v>81</v>
      </c>
      <c r="AV678" s="15" t="s">
        <v>108</v>
      </c>
      <c r="AW678" s="15" t="s">
        <v>34</v>
      </c>
      <c r="AX678" s="15" t="s">
        <v>79</v>
      </c>
      <c r="AY678" s="172" t="s">
        <v>306</v>
      </c>
    </row>
    <row r="679" spans="2:65" s="1" customFormat="1" ht="16.5" customHeight="1">
      <c r="B679" s="33"/>
      <c r="C679" s="133" t="s">
        <v>1472</v>
      </c>
      <c r="D679" s="133" t="s">
        <v>308</v>
      </c>
      <c r="E679" s="134" t="s">
        <v>6662</v>
      </c>
      <c r="F679" s="135" t="s">
        <v>6663</v>
      </c>
      <c r="G679" s="136" t="s">
        <v>2087</v>
      </c>
      <c r="H679" s="137">
        <v>1</v>
      </c>
      <c r="I679" s="138"/>
      <c r="J679" s="139">
        <f>ROUND(I679*H679,2)</f>
        <v>0</v>
      </c>
      <c r="K679" s="135" t="s">
        <v>311</v>
      </c>
      <c r="L679" s="33"/>
      <c r="M679" s="140" t="s">
        <v>21</v>
      </c>
      <c r="N679" s="141" t="s">
        <v>43</v>
      </c>
      <c r="P679" s="142">
        <f>O679*H679</f>
        <v>0</v>
      </c>
      <c r="Q679" s="142">
        <v>0</v>
      </c>
      <c r="R679" s="142">
        <f>Q679*H679</f>
        <v>0</v>
      </c>
      <c r="S679" s="142">
        <v>0</v>
      </c>
      <c r="T679" s="143">
        <f>S679*H679</f>
        <v>0</v>
      </c>
      <c r="AR679" s="144" t="s">
        <v>368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368</v>
      </c>
      <c r="BM679" s="144" t="s">
        <v>2468</v>
      </c>
    </row>
    <row r="680" spans="2:65" s="12" customFormat="1">
      <c r="B680" s="146"/>
      <c r="D680" s="147" t="s">
        <v>313</v>
      </c>
      <c r="E680" s="148" t="s">
        <v>21</v>
      </c>
      <c r="F680" s="149" t="s">
        <v>79</v>
      </c>
      <c r="H680" s="150">
        <v>1</v>
      </c>
      <c r="I680" s="151"/>
      <c r="L680" s="146"/>
      <c r="M680" s="152"/>
      <c r="T680" s="153"/>
      <c r="AT680" s="148" t="s">
        <v>313</v>
      </c>
      <c r="AU680" s="148" t="s">
        <v>81</v>
      </c>
      <c r="AV680" s="12" t="s">
        <v>81</v>
      </c>
      <c r="AW680" s="12" t="s">
        <v>34</v>
      </c>
      <c r="AX680" s="12" t="s">
        <v>72</v>
      </c>
      <c r="AY680" s="148" t="s">
        <v>306</v>
      </c>
    </row>
    <row r="681" spans="2:65" s="15" customFormat="1">
      <c r="B681" s="171"/>
      <c r="D681" s="147" t="s">
        <v>313</v>
      </c>
      <c r="E681" s="172" t="s">
        <v>21</v>
      </c>
      <c r="F681" s="173" t="s">
        <v>331</v>
      </c>
      <c r="H681" s="174">
        <v>1</v>
      </c>
      <c r="I681" s="175"/>
      <c r="L681" s="171"/>
      <c r="M681" s="176"/>
      <c r="T681" s="177"/>
      <c r="AT681" s="172" t="s">
        <v>313</v>
      </c>
      <c r="AU681" s="172" t="s">
        <v>81</v>
      </c>
      <c r="AV681" s="15" t="s">
        <v>108</v>
      </c>
      <c r="AW681" s="15" t="s">
        <v>34</v>
      </c>
      <c r="AX681" s="15" t="s">
        <v>79</v>
      </c>
      <c r="AY681" s="172" t="s">
        <v>306</v>
      </c>
    </row>
    <row r="682" spans="2:65" s="1" customFormat="1" ht="16.5" customHeight="1">
      <c r="B682" s="33"/>
      <c r="C682" s="133" t="s">
        <v>1477</v>
      </c>
      <c r="D682" s="133" t="s">
        <v>308</v>
      </c>
      <c r="E682" s="134" t="s">
        <v>6664</v>
      </c>
      <c r="F682" s="135" t="s">
        <v>6665</v>
      </c>
      <c r="G682" s="136" t="s">
        <v>5493</v>
      </c>
      <c r="H682" s="137">
        <v>1</v>
      </c>
      <c r="I682" s="138"/>
      <c r="J682" s="139">
        <f>ROUND(I682*H682,2)</f>
        <v>0</v>
      </c>
      <c r="K682" s="135" t="s">
        <v>311</v>
      </c>
      <c r="L682" s="33"/>
      <c r="M682" s="140" t="s">
        <v>21</v>
      </c>
      <c r="N682" s="141" t="s">
        <v>43</v>
      </c>
      <c r="P682" s="142">
        <f>O682*H682</f>
        <v>0</v>
      </c>
      <c r="Q682" s="142">
        <v>0</v>
      </c>
      <c r="R682" s="142">
        <f>Q682*H682</f>
        <v>0</v>
      </c>
      <c r="S682" s="142">
        <v>0</v>
      </c>
      <c r="T682" s="143">
        <f>S682*H682</f>
        <v>0</v>
      </c>
      <c r="AR682" s="144" t="s">
        <v>368</v>
      </c>
      <c r="AT682" s="144" t="s">
        <v>308</v>
      </c>
      <c r="AU682" s="144" t="s">
        <v>81</v>
      </c>
      <c r="AY682" s="18" t="s">
        <v>306</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368</v>
      </c>
      <c r="BM682" s="144" t="s">
        <v>2478</v>
      </c>
    </row>
    <row r="683" spans="2:65" s="1" customFormat="1" ht="24.2" customHeight="1">
      <c r="B683" s="33"/>
      <c r="C683" s="133" t="s">
        <v>1482</v>
      </c>
      <c r="D683" s="133" t="s">
        <v>308</v>
      </c>
      <c r="E683" s="134" t="s">
        <v>6666</v>
      </c>
      <c r="F683" s="135" t="s">
        <v>6667</v>
      </c>
      <c r="G683" s="136" t="s">
        <v>661</v>
      </c>
      <c r="H683" s="137">
        <v>7</v>
      </c>
      <c r="I683" s="138"/>
      <c r="J683" s="139">
        <f>ROUND(I683*H683,2)</f>
        <v>0</v>
      </c>
      <c r="K683" s="135" t="s">
        <v>3596</v>
      </c>
      <c r="L683" s="33"/>
      <c r="M683" s="140" t="s">
        <v>21</v>
      </c>
      <c r="N683" s="141" t="s">
        <v>43</v>
      </c>
      <c r="P683" s="142">
        <f>O683*H683</f>
        <v>0</v>
      </c>
      <c r="Q683" s="142">
        <v>1.7000000000000001E-4</v>
      </c>
      <c r="R683" s="142">
        <f>Q683*H683</f>
        <v>1.1900000000000001E-3</v>
      </c>
      <c r="S683" s="142">
        <v>0</v>
      </c>
      <c r="T683" s="143">
        <f>S683*H683</f>
        <v>0</v>
      </c>
      <c r="AR683" s="144" t="s">
        <v>108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6668</v>
      </c>
    </row>
    <row r="684" spans="2:65" s="1" customFormat="1">
      <c r="B684" s="33"/>
      <c r="D684" s="161" t="s">
        <v>321</v>
      </c>
      <c r="F684" s="162" t="s">
        <v>6669</v>
      </c>
      <c r="I684" s="163"/>
      <c r="L684" s="33"/>
      <c r="M684" s="164"/>
      <c r="T684" s="52"/>
      <c r="AT684" s="18" t="s">
        <v>321</v>
      </c>
      <c r="AU684" s="18" t="s">
        <v>81</v>
      </c>
    </row>
    <row r="685" spans="2:65" s="1" customFormat="1" ht="24.2" customHeight="1">
      <c r="B685" s="33"/>
      <c r="C685" s="179" t="s">
        <v>1488</v>
      </c>
      <c r="D685" s="179" t="s">
        <v>447</v>
      </c>
      <c r="E685" s="180" t="s">
        <v>6670</v>
      </c>
      <c r="F685" s="181" t="s">
        <v>6671</v>
      </c>
      <c r="G685" s="182" t="s">
        <v>661</v>
      </c>
      <c r="H685" s="183">
        <v>7</v>
      </c>
      <c r="I685" s="184"/>
      <c r="J685" s="185">
        <f>ROUND(I685*H685,2)</f>
        <v>0</v>
      </c>
      <c r="K685" s="181" t="s">
        <v>3596</v>
      </c>
      <c r="L685" s="186"/>
      <c r="M685" s="187" t="s">
        <v>21</v>
      </c>
      <c r="N685" s="188" t="s">
        <v>43</v>
      </c>
      <c r="P685" s="142">
        <f>O685*H685</f>
        <v>0</v>
      </c>
      <c r="Q685" s="142">
        <v>6.4999999999999997E-4</v>
      </c>
      <c r="R685" s="142">
        <f>Q685*H685</f>
        <v>4.5500000000000002E-3</v>
      </c>
      <c r="S685" s="142">
        <v>0</v>
      </c>
      <c r="T685" s="143">
        <f>S685*H685</f>
        <v>0</v>
      </c>
      <c r="AR685" s="144" t="s">
        <v>365</v>
      </c>
      <c r="AT685" s="144" t="s">
        <v>447</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6672</v>
      </c>
    </row>
    <row r="686" spans="2:65" s="1" customFormat="1" ht="24.2" customHeight="1">
      <c r="B686" s="33"/>
      <c r="C686" s="133" t="s">
        <v>1495</v>
      </c>
      <c r="D686" s="133" t="s">
        <v>308</v>
      </c>
      <c r="E686" s="134" t="s">
        <v>5022</v>
      </c>
      <c r="F686" s="135" t="s">
        <v>5023</v>
      </c>
      <c r="G686" s="136" t="s">
        <v>661</v>
      </c>
      <c r="H686" s="137">
        <v>1</v>
      </c>
      <c r="I686" s="138"/>
      <c r="J686" s="139">
        <f>ROUND(I686*H686,2)</f>
        <v>0</v>
      </c>
      <c r="K686" s="135" t="s">
        <v>3596</v>
      </c>
      <c r="L686" s="33"/>
      <c r="M686" s="140" t="s">
        <v>21</v>
      </c>
      <c r="N686" s="141" t="s">
        <v>43</v>
      </c>
      <c r="P686" s="142">
        <f>O686*H686</f>
        <v>0</v>
      </c>
      <c r="Q686" s="142">
        <v>0</v>
      </c>
      <c r="R686" s="142">
        <f>Q686*H686</f>
        <v>0</v>
      </c>
      <c r="S686" s="142">
        <v>0</v>
      </c>
      <c r="T686" s="143">
        <f>S686*H686</f>
        <v>0</v>
      </c>
      <c r="AR686" s="144" t="s">
        <v>368</v>
      </c>
      <c r="AT686" s="144" t="s">
        <v>308</v>
      </c>
      <c r="AU686" s="144" t="s">
        <v>81</v>
      </c>
      <c r="AY686" s="18" t="s">
        <v>306</v>
      </c>
      <c r="BE686" s="145">
        <f>IF(N686="základní",J686,0)</f>
        <v>0</v>
      </c>
      <c r="BF686" s="145">
        <f>IF(N686="snížená",J686,0)</f>
        <v>0</v>
      </c>
      <c r="BG686" s="145">
        <f>IF(N686="zákl. přenesená",J686,0)</f>
        <v>0</v>
      </c>
      <c r="BH686" s="145">
        <f>IF(N686="sníž. přenesená",J686,0)</f>
        <v>0</v>
      </c>
      <c r="BI686" s="145">
        <f>IF(N686="nulová",J686,0)</f>
        <v>0</v>
      </c>
      <c r="BJ686" s="18" t="s">
        <v>79</v>
      </c>
      <c r="BK686" s="145">
        <f>ROUND(I686*H686,2)</f>
        <v>0</v>
      </c>
      <c r="BL686" s="18" t="s">
        <v>368</v>
      </c>
      <c r="BM686" s="144" t="s">
        <v>6673</v>
      </c>
    </row>
    <row r="687" spans="2:65" s="1" customFormat="1">
      <c r="B687" s="33"/>
      <c r="D687" s="161" t="s">
        <v>321</v>
      </c>
      <c r="F687" s="162" t="s">
        <v>5025</v>
      </c>
      <c r="I687" s="163"/>
      <c r="L687" s="33"/>
      <c r="M687" s="164"/>
      <c r="T687" s="52"/>
      <c r="AT687" s="18" t="s">
        <v>321</v>
      </c>
      <c r="AU687" s="18" t="s">
        <v>81</v>
      </c>
    </row>
    <row r="688" spans="2:65" s="1" customFormat="1" ht="16.5" customHeight="1">
      <c r="B688" s="33"/>
      <c r="C688" s="179" t="s">
        <v>1504</v>
      </c>
      <c r="D688" s="179" t="s">
        <v>447</v>
      </c>
      <c r="E688" s="180" t="s">
        <v>5027</v>
      </c>
      <c r="F688" s="181" t="s">
        <v>5028</v>
      </c>
      <c r="G688" s="182" t="s">
        <v>240</v>
      </c>
      <c r="H688" s="183">
        <v>158.4</v>
      </c>
      <c r="I688" s="184"/>
      <c r="J688" s="185">
        <f>ROUND(I688*H688,2)</f>
        <v>0</v>
      </c>
      <c r="K688" s="181" t="s">
        <v>3596</v>
      </c>
      <c r="L688" s="186"/>
      <c r="M688" s="187" t="s">
        <v>21</v>
      </c>
      <c r="N688" s="188" t="s">
        <v>43</v>
      </c>
      <c r="P688" s="142">
        <f>O688*H688</f>
        <v>0</v>
      </c>
      <c r="Q688" s="142">
        <v>1.4999999999999999E-4</v>
      </c>
      <c r="R688" s="142">
        <f>Q688*H688</f>
        <v>2.376E-2</v>
      </c>
      <c r="S688" s="142">
        <v>0</v>
      </c>
      <c r="T688" s="143">
        <f>S688*H688</f>
        <v>0</v>
      </c>
      <c r="AR688" s="144" t="s">
        <v>530</v>
      </c>
      <c r="AT688" s="144" t="s">
        <v>447</v>
      </c>
      <c r="AU688" s="144" t="s">
        <v>81</v>
      </c>
      <c r="AY688" s="18" t="s">
        <v>306</v>
      </c>
      <c r="BE688" s="145">
        <f>IF(N688="základní",J688,0)</f>
        <v>0</v>
      </c>
      <c r="BF688" s="145">
        <f>IF(N688="snížená",J688,0)</f>
        <v>0</v>
      </c>
      <c r="BG688" s="145">
        <f>IF(N688="zákl. přenesená",J688,0)</f>
        <v>0</v>
      </c>
      <c r="BH688" s="145">
        <f>IF(N688="sníž. přenesená",J688,0)</f>
        <v>0</v>
      </c>
      <c r="BI688" s="145">
        <f>IF(N688="nulová",J688,0)</f>
        <v>0</v>
      </c>
      <c r="BJ688" s="18" t="s">
        <v>79</v>
      </c>
      <c r="BK688" s="145">
        <f>ROUND(I688*H688,2)</f>
        <v>0</v>
      </c>
      <c r="BL688" s="18" t="s">
        <v>368</v>
      </c>
      <c r="BM688" s="144" t="s">
        <v>6674</v>
      </c>
    </row>
    <row r="689" spans="2:65" s="1" customFormat="1" ht="24.2" customHeight="1">
      <c r="B689" s="33"/>
      <c r="C689" s="133" t="s">
        <v>1514</v>
      </c>
      <c r="D689" s="133" t="s">
        <v>308</v>
      </c>
      <c r="E689" s="134" t="s">
        <v>6675</v>
      </c>
      <c r="F689" s="135" t="s">
        <v>6676</v>
      </c>
      <c r="G689" s="136" t="s">
        <v>375</v>
      </c>
      <c r="H689" s="137">
        <v>0.23100000000000001</v>
      </c>
      <c r="I689" s="138"/>
      <c r="J689" s="139">
        <f>ROUND(I689*H689,2)</f>
        <v>0</v>
      </c>
      <c r="K689" s="135" t="s">
        <v>3596</v>
      </c>
      <c r="L689" s="33"/>
      <c r="M689" s="140" t="s">
        <v>21</v>
      </c>
      <c r="N689" s="141" t="s">
        <v>43</v>
      </c>
      <c r="P689" s="142">
        <f>O689*H689</f>
        <v>0</v>
      </c>
      <c r="Q689" s="142">
        <v>0</v>
      </c>
      <c r="R689" s="142">
        <f>Q689*H689</f>
        <v>0</v>
      </c>
      <c r="S689" s="142">
        <v>0</v>
      </c>
      <c r="T689" s="143">
        <f>S689*H689</f>
        <v>0</v>
      </c>
      <c r="AR689" s="144" t="s">
        <v>368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368</v>
      </c>
      <c r="BM689" s="144" t="s">
        <v>2489</v>
      </c>
    </row>
    <row r="690" spans="2:65" s="1" customFormat="1">
      <c r="B690" s="33"/>
      <c r="D690" s="161" t="s">
        <v>321</v>
      </c>
      <c r="F690" s="162" t="s">
        <v>6677</v>
      </c>
      <c r="I690" s="163"/>
      <c r="L690" s="33"/>
      <c r="M690" s="164"/>
      <c r="T690" s="52"/>
      <c r="AT690" s="18" t="s">
        <v>321</v>
      </c>
      <c r="AU690" s="18" t="s">
        <v>81</v>
      </c>
    </row>
    <row r="691" spans="2:65" s="1" customFormat="1" ht="37.9" customHeight="1">
      <c r="B691" s="33"/>
      <c r="C691" s="133" t="s">
        <v>1521</v>
      </c>
      <c r="D691" s="133" t="s">
        <v>308</v>
      </c>
      <c r="E691" s="134" t="s">
        <v>6678</v>
      </c>
      <c r="F691" s="135" t="s">
        <v>6679</v>
      </c>
      <c r="G691" s="136" t="s">
        <v>375</v>
      </c>
      <c r="H691" s="137">
        <v>0.23100000000000001</v>
      </c>
      <c r="I691" s="138"/>
      <c r="J691" s="139">
        <f>ROUND(I691*H691,2)</f>
        <v>0</v>
      </c>
      <c r="K691" s="135" t="s">
        <v>3596</v>
      </c>
      <c r="L691" s="33"/>
      <c r="M691" s="140" t="s">
        <v>21</v>
      </c>
      <c r="N691" s="141" t="s">
        <v>43</v>
      </c>
      <c r="P691" s="142">
        <f>O691*H691</f>
        <v>0</v>
      </c>
      <c r="Q691" s="142">
        <v>0</v>
      </c>
      <c r="R691" s="142">
        <f>Q691*H691</f>
        <v>0</v>
      </c>
      <c r="S691" s="142">
        <v>0</v>
      </c>
      <c r="T691" s="143">
        <f>S691*H691</f>
        <v>0</v>
      </c>
      <c r="AR691" s="144" t="s">
        <v>368</v>
      </c>
      <c r="AT691" s="144" t="s">
        <v>308</v>
      </c>
      <c r="AU691" s="144" t="s">
        <v>81</v>
      </c>
      <c r="AY691" s="18" t="s">
        <v>306</v>
      </c>
      <c r="BE691" s="145">
        <f>IF(N691="základní",J691,0)</f>
        <v>0</v>
      </c>
      <c r="BF691" s="145">
        <f>IF(N691="snížená",J691,0)</f>
        <v>0</v>
      </c>
      <c r="BG691" s="145">
        <f>IF(N691="zákl. přenesená",J691,0)</f>
        <v>0</v>
      </c>
      <c r="BH691" s="145">
        <f>IF(N691="sníž. přenesená",J691,0)</f>
        <v>0</v>
      </c>
      <c r="BI691" s="145">
        <f>IF(N691="nulová",J691,0)</f>
        <v>0</v>
      </c>
      <c r="BJ691" s="18" t="s">
        <v>79</v>
      </c>
      <c r="BK691" s="145">
        <f>ROUND(I691*H691,2)</f>
        <v>0</v>
      </c>
      <c r="BL691" s="18" t="s">
        <v>368</v>
      </c>
      <c r="BM691" s="144" t="s">
        <v>2502</v>
      </c>
    </row>
    <row r="692" spans="2:65" s="1" customFormat="1">
      <c r="B692" s="33"/>
      <c r="D692" s="161" t="s">
        <v>321</v>
      </c>
      <c r="F692" s="162" t="s">
        <v>6680</v>
      </c>
      <c r="I692" s="163"/>
      <c r="L692" s="33"/>
      <c r="M692" s="164"/>
      <c r="T692" s="52"/>
      <c r="AT692" s="18" t="s">
        <v>321</v>
      </c>
      <c r="AU692" s="18" t="s">
        <v>81</v>
      </c>
    </row>
    <row r="693" spans="2:65" s="11" customFormat="1" ht="22.9" customHeight="1">
      <c r="B693" s="121"/>
      <c r="D693" s="122" t="s">
        <v>71</v>
      </c>
      <c r="E693" s="131" t="s">
        <v>2166</v>
      </c>
      <c r="F693" s="131" t="s">
        <v>2167</v>
      </c>
      <c r="I693" s="124"/>
      <c r="J693" s="132">
        <f>BK693</f>
        <v>0</v>
      </c>
      <c r="L693" s="121"/>
      <c r="M693" s="126"/>
      <c r="P693" s="127">
        <f>SUM(P694:P721)</f>
        <v>0</v>
      </c>
      <c r="R693" s="127">
        <f>SUM(R694:R721)</f>
        <v>0</v>
      </c>
      <c r="T693" s="128">
        <f>SUM(T694:T721)</f>
        <v>0</v>
      </c>
      <c r="AR693" s="122" t="s">
        <v>81</v>
      </c>
      <c r="AT693" s="129" t="s">
        <v>71</v>
      </c>
      <c r="AU693" s="129" t="s">
        <v>79</v>
      </c>
      <c r="AY693" s="122" t="s">
        <v>306</v>
      </c>
      <c r="BK693" s="130">
        <f>SUM(BK694:BK721)</f>
        <v>0</v>
      </c>
    </row>
    <row r="694" spans="2:65" s="1" customFormat="1" ht="21.75" customHeight="1">
      <c r="B694" s="33"/>
      <c r="C694" s="133" t="s">
        <v>1527</v>
      </c>
      <c r="D694" s="133" t="s">
        <v>308</v>
      </c>
      <c r="E694" s="134" t="s">
        <v>6681</v>
      </c>
      <c r="F694" s="135" t="s">
        <v>6682</v>
      </c>
      <c r="G694" s="136" t="s">
        <v>236</v>
      </c>
      <c r="H694" s="137">
        <v>84.489000000000004</v>
      </c>
      <c r="I694" s="138"/>
      <c r="J694" s="139">
        <f>ROUND(I694*H694,2)</f>
        <v>0</v>
      </c>
      <c r="K694" s="135" t="s">
        <v>3596</v>
      </c>
      <c r="L694" s="33"/>
      <c r="M694" s="140" t="s">
        <v>21</v>
      </c>
      <c r="N694" s="141" t="s">
        <v>43</v>
      </c>
      <c r="P694" s="142">
        <f>O694*H694</f>
        <v>0</v>
      </c>
      <c r="Q694" s="142">
        <v>0</v>
      </c>
      <c r="R694" s="142">
        <f>Q694*H694</f>
        <v>0</v>
      </c>
      <c r="S694" s="142">
        <v>0</v>
      </c>
      <c r="T694" s="143">
        <f>S694*H694</f>
        <v>0</v>
      </c>
      <c r="AR694" s="144" t="s">
        <v>368</v>
      </c>
      <c r="AT694" s="144" t="s">
        <v>308</v>
      </c>
      <c r="AU694" s="144" t="s">
        <v>81</v>
      </c>
      <c r="AY694" s="18" t="s">
        <v>306</v>
      </c>
      <c r="BE694" s="145">
        <f>IF(N694="základní",J694,0)</f>
        <v>0</v>
      </c>
      <c r="BF694" s="145">
        <f>IF(N694="snížená",J694,0)</f>
        <v>0</v>
      </c>
      <c r="BG694" s="145">
        <f>IF(N694="zákl. přenesená",J694,0)</f>
        <v>0</v>
      </c>
      <c r="BH694" s="145">
        <f>IF(N694="sníž. přenesená",J694,0)</f>
        <v>0</v>
      </c>
      <c r="BI694" s="145">
        <f>IF(N694="nulová",J694,0)</f>
        <v>0</v>
      </c>
      <c r="BJ694" s="18" t="s">
        <v>79</v>
      </c>
      <c r="BK694" s="145">
        <f>ROUND(I694*H694,2)</f>
        <v>0</v>
      </c>
      <c r="BL694" s="18" t="s">
        <v>368</v>
      </c>
      <c r="BM694" s="144" t="s">
        <v>2514</v>
      </c>
    </row>
    <row r="695" spans="2:65" s="1" customFormat="1">
      <c r="B695" s="33"/>
      <c r="D695" s="161" t="s">
        <v>321</v>
      </c>
      <c r="F695" s="162" t="s">
        <v>6683</v>
      </c>
      <c r="I695" s="163"/>
      <c r="L695" s="33"/>
      <c r="M695" s="164"/>
      <c r="T695" s="52"/>
      <c r="AT695" s="18" t="s">
        <v>321</v>
      </c>
      <c r="AU695" s="18" t="s">
        <v>81</v>
      </c>
    </row>
    <row r="696" spans="2:65" s="12" customFormat="1">
      <c r="B696" s="146"/>
      <c r="D696" s="147" t="s">
        <v>313</v>
      </c>
      <c r="E696" s="148" t="s">
        <v>21</v>
      </c>
      <c r="F696" s="149" t="s">
        <v>6454</v>
      </c>
      <c r="H696" s="150">
        <v>84.489000000000004</v>
      </c>
      <c r="I696" s="151"/>
      <c r="L696" s="146"/>
      <c r="M696" s="152"/>
      <c r="T696" s="153"/>
      <c r="AT696" s="148" t="s">
        <v>313</v>
      </c>
      <c r="AU696" s="148" t="s">
        <v>81</v>
      </c>
      <c r="AV696" s="12" t="s">
        <v>81</v>
      </c>
      <c r="AW696" s="12" t="s">
        <v>34</v>
      </c>
      <c r="AX696" s="12" t="s">
        <v>72</v>
      </c>
      <c r="AY696" s="148" t="s">
        <v>306</v>
      </c>
    </row>
    <row r="697" spans="2:65" s="15" customFormat="1">
      <c r="B697" s="171"/>
      <c r="D697" s="147" t="s">
        <v>313</v>
      </c>
      <c r="E697" s="172" t="s">
        <v>21</v>
      </c>
      <c r="F697" s="173" t="s">
        <v>331</v>
      </c>
      <c r="H697" s="174">
        <v>84.489000000000004</v>
      </c>
      <c r="I697" s="175"/>
      <c r="L697" s="171"/>
      <c r="M697" s="176"/>
      <c r="T697" s="177"/>
      <c r="AT697" s="172" t="s">
        <v>313</v>
      </c>
      <c r="AU697" s="172" t="s">
        <v>81</v>
      </c>
      <c r="AV697" s="15" t="s">
        <v>108</v>
      </c>
      <c r="AW697" s="15" t="s">
        <v>34</v>
      </c>
      <c r="AX697" s="15" t="s">
        <v>79</v>
      </c>
      <c r="AY697" s="172" t="s">
        <v>306</v>
      </c>
    </row>
    <row r="698" spans="2:65" s="1" customFormat="1" ht="24.2" customHeight="1">
      <c r="B698" s="33"/>
      <c r="C698" s="133" t="s">
        <v>1532</v>
      </c>
      <c r="D698" s="133" t="s">
        <v>308</v>
      </c>
      <c r="E698" s="134" t="s">
        <v>6684</v>
      </c>
      <c r="F698" s="135" t="s">
        <v>6685</v>
      </c>
      <c r="G698" s="136" t="s">
        <v>240</v>
      </c>
      <c r="H698" s="137">
        <v>18.25</v>
      </c>
      <c r="I698" s="138"/>
      <c r="J698" s="139">
        <f>ROUND(I698*H698,2)</f>
        <v>0</v>
      </c>
      <c r="K698" s="135" t="s">
        <v>3596</v>
      </c>
      <c r="L698" s="33"/>
      <c r="M698" s="140" t="s">
        <v>21</v>
      </c>
      <c r="N698" s="141" t="s">
        <v>43</v>
      </c>
      <c r="P698" s="142">
        <f>O698*H698</f>
        <v>0</v>
      </c>
      <c r="Q698" s="142">
        <v>0</v>
      </c>
      <c r="R698" s="142">
        <f>Q698*H698</f>
        <v>0</v>
      </c>
      <c r="S698" s="142">
        <v>0</v>
      </c>
      <c r="T698" s="143">
        <f>S698*H698</f>
        <v>0</v>
      </c>
      <c r="AR698" s="144" t="s">
        <v>368</v>
      </c>
      <c r="AT698" s="144" t="s">
        <v>308</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368</v>
      </c>
      <c r="BM698" s="144" t="s">
        <v>2526</v>
      </c>
    </row>
    <row r="699" spans="2:65" s="1" customFormat="1">
      <c r="B699" s="33"/>
      <c r="D699" s="161" t="s">
        <v>321</v>
      </c>
      <c r="F699" s="162" t="s">
        <v>6686</v>
      </c>
      <c r="I699" s="163"/>
      <c r="L699" s="33"/>
      <c r="M699" s="164"/>
      <c r="T699" s="52"/>
      <c r="AT699" s="18" t="s">
        <v>321</v>
      </c>
      <c r="AU699" s="18" t="s">
        <v>81</v>
      </c>
    </row>
    <row r="700" spans="2:65" s="12" customFormat="1">
      <c r="B700" s="146"/>
      <c r="D700" s="147" t="s">
        <v>313</v>
      </c>
      <c r="E700" s="148" t="s">
        <v>21</v>
      </c>
      <c r="F700" s="149" t="s">
        <v>6687</v>
      </c>
      <c r="H700" s="150">
        <v>18.25</v>
      </c>
      <c r="I700" s="151"/>
      <c r="L700" s="146"/>
      <c r="M700" s="152"/>
      <c r="T700" s="153"/>
      <c r="AT700" s="148" t="s">
        <v>313</v>
      </c>
      <c r="AU700" s="148" t="s">
        <v>81</v>
      </c>
      <c r="AV700" s="12" t="s">
        <v>81</v>
      </c>
      <c r="AW700" s="12" t="s">
        <v>34</v>
      </c>
      <c r="AX700" s="12" t="s">
        <v>72</v>
      </c>
      <c r="AY700" s="148" t="s">
        <v>306</v>
      </c>
    </row>
    <row r="701" spans="2:65" s="15" customFormat="1">
      <c r="B701" s="171"/>
      <c r="D701" s="147" t="s">
        <v>313</v>
      </c>
      <c r="E701" s="172" t="s">
        <v>21</v>
      </c>
      <c r="F701" s="173" t="s">
        <v>331</v>
      </c>
      <c r="H701" s="174">
        <v>18.25</v>
      </c>
      <c r="I701" s="175"/>
      <c r="L701" s="171"/>
      <c r="M701" s="176"/>
      <c r="T701" s="177"/>
      <c r="AT701" s="172" t="s">
        <v>313</v>
      </c>
      <c r="AU701" s="172" t="s">
        <v>81</v>
      </c>
      <c r="AV701" s="15" t="s">
        <v>108</v>
      </c>
      <c r="AW701" s="15" t="s">
        <v>34</v>
      </c>
      <c r="AX701" s="15" t="s">
        <v>79</v>
      </c>
      <c r="AY701" s="172" t="s">
        <v>306</v>
      </c>
    </row>
    <row r="702" spans="2:65" s="1" customFormat="1" ht="24.2" customHeight="1">
      <c r="B702" s="33"/>
      <c r="C702" s="179" t="s">
        <v>1538</v>
      </c>
      <c r="D702" s="179" t="s">
        <v>447</v>
      </c>
      <c r="E702" s="180" t="s">
        <v>6688</v>
      </c>
      <c r="F702" s="181" t="s">
        <v>6689</v>
      </c>
      <c r="G702" s="182" t="s">
        <v>240</v>
      </c>
      <c r="H702" s="183">
        <v>20.074999999999999</v>
      </c>
      <c r="I702" s="184"/>
      <c r="J702" s="185">
        <f>ROUND(I702*H702,2)</f>
        <v>0</v>
      </c>
      <c r="K702" s="181" t="s">
        <v>3596</v>
      </c>
      <c r="L702" s="186"/>
      <c r="M702" s="187" t="s">
        <v>21</v>
      </c>
      <c r="N702" s="188" t="s">
        <v>43</v>
      </c>
      <c r="P702" s="142">
        <f>O702*H702</f>
        <v>0</v>
      </c>
      <c r="Q702" s="142">
        <v>0</v>
      </c>
      <c r="R702" s="142">
        <f>Q702*H702</f>
        <v>0</v>
      </c>
      <c r="S702" s="142">
        <v>0</v>
      </c>
      <c r="T702" s="143">
        <f>S702*H702</f>
        <v>0</v>
      </c>
      <c r="AR702" s="144" t="s">
        <v>530</v>
      </c>
      <c r="AT702" s="144" t="s">
        <v>447</v>
      </c>
      <c r="AU702" s="144" t="s">
        <v>81</v>
      </c>
      <c r="AY702" s="18" t="s">
        <v>306</v>
      </c>
      <c r="BE702" s="145">
        <f>IF(N702="základní",J702,0)</f>
        <v>0</v>
      </c>
      <c r="BF702" s="145">
        <f>IF(N702="snížená",J702,0)</f>
        <v>0</v>
      </c>
      <c r="BG702" s="145">
        <f>IF(N702="zákl. přenesená",J702,0)</f>
        <v>0</v>
      </c>
      <c r="BH702" s="145">
        <f>IF(N702="sníž. přenesená",J702,0)</f>
        <v>0</v>
      </c>
      <c r="BI702" s="145">
        <f>IF(N702="nulová",J702,0)</f>
        <v>0</v>
      </c>
      <c r="BJ702" s="18" t="s">
        <v>79</v>
      </c>
      <c r="BK702" s="145">
        <f>ROUND(I702*H702,2)</f>
        <v>0</v>
      </c>
      <c r="BL702" s="18" t="s">
        <v>368</v>
      </c>
      <c r="BM702" s="144" t="s">
        <v>5285</v>
      </c>
    </row>
    <row r="703" spans="2:65" s="12" customFormat="1">
      <c r="B703" s="146"/>
      <c r="D703" s="147" t="s">
        <v>313</v>
      </c>
      <c r="E703" s="148" t="s">
        <v>21</v>
      </c>
      <c r="F703" s="149" t="s">
        <v>6690</v>
      </c>
      <c r="H703" s="150">
        <v>20.074999999999999</v>
      </c>
      <c r="I703" s="151"/>
      <c r="L703" s="146"/>
      <c r="M703" s="152"/>
      <c r="T703" s="153"/>
      <c r="AT703" s="148" t="s">
        <v>313</v>
      </c>
      <c r="AU703" s="148" t="s">
        <v>81</v>
      </c>
      <c r="AV703" s="12" t="s">
        <v>81</v>
      </c>
      <c r="AW703" s="12" t="s">
        <v>34</v>
      </c>
      <c r="AX703" s="12" t="s">
        <v>72</v>
      </c>
      <c r="AY703" s="148" t="s">
        <v>306</v>
      </c>
    </row>
    <row r="704" spans="2:65" s="15" customFormat="1">
      <c r="B704" s="171"/>
      <c r="D704" s="147" t="s">
        <v>313</v>
      </c>
      <c r="E704" s="172" t="s">
        <v>21</v>
      </c>
      <c r="F704" s="173" t="s">
        <v>331</v>
      </c>
      <c r="H704" s="174">
        <v>20.074999999999999</v>
      </c>
      <c r="I704" s="175"/>
      <c r="L704" s="171"/>
      <c r="M704" s="176"/>
      <c r="T704" s="177"/>
      <c r="AT704" s="172" t="s">
        <v>313</v>
      </c>
      <c r="AU704" s="172" t="s">
        <v>81</v>
      </c>
      <c r="AV704" s="15" t="s">
        <v>108</v>
      </c>
      <c r="AW704" s="15" t="s">
        <v>34</v>
      </c>
      <c r="AX704" s="15" t="s">
        <v>79</v>
      </c>
      <c r="AY704" s="172" t="s">
        <v>306</v>
      </c>
    </row>
    <row r="705" spans="2:65" s="1" customFormat="1" ht="24.2" customHeight="1">
      <c r="B705" s="33"/>
      <c r="C705" s="133" t="s">
        <v>1541</v>
      </c>
      <c r="D705" s="133" t="s">
        <v>308</v>
      </c>
      <c r="E705" s="134" t="s">
        <v>6691</v>
      </c>
      <c r="F705" s="135" t="s">
        <v>6692</v>
      </c>
      <c r="G705" s="136" t="s">
        <v>240</v>
      </c>
      <c r="H705" s="137">
        <v>18.25</v>
      </c>
      <c r="I705" s="138"/>
      <c r="J705" s="139">
        <f>ROUND(I705*H705,2)</f>
        <v>0</v>
      </c>
      <c r="K705" s="135" t="s">
        <v>3596</v>
      </c>
      <c r="L705" s="33"/>
      <c r="M705" s="140" t="s">
        <v>21</v>
      </c>
      <c r="N705" s="141" t="s">
        <v>43</v>
      </c>
      <c r="P705" s="142">
        <f>O705*H705</f>
        <v>0</v>
      </c>
      <c r="Q705" s="142">
        <v>0</v>
      </c>
      <c r="R705" s="142">
        <f>Q705*H705</f>
        <v>0</v>
      </c>
      <c r="S705" s="142">
        <v>0</v>
      </c>
      <c r="T705" s="143">
        <f>S705*H705</f>
        <v>0</v>
      </c>
      <c r="AR705" s="144" t="s">
        <v>368</v>
      </c>
      <c r="AT705" s="144" t="s">
        <v>308</v>
      </c>
      <c r="AU705" s="144" t="s">
        <v>81</v>
      </c>
      <c r="AY705" s="18" t="s">
        <v>306</v>
      </c>
      <c r="BE705" s="145">
        <f>IF(N705="základní",J705,0)</f>
        <v>0</v>
      </c>
      <c r="BF705" s="145">
        <f>IF(N705="snížená",J705,0)</f>
        <v>0</v>
      </c>
      <c r="BG705" s="145">
        <f>IF(N705="zákl. přenesená",J705,0)</f>
        <v>0</v>
      </c>
      <c r="BH705" s="145">
        <f>IF(N705="sníž. přenesená",J705,0)</f>
        <v>0</v>
      </c>
      <c r="BI705" s="145">
        <f>IF(N705="nulová",J705,0)</f>
        <v>0</v>
      </c>
      <c r="BJ705" s="18" t="s">
        <v>79</v>
      </c>
      <c r="BK705" s="145">
        <f>ROUND(I705*H705,2)</f>
        <v>0</v>
      </c>
      <c r="BL705" s="18" t="s">
        <v>368</v>
      </c>
      <c r="BM705" s="144" t="s">
        <v>5294</v>
      </c>
    </row>
    <row r="706" spans="2:65" s="1" customFormat="1">
      <c r="B706" s="33"/>
      <c r="D706" s="161" t="s">
        <v>321</v>
      </c>
      <c r="F706" s="162" t="s">
        <v>6693</v>
      </c>
      <c r="I706" s="163"/>
      <c r="L706" s="33"/>
      <c r="M706" s="164"/>
      <c r="T706" s="52"/>
      <c r="AT706" s="18" t="s">
        <v>321</v>
      </c>
      <c r="AU706" s="18" t="s">
        <v>81</v>
      </c>
    </row>
    <row r="707" spans="2:65" s="1" customFormat="1" ht="16.5" customHeight="1">
      <c r="B707" s="33"/>
      <c r="C707" s="179" t="s">
        <v>1549</v>
      </c>
      <c r="D707" s="179" t="s">
        <v>447</v>
      </c>
      <c r="E707" s="180" t="s">
        <v>6694</v>
      </c>
      <c r="F707" s="181" t="s">
        <v>6695</v>
      </c>
      <c r="G707" s="182" t="s">
        <v>236</v>
      </c>
      <c r="H707" s="183">
        <v>18.25</v>
      </c>
      <c r="I707" s="184"/>
      <c r="J707" s="185">
        <f>ROUND(I707*H707,2)</f>
        <v>0</v>
      </c>
      <c r="K707" s="181" t="s">
        <v>3596</v>
      </c>
      <c r="L707" s="186"/>
      <c r="M707" s="187" t="s">
        <v>21</v>
      </c>
      <c r="N707" s="188" t="s">
        <v>43</v>
      </c>
      <c r="P707" s="142">
        <f>O707*H707</f>
        <v>0</v>
      </c>
      <c r="Q707" s="142">
        <v>0</v>
      </c>
      <c r="R707" s="142">
        <f>Q707*H707</f>
        <v>0</v>
      </c>
      <c r="S707" s="142">
        <v>0</v>
      </c>
      <c r="T707" s="143">
        <f>S707*H707</f>
        <v>0</v>
      </c>
      <c r="AR707" s="144" t="s">
        <v>530</v>
      </c>
      <c r="AT707" s="144" t="s">
        <v>447</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368</v>
      </c>
      <c r="BM707" s="144" t="s">
        <v>5304</v>
      </c>
    </row>
    <row r="708" spans="2:65" s="1" customFormat="1" ht="24.2" customHeight="1">
      <c r="B708" s="33"/>
      <c r="C708" s="133" t="s">
        <v>1554</v>
      </c>
      <c r="D708" s="133" t="s">
        <v>308</v>
      </c>
      <c r="E708" s="134" t="s">
        <v>6696</v>
      </c>
      <c r="F708" s="135" t="s">
        <v>6697</v>
      </c>
      <c r="G708" s="136" t="s">
        <v>236</v>
      </c>
      <c r="H708" s="137">
        <v>88.088999999999999</v>
      </c>
      <c r="I708" s="138"/>
      <c r="J708" s="139">
        <f>ROUND(I708*H708,2)</f>
        <v>0</v>
      </c>
      <c r="K708" s="135" t="s">
        <v>3596</v>
      </c>
      <c r="L708" s="33"/>
      <c r="M708" s="140" t="s">
        <v>21</v>
      </c>
      <c r="N708" s="141" t="s">
        <v>43</v>
      </c>
      <c r="P708" s="142">
        <f>O708*H708</f>
        <v>0</v>
      </c>
      <c r="Q708" s="142">
        <v>0</v>
      </c>
      <c r="R708" s="142">
        <f>Q708*H708</f>
        <v>0</v>
      </c>
      <c r="S708" s="142">
        <v>0</v>
      </c>
      <c r="T708" s="143">
        <f>S708*H708</f>
        <v>0</v>
      </c>
      <c r="AR708" s="144" t="s">
        <v>368</v>
      </c>
      <c r="AT708" s="144" t="s">
        <v>308</v>
      </c>
      <c r="AU708" s="144" t="s">
        <v>81</v>
      </c>
      <c r="AY708" s="18" t="s">
        <v>306</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368</v>
      </c>
      <c r="BM708" s="144" t="s">
        <v>5313</v>
      </c>
    </row>
    <row r="709" spans="2:65" s="1" customFormat="1">
      <c r="B709" s="33"/>
      <c r="D709" s="161" t="s">
        <v>321</v>
      </c>
      <c r="F709" s="162" t="s">
        <v>6698</v>
      </c>
      <c r="I709" s="163"/>
      <c r="L709" s="33"/>
      <c r="M709" s="164"/>
      <c r="T709" s="52"/>
      <c r="AT709" s="18" t="s">
        <v>321</v>
      </c>
      <c r="AU709" s="18" t="s">
        <v>81</v>
      </c>
    </row>
    <row r="710" spans="2:65" s="12" customFormat="1">
      <c r="B710" s="146"/>
      <c r="D710" s="147" t="s">
        <v>313</v>
      </c>
      <c r="E710" s="148" t="s">
        <v>21</v>
      </c>
      <c r="F710" s="149" t="s">
        <v>6454</v>
      </c>
      <c r="H710" s="150">
        <v>84.489000000000004</v>
      </c>
      <c r="I710" s="151"/>
      <c r="L710" s="146"/>
      <c r="M710" s="152"/>
      <c r="T710" s="153"/>
      <c r="AT710" s="148" t="s">
        <v>313</v>
      </c>
      <c r="AU710" s="148" t="s">
        <v>81</v>
      </c>
      <c r="AV710" s="12" t="s">
        <v>81</v>
      </c>
      <c r="AW710" s="12" t="s">
        <v>34</v>
      </c>
      <c r="AX710" s="12" t="s">
        <v>72</v>
      </c>
      <c r="AY710" s="148" t="s">
        <v>306</v>
      </c>
    </row>
    <row r="711" spans="2:65" s="12" customFormat="1">
      <c r="B711" s="146"/>
      <c r="D711" s="147" t="s">
        <v>313</v>
      </c>
      <c r="E711" s="148" t="s">
        <v>21</v>
      </c>
      <c r="F711" s="149" t="s">
        <v>6699</v>
      </c>
      <c r="H711" s="150">
        <v>3.6</v>
      </c>
      <c r="I711" s="151"/>
      <c r="L711" s="146"/>
      <c r="M711" s="152"/>
      <c r="T711" s="153"/>
      <c r="AT711" s="148" t="s">
        <v>313</v>
      </c>
      <c r="AU711" s="148" t="s">
        <v>81</v>
      </c>
      <c r="AV711" s="12" t="s">
        <v>81</v>
      </c>
      <c r="AW711" s="12" t="s">
        <v>34</v>
      </c>
      <c r="AX711" s="12" t="s">
        <v>72</v>
      </c>
      <c r="AY711" s="148" t="s">
        <v>306</v>
      </c>
    </row>
    <row r="712" spans="2:65" s="15" customFormat="1">
      <c r="B712" s="171"/>
      <c r="D712" s="147" t="s">
        <v>313</v>
      </c>
      <c r="E712" s="172" t="s">
        <v>21</v>
      </c>
      <c r="F712" s="173" t="s">
        <v>331</v>
      </c>
      <c r="H712" s="174">
        <v>88.088999999999999</v>
      </c>
      <c r="I712" s="175"/>
      <c r="L712" s="171"/>
      <c r="M712" s="176"/>
      <c r="T712" s="177"/>
      <c r="AT712" s="172" t="s">
        <v>313</v>
      </c>
      <c r="AU712" s="172" t="s">
        <v>81</v>
      </c>
      <c r="AV712" s="15" t="s">
        <v>108</v>
      </c>
      <c r="AW712" s="15" t="s">
        <v>34</v>
      </c>
      <c r="AX712" s="15" t="s">
        <v>79</v>
      </c>
      <c r="AY712" s="172" t="s">
        <v>306</v>
      </c>
    </row>
    <row r="713" spans="2:65" s="1" customFormat="1" ht="24.2" customHeight="1">
      <c r="B713" s="33"/>
      <c r="C713" s="179" t="s">
        <v>1558</v>
      </c>
      <c r="D713" s="179" t="s">
        <v>447</v>
      </c>
      <c r="E713" s="180" t="s">
        <v>6700</v>
      </c>
      <c r="F713" s="181" t="s">
        <v>6701</v>
      </c>
      <c r="G713" s="182" t="s">
        <v>236</v>
      </c>
      <c r="H713" s="183">
        <v>101.30200000000001</v>
      </c>
      <c r="I713" s="184"/>
      <c r="J713" s="185">
        <f>ROUND(I713*H713,2)</f>
        <v>0</v>
      </c>
      <c r="K713" s="181" t="s">
        <v>3596</v>
      </c>
      <c r="L713" s="186"/>
      <c r="M713" s="187" t="s">
        <v>21</v>
      </c>
      <c r="N713" s="188" t="s">
        <v>43</v>
      </c>
      <c r="P713" s="142">
        <f>O713*H713</f>
        <v>0</v>
      </c>
      <c r="Q713" s="142">
        <v>0</v>
      </c>
      <c r="R713" s="142">
        <f>Q713*H713</f>
        <v>0</v>
      </c>
      <c r="S713" s="142">
        <v>0</v>
      </c>
      <c r="T713" s="143">
        <f>S713*H713</f>
        <v>0</v>
      </c>
      <c r="AR713" s="144" t="s">
        <v>530</v>
      </c>
      <c r="AT713" s="144" t="s">
        <v>447</v>
      </c>
      <c r="AU713" s="144" t="s">
        <v>81</v>
      </c>
      <c r="AY713" s="18" t="s">
        <v>306</v>
      </c>
      <c r="BE713" s="145">
        <f>IF(N713="základní",J713,0)</f>
        <v>0</v>
      </c>
      <c r="BF713" s="145">
        <f>IF(N713="snížená",J713,0)</f>
        <v>0</v>
      </c>
      <c r="BG713" s="145">
        <f>IF(N713="zákl. přenesená",J713,0)</f>
        <v>0</v>
      </c>
      <c r="BH713" s="145">
        <f>IF(N713="sníž. přenesená",J713,0)</f>
        <v>0</v>
      </c>
      <c r="BI713" s="145">
        <f>IF(N713="nulová",J713,0)</f>
        <v>0</v>
      </c>
      <c r="BJ713" s="18" t="s">
        <v>79</v>
      </c>
      <c r="BK713" s="145">
        <f>ROUND(I713*H713,2)</f>
        <v>0</v>
      </c>
      <c r="BL713" s="18" t="s">
        <v>368</v>
      </c>
      <c r="BM713" s="144" t="s">
        <v>5322</v>
      </c>
    </row>
    <row r="714" spans="2:65" s="12" customFormat="1">
      <c r="B714" s="146"/>
      <c r="D714" s="147" t="s">
        <v>313</v>
      </c>
      <c r="E714" s="148" t="s">
        <v>21</v>
      </c>
      <c r="F714" s="149" t="s">
        <v>6702</v>
      </c>
      <c r="H714" s="150">
        <v>101.30200000000001</v>
      </c>
      <c r="I714" s="151"/>
      <c r="L714" s="146"/>
      <c r="M714" s="152"/>
      <c r="T714" s="153"/>
      <c r="AT714" s="148" t="s">
        <v>313</v>
      </c>
      <c r="AU714" s="148" t="s">
        <v>81</v>
      </c>
      <c r="AV714" s="12" t="s">
        <v>81</v>
      </c>
      <c r="AW714" s="12" t="s">
        <v>34</v>
      </c>
      <c r="AX714" s="12" t="s">
        <v>72</v>
      </c>
      <c r="AY714" s="148" t="s">
        <v>306</v>
      </c>
    </row>
    <row r="715" spans="2:65" s="15" customFormat="1">
      <c r="B715" s="171"/>
      <c r="D715" s="147" t="s">
        <v>313</v>
      </c>
      <c r="E715" s="172" t="s">
        <v>21</v>
      </c>
      <c r="F715" s="173" t="s">
        <v>331</v>
      </c>
      <c r="H715" s="174">
        <v>101.30200000000001</v>
      </c>
      <c r="I715" s="175"/>
      <c r="L715" s="171"/>
      <c r="M715" s="176"/>
      <c r="T715" s="177"/>
      <c r="AT715" s="172" t="s">
        <v>313</v>
      </c>
      <c r="AU715" s="172" t="s">
        <v>81</v>
      </c>
      <c r="AV715" s="15" t="s">
        <v>108</v>
      </c>
      <c r="AW715" s="15" t="s">
        <v>34</v>
      </c>
      <c r="AX715" s="15" t="s">
        <v>79</v>
      </c>
      <c r="AY715" s="172" t="s">
        <v>306</v>
      </c>
    </row>
    <row r="716" spans="2:65" s="1" customFormat="1" ht="16.5" customHeight="1">
      <c r="B716" s="33"/>
      <c r="C716" s="133" t="s">
        <v>1566</v>
      </c>
      <c r="D716" s="133" t="s">
        <v>308</v>
      </c>
      <c r="E716" s="134" t="s">
        <v>5108</v>
      </c>
      <c r="F716" s="135" t="s">
        <v>5109</v>
      </c>
      <c r="G716" s="136" t="s">
        <v>236</v>
      </c>
      <c r="H716" s="137">
        <v>84.489000000000004</v>
      </c>
      <c r="I716" s="138"/>
      <c r="J716" s="139">
        <f>ROUND(I716*H716,2)</f>
        <v>0</v>
      </c>
      <c r="K716" s="135" t="s">
        <v>3596</v>
      </c>
      <c r="L716" s="33"/>
      <c r="M716" s="140" t="s">
        <v>21</v>
      </c>
      <c r="N716" s="141" t="s">
        <v>43</v>
      </c>
      <c r="P716" s="142">
        <f>O716*H716</f>
        <v>0</v>
      </c>
      <c r="Q716" s="142">
        <v>0</v>
      </c>
      <c r="R716" s="142">
        <f>Q716*H716</f>
        <v>0</v>
      </c>
      <c r="S716" s="142">
        <v>0</v>
      </c>
      <c r="T716" s="143">
        <f>S716*H716</f>
        <v>0</v>
      </c>
      <c r="AR716" s="144" t="s">
        <v>368</v>
      </c>
      <c r="AT716" s="144" t="s">
        <v>308</v>
      </c>
      <c r="AU716" s="144" t="s">
        <v>81</v>
      </c>
      <c r="AY716" s="18" t="s">
        <v>306</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368</v>
      </c>
      <c r="BM716" s="144" t="s">
        <v>5337</v>
      </c>
    </row>
    <row r="717" spans="2:65" s="1" customFormat="1">
      <c r="B717" s="33"/>
      <c r="D717" s="161" t="s">
        <v>321</v>
      </c>
      <c r="F717" s="162" t="s">
        <v>5111</v>
      </c>
      <c r="I717" s="163"/>
      <c r="L717" s="33"/>
      <c r="M717" s="164"/>
      <c r="T717" s="52"/>
      <c r="AT717" s="18" t="s">
        <v>321</v>
      </c>
      <c r="AU717" s="18" t="s">
        <v>81</v>
      </c>
    </row>
    <row r="718" spans="2:65" s="1" customFormat="1" ht="24.2" customHeight="1">
      <c r="B718" s="33"/>
      <c r="C718" s="133" t="s">
        <v>1569</v>
      </c>
      <c r="D718" s="133" t="s">
        <v>308</v>
      </c>
      <c r="E718" s="134" t="s">
        <v>2322</v>
      </c>
      <c r="F718" s="135" t="s">
        <v>6703</v>
      </c>
      <c r="G718" s="136" t="s">
        <v>375</v>
      </c>
      <c r="H718" s="137">
        <v>4.165</v>
      </c>
      <c r="I718" s="138"/>
      <c r="J718" s="139">
        <f>ROUND(I718*H718,2)</f>
        <v>0</v>
      </c>
      <c r="K718" s="135" t="s">
        <v>3596</v>
      </c>
      <c r="L718" s="33"/>
      <c r="M718" s="140" t="s">
        <v>21</v>
      </c>
      <c r="N718" s="141" t="s">
        <v>43</v>
      </c>
      <c r="P718" s="142">
        <f>O718*H718</f>
        <v>0</v>
      </c>
      <c r="Q718" s="142">
        <v>0</v>
      </c>
      <c r="R718" s="142">
        <f>Q718*H718</f>
        <v>0</v>
      </c>
      <c r="S718" s="142">
        <v>0</v>
      </c>
      <c r="T718" s="143">
        <f>S718*H718</f>
        <v>0</v>
      </c>
      <c r="AR718" s="144" t="s">
        <v>368</v>
      </c>
      <c r="AT718" s="144" t="s">
        <v>308</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368</v>
      </c>
      <c r="BM718" s="144" t="s">
        <v>5351</v>
      </c>
    </row>
    <row r="719" spans="2:65" s="1" customFormat="1">
      <c r="B719" s="33"/>
      <c r="D719" s="161" t="s">
        <v>321</v>
      </c>
      <c r="F719" s="162" t="s">
        <v>6704</v>
      </c>
      <c r="I719" s="163"/>
      <c r="L719" s="33"/>
      <c r="M719" s="164"/>
      <c r="T719" s="52"/>
      <c r="AT719" s="18" t="s">
        <v>321</v>
      </c>
      <c r="AU719" s="18" t="s">
        <v>81</v>
      </c>
    </row>
    <row r="720" spans="2:65" s="1" customFormat="1" ht="37.9" customHeight="1">
      <c r="B720" s="33"/>
      <c r="C720" s="133" t="s">
        <v>1571</v>
      </c>
      <c r="D720" s="133" t="s">
        <v>308</v>
      </c>
      <c r="E720" s="134" t="s">
        <v>6705</v>
      </c>
      <c r="F720" s="135" t="s">
        <v>6706</v>
      </c>
      <c r="G720" s="136" t="s">
        <v>375</v>
      </c>
      <c r="H720" s="137">
        <v>4.165</v>
      </c>
      <c r="I720" s="138"/>
      <c r="J720" s="139">
        <f>ROUND(I720*H720,2)</f>
        <v>0</v>
      </c>
      <c r="K720" s="135" t="s">
        <v>3596</v>
      </c>
      <c r="L720" s="33"/>
      <c r="M720" s="140" t="s">
        <v>21</v>
      </c>
      <c r="N720" s="141" t="s">
        <v>43</v>
      </c>
      <c r="P720" s="142">
        <f>O720*H720</f>
        <v>0</v>
      </c>
      <c r="Q720" s="142">
        <v>0</v>
      </c>
      <c r="R720" s="142">
        <f>Q720*H720</f>
        <v>0</v>
      </c>
      <c r="S720" s="142">
        <v>0</v>
      </c>
      <c r="T720" s="143">
        <f>S720*H720</f>
        <v>0</v>
      </c>
      <c r="AR720" s="144" t="s">
        <v>368</v>
      </c>
      <c r="AT720" s="144" t="s">
        <v>308</v>
      </c>
      <c r="AU720" s="144" t="s">
        <v>81</v>
      </c>
      <c r="AY720" s="18" t="s">
        <v>306</v>
      </c>
      <c r="BE720" s="145">
        <f>IF(N720="základní",J720,0)</f>
        <v>0</v>
      </c>
      <c r="BF720" s="145">
        <f>IF(N720="snížená",J720,0)</f>
        <v>0</v>
      </c>
      <c r="BG720" s="145">
        <f>IF(N720="zákl. přenesená",J720,0)</f>
        <v>0</v>
      </c>
      <c r="BH720" s="145">
        <f>IF(N720="sníž. přenesená",J720,0)</f>
        <v>0</v>
      </c>
      <c r="BI720" s="145">
        <f>IF(N720="nulová",J720,0)</f>
        <v>0</v>
      </c>
      <c r="BJ720" s="18" t="s">
        <v>79</v>
      </c>
      <c r="BK720" s="145">
        <f>ROUND(I720*H720,2)</f>
        <v>0</v>
      </c>
      <c r="BL720" s="18" t="s">
        <v>368</v>
      </c>
      <c r="BM720" s="144" t="s">
        <v>6707</v>
      </c>
    </row>
    <row r="721" spans="2:65" s="1" customFormat="1">
      <c r="B721" s="33"/>
      <c r="D721" s="161" t="s">
        <v>321</v>
      </c>
      <c r="F721" s="162" t="s">
        <v>6708</v>
      </c>
      <c r="I721" s="163"/>
      <c r="L721" s="33"/>
      <c r="M721" s="164"/>
      <c r="T721" s="52"/>
      <c r="AT721" s="18" t="s">
        <v>321</v>
      </c>
      <c r="AU721" s="18" t="s">
        <v>81</v>
      </c>
    </row>
    <row r="722" spans="2:65" s="11" customFormat="1" ht="22.9" customHeight="1">
      <c r="B722" s="121"/>
      <c r="D722" s="122" t="s">
        <v>71</v>
      </c>
      <c r="E722" s="131" t="s">
        <v>2366</v>
      </c>
      <c r="F722" s="131" t="s">
        <v>2367</v>
      </c>
      <c r="I722" s="124"/>
      <c r="J722" s="132">
        <f>BK722</f>
        <v>0</v>
      </c>
      <c r="L722" s="121"/>
      <c r="M722" s="126"/>
      <c r="P722" s="127">
        <f>SUM(P723:P737)</f>
        <v>0</v>
      </c>
      <c r="R722" s="127">
        <f>SUM(R723:R737)</f>
        <v>0</v>
      </c>
      <c r="T722" s="128">
        <f>SUM(T723:T737)</f>
        <v>0</v>
      </c>
      <c r="AR722" s="122" t="s">
        <v>81</v>
      </c>
      <c r="AT722" s="129" t="s">
        <v>71</v>
      </c>
      <c r="AU722" s="129" t="s">
        <v>79</v>
      </c>
      <c r="AY722" s="122" t="s">
        <v>306</v>
      </c>
      <c r="BK722" s="130">
        <f>SUM(BK723:BK737)</f>
        <v>0</v>
      </c>
    </row>
    <row r="723" spans="2:65" s="1" customFormat="1" ht="21.75" customHeight="1">
      <c r="B723" s="33"/>
      <c r="C723" s="133" t="s">
        <v>1577</v>
      </c>
      <c r="D723" s="133" t="s">
        <v>308</v>
      </c>
      <c r="E723" s="134" t="s">
        <v>6709</v>
      </c>
      <c r="F723" s="135" t="s">
        <v>6710</v>
      </c>
      <c r="G723" s="136" t="s">
        <v>236</v>
      </c>
      <c r="H723" s="137">
        <v>21.632000000000001</v>
      </c>
      <c r="I723" s="138"/>
      <c r="J723" s="139">
        <f>ROUND(I723*H723,2)</f>
        <v>0</v>
      </c>
      <c r="K723" s="135" t="s">
        <v>3596</v>
      </c>
      <c r="L723" s="33"/>
      <c r="M723" s="140" t="s">
        <v>21</v>
      </c>
      <c r="N723" s="141" t="s">
        <v>43</v>
      </c>
      <c r="P723" s="142">
        <f>O723*H723</f>
        <v>0</v>
      </c>
      <c r="Q723" s="142">
        <v>0</v>
      </c>
      <c r="R723" s="142">
        <f>Q723*H723</f>
        <v>0</v>
      </c>
      <c r="S723" s="142">
        <v>0</v>
      </c>
      <c r="T723" s="143">
        <f>S723*H723</f>
        <v>0</v>
      </c>
      <c r="AR723" s="144" t="s">
        <v>368</v>
      </c>
      <c r="AT723" s="144" t="s">
        <v>308</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368</v>
      </c>
      <c r="BM723" s="144" t="s">
        <v>6711</v>
      </c>
    </row>
    <row r="724" spans="2:65" s="1" customFormat="1">
      <c r="B724" s="33"/>
      <c r="D724" s="161" t="s">
        <v>321</v>
      </c>
      <c r="F724" s="162" t="s">
        <v>6712</v>
      </c>
      <c r="I724" s="163"/>
      <c r="L724" s="33"/>
      <c r="M724" s="164"/>
      <c r="T724" s="52"/>
      <c r="AT724" s="18" t="s">
        <v>321</v>
      </c>
      <c r="AU724" s="18" t="s">
        <v>81</v>
      </c>
    </row>
    <row r="725" spans="2:65" s="12" customFormat="1">
      <c r="B725" s="146"/>
      <c r="D725" s="147" t="s">
        <v>313</v>
      </c>
      <c r="E725" s="148" t="s">
        <v>21</v>
      </c>
      <c r="F725" s="149" t="s">
        <v>6713</v>
      </c>
      <c r="H725" s="150">
        <v>21.632000000000001</v>
      </c>
      <c r="I725" s="151"/>
      <c r="L725" s="146"/>
      <c r="M725" s="152"/>
      <c r="T725" s="153"/>
      <c r="AT725" s="148" t="s">
        <v>313</v>
      </c>
      <c r="AU725" s="148" t="s">
        <v>81</v>
      </c>
      <c r="AV725" s="12" t="s">
        <v>81</v>
      </c>
      <c r="AW725" s="12" t="s">
        <v>34</v>
      </c>
      <c r="AX725" s="12" t="s">
        <v>72</v>
      </c>
      <c r="AY725" s="148" t="s">
        <v>306</v>
      </c>
    </row>
    <row r="726" spans="2:65" s="15" customFormat="1">
      <c r="B726" s="171"/>
      <c r="D726" s="147" t="s">
        <v>313</v>
      </c>
      <c r="E726" s="172" t="s">
        <v>21</v>
      </c>
      <c r="F726" s="173" t="s">
        <v>331</v>
      </c>
      <c r="H726" s="174">
        <v>21.632000000000001</v>
      </c>
      <c r="I726" s="175"/>
      <c r="L726" s="171"/>
      <c r="M726" s="176"/>
      <c r="T726" s="177"/>
      <c r="AT726" s="172" t="s">
        <v>313</v>
      </c>
      <c r="AU726" s="172" t="s">
        <v>81</v>
      </c>
      <c r="AV726" s="15" t="s">
        <v>108</v>
      </c>
      <c r="AW726" s="15" t="s">
        <v>34</v>
      </c>
      <c r="AX726" s="15" t="s">
        <v>79</v>
      </c>
      <c r="AY726" s="172" t="s">
        <v>306</v>
      </c>
    </row>
    <row r="727" spans="2:65" s="1" customFormat="1" ht="16.5" customHeight="1">
      <c r="B727" s="33"/>
      <c r="C727" s="179" t="s">
        <v>1580</v>
      </c>
      <c r="D727" s="179" t="s">
        <v>447</v>
      </c>
      <c r="E727" s="180" t="s">
        <v>6714</v>
      </c>
      <c r="F727" s="181" t="s">
        <v>6715</v>
      </c>
      <c r="G727" s="182" t="s">
        <v>236</v>
      </c>
      <c r="H727" s="183">
        <v>24.876999999999999</v>
      </c>
      <c r="I727" s="184"/>
      <c r="J727" s="185">
        <f>ROUND(I727*H727,2)</f>
        <v>0</v>
      </c>
      <c r="K727" s="181" t="s">
        <v>3596</v>
      </c>
      <c r="L727" s="186"/>
      <c r="M727" s="187" t="s">
        <v>21</v>
      </c>
      <c r="N727" s="188" t="s">
        <v>43</v>
      </c>
      <c r="P727" s="142">
        <f>O727*H727</f>
        <v>0</v>
      </c>
      <c r="Q727" s="142">
        <v>0</v>
      </c>
      <c r="R727" s="142">
        <f>Q727*H727</f>
        <v>0</v>
      </c>
      <c r="S727" s="142">
        <v>0</v>
      </c>
      <c r="T727" s="143">
        <f>S727*H727</f>
        <v>0</v>
      </c>
      <c r="AR727" s="144" t="s">
        <v>530</v>
      </c>
      <c r="AT727" s="144" t="s">
        <v>447</v>
      </c>
      <c r="AU727" s="144" t="s">
        <v>81</v>
      </c>
      <c r="AY727" s="18" t="s">
        <v>306</v>
      </c>
      <c r="BE727" s="145">
        <f>IF(N727="základní",J727,0)</f>
        <v>0</v>
      </c>
      <c r="BF727" s="145">
        <f>IF(N727="snížená",J727,0)</f>
        <v>0</v>
      </c>
      <c r="BG727" s="145">
        <f>IF(N727="zákl. přenesená",J727,0)</f>
        <v>0</v>
      </c>
      <c r="BH727" s="145">
        <f>IF(N727="sníž. přenesená",J727,0)</f>
        <v>0</v>
      </c>
      <c r="BI727" s="145">
        <f>IF(N727="nulová",J727,0)</f>
        <v>0</v>
      </c>
      <c r="BJ727" s="18" t="s">
        <v>79</v>
      </c>
      <c r="BK727" s="145">
        <f>ROUND(I727*H727,2)</f>
        <v>0</v>
      </c>
      <c r="BL727" s="18" t="s">
        <v>368</v>
      </c>
      <c r="BM727" s="144" t="s">
        <v>6716</v>
      </c>
    </row>
    <row r="728" spans="2:65" s="12" customFormat="1">
      <c r="B728" s="146"/>
      <c r="D728" s="147" t="s">
        <v>313</v>
      </c>
      <c r="E728" s="148" t="s">
        <v>21</v>
      </c>
      <c r="F728" s="149" t="s">
        <v>6717</v>
      </c>
      <c r="H728" s="150">
        <v>24.876999999999999</v>
      </c>
      <c r="I728" s="151"/>
      <c r="L728" s="146"/>
      <c r="M728" s="152"/>
      <c r="T728" s="153"/>
      <c r="AT728" s="148" t="s">
        <v>313</v>
      </c>
      <c r="AU728" s="148" t="s">
        <v>81</v>
      </c>
      <c r="AV728" s="12" t="s">
        <v>81</v>
      </c>
      <c r="AW728" s="12" t="s">
        <v>34</v>
      </c>
      <c r="AX728" s="12" t="s">
        <v>72</v>
      </c>
      <c r="AY728" s="148" t="s">
        <v>306</v>
      </c>
    </row>
    <row r="729" spans="2:65" s="15" customFormat="1">
      <c r="B729" s="171"/>
      <c r="D729" s="147" t="s">
        <v>313</v>
      </c>
      <c r="E729" s="172" t="s">
        <v>21</v>
      </c>
      <c r="F729" s="173" t="s">
        <v>331</v>
      </c>
      <c r="H729" s="174">
        <v>24.876999999999999</v>
      </c>
      <c r="I729" s="175"/>
      <c r="L729" s="171"/>
      <c r="M729" s="176"/>
      <c r="T729" s="177"/>
      <c r="AT729" s="172" t="s">
        <v>313</v>
      </c>
      <c r="AU729" s="172" t="s">
        <v>81</v>
      </c>
      <c r="AV729" s="15" t="s">
        <v>108</v>
      </c>
      <c r="AW729" s="15" t="s">
        <v>34</v>
      </c>
      <c r="AX729" s="15" t="s">
        <v>79</v>
      </c>
      <c r="AY729" s="172" t="s">
        <v>306</v>
      </c>
    </row>
    <row r="730" spans="2:65" s="1" customFormat="1" ht="16.5" customHeight="1">
      <c r="B730" s="33"/>
      <c r="C730" s="133" t="s">
        <v>1582</v>
      </c>
      <c r="D730" s="133" t="s">
        <v>308</v>
      </c>
      <c r="E730" s="134" t="s">
        <v>6718</v>
      </c>
      <c r="F730" s="135" t="s">
        <v>6719</v>
      </c>
      <c r="G730" s="136" t="s">
        <v>236</v>
      </c>
      <c r="H730" s="137">
        <v>23.29</v>
      </c>
      <c r="I730" s="138"/>
      <c r="J730" s="139">
        <f>ROUND(I730*H730,2)</f>
        <v>0</v>
      </c>
      <c r="K730" s="135" t="s">
        <v>3596</v>
      </c>
      <c r="L730" s="33"/>
      <c r="M730" s="140" t="s">
        <v>21</v>
      </c>
      <c r="N730" s="141" t="s">
        <v>43</v>
      </c>
      <c r="P730" s="142">
        <f>O730*H730</f>
        <v>0</v>
      </c>
      <c r="Q730" s="142">
        <v>0</v>
      </c>
      <c r="R730" s="142">
        <f>Q730*H730</f>
        <v>0</v>
      </c>
      <c r="S730" s="142">
        <v>0</v>
      </c>
      <c r="T730" s="143">
        <f>S730*H730</f>
        <v>0</v>
      </c>
      <c r="AR730" s="144" t="s">
        <v>368</v>
      </c>
      <c r="AT730" s="144" t="s">
        <v>308</v>
      </c>
      <c r="AU730" s="144" t="s">
        <v>81</v>
      </c>
      <c r="AY730" s="18" t="s">
        <v>306</v>
      </c>
      <c r="BE730" s="145">
        <f>IF(N730="základní",J730,0)</f>
        <v>0</v>
      </c>
      <c r="BF730" s="145">
        <f>IF(N730="snížená",J730,0)</f>
        <v>0</v>
      </c>
      <c r="BG730" s="145">
        <f>IF(N730="zákl. přenesená",J730,0)</f>
        <v>0</v>
      </c>
      <c r="BH730" s="145">
        <f>IF(N730="sníž. přenesená",J730,0)</f>
        <v>0</v>
      </c>
      <c r="BI730" s="145">
        <f>IF(N730="nulová",J730,0)</f>
        <v>0</v>
      </c>
      <c r="BJ730" s="18" t="s">
        <v>79</v>
      </c>
      <c r="BK730" s="145">
        <f>ROUND(I730*H730,2)</f>
        <v>0</v>
      </c>
      <c r="BL730" s="18" t="s">
        <v>368</v>
      </c>
      <c r="BM730" s="144" t="s">
        <v>6720</v>
      </c>
    </row>
    <row r="731" spans="2:65" s="1" customFormat="1">
      <c r="B731" s="33"/>
      <c r="D731" s="161" t="s">
        <v>321</v>
      </c>
      <c r="F731" s="162" t="s">
        <v>6721</v>
      </c>
      <c r="I731" s="163"/>
      <c r="L731" s="33"/>
      <c r="M731" s="164"/>
      <c r="T731" s="52"/>
      <c r="AT731" s="18" t="s">
        <v>321</v>
      </c>
      <c r="AU731" s="18" t="s">
        <v>81</v>
      </c>
    </row>
    <row r="732" spans="2:65" s="12" customFormat="1">
      <c r="B732" s="146"/>
      <c r="D732" s="147" t="s">
        <v>313</v>
      </c>
      <c r="E732" s="148" t="s">
        <v>21</v>
      </c>
      <c r="F732" s="149" t="s">
        <v>6722</v>
      </c>
      <c r="H732" s="150">
        <v>23.29</v>
      </c>
      <c r="I732" s="151"/>
      <c r="L732" s="146"/>
      <c r="M732" s="152"/>
      <c r="T732" s="153"/>
      <c r="AT732" s="148" t="s">
        <v>313</v>
      </c>
      <c r="AU732" s="148" t="s">
        <v>81</v>
      </c>
      <c r="AV732" s="12" t="s">
        <v>81</v>
      </c>
      <c r="AW732" s="12" t="s">
        <v>34</v>
      </c>
      <c r="AX732" s="12" t="s">
        <v>72</v>
      </c>
      <c r="AY732" s="148" t="s">
        <v>306</v>
      </c>
    </row>
    <row r="733" spans="2:65" s="15" customFormat="1">
      <c r="B733" s="171"/>
      <c r="D733" s="147" t="s">
        <v>313</v>
      </c>
      <c r="E733" s="172" t="s">
        <v>21</v>
      </c>
      <c r="F733" s="173" t="s">
        <v>331</v>
      </c>
      <c r="H733" s="174">
        <v>23.29</v>
      </c>
      <c r="I733" s="175"/>
      <c r="L733" s="171"/>
      <c r="M733" s="176"/>
      <c r="T733" s="177"/>
      <c r="AT733" s="172" t="s">
        <v>313</v>
      </c>
      <c r="AU733" s="172" t="s">
        <v>81</v>
      </c>
      <c r="AV733" s="15" t="s">
        <v>108</v>
      </c>
      <c r="AW733" s="15" t="s">
        <v>34</v>
      </c>
      <c r="AX733" s="15" t="s">
        <v>79</v>
      </c>
      <c r="AY733" s="172" t="s">
        <v>306</v>
      </c>
    </row>
    <row r="734" spans="2:65" s="1" customFormat="1" ht="24.2" customHeight="1">
      <c r="B734" s="33"/>
      <c r="C734" s="133" t="s">
        <v>1588</v>
      </c>
      <c r="D734" s="133" t="s">
        <v>308</v>
      </c>
      <c r="E734" s="134" t="s">
        <v>2442</v>
      </c>
      <c r="F734" s="135" t="s">
        <v>6723</v>
      </c>
      <c r="G734" s="136" t="s">
        <v>375</v>
      </c>
      <c r="H734" s="137">
        <v>0.65300000000000002</v>
      </c>
      <c r="I734" s="138"/>
      <c r="J734" s="139">
        <f>ROUND(I734*H734,2)</f>
        <v>0</v>
      </c>
      <c r="K734" s="135" t="s">
        <v>3596</v>
      </c>
      <c r="L734" s="33"/>
      <c r="M734" s="140" t="s">
        <v>21</v>
      </c>
      <c r="N734" s="141" t="s">
        <v>43</v>
      </c>
      <c r="P734" s="142">
        <f>O734*H734</f>
        <v>0</v>
      </c>
      <c r="Q734" s="142">
        <v>0</v>
      </c>
      <c r="R734" s="142">
        <f>Q734*H734</f>
        <v>0</v>
      </c>
      <c r="S734" s="142">
        <v>0</v>
      </c>
      <c r="T734" s="143">
        <f>S734*H734</f>
        <v>0</v>
      </c>
      <c r="AR734" s="144" t="s">
        <v>368</v>
      </c>
      <c r="AT734" s="144" t="s">
        <v>308</v>
      </c>
      <c r="AU734" s="144" t="s">
        <v>81</v>
      </c>
      <c r="AY734" s="18" t="s">
        <v>306</v>
      </c>
      <c r="BE734" s="145">
        <f>IF(N734="základní",J734,0)</f>
        <v>0</v>
      </c>
      <c r="BF734" s="145">
        <f>IF(N734="snížená",J734,0)</f>
        <v>0</v>
      </c>
      <c r="BG734" s="145">
        <f>IF(N734="zákl. přenesená",J734,0)</f>
        <v>0</v>
      </c>
      <c r="BH734" s="145">
        <f>IF(N734="sníž. přenesená",J734,0)</f>
        <v>0</v>
      </c>
      <c r="BI734" s="145">
        <f>IF(N734="nulová",J734,0)</f>
        <v>0</v>
      </c>
      <c r="BJ734" s="18" t="s">
        <v>79</v>
      </c>
      <c r="BK734" s="145">
        <f>ROUND(I734*H734,2)</f>
        <v>0</v>
      </c>
      <c r="BL734" s="18" t="s">
        <v>368</v>
      </c>
      <c r="BM734" s="144" t="s">
        <v>6724</v>
      </c>
    </row>
    <row r="735" spans="2:65" s="1" customFormat="1">
      <c r="B735" s="33"/>
      <c r="D735" s="161" t="s">
        <v>321</v>
      </c>
      <c r="F735" s="162" t="s">
        <v>6725</v>
      </c>
      <c r="I735" s="163"/>
      <c r="L735" s="33"/>
      <c r="M735" s="164"/>
      <c r="T735" s="52"/>
      <c r="AT735" s="18" t="s">
        <v>321</v>
      </c>
      <c r="AU735" s="18" t="s">
        <v>81</v>
      </c>
    </row>
    <row r="736" spans="2:65" s="1" customFormat="1" ht="37.9" customHeight="1">
      <c r="B736" s="33"/>
      <c r="C736" s="133" t="s">
        <v>1591</v>
      </c>
      <c r="D736" s="133" t="s">
        <v>308</v>
      </c>
      <c r="E736" s="134" t="s">
        <v>6726</v>
      </c>
      <c r="F736" s="135" t="s">
        <v>6727</v>
      </c>
      <c r="G736" s="136" t="s">
        <v>375</v>
      </c>
      <c r="H736" s="137">
        <v>0.65300000000000002</v>
      </c>
      <c r="I736" s="138"/>
      <c r="J736" s="139">
        <f>ROUND(I736*H736,2)</f>
        <v>0</v>
      </c>
      <c r="K736" s="135" t="s">
        <v>3596</v>
      </c>
      <c r="L736" s="33"/>
      <c r="M736" s="140" t="s">
        <v>21</v>
      </c>
      <c r="N736" s="141" t="s">
        <v>43</v>
      </c>
      <c r="P736" s="142">
        <f>O736*H736</f>
        <v>0</v>
      </c>
      <c r="Q736" s="142">
        <v>0</v>
      </c>
      <c r="R736" s="142">
        <f>Q736*H736</f>
        <v>0</v>
      </c>
      <c r="S736" s="142">
        <v>0</v>
      </c>
      <c r="T736" s="143">
        <f>S736*H736</f>
        <v>0</v>
      </c>
      <c r="AR736" s="144" t="s">
        <v>368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368</v>
      </c>
      <c r="BM736" s="144" t="s">
        <v>6728</v>
      </c>
    </row>
    <row r="737" spans="2:65" s="1" customFormat="1">
      <c r="B737" s="33"/>
      <c r="D737" s="161" t="s">
        <v>321</v>
      </c>
      <c r="F737" s="162" t="s">
        <v>6729</v>
      </c>
      <c r="I737" s="163"/>
      <c r="L737" s="33"/>
      <c r="M737" s="164"/>
      <c r="T737" s="52"/>
      <c r="AT737" s="18" t="s">
        <v>321</v>
      </c>
      <c r="AU737" s="18" t="s">
        <v>81</v>
      </c>
    </row>
    <row r="738" spans="2:65" s="11" customFormat="1" ht="22.9" customHeight="1">
      <c r="B738" s="121"/>
      <c r="D738" s="122" t="s">
        <v>71</v>
      </c>
      <c r="E738" s="131" t="s">
        <v>2494</v>
      </c>
      <c r="F738" s="131" t="s">
        <v>2495</v>
      </c>
      <c r="I738" s="124"/>
      <c r="J738" s="132">
        <f>BK738</f>
        <v>0</v>
      </c>
      <c r="L738" s="121"/>
      <c r="M738" s="126"/>
      <c r="P738" s="127">
        <f>SUM(P739:P755)</f>
        <v>0</v>
      </c>
      <c r="R738" s="127">
        <f>SUM(R739:R755)</f>
        <v>0</v>
      </c>
      <c r="T738" s="128">
        <f>SUM(T739:T755)</f>
        <v>0</v>
      </c>
      <c r="AR738" s="122" t="s">
        <v>81</v>
      </c>
      <c r="AT738" s="129" t="s">
        <v>71</v>
      </c>
      <c r="AU738" s="129" t="s">
        <v>79</v>
      </c>
      <c r="AY738" s="122" t="s">
        <v>306</v>
      </c>
      <c r="BK738" s="130">
        <f>SUM(BK739:BK755)</f>
        <v>0</v>
      </c>
    </row>
    <row r="739" spans="2:65" s="1" customFormat="1" ht="24.2" customHeight="1">
      <c r="B739" s="33"/>
      <c r="C739" s="133" t="s">
        <v>1593</v>
      </c>
      <c r="D739" s="133" t="s">
        <v>308</v>
      </c>
      <c r="E739" s="134" t="s">
        <v>6730</v>
      </c>
      <c r="F739" s="135" t="s">
        <v>6731</v>
      </c>
      <c r="G739" s="136" t="s">
        <v>236</v>
      </c>
      <c r="H739" s="137">
        <v>160.39599999999999</v>
      </c>
      <c r="I739" s="138"/>
      <c r="J739" s="139">
        <f>ROUND(I739*H739,2)</f>
        <v>0</v>
      </c>
      <c r="K739" s="135" t="s">
        <v>3596</v>
      </c>
      <c r="L739" s="33"/>
      <c r="M739" s="140" t="s">
        <v>21</v>
      </c>
      <c r="N739" s="141" t="s">
        <v>43</v>
      </c>
      <c r="P739" s="142">
        <f>O739*H739</f>
        <v>0</v>
      </c>
      <c r="Q739" s="142">
        <v>0</v>
      </c>
      <c r="R739" s="142">
        <f>Q739*H739</f>
        <v>0</v>
      </c>
      <c r="S739" s="142">
        <v>0</v>
      </c>
      <c r="T739" s="143">
        <f>S739*H739</f>
        <v>0</v>
      </c>
      <c r="AR739" s="144" t="s">
        <v>368</v>
      </c>
      <c r="AT739" s="144" t="s">
        <v>308</v>
      </c>
      <c r="AU739" s="144" t="s">
        <v>81</v>
      </c>
      <c r="AY739" s="18" t="s">
        <v>306</v>
      </c>
      <c r="BE739" s="145">
        <f>IF(N739="základní",J739,0)</f>
        <v>0</v>
      </c>
      <c r="BF739" s="145">
        <f>IF(N739="snížená",J739,0)</f>
        <v>0</v>
      </c>
      <c r="BG739" s="145">
        <f>IF(N739="zákl. přenesená",J739,0)</f>
        <v>0</v>
      </c>
      <c r="BH739" s="145">
        <f>IF(N739="sníž. přenesená",J739,0)</f>
        <v>0</v>
      </c>
      <c r="BI739" s="145">
        <f>IF(N739="nulová",J739,0)</f>
        <v>0</v>
      </c>
      <c r="BJ739" s="18" t="s">
        <v>79</v>
      </c>
      <c r="BK739" s="145">
        <f>ROUND(I739*H739,2)</f>
        <v>0</v>
      </c>
      <c r="BL739" s="18" t="s">
        <v>368</v>
      </c>
      <c r="BM739" s="144" t="s">
        <v>6732</v>
      </c>
    </row>
    <row r="740" spans="2:65" s="1" customFormat="1">
      <c r="B740" s="33"/>
      <c r="D740" s="161" t="s">
        <v>321</v>
      </c>
      <c r="F740" s="162" t="s">
        <v>6733</v>
      </c>
      <c r="I740" s="163"/>
      <c r="L740" s="33"/>
      <c r="M740" s="164"/>
      <c r="T740" s="52"/>
      <c r="AT740" s="18" t="s">
        <v>321</v>
      </c>
      <c r="AU740" s="18" t="s">
        <v>81</v>
      </c>
    </row>
    <row r="741" spans="2:65" s="12" customFormat="1">
      <c r="B741" s="146"/>
      <c r="D741" s="147" t="s">
        <v>313</v>
      </c>
      <c r="E741" s="148" t="s">
        <v>21</v>
      </c>
      <c r="F741" s="149" t="s">
        <v>6313</v>
      </c>
      <c r="H741" s="150">
        <v>41.363999999999997</v>
      </c>
      <c r="I741" s="151"/>
      <c r="L741" s="146"/>
      <c r="M741" s="152"/>
      <c r="T741" s="153"/>
      <c r="AT741" s="148" t="s">
        <v>313</v>
      </c>
      <c r="AU741" s="148" t="s">
        <v>81</v>
      </c>
      <c r="AV741" s="12" t="s">
        <v>81</v>
      </c>
      <c r="AW741" s="12" t="s">
        <v>34</v>
      </c>
      <c r="AX741" s="12" t="s">
        <v>72</v>
      </c>
      <c r="AY741" s="148" t="s">
        <v>306</v>
      </c>
    </row>
    <row r="742" spans="2:65" s="12" customFormat="1">
      <c r="B742" s="146"/>
      <c r="D742" s="147" t="s">
        <v>313</v>
      </c>
      <c r="E742" s="148" t="s">
        <v>21</v>
      </c>
      <c r="F742" s="149" t="s">
        <v>6264</v>
      </c>
      <c r="H742" s="150">
        <v>17.391999999999999</v>
      </c>
      <c r="I742" s="151"/>
      <c r="L742" s="146"/>
      <c r="M742" s="152"/>
      <c r="T742" s="153"/>
      <c r="AT742" s="148" t="s">
        <v>313</v>
      </c>
      <c r="AU742" s="148" t="s">
        <v>81</v>
      </c>
      <c r="AV742" s="12" t="s">
        <v>81</v>
      </c>
      <c r="AW742" s="12" t="s">
        <v>34</v>
      </c>
      <c r="AX742" s="12" t="s">
        <v>72</v>
      </c>
      <c r="AY742" s="148" t="s">
        <v>306</v>
      </c>
    </row>
    <row r="743" spans="2:65" s="12" customFormat="1">
      <c r="B743" s="146"/>
      <c r="D743" s="147" t="s">
        <v>313</v>
      </c>
      <c r="E743" s="148" t="s">
        <v>21</v>
      </c>
      <c r="F743" s="149" t="s">
        <v>6734</v>
      </c>
      <c r="H743" s="150">
        <v>33.18</v>
      </c>
      <c r="I743" s="151"/>
      <c r="L743" s="146"/>
      <c r="M743" s="152"/>
      <c r="T743" s="153"/>
      <c r="AT743" s="148" t="s">
        <v>313</v>
      </c>
      <c r="AU743" s="148" t="s">
        <v>81</v>
      </c>
      <c r="AV743" s="12" t="s">
        <v>81</v>
      </c>
      <c r="AW743" s="12" t="s">
        <v>34</v>
      </c>
      <c r="AX743" s="12" t="s">
        <v>72</v>
      </c>
      <c r="AY743" s="148" t="s">
        <v>306</v>
      </c>
    </row>
    <row r="744" spans="2:65" s="12" customFormat="1">
      <c r="B744" s="146"/>
      <c r="D744" s="147" t="s">
        <v>313</v>
      </c>
      <c r="E744" s="148" t="s">
        <v>21</v>
      </c>
      <c r="F744" s="149" t="s">
        <v>6735</v>
      </c>
      <c r="H744" s="150">
        <v>68.459999999999994</v>
      </c>
      <c r="I744" s="151"/>
      <c r="L744" s="146"/>
      <c r="M744" s="152"/>
      <c r="T744" s="153"/>
      <c r="AT744" s="148" t="s">
        <v>313</v>
      </c>
      <c r="AU744" s="148" t="s">
        <v>81</v>
      </c>
      <c r="AV744" s="12" t="s">
        <v>81</v>
      </c>
      <c r="AW744" s="12" t="s">
        <v>34</v>
      </c>
      <c r="AX744" s="12" t="s">
        <v>72</v>
      </c>
      <c r="AY744" s="148" t="s">
        <v>306</v>
      </c>
    </row>
    <row r="745" spans="2:65" s="15" customFormat="1">
      <c r="B745" s="171"/>
      <c r="D745" s="147" t="s">
        <v>313</v>
      </c>
      <c r="E745" s="172" t="s">
        <v>21</v>
      </c>
      <c r="F745" s="173" t="s">
        <v>331</v>
      </c>
      <c r="H745" s="174">
        <v>160.39599999999999</v>
      </c>
      <c r="I745" s="175"/>
      <c r="L745" s="171"/>
      <c r="M745" s="176"/>
      <c r="T745" s="177"/>
      <c r="AT745" s="172" t="s">
        <v>313</v>
      </c>
      <c r="AU745" s="172" t="s">
        <v>81</v>
      </c>
      <c r="AV745" s="15" t="s">
        <v>108</v>
      </c>
      <c r="AW745" s="15" t="s">
        <v>34</v>
      </c>
      <c r="AX745" s="15" t="s">
        <v>79</v>
      </c>
      <c r="AY745" s="172" t="s">
        <v>306</v>
      </c>
    </row>
    <row r="746" spans="2:65" s="1" customFormat="1" ht="16.5" customHeight="1">
      <c r="B746" s="33"/>
      <c r="C746" s="179" t="s">
        <v>1600</v>
      </c>
      <c r="D746" s="179" t="s">
        <v>447</v>
      </c>
      <c r="E746" s="180" t="s">
        <v>6736</v>
      </c>
      <c r="F746" s="181" t="s">
        <v>6737</v>
      </c>
      <c r="G746" s="182" t="s">
        <v>6738</v>
      </c>
      <c r="H746" s="183">
        <v>5.5819999999999999</v>
      </c>
      <c r="I746" s="184"/>
      <c r="J746" s="185">
        <f>ROUND(I746*H746,2)</f>
        <v>0</v>
      </c>
      <c r="K746" s="181" t="s">
        <v>3596</v>
      </c>
      <c r="L746" s="186"/>
      <c r="M746" s="187" t="s">
        <v>21</v>
      </c>
      <c r="N746" s="188" t="s">
        <v>43</v>
      </c>
      <c r="P746" s="142">
        <f>O746*H746</f>
        <v>0</v>
      </c>
      <c r="Q746" s="142">
        <v>0</v>
      </c>
      <c r="R746" s="142">
        <f>Q746*H746</f>
        <v>0</v>
      </c>
      <c r="S746" s="142">
        <v>0</v>
      </c>
      <c r="T746" s="143">
        <f>S746*H746</f>
        <v>0</v>
      </c>
      <c r="AR746" s="144" t="s">
        <v>530</v>
      </c>
      <c r="AT746" s="144" t="s">
        <v>447</v>
      </c>
      <c r="AU746" s="144" t="s">
        <v>81</v>
      </c>
      <c r="AY746" s="18" t="s">
        <v>306</v>
      </c>
      <c r="BE746" s="145">
        <f>IF(N746="základní",J746,0)</f>
        <v>0</v>
      </c>
      <c r="BF746" s="145">
        <f>IF(N746="snížená",J746,0)</f>
        <v>0</v>
      </c>
      <c r="BG746" s="145">
        <f>IF(N746="zákl. přenesená",J746,0)</f>
        <v>0</v>
      </c>
      <c r="BH746" s="145">
        <f>IF(N746="sníž. přenesená",J746,0)</f>
        <v>0</v>
      </c>
      <c r="BI746" s="145">
        <f>IF(N746="nulová",J746,0)</f>
        <v>0</v>
      </c>
      <c r="BJ746" s="18" t="s">
        <v>79</v>
      </c>
      <c r="BK746" s="145">
        <f>ROUND(I746*H746,2)</f>
        <v>0</v>
      </c>
      <c r="BL746" s="18" t="s">
        <v>368</v>
      </c>
      <c r="BM746" s="144" t="s">
        <v>6739</v>
      </c>
    </row>
    <row r="747" spans="2:65" s="12" customFormat="1">
      <c r="B747" s="146"/>
      <c r="D747" s="147" t="s">
        <v>313</v>
      </c>
      <c r="E747" s="148" t="s">
        <v>21</v>
      </c>
      <c r="F747" s="149" t="s">
        <v>6740</v>
      </c>
      <c r="H747" s="150">
        <v>5.5819999999999999</v>
      </c>
      <c r="I747" s="151"/>
      <c r="L747" s="146"/>
      <c r="M747" s="152"/>
      <c r="T747" s="153"/>
      <c r="AT747" s="148" t="s">
        <v>313</v>
      </c>
      <c r="AU747" s="148" t="s">
        <v>81</v>
      </c>
      <c r="AV747" s="12" t="s">
        <v>81</v>
      </c>
      <c r="AW747" s="12" t="s">
        <v>34</v>
      </c>
      <c r="AX747" s="12" t="s">
        <v>72</v>
      </c>
      <c r="AY747" s="148" t="s">
        <v>306</v>
      </c>
    </row>
    <row r="748" spans="2:65" s="15" customFormat="1">
      <c r="B748" s="171"/>
      <c r="D748" s="147" t="s">
        <v>313</v>
      </c>
      <c r="E748" s="172" t="s">
        <v>21</v>
      </c>
      <c r="F748" s="173" t="s">
        <v>331</v>
      </c>
      <c r="H748" s="174">
        <v>5.5819999999999999</v>
      </c>
      <c r="I748" s="175"/>
      <c r="L748" s="171"/>
      <c r="M748" s="176"/>
      <c r="T748" s="177"/>
      <c r="AT748" s="172" t="s">
        <v>313</v>
      </c>
      <c r="AU748" s="172" t="s">
        <v>81</v>
      </c>
      <c r="AV748" s="15" t="s">
        <v>108</v>
      </c>
      <c r="AW748" s="15" t="s">
        <v>34</v>
      </c>
      <c r="AX748" s="15" t="s">
        <v>79</v>
      </c>
      <c r="AY748" s="172" t="s">
        <v>306</v>
      </c>
    </row>
    <row r="749" spans="2:65" s="1" customFormat="1" ht="16.5" customHeight="1">
      <c r="B749" s="33"/>
      <c r="C749" s="133" t="s">
        <v>1606</v>
      </c>
      <c r="D749" s="133" t="s">
        <v>308</v>
      </c>
      <c r="E749" s="134" t="s">
        <v>6741</v>
      </c>
      <c r="F749" s="135" t="s">
        <v>6742</v>
      </c>
      <c r="G749" s="136" t="s">
        <v>236</v>
      </c>
      <c r="H749" s="137">
        <v>17.035</v>
      </c>
      <c r="I749" s="138"/>
      <c r="J749" s="139">
        <f>ROUND(I749*H749,2)</f>
        <v>0</v>
      </c>
      <c r="K749" s="135" t="s">
        <v>3596</v>
      </c>
      <c r="L749" s="33"/>
      <c r="M749" s="140" t="s">
        <v>21</v>
      </c>
      <c r="N749" s="141" t="s">
        <v>43</v>
      </c>
      <c r="P749" s="142">
        <f>O749*H749</f>
        <v>0</v>
      </c>
      <c r="Q749" s="142">
        <v>0</v>
      </c>
      <c r="R749" s="142">
        <f>Q749*H749</f>
        <v>0</v>
      </c>
      <c r="S749" s="142">
        <v>0</v>
      </c>
      <c r="T749" s="143">
        <f>S749*H749</f>
        <v>0</v>
      </c>
      <c r="AR749" s="144" t="s">
        <v>368</v>
      </c>
      <c r="AT749" s="144" t="s">
        <v>308</v>
      </c>
      <c r="AU749" s="144" t="s">
        <v>81</v>
      </c>
      <c r="AY749" s="18" t="s">
        <v>306</v>
      </c>
      <c r="BE749" s="145">
        <f>IF(N749="základní",J749,0)</f>
        <v>0</v>
      </c>
      <c r="BF749" s="145">
        <f>IF(N749="snížená",J749,0)</f>
        <v>0</v>
      </c>
      <c r="BG749" s="145">
        <f>IF(N749="zákl. přenesená",J749,0)</f>
        <v>0</v>
      </c>
      <c r="BH749" s="145">
        <f>IF(N749="sníž. přenesená",J749,0)</f>
        <v>0</v>
      </c>
      <c r="BI749" s="145">
        <f>IF(N749="nulová",J749,0)</f>
        <v>0</v>
      </c>
      <c r="BJ749" s="18" t="s">
        <v>79</v>
      </c>
      <c r="BK749" s="145">
        <f>ROUND(I749*H749,2)</f>
        <v>0</v>
      </c>
      <c r="BL749" s="18" t="s">
        <v>368</v>
      </c>
      <c r="BM749" s="144" t="s">
        <v>6743</v>
      </c>
    </row>
    <row r="750" spans="2:65" s="1" customFormat="1">
      <c r="B750" s="33"/>
      <c r="D750" s="161" t="s">
        <v>321</v>
      </c>
      <c r="F750" s="162" t="s">
        <v>6744</v>
      </c>
      <c r="I750" s="163"/>
      <c r="L750" s="33"/>
      <c r="M750" s="164"/>
      <c r="T750" s="52"/>
      <c r="AT750" s="18" t="s">
        <v>321</v>
      </c>
      <c r="AU750" s="18" t="s">
        <v>81</v>
      </c>
    </row>
    <row r="751" spans="2:65" s="12" customFormat="1">
      <c r="B751" s="146"/>
      <c r="D751" s="147" t="s">
        <v>313</v>
      </c>
      <c r="E751" s="148" t="s">
        <v>21</v>
      </c>
      <c r="F751" s="149" t="s">
        <v>6534</v>
      </c>
      <c r="H751" s="150">
        <v>17.035</v>
      </c>
      <c r="I751" s="151"/>
      <c r="L751" s="146"/>
      <c r="M751" s="152"/>
      <c r="T751" s="153"/>
      <c r="AT751" s="148" t="s">
        <v>313</v>
      </c>
      <c r="AU751" s="148" t="s">
        <v>81</v>
      </c>
      <c r="AV751" s="12" t="s">
        <v>81</v>
      </c>
      <c r="AW751" s="12" t="s">
        <v>34</v>
      </c>
      <c r="AX751" s="12" t="s">
        <v>72</v>
      </c>
      <c r="AY751" s="148" t="s">
        <v>306</v>
      </c>
    </row>
    <row r="752" spans="2:65" s="15" customFormat="1">
      <c r="B752" s="171"/>
      <c r="D752" s="147" t="s">
        <v>313</v>
      </c>
      <c r="E752" s="172" t="s">
        <v>21</v>
      </c>
      <c r="F752" s="173" t="s">
        <v>331</v>
      </c>
      <c r="H752" s="174">
        <v>17.035</v>
      </c>
      <c r="I752" s="175"/>
      <c r="L752" s="171"/>
      <c r="M752" s="176"/>
      <c r="T752" s="177"/>
      <c r="AT752" s="172" t="s">
        <v>313</v>
      </c>
      <c r="AU752" s="172" t="s">
        <v>81</v>
      </c>
      <c r="AV752" s="15" t="s">
        <v>108</v>
      </c>
      <c r="AW752" s="15" t="s">
        <v>34</v>
      </c>
      <c r="AX752" s="15" t="s">
        <v>79</v>
      </c>
      <c r="AY752" s="172" t="s">
        <v>306</v>
      </c>
    </row>
    <row r="753" spans="2:65" s="1" customFormat="1" ht="24.2" customHeight="1">
      <c r="B753" s="33"/>
      <c r="C753" s="179" t="s">
        <v>1612</v>
      </c>
      <c r="D753" s="179" t="s">
        <v>447</v>
      </c>
      <c r="E753" s="180" t="s">
        <v>6745</v>
      </c>
      <c r="F753" s="181" t="s">
        <v>6746</v>
      </c>
      <c r="G753" s="182" t="s">
        <v>236</v>
      </c>
      <c r="H753" s="183">
        <v>19.59</v>
      </c>
      <c r="I753" s="184"/>
      <c r="J753" s="185">
        <f>ROUND(I753*H753,2)</f>
        <v>0</v>
      </c>
      <c r="K753" s="181" t="s">
        <v>3596</v>
      </c>
      <c r="L753" s="186"/>
      <c r="M753" s="187" t="s">
        <v>21</v>
      </c>
      <c r="N753" s="188" t="s">
        <v>43</v>
      </c>
      <c r="P753" s="142">
        <f>O753*H753</f>
        <v>0</v>
      </c>
      <c r="Q753" s="142">
        <v>0</v>
      </c>
      <c r="R753" s="142">
        <f>Q753*H753</f>
        <v>0</v>
      </c>
      <c r="S753" s="142">
        <v>0</v>
      </c>
      <c r="T753" s="143">
        <f>S753*H753</f>
        <v>0</v>
      </c>
      <c r="AR753" s="144" t="s">
        <v>530</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368</v>
      </c>
      <c r="BM753" s="144" t="s">
        <v>6747</v>
      </c>
    </row>
    <row r="754" spans="2:65" s="12" customFormat="1">
      <c r="B754" s="146"/>
      <c r="D754" s="147" t="s">
        <v>313</v>
      </c>
      <c r="E754" s="148" t="s">
        <v>21</v>
      </c>
      <c r="F754" s="149" t="s">
        <v>6748</v>
      </c>
      <c r="H754" s="150">
        <v>19.59</v>
      </c>
      <c r="I754" s="151"/>
      <c r="L754" s="146"/>
      <c r="M754" s="152"/>
      <c r="T754" s="153"/>
      <c r="AT754" s="148" t="s">
        <v>313</v>
      </c>
      <c r="AU754" s="148" t="s">
        <v>81</v>
      </c>
      <c r="AV754" s="12" t="s">
        <v>81</v>
      </c>
      <c r="AW754" s="12" t="s">
        <v>34</v>
      </c>
      <c r="AX754" s="12" t="s">
        <v>72</v>
      </c>
      <c r="AY754" s="148" t="s">
        <v>306</v>
      </c>
    </row>
    <row r="755" spans="2:65" s="15" customFormat="1">
      <c r="B755" s="171"/>
      <c r="D755" s="147" t="s">
        <v>313</v>
      </c>
      <c r="E755" s="172" t="s">
        <v>21</v>
      </c>
      <c r="F755" s="173" t="s">
        <v>331</v>
      </c>
      <c r="H755" s="174">
        <v>19.59</v>
      </c>
      <c r="I755" s="175"/>
      <c r="L755" s="171"/>
      <c r="M755" s="190"/>
      <c r="N755" s="191"/>
      <c r="O755" s="191"/>
      <c r="P755" s="191"/>
      <c r="Q755" s="191"/>
      <c r="R755" s="191"/>
      <c r="S755" s="191"/>
      <c r="T755" s="192"/>
      <c r="AT755" s="172" t="s">
        <v>313</v>
      </c>
      <c r="AU755" s="172" t="s">
        <v>81</v>
      </c>
      <c r="AV755" s="15" t="s">
        <v>108</v>
      </c>
      <c r="AW755" s="15" t="s">
        <v>34</v>
      </c>
      <c r="AX755" s="15" t="s">
        <v>79</v>
      </c>
      <c r="AY755" s="172" t="s">
        <v>306</v>
      </c>
    </row>
    <row r="756" spans="2:65" s="1" customFormat="1" ht="6.95" customHeight="1">
      <c r="B756" s="41"/>
      <c r="C756" s="42"/>
      <c r="D756" s="42"/>
      <c r="E756" s="42"/>
      <c r="F756" s="42"/>
      <c r="G756" s="42"/>
      <c r="H756" s="42"/>
      <c r="I756" s="42"/>
      <c r="J756" s="42"/>
      <c r="K756" s="42"/>
      <c r="L756" s="33"/>
    </row>
  </sheetData>
  <sheetProtection algorithmName="SHA-512" hashValue="rhabDZ9SRoUl4W7u+x3+LmsipK/xFkcqxIaVNnbpQzJGlZ3kVRCPh1oj2icEnIdBGEsubIrT3ySrHY9wxGyVEQ==" saltValue="+ImKoV2+guKgxr7FJoreSNP8wMXv4nqykYICI5CBcDkyAianqZbR12OxufAVRFQFKdur41bqOX+iy8x3wa6zwA==" spinCount="100000" sheet="1" objects="1" scenarios="1" formatColumns="0" formatRows="0" autoFilter="0"/>
  <autoFilter ref="C107:K755"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4" r:id="rId100" xr:uid="{00000000-0004-0000-1F00-000063000000}"/>
    <hyperlink ref="F687" r:id="rId101" xr:uid="{00000000-0004-0000-1F00-000064000000}"/>
    <hyperlink ref="F690" r:id="rId102" xr:uid="{00000000-0004-0000-1F00-000065000000}"/>
    <hyperlink ref="F692" r:id="rId103" xr:uid="{00000000-0004-0000-1F00-000066000000}"/>
    <hyperlink ref="F695" r:id="rId104" xr:uid="{00000000-0004-0000-1F00-000067000000}"/>
    <hyperlink ref="F699" r:id="rId105" xr:uid="{00000000-0004-0000-1F00-000068000000}"/>
    <hyperlink ref="F706" r:id="rId106" xr:uid="{00000000-0004-0000-1F00-000069000000}"/>
    <hyperlink ref="F709" r:id="rId107" xr:uid="{00000000-0004-0000-1F00-00006A000000}"/>
    <hyperlink ref="F717" r:id="rId108" xr:uid="{00000000-0004-0000-1F00-00006B000000}"/>
    <hyperlink ref="F719" r:id="rId109" xr:uid="{00000000-0004-0000-1F00-00006C000000}"/>
    <hyperlink ref="F721" r:id="rId110" xr:uid="{00000000-0004-0000-1F00-00006D000000}"/>
    <hyperlink ref="F724" r:id="rId111" xr:uid="{00000000-0004-0000-1F00-00006E000000}"/>
    <hyperlink ref="F731" r:id="rId112" xr:uid="{00000000-0004-0000-1F00-00006F000000}"/>
    <hyperlink ref="F735" r:id="rId113" xr:uid="{00000000-0004-0000-1F00-000070000000}"/>
    <hyperlink ref="F737" r:id="rId114" xr:uid="{00000000-0004-0000-1F00-000071000000}"/>
    <hyperlink ref="F740" r:id="rId115" xr:uid="{00000000-0004-0000-1F00-000072000000}"/>
    <hyperlink ref="F750" r:id="rId116" xr:uid="{00000000-0004-0000-1F00-00007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259</v>
      </c>
      <c r="L12" s="33"/>
    </row>
    <row r="13" spans="2:46" s="1" customFormat="1" ht="16.5" customHeight="1">
      <c r="B13" s="33"/>
      <c r="E13" s="317" t="s">
        <v>6750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259</v>
      </c>
      <c r="L57" s="33"/>
    </row>
    <row r="58" spans="2:12" s="1" customFormat="1" ht="16.5" customHeight="1">
      <c r="B58" s="33"/>
      <c r="E58" s="317" t="str">
        <f>E13</f>
        <v>2024/HEX/04-03-14-1 - D.1.4.1-Zařízení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16"/>
      <c r="G85" s="316"/>
      <c r="H85" s="316"/>
      <c r="L85" s="21"/>
    </row>
    <row r="86" spans="2:20" ht="12" customHeight="1">
      <c r="B86" s="21"/>
      <c r="C86" s="28" t="s">
        <v>257</v>
      </c>
      <c r="L86" s="21"/>
    </row>
    <row r="87" spans="2:20" s="1" customFormat="1" ht="16.5" customHeight="1">
      <c r="B87" s="33"/>
      <c r="E87" s="325" t="s">
        <v>6749</v>
      </c>
      <c r="F87" s="340"/>
      <c r="G87" s="340"/>
      <c r="H87" s="340"/>
      <c r="L87" s="33"/>
    </row>
    <row r="88" spans="2:20" s="1" customFormat="1" ht="12" customHeight="1">
      <c r="B88" s="33"/>
      <c r="C88" s="28" t="s">
        <v>259</v>
      </c>
      <c r="L88" s="33"/>
    </row>
    <row r="89" spans="2:20" s="1" customFormat="1" ht="16.5" customHeight="1">
      <c r="B89" s="33"/>
      <c r="E89" s="317" t="str">
        <f>E13</f>
        <v>2024/HEX/04-03-14-1 - D.1.4.1-Zařízení zdravotechnických instalací</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6751</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6752</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6753</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6754</v>
      </c>
      <c r="F145" s="135" t="s">
        <v>6755</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6756</v>
      </c>
      <c r="F146" s="135" t="s">
        <v>6757</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6758</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6759</v>
      </c>
      <c r="F148" s="135" t="s">
        <v>6760</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6761</v>
      </c>
      <c r="F151" s="135" t="s">
        <v>6762</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6763</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6764</v>
      </c>
      <c r="F153" s="135" t="s">
        <v>6765</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6766</v>
      </c>
      <c r="F154" s="135" t="s">
        <v>6767</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6768</v>
      </c>
      <c r="F155" s="135" t="s">
        <v>6769</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6770</v>
      </c>
      <c r="F156" s="135" t="s">
        <v>6771</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q0XLpLqbfIED622ff9IAQzeOPEXA7x9MHyzghtpocGl6gB+v2XBuo2E3dlBToo0XguBLbPz2jZ3UFxG1chT6A==" saltValue="jd+5rCom8YNoXFgLOFD3Y8injROPfv67yQOIT8wnviNvxi8aUpuI1Yep2EY+mupjz5i98tOVkR/DpIYJYfUG2Q=="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259</v>
      </c>
      <c r="L12" s="33"/>
    </row>
    <row r="13" spans="2:46" s="1" customFormat="1" ht="16.5" customHeight="1">
      <c r="B13" s="33"/>
      <c r="E13" s="317" t="s">
        <v>6772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259</v>
      </c>
      <c r="L57" s="33"/>
    </row>
    <row r="58" spans="2:12" s="1" customFormat="1" ht="16.5" customHeight="1">
      <c r="B58" s="33"/>
      <c r="E58" s="317" t="str">
        <f>E13</f>
        <v>2024/HEX/04-03-14-2 -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6773</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UPOL FTK – Rekonstrukce infrastruktury v areálu Neředín</v>
      </c>
      <c r="F78" s="339"/>
      <c r="G78" s="339"/>
      <c r="H78" s="339"/>
      <c r="L78" s="33"/>
    </row>
    <row r="79" spans="2:47" ht="12" customHeight="1">
      <c r="B79" s="21"/>
      <c r="C79" s="28" t="s">
        <v>255</v>
      </c>
      <c r="L79" s="21"/>
    </row>
    <row r="80" spans="2:47" ht="16.5" customHeight="1">
      <c r="B80" s="21"/>
      <c r="E80" s="338" t="s">
        <v>6213</v>
      </c>
      <c r="F80" s="316"/>
      <c r="G80" s="316"/>
      <c r="H80" s="316"/>
      <c r="L80" s="21"/>
    </row>
    <row r="81" spans="2:65" ht="12" customHeight="1">
      <c r="B81" s="21"/>
      <c r="C81" s="28" t="s">
        <v>257</v>
      </c>
      <c r="L81" s="21"/>
    </row>
    <row r="82" spans="2:65" s="1" customFormat="1" ht="16.5" customHeight="1">
      <c r="B82" s="33"/>
      <c r="E82" s="325" t="s">
        <v>6749</v>
      </c>
      <c r="F82" s="340"/>
      <c r="G82" s="340"/>
      <c r="H82" s="340"/>
      <c r="L82" s="33"/>
    </row>
    <row r="83" spans="2:65" s="1" customFormat="1" ht="12" customHeight="1">
      <c r="B83" s="33"/>
      <c r="C83" s="28" t="s">
        <v>259</v>
      </c>
      <c r="L83" s="33"/>
    </row>
    <row r="84" spans="2:65" s="1" customFormat="1" ht="16.5" customHeight="1">
      <c r="B84" s="33"/>
      <c r="E84" s="317" t="str">
        <f>E13</f>
        <v>2024/HEX/04-03-14-2 - D.1.4.2-Ústřední vytápění</v>
      </c>
      <c r="F84" s="340"/>
      <c r="G84" s="340"/>
      <c r="H84" s="340"/>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6774</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6775</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6776</v>
      </c>
      <c r="F95" s="135" t="s">
        <v>6777</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6778</v>
      </c>
      <c r="F96" s="135" t="s">
        <v>6779</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6780</v>
      </c>
      <c r="F101" s="135" t="s">
        <v>6781</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6782</v>
      </c>
      <c r="F102" s="135" t="s">
        <v>6783</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6784</v>
      </c>
      <c r="F103" s="135" t="s">
        <v>6785</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6786</v>
      </c>
      <c r="F109" s="135" t="s">
        <v>6787</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6788</v>
      </c>
      <c r="F111" s="135" t="s">
        <v>6789</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6790</v>
      </c>
      <c r="F112" s="135" t="s">
        <v>6791</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6792</v>
      </c>
      <c r="F113" s="135" t="s">
        <v>6793</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6794</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6795</v>
      </c>
      <c r="F117" s="135" t="s">
        <v>6796</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6797</v>
      </c>
      <c r="F118" s="135" t="s">
        <v>6798</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6799</v>
      </c>
      <c r="F119" s="135" t="s">
        <v>6800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6801</v>
      </c>
      <c r="F120" s="135" t="s">
        <v>6802</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6803</v>
      </c>
      <c r="F121" s="135" t="s">
        <v>6804</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6805</v>
      </c>
      <c r="F126" s="135" t="s">
        <v>6806</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6807</v>
      </c>
      <c r="F127" s="135" t="s">
        <v>6808</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6809</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6810</v>
      </c>
    </row>
    <row r="135" spans="2:65" s="1" customFormat="1" ht="6.95" customHeight="1">
      <c r="B135" s="41"/>
      <c r="C135" s="42"/>
      <c r="D135" s="42"/>
      <c r="E135" s="42"/>
      <c r="F135" s="42"/>
      <c r="G135" s="42"/>
      <c r="H135" s="42"/>
      <c r="I135" s="42"/>
      <c r="J135" s="42"/>
      <c r="K135" s="42"/>
      <c r="L135" s="33"/>
    </row>
  </sheetData>
  <sheetProtection algorithmName="SHA-512" hashValue="Mm4jwdQHz2MJFxaaMPGA25s2GCf6ncBEJ4WvuYWUHaRemrbpeBlyIFcRT3NWkKz3I2Dg1RVwq7vEjZsbm7lRXg==" saltValue="v+ijEc8bGNfGmNm1FgSy+86fhKnsBbVqPdS5RtURrHcaY1U7Xv3otovQk8fOSb4YSG4zulaFbQOhg5XwKPls9w=="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259</v>
      </c>
      <c r="L12" s="33"/>
    </row>
    <row r="13" spans="2:46" s="1" customFormat="1" ht="16.5" customHeight="1">
      <c r="B13" s="33"/>
      <c r="E13" s="317" t="s">
        <v>6811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259</v>
      </c>
      <c r="L57" s="33"/>
    </row>
    <row r="58" spans="2:12" s="1" customFormat="1" ht="16.5" customHeight="1">
      <c r="B58" s="33"/>
      <c r="E58" s="317" t="str">
        <f>E13</f>
        <v>2024/HEX/04-03-14-3 -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38" t="str">
        <f>E7</f>
        <v>UPOL FTK – Rekonstrukce infrastruktury v areálu Neředín</v>
      </c>
      <c r="F77" s="339"/>
      <c r="G77" s="339"/>
      <c r="H77" s="339"/>
      <c r="L77" s="33"/>
    </row>
    <row r="78" spans="2:47" ht="12" customHeight="1">
      <c r="B78" s="21"/>
      <c r="C78" s="28" t="s">
        <v>255</v>
      </c>
      <c r="L78" s="21"/>
    </row>
    <row r="79" spans="2:47" ht="16.5" customHeight="1">
      <c r="B79" s="21"/>
      <c r="E79" s="338" t="s">
        <v>6213</v>
      </c>
      <c r="F79" s="316"/>
      <c r="G79" s="316"/>
      <c r="H79" s="316"/>
      <c r="L79" s="21"/>
    </row>
    <row r="80" spans="2:47" ht="12" customHeight="1">
      <c r="B80" s="21"/>
      <c r="C80" s="28" t="s">
        <v>257</v>
      </c>
      <c r="L80" s="21"/>
    </row>
    <row r="81" spans="2:65" s="1" customFormat="1" ht="16.5" customHeight="1">
      <c r="B81" s="33"/>
      <c r="E81" s="325" t="s">
        <v>6749</v>
      </c>
      <c r="F81" s="340"/>
      <c r="G81" s="340"/>
      <c r="H81" s="340"/>
      <c r="L81" s="33"/>
    </row>
    <row r="82" spans="2:65" s="1" customFormat="1" ht="12" customHeight="1">
      <c r="B82" s="33"/>
      <c r="C82" s="28" t="s">
        <v>259</v>
      </c>
      <c r="L82" s="33"/>
    </row>
    <row r="83" spans="2:65" s="1" customFormat="1" ht="16.5" customHeight="1">
      <c r="B83" s="33"/>
      <c r="E83" s="317" t="str">
        <f>E13</f>
        <v>2024/HEX/04-03-14-3 - D.1.4.3-Zařízení silnoproudé elektrotechniky</v>
      </c>
      <c r="F83" s="340"/>
      <c r="G83" s="340"/>
      <c r="H83" s="340"/>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6812</v>
      </c>
      <c r="F104" s="135" t="s">
        <v>6813</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6814</v>
      </c>
      <c r="F109" s="135" t="s">
        <v>6815</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6816</v>
      </c>
      <c r="F113" s="135" t="s">
        <v>6817</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6818</v>
      </c>
      <c r="F114" s="135" t="s">
        <v>6819</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6820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6821</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6822</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6823</v>
      </c>
      <c r="F126" s="135" t="s">
        <v>6824</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6825</v>
      </c>
      <c r="F127" s="135" t="s">
        <v>6826</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6827</v>
      </c>
      <c r="F128" s="135" t="s">
        <v>6828</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6829</v>
      </c>
      <c r="F129" s="135" t="s">
        <v>6830</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6831</v>
      </c>
      <c r="F130" s="135" t="s">
        <v>6832</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6833</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6834</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6835</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6836</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6809</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6837</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DstE502oW4AJsdD1soBI0je6V+zVnBtOWya8c0b5MNvseHQuWmYxWf9kzESJPpdgQ8O2lUUWWMt+LJIo0QjX2A==" saltValue="jVzZ336760grXCQcML6HDFk216DLXSR0zBchvDG4U6TqjQkTZhUaAgqLEYKC0hRXYPhoan1tGD6yu1OHPh3Mgw=="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2702</v>
      </c>
      <c r="L12" s="33"/>
    </row>
    <row r="13" spans="2:46" s="1" customFormat="1" ht="16.5" customHeight="1">
      <c r="B13" s="33"/>
      <c r="E13" s="317" t="s">
        <v>6838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2702</v>
      </c>
      <c r="L57" s="33"/>
    </row>
    <row r="58" spans="2:12" s="1" customFormat="1" ht="16.5" customHeight="1">
      <c r="B58" s="33"/>
      <c r="E58" s="317" t="str">
        <f>E13</f>
        <v>2024/HEX/04-03-14-4a - D.1.4.4a-Strukturovaná kabeláž</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6839</v>
      </c>
      <c r="E70" s="107"/>
      <c r="F70" s="107"/>
      <c r="G70" s="107"/>
      <c r="H70" s="107"/>
      <c r="I70" s="107"/>
      <c r="J70" s="108">
        <f>J109</f>
        <v>0</v>
      </c>
      <c r="L70" s="105"/>
    </row>
    <row r="71" spans="2:47" s="8" customFormat="1" ht="24.95" customHeight="1">
      <c r="B71" s="105"/>
      <c r="D71" s="106" t="s">
        <v>6840</v>
      </c>
      <c r="E71" s="107"/>
      <c r="F71" s="107"/>
      <c r="G71" s="107"/>
      <c r="H71" s="107"/>
      <c r="I71" s="107"/>
      <c r="J71" s="108">
        <f>J117</f>
        <v>0</v>
      </c>
      <c r="L71" s="105"/>
    </row>
    <row r="72" spans="2:47" s="8" customFormat="1" ht="24.95" customHeight="1">
      <c r="B72" s="105"/>
      <c r="D72" s="106" t="s">
        <v>6841</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16"/>
      <c r="G84" s="316"/>
      <c r="H84" s="316"/>
      <c r="L84" s="21"/>
    </row>
    <row r="85" spans="2:63" ht="12" customHeight="1">
      <c r="B85" s="21"/>
      <c r="C85" s="28" t="s">
        <v>257</v>
      </c>
      <c r="L85" s="21"/>
    </row>
    <row r="86" spans="2:63" s="1" customFormat="1" ht="16.5" customHeight="1">
      <c r="B86" s="33"/>
      <c r="E86" s="325" t="s">
        <v>6749</v>
      </c>
      <c r="F86" s="340"/>
      <c r="G86" s="340"/>
      <c r="H86" s="340"/>
      <c r="L86" s="33"/>
    </row>
    <row r="87" spans="2:63" s="1" customFormat="1" ht="12" customHeight="1">
      <c r="B87" s="33"/>
      <c r="C87" s="28" t="s">
        <v>2702</v>
      </c>
      <c r="L87" s="33"/>
    </row>
    <row r="88" spans="2:63" s="1" customFormat="1" ht="16.5" customHeight="1">
      <c r="B88" s="33"/>
      <c r="E88" s="317" t="str">
        <f>E13</f>
        <v>2024/HEX/04-03-14-4a - D.1.4.4a-Strukturovaná kabeláž</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6842</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6843</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6844</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6845</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6846</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6847</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6848</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6849</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6850</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6851</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6852</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6853</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6854</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6855</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6853</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6856</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6857</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6858</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6860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6861</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6862</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6863</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6864</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6865</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6866</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6867</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6868</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6869</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6870</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w6Ywdt5vwhY5nai4+ZprcbLM2rGbeUeUs8Q7IZxRtT+xx9K6/F7ZbDTjwOgVu0COrzsH9BGC1lSVQ0Iyvl0qTw==" saltValue="x7qpnQjTY68/hu7i79lZfXgijMfVNH493LuKCvIVEvGTFNbsbnPeLfT6+8VPHbSd7ZEMzdZv/0YllSdew4HCBw=="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2702</v>
      </c>
      <c r="L12" s="33"/>
    </row>
    <row r="13" spans="2:46" s="1" customFormat="1" ht="16.5" customHeight="1">
      <c r="B13" s="33"/>
      <c r="E13" s="317" t="s">
        <v>6871</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2702</v>
      </c>
      <c r="L57" s="33"/>
    </row>
    <row r="58" spans="2:12" s="1" customFormat="1" ht="16.5" customHeight="1">
      <c r="B58" s="33"/>
      <c r="E58" s="317" t="str">
        <f>E13</f>
        <v>2024/HEX/04-03-14-4b - D.1.4.4b-Poplachový zabezpečovací a tísňový systém</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6872</v>
      </c>
      <c r="E70" s="107"/>
      <c r="F70" s="107"/>
      <c r="G70" s="107"/>
      <c r="H70" s="107"/>
      <c r="I70" s="107"/>
      <c r="J70" s="108">
        <f>J108</f>
        <v>0</v>
      </c>
      <c r="L70" s="105"/>
    </row>
    <row r="71" spans="2:47" s="8" customFormat="1" ht="24.95" customHeight="1">
      <c r="B71" s="105"/>
      <c r="D71" s="106" t="s">
        <v>6873</v>
      </c>
      <c r="E71" s="107"/>
      <c r="F71" s="107"/>
      <c r="G71" s="107"/>
      <c r="H71" s="107"/>
      <c r="I71" s="107"/>
      <c r="J71" s="108">
        <f>J113</f>
        <v>0</v>
      </c>
      <c r="L71" s="105"/>
    </row>
    <row r="72" spans="2:47" s="8" customFormat="1" ht="24.95" customHeight="1">
      <c r="B72" s="105"/>
      <c r="D72" s="106" t="s">
        <v>6874</v>
      </c>
      <c r="E72" s="107"/>
      <c r="F72" s="107"/>
      <c r="G72" s="107"/>
      <c r="H72" s="107"/>
      <c r="I72" s="107"/>
      <c r="J72" s="108">
        <f>J116</f>
        <v>0</v>
      </c>
      <c r="L72" s="105"/>
    </row>
    <row r="73" spans="2:47" s="8" customFormat="1" ht="24.95" customHeight="1">
      <c r="B73" s="105"/>
      <c r="D73" s="106" t="s">
        <v>6875</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16"/>
      <c r="G85" s="316"/>
      <c r="H85" s="316"/>
      <c r="L85" s="21"/>
    </row>
    <row r="86" spans="2:20" ht="12" customHeight="1">
      <c r="B86" s="21"/>
      <c r="C86" s="28" t="s">
        <v>257</v>
      </c>
      <c r="L86" s="21"/>
    </row>
    <row r="87" spans="2:20" s="1" customFormat="1" ht="16.5" customHeight="1">
      <c r="B87" s="33"/>
      <c r="E87" s="325" t="s">
        <v>6749</v>
      </c>
      <c r="F87" s="340"/>
      <c r="G87" s="340"/>
      <c r="H87" s="340"/>
      <c r="L87" s="33"/>
    </row>
    <row r="88" spans="2:20" s="1" customFormat="1" ht="12" customHeight="1">
      <c r="B88" s="33"/>
      <c r="C88" s="28" t="s">
        <v>2702</v>
      </c>
      <c r="L88" s="33"/>
    </row>
    <row r="89" spans="2:20" s="1" customFormat="1" ht="16.5" customHeight="1">
      <c r="B89" s="33"/>
      <c r="E89" s="317" t="str">
        <f>E13</f>
        <v>2024/HEX/04-03-14-4b - D.1.4.4b-Poplachový zabezpečovací a tísňový systém</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6842</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6843</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6876</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6877</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6878</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6879</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6880</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6881</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6882</v>
      </c>
      <c r="F109" s="135" t="s">
        <v>6883</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6884</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6885</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6886</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6887</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6888</v>
      </c>
      <c r="F114" s="135" t="s">
        <v>6889</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6890</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6860</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6858</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6891</v>
      </c>
      <c r="F118" s="135" t="s">
        <v>6892</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6893</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6861</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6862</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6863</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6894</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6895</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6896</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6897</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6869</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6870</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0KAczyZKnI7OODXFLnMuPyly4uY/aDAIZa2UBThpNI+omQ0BVNvB7rZ8640AjSYFVcQQvoEoGtcyMQiwlFj4g==" saltValue="fCvcu9e3cK91xFppCQc+iqGwKCB9xk+/X6jOOrsx5VOYbiUv17TwWwmozrvK+HENEapzFTKjtmC47IZV4fdg2A=="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2702</v>
      </c>
      <c r="L12" s="33"/>
    </row>
    <row r="13" spans="2:46" s="1" customFormat="1" ht="16.5" customHeight="1">
      <c r="B13" s="33"/>
      <c r="E13" s="317" t="s">
        <v>6898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2702</v>
      </c>
      <c r="L57" s="33"/>
    </row>
    <row r="58" spans="2:12" s="1" customFormat="1" ht="16.5" customHeight="1">
      <c r="B58" s="33"/>
      <c r="E58" s="317" t="str">
        <f>E13</f>
        <v>2024/HEX/04-03-14-4c - D.1.4.4c-Místní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16"/>
      <c r="G84" s="316"/>
      <c r="H84" s="316"/>
      <c r="L84" s="21"/>
    </row>
    <row r="85" spans="2:63" ht="12" customHeight="1">
      <c r="B85" s="21"/>
      <c r="C85" s="28" t="s">
        <v>257</v>
      </c>
      <c r="L85" s="21"/>
    </row>
    <row r="86" spans="2:63" s="1" customFormat="1" ht="16.5" customHeight="1">
      <c r="B86" s="33"/>
      <c r="E86" s="325" t="s">
        <v>6749</v>
      </c>
      <c r="F86" s="340"/>
      <c r="G86" s="340"/>
      <c r="H86" s="340"/>
      <c r="L86" s="33"/>
    </row>
    <row r="87" spans="2:63" s="1" customFormat="1" ht="12" customHeight="1">
      <c r="B87" s="33"/>
      <c r="C87" s="28" t="s">
        <v>2702</v>
      </c>
      <c r="L87" s="33"/>
    </row>
    <row r="88" spans="2:63" s="1" customFormat="1" ht="16.5" customHeight="1">
      <c r="B88" s="33"/>
      <c r="E88" s="317" t="str">
        <f>E13</f>
        <v>2024/HEX/04-03-14-4c - D.1.4.4c-Místní rozhlas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6903</v>
      </c>
      <c r="F105" s="135" t="s">
        <v>6904</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6858</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6891</v>
      </c>
      <c r="F109" s="135" t="s">
        <v>6892</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6906</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6860</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6861</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6862</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6863</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6894</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6895</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6896</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6897</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6869</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6870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EE63p2fZu+O4YCE9xAvA5jzAcy6aBDFVa3bLkxBGpSH3QGXj9Nfrlr8ideMO7WuJejs65uPjf3n0ZbFJUzr+1w==" saltValue="fjD0m6kuhOB093PUWtOOB3DY0/DB8i3q5646jAVKm9kmKI3bIfmdF6/KiWtUia2vfNI0hBhXOEW+0wJEf0cXNA=="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2702</v>
      </c>
      <c r="L12" s="33"/>
    </row>
    <row r="13" spans="2:46" s="1" customFormat="1" ht="16.5" customHeight="1">
      <c r="B13" s="33"/>
      <c r="E13" s="317" t="s">
        <v>6907</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2702</v>
      </c>
      <c r="L57" s="33"/>
    </row>
    <row r="58" spans="2:12" s="1" customFormat="1" ht="16.5" customHeight="1">
      <c r="B58" s="33"/>
      <c r="E58" s="317" t="str">
        <f>E13</f>
        <v>2024/HEX/04-03-14-4d - D.1.4.4d-Jednotný čas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16"/>
      <c r="G84" s="316"/>
      <c r="H84" s="316"/>
      <c r="L84" s="21"/>
    </row>
    <row r="85" spans="2:63" ht="12" customHeight="1">
      <c r="B85" s="21"/>
      <c r="C85" s="28" t="s">
        <v>257</v>
      </c>
      <c r="L85" s="21"/>
    </row>
    <row r="86" spans="2:63" s="1" customFormat="1" ht="16.5" customHeight="1">
      <c r="B86" s="33"/>
      <c r="E86" s="325" t="s">
        <v>6749</v>
      </c>
      <c r="F86" s="340"/>
      <c r="G86" s="340"/>
      <c r="H86" s="340"/>
      <c r="L86" s="33"/>
    </row>
    <row r="87" spans="2:63" s="1" customFormat="1" ht="12" customHeight="1">
      <c r="B87" s="33"/>
      <c r="C87" s="28" t="s">
        <v>2702</v>
      </c>
      <c r="L87" s="33"/>
    </row>
    <row r="88" spans="2:63" s="1" customFormat="1" ht="16.5" customHeight="1">
      <c r="B88" s="33"/>
      <c r="E88" s="317" t="str">
        <f>E13</f>
        <v>2024/HEX/04-03-14-4d - D.1.4.4d-Jednotný čas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6908</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6858</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6906</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6860</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6861</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6862</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6863</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6894</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6909</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6897</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6869</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6870</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81CFPBVeA+0gdobNIJVH6jhpj6iNdapn93ajyMAdlDlIqUUYZf1kxHToEOVL932j9/M4+Sxry8roRhSmVyjP0A==" saltValue="jaG82/s78TKIT8D0JqgUUNZp+Noq++efsdYaOAweSFGLoZr9gBVmVK/+B5hly8yN6dAJ54QxYYwg6mJsjSLdEw=="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16"/>
      <c r="G9" s="316"/>
      <c r="H9" s="316"/>
      <c r="L9" s="21"/>
    </row>
    <row r="10" spans="2:46" ht="12" customHeight="1">
      <c r="B10" s="21"/>
      <c r="D10" s="28" t="s">
        <v>257</v>
      </c>
      <c r="L10" s="21"/>
    </row>
    <row r="11" spans="2:46" s="1" customFormat="1" ht="16.5" customHeight="1">
      <c r="B11" s="33"/>
      <c r="E11" s="325" t="s">
        <v>6749</v>
      </c>
      <c r="F11" s="340"/>
      <c r="G11" s="340"/>
      <c r="H11" s="340"/>
      <c r="L11" s="33"/>
    </row>
    <row r="12" spans="2:46" s="1" customFormat="1" ht="12" customHeight="1">
      <c r="B12" s="33"/>
      <c r="D12" s="28" t="s">
        <v>259</v>
      </c>
      <c r="L12" s="33"/>
    </row>
    <row r="13" spans="2:46" s="1" customFormat="1" ht="16.5" customHeight="1">
      <c r="B13" s="33"/>
      <c r="E13" s="317" t="s">
        <v>6910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4" t="s">
        <v>5811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16"/>
      <c r="G54" s="316"/>
      <c r="H54" s="316"/>
      <c r="L54" s="21"/>
    </row>
    <row r="55" spans="2:12" ht="12" customHeight="1">
      <c r="B55" s="21"/>
      <c r="C55" s="28" t="s">
        <v>257</v>
      </c>
      <c r="L55" s="21"/>
    </row>
    <row r="56" spans="2:12" s="1" customFormat="1" ht="16.5" customHeight="1">
      <c r="B56" s="33"/>
      <c r="E56" s="325" t="s">
        <v>6749</v>
      </c>
      <c r="F56" s="340"/>
      <c r="G56" s="340"/>
      <c r="H56" s="340"/>
      <c r="L56" s="33"/>
    </row>
    <row r="57" spans="2:12" s="1" customFormat="1" ht="12" customHeight="1">
      <c r="B57" s="33"/>
      <c r="C57" s="28" t="s">
        <v>259</v>
      </c>
      <c r="L57" s="33"/>
    </row>
    <row r="58" spans="2:12" s="1" customFormat="1" ht="16.5" customHeight="1">
      <c r="B58" s="33"/>
      <c r="E58" s="317" t="str">
        <f>E13</f>
        <v>2024/HEX/04-03-14-5 -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6911</v>
      </c>
      <c r="E68" s="107"/>
      <c r="F68" s="107"/>
      <c r="G68" s="107"/>
      <c r="H68" s="107"/>
      <c r="I68" s="107"/>
      <c r="J68" s="108">
        <f>J96</f>
        <v>0</v>
      </c>
      <c r="L68" s="105"/>
    </row>
    <row r="69" spans="2:47" s="8" customFormat="1" ht="24.95" customHeight="1">
      <c r="B69" s="105"/>
      <c r="D69" s="106" t="s">
        <v>6912</v>
      </c>
      <c r="E69" s="107"/>
      <c r="F69" s="107"/>
      <c r="G69" s="107"/>
      <c r="H69" s="107"/>
      <c r="I69" s="107"/>
      <c r="J69" s="108">
        <f>J109</f>
        <v>0</v>
      </c>
      <c r="L69" s="105"/>
    </row>
    <row r="70" spans="2:47" s="8" customFormat="1" ht="24.95" customHeight="1">
      <c r="B70" s="105"/>
      <c r="D70" s="106" t="s">
        <v>6913</v>
      </c>
      <c r="E70" s="107"/>
      <c r="F70" s="107"/>
      <c r="G70" s="107"/>
      <c r="H70" s="107"/>
      <c r="I70" s="107"/>
      <c r="J70" s="108">
        <f>J118</f>
        <v>0</v>
      </c>
      <c r="L70" s="105"/>
    </row>
    <row r="71" spans="2:47" s="8" customFormat="1" ht="24.95" customHeight="1">
      <c r="B71" s="105"/>
      <c r="D71" s="106" t="s">
        <v>6914</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6213</v>
      </c>
      <c r="F83" s="316"/>
      <c r="G83" s="316"/>
      <c r="H83" s="316"/>
      <c r="L83" s="21"/>
    </row>
    <row r="84" spans="2:63" ht="12" customHeight="1">
      <c r="B84" s="21"/>
      <c r="C84" s="28" t="s">
        <v>257</v>
      </c>
      <c r="L84" s="21"/>
    </row>
    <row r="85" spans="2:63" s="1" customFormat="1" ht="16.5" customHeight="1">
      <c r="B85" s="33"/>
      <c r="E85" s="325" t="s">
        <v>6749</v>
      </c>
      <c r="F85" s="340"/>
      <c r="G85" s="340"/>
      <c r="H85" s="340"/>
      <c r="L85" s="33"/>
    </row>
    <row r="86" spans="2:63" s="1" customFormat="1" ht="12" customHeight="1">
      <c r="B86" s="33"/>
      <c r="C86" s="28" t="s">
        <v>259</v>
      </c>
      <c r="L86" s="33"/>
    </row>
    <row r="87" spans="2:63" s="1" customFormat="1" ht="16.5" customHeight="1">
      <c r="B87" s="33"/>
      <c r="E87" s="317" t="str">
        <f>E13</f>
        <v>2024/HEX/04-03-14-5 - D.1.4.5-Zařízení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6915</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6916</v>
      </c>
      <c r="F97" s="135" t="s">
        <v>6917</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6918</v>
      </c>
      <c r="F98" s="135" t="s">
        <v>6919</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6920</v>
      </c>
      <c r="F99" s="135" t="s">
        <v>6921</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6922</v>
      </c>
      <c r="F100" s="135" t="s">
        <v>6923</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6924</v>
      </c>
      <c r="F101" s="135" t="s">
        <v>6925</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6926</v>
      </c>
      <c r="F102" s="135" t="s">
        <v>6927</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6928</v>
      </c>
      <c r="F103" s="135" t="s">
        <v>6929</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6930</v>
      </c>
      <c r="F104" s="135" t="s">
        <v>6931</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6932</v>
      </c>
      <c r="F105" s="135" t="s">
        <v>6933</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6934</v>
      </c>
      <c r="F106" s="135" t="s">
        <v>6935</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6936</v>
      </c>
      <c r="F107" s="135" t="s">
        <v>6937</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6938</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6939</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6940</v>
      </c>
      <c r="F110" s="135" t="s">
        <v>6941</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6942</v>
      </c>
      <c r="F111" s="135" t="s">
        <v>6943</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6928</v>
      </c>
      <c r="F112" s="135" t="s">
        <v>6929</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6930</v>
      </c>
      <c r="F113" s="135" t="s">
        <v>6931</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6932</v>
      </c>
      <c r="F114" s="135" t="s">
        <v>6933</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6944</v>
      </c>
      <c r="F115" s="135" t="s">
        <v>6945</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6936</v>
      </c>
      <c r="F116" s="135" t="s">
        <v>6937</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6946</v>
      </c>
      <c r="F117" s="135" t="s">
        <v>6947</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6948</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6949</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6950</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6951</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6952</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6953</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6954</v>
      </c>
      <c r="F126" s="135" t="s">
        <v>6955</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6956</v>
      </c>
      <c r="F127" s="135" t="s">
        <v>6957</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oxKcFsphHsuQAW/NIGk/CxCsoojSLyFcDs1YtPWpjMttNJ8ZWba2SO5MNa++sbxiN9UWA65ICOJmBVmsfdZBaA==" saltValue="L4KiwwhsMudQf3B/+8BYpAm/ZSXqnpdssndo9Si0Vk3iIz4T/SKHQmOgdcdfCkkuypkxLJWnuXdSxirBK3Gqtw=="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17" t="s">
        <v>6958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17" t="str">
        <f>E11</f>
        <v>2024/HEX/04-03-VON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38" t="str">
        <f>E7</f>
        <v>UPOL FTK – Rekonstrukce infrastruktury v areálu Neředín</v>
      </c>
      <c r="F78" s="339"/>
      <c r="G78" s="339"/>
      <c r="H78" s="339"/>
      <c r="L78" s="33"/>
    </row>
    <row r="79" spans="2:12" ht="12" customHeight="1">
      <c r="B79" s="21"/>
      <c r="C79" s="28" t="s">
        <v>255</v>
      </c>
      <c r="L79" s="21"/>
    </row>
    <row r="80" spans="2:12" s="1" customFormat="1" ht="16.5" customHeight="1">
      <c r="B80" s="33"/>
      <c r="E80" s="338" t="s">
        <v>6213</v>
      </c>
      <c r="F80" s="340"/>
      <c r="G80" s="340"/>
      <c r="H80" s="340"/>
      <c r="L80" s="33"/>
    </row>
    <row r="81" spans="2:65" s="1" customFormat="1" ht="12" customHeight="1">
      <c r="B81" s="33"/>
      <c r="C81" s="28" t="s">
        <v>257</v>
      </c>
      <c r="L81" s="33"/>
    </row>
    <row r="82" spans="2:65" s="1" customFormat="1" ht="16.5" customHeight="1">
      <c r="B82" s="33"/>
      <c r="E82" s="317" t="str">
        <f>E11</f>
        <v>2024/HEX/04-03-VON - Vedlejší a ostatní náklady</v>
      </c>
      <c r="F82" s="340"/>
      <c r="G82" s="340"/>
      <c r="H82" s="340"/>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6200</v>
      </c>
      <c r="I96" s="163"/>
      <c r="L96" s="33"/>
      <c r="M96" s="164"/>
      <c r="T96" s="52"/>
      <c r="AT96" s="18" t="s">
        <v>321</v>
      </c>
      <c r="AU96" s="18" t="s">
        <v>81</v>
      </c>
    </row>
    <row r="97" spans="2:65" s="1" customFormat="1" ht="16.5" customHeight="1">
      <c r="B97" s="33"/>
      <c r="C97" s="133" t="s">
        <v>89</v>
      </c>
      <c r="D97" s="133" t="s">
        <v>308</v>
      </c>
      <c r="E97" s="134" t="s">
        <v>6959</v>
      </c>
      <c r="F97" s="135" t="s">
        <v>6960</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6961</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6202</v>
      </c>
      <c r="I100" s="163"/>
      <c r="L100" s="33"/>
      <c r="M100" s="164"/>
      <c r="T100" s="52"/>
      <c r="AT100" s="18" t="s">
        <v>321</v>
      </c>
      <c r="AU100" s="18" t="s">
        <v>81</v>
      </c>
    </row>
    <row r="101" spans="2:65" s="1" customFormat="1" ht="16.5" customHeight="1">
      <c r="B101" s="33"/>
      <c r="C101" s="133" t="s">
        <v>343</v>
      </c>
      <c r="D101" s="133" t="s">
        <v>308</v>
      </c>
      <c r="E101" s="134" t="s">
        <v>6962</v>
      </c>
      <c r="F101" s="135" t="s">
        <v>6963</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6964</v>
      </c>
      <c r="I102" s="163"/>
      <c r="L102" s="33"/>
      <c r="M102" s="164"/>
      <c r="T102" s="52"/>
      <c r="AT102" s="18" t="s">
        <v>321</v>
      </c>
      <c r="AU102" s="18" t="s">
        <v>81</v>
      </c>
    </row>
    <row r="103" spans="2:65" s="1" customFormat="1" ht="16.5" customHeight="1">
      <c r="B103" s="33"/>
      <c r="C103" s="133" t="s">
        <v>351</v>
      </c>
      <c r="D103" s="133" t="s">
        <v>308</v>
      </c>
      <c r="E103" s="134" t="s">
        <v>6965</v>
      </c>
      <c r="F103" s="135" t="s">
        <v>6966</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6967</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6968</v>
      </c>
      <c r="F106" s="135" t="s">
        <v>6969</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6970</v>
      </c>
      <c r="I107" s="163"/>
      <c r="L107" s="33"/>
      <c r="M107" s="164"/>
      <c r="T107" s="52"/>
      <c r="AT107" s="18" t="s">
        <v>321</v>
      </c>
      <c r="AU107" s="18" t="s">
        <v>81</v>
      </c>
    </row>
    <row r="108" spans="2:65" s="1" customFormat="1" ht="16.5" customHeight="1">
      <c r="B108" s="33"/>
      <c r="C108" s="133" t="s">
        <v>365</v>
      </c>
      <c r="D108" s="133" t="s">
        <v>308</v>
      </c>
      <c r="E108" s="134" t="s">
        <v>6971</v>
      </c>
      <c r="F108" s="135" t="s">
        <v>6972</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6973</v>
      </c>
      <c r="F110" s="135" t="s">
        <v>6974</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6975</v>
      </c>
      <c r="F111" s="135" t="s">
        <v>6976</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6977</v>
      </c>
      <c r="I112" s="163"/>
      <c r="L112" s="33"/>
      <c r="M112" s="164"/>
      <c r="T112" s="52"/>
      <c r="AT112" s="18" t="s">
        <v>321</v>
      </c>
      <c r="AU112" s="18" t="s">
        <v>81</v>
      </c>
    </row>
    <row r="113" spans="2:65" s="1" customFormat="1" ht="16.5" customHeight="1">
      <c r="B113" s="33"/>
      <c r="C113" s="133" t="s">
        <v>384</v>
      </c>
      <c r="D113" s="133" t="s">
        <v>308</v>
      </c>
      <c r="E113" s="134" t="s">
        <v>6978</v>
      </c>
      <c r="F113" s="135" t="s">
        <v>6979</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6980</v>
      </c>
      <c r="F114" s="135" t="s">
        <v>6981</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6982</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Yd8HKPXvV6ur9mXiHWAtdrlcUN7CoyJj0CTCDEnY9Xx35hxaCRn753iYtFN4IG1CFkOc9JY+vzrnShy8IQoznQ==" saltValue="gqOld5gdCBhTmNo5REckzdq9dKbZfrecJ1A8CK4/j8XW3Yk9oo3sBjuoqz2lsZSnQWiknors21QgWAL3Uc2lQg=="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6983</v>
      </c>
      <c r="H4" s="21"/>
    </row>
    <row r="5" spans="2:8" ht="12" customHeight="1">
      <c r="B5" s="21"/>
      <c r="C5" s="25" t="s">
        <v>13</v>
      </c>
      <c r="D5" s="334" t="s">
        <v>14</v>
      </c>
      <c r="E5" s="316"/>
      <c r="F5" s="316"/>
      <c r="H5" s="21"/>
    </row>
    <row r="6" spans="2:8" ht="36.950000000000003" customHeight="1">
      <c r="B6" s="21"/>
      <c r="C6" s="27" t="s">
        <v>16</v>
      </c>
      <c r="D6" s="331" t="s">
        <v>17</v>
      </c>
      <c r="E6" s="316"/>
      <c r="F6" s="316"/>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6984</v>
      </c>
      <c r="H9" s="113"/>
    </row>
    <row r="10" spans="2:8" s="1" customFormat="1" ht="63">
      <c r="B10" s="33"/>
      <c r="C10" s="203" t="s">
        <v>6985</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6986</v>
      </c>
      <c r="H17" s="33"/>
    </row>
    <row r="18" spans="2:8" s="1" customFormat="1" ht="16.899999999999999" customHeight="1">
      <c r="B18" s="33"/>
      <c r="C18" s="208" t="s">
        <v>2390</v>
      </c>
      <c r="D18" s="208" t="s">
        <v>6987</v>
      </c>
      <c r="E18" s="18" t="s">
        <v>236</v>
      </c>
      <c r="F18" s="209">
        <v>24.824999999999999</v>
      </c>
      <c r="H18" s="33"/>
    </row>
    <row r="19" spans="2:8" s="1" customFormat="1" ht="16.899999999999999" customHeight="1">
      <c r="B19" s="33"/>
      <c r="C19" s="208" t="s">
        <v>878</v>
      </c>
      <c r="D19" s="208" t="s">
        <v>6988</v>
      </c>
      <c r="E19" s="18" t="s">
        <v>236</v>
      </c>
      <c r="F19" s="209">
        <v>191.505</v>
      </c>
      <c r="H19" s="33"/>
    </row>
    <row r="20" spans="2:8" s="1" customFormat="1" ht="16.899999999999999" customHeight="1">
      <c r="B20" s="33"/>
      <c r="C20" s="208" t="s">
        <v>884</v>
      </c>
      <c r="D20" s="208" t="s">
        <v>6989</v>
      </c>
      <c r="E20" s="18" t="s">
        <v>236</v>
      </c>
      <c r="F20" s="209">
        <v>191.505</v>
      </c>
      <c r="H20" s="33"/>
    </row>
    <row r="21" spans="2:8" s="1" customFormat="1" ht="16.899999999999999" customHeight="1">
      <c r="B21" s="33"/>
      <c r="C21" s="208" t="s">
        <v>899</v>
      </c>
      <c r="D21" s="208" t="s">
        <v>6990</v>
      </c>
      <c r="E21" s="18" t="s">
        <v>236</v>
      </c>
      <c r="F21" s="209">
        <v>24.824999999999999</v>
      </c>
      <c r="H21" s="33"/>
    </row>
    <row r="22" spans="2:8" s="1" customFormat="1" ht="16.899999999999999" customHeight="1">
      <c r="B22" s="33"/>
      <c r="C22" s="208" t="s">
        <v>992</v>
      </c>
      <c r="D22" s="208" t="s">
        <v>6991</v>
      </c>
      <c r="E22" s="18" t="s">
        <v>240</v>
      </c>
      <c r="F22" s="209">
        <v>95.753</v>
      </c>
      <c r="H22" s="33"/>
    </row>
    <row r="23" spans="2:8" s="1" customFormat="1" ht="16.899999999999999" customHeight="1">
      <c r="B23" s="33"/>
      <c r="C23" s="208" t="s">
        <v>2369</v>
      </c>
      <c r="D23" s="208" t="s">
        <v>6992</v>
      </c>
      <c r="E23" s="18" t="s">
        <v>236</v>
      </c>
      <c r="F23" s="209">
        <v>24.824999999999999</v>
      </c>
      <c r="H23" s="33"/>
    </row>
    <row r="24" spans="2:8" s="1" customFormat="1" ht="16.899999999999999" customHeight="1">
      <c r="B24" s="33"/>
      <c r="C24" s="208" t="s">
        <v>2374</v>
      </c>
      <c r="D24" s="208" t="s">
        <v>6993</v>
      </c>
      <c r="E24" s="18" t="s">
        <v>236</v>
      </c>
      <c r="F24" s="209">
        <v>24.824999999999999</v>
      </c>
      <c r="H24" s="33"/>
    </row>
    <row r="25" spans="2:8" s="1" customFormat="1" ht="16.899999999999999" customHeight="1">
      <c r="B25" s="33"/>
      <c r="C25" s="208" t="s">
        <v>2404</v>
      </c>
      <c r="D25" s="208" t="s">
        <v>6994</v>
      </c>
      <c r="E25" s="18" t="s">
        <v>236</v>
      </c>
      <c r="F25" s="209">
        <v>24.824999999999999</v>
      </c>
      <c r="H25" s="33"/>
    </row>
    <row r="26" spans="2:8" s="1" customFormat="1" ht="16.899999999999999" customHeight="1">
      <c r="B26" s="33"/>
      <c r="C26" s="208" t="s">
        <v>2409</v>
      </c>
      <c r="D26" s="208" t="s">
        <v>6995</v>
      </c>
      <c r="E26" s="18" t="s">
        <v>236</v>
      </c>
      <c r="F26" s="209">
        <v>24.824999999999999</v>
      </c>
      <c r="H26" s="33"/>
    </row>
    <row r="27" spans="2:8" s="1" customFormat="1" ht="16.899999999999999" customHeight="1">
      <c r="B27" s="33"/>
      <c r="C27" s="208" t="s">
        <v>2414</v>
      </c>
      <c r="D27" s="208" t="s">
        <v>6996</v>
      </c>
      <c r="E27" s="18" t="s">
        <v>236</v>
      </c>
      <c r="F27" s="209">
        <v>24.824999999999999</v>
      </c>
      <c r="H27" s="33"/>
    </row>
    <row r="28" spans="2:8" s="1" customFormat="1" ht="16.899999999999999" customHeight="1">
      <c r="B28" s="33"/>
      <c r="C28" s="208" t="s">
        <v>2419</v>
      </c>
      <c r="D28" s="208" t="s">
        <v>6997</v>
      </c>
      <c r="E28" s="18" t="s">
        <v>236</v>
      </c>
      <c r="F28" s="209">
        <v>24.824999999999999</v>
      </c>
      <c r="H28" s="33"/>
    </row>
    <row r="29" spans="2:8" s="1" customFormat="1" ht="16.899999999999999" customHeight="1">
      <c r="B29" s="33"/>
      <c r="C29" s="208" t="s">
        <v>2437</v>
      </c>
      <c r="D29" s="208" t="s">
        <v>6998</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6986</v>
      </c>
      <c r="H38" s="33"/>
    </row>
    <row r="39" spans="2:8" s="1" customFormat="1" ht="16.899999999999999" customHeight="1">
      <c r="B39" s="33"/>
      <c r="C39" s="208" t="s">
        <v>2241</v>
      </c>
      <c r="D39" s="208" t="s">
        <v>6999</v>
      </c>
      <c r="E39" s="18" t="s">
        <v>240</v>
      </c>
      <c r="F39" s="209">
        <v>74.900000000000006</v>
      </c>
      <c r="H39" s="33"/>
    </row>
    <row r="40" spans="2:8" s="1" customFormat="1" ht="16.899999999999999" customHeight="1">
      <c r="B40" s="33"/>
      <c r="C40" s="208" t="s">
        <v>936</v>
      </c>
      <c r="D40" s="208" t="s">
        <v>7000</v>
      </c>
      <c r="E40" s="18" t="s">
        <v>240</v>
      </c>
      <c r="F40" s="209">
        <v>91.96</v>
      </c>
      <c r="H40" s="33"/>
    </row>
    <row r="41" spans="2:8" s="1" customFormat="1" ht="16.899999999999999" customHeight="1">
      <c r="B41" s="33"/>
      <c r="C41" s="208" t="s">
        <v>2177</v>
      </c>
      <c r="D41" s="208" t="s">
        <v>7001</v>
      </c>
      <c r="E41" s="18" t="s">
        <v>236</v>
      </c>
      <c r="F41" s="209">
        <v>153.43899999999999</v>
      </c>
      <c r="H41" s="33"/>
    </row>
    <row r="42" spans="2:8" s="1" customFormat="1" ht="16.899999999999999" customHeight="1">
      <c r="B42" s="33"/>
      <c r="C42" s="208" t="s">
        <v>2286</v>
      </c>
      <c r="D42" s="208" t="s">
        <v>7002</v>
      </c>
      <c r="E42" s="18" t="s">
        <v>236</v>
      </c>
      <c r="F42" s="209">
        <v>153.43899999999999</v>
      </c>
      <c r="H42" s="33"/>
    </row>
    <row r="43" spans="2:8" s="1" customFormat="1" ht="16.899999999999999" customHeight="1">
      <c r="B43" s="33"/>
      <c r="C43" s="208" t="s">
        <v>2291</v>
      </c>
      <c r="D43" s="208" t="s">
        <v>7003</v>
      </c>
      <c r="E43" s="18" t="s">
        <v>236</v>
      </c>
      <c r="F43" s="209">
        <v>153.43899999999999</v>
      </c>
      <c r="H43" s="33"/>
    </row>
    <row r="44" spans="2:8" s="1" customFormat="1" ht="16.899999999999999" customHeight="1">
      <c r="B44" s="33"/>
      <c r="C44" s="208" t="s">
        <v>2296</v>
      </c>
      <c r="D44" s="208" t="s">
        <v>7004</v>
      </c>
      <c r="E44" s="18" t="s">
        <v>240</v>
      </c>
      <c r="F44" s="209">
        <v>106.31</v>
      </c>
      <c r="H44" s="33"/>
    </row>
    <row r="45" spans="2:8" s="1" customFormat="1" ht="16.899999999999999" customHeight="1">
      <c r="B45" s="33"/>
      <c r="C45" s="208" t="s">
        <v>2306</v>
      </c>
      <c r="D45" s="208" t="s">
        <v>7005</v>
      </c>
      <c r="E45" s="18" t="s">
        <v>240</v>
      </c>
      <c r="F45" s="209">
        <v>106.31</v>
      </c>
      <c r="H45" s="33"/>
    </row>
    <row r="46" spans="2:8" s="1" customFormat="1" ht="16.899999999999999" customHeight="1">
      <c r="B46" s="33"/>
      <c r="C46" s="208" t="s">
        <v>2311</v>
      </c>
      <c r="D46" s="208" t="s">
        <v>7006</v>
      </c>
      <c r="E46" s="18" t="s">
        <v>240</v>
      </c>
      <c r="F46" s="209">
        <v>78.2</v>
      </c>
      <c r="H46" s="33"/>
    </row>
    <row r="47" spans="2:8" s="1" customFormat="1" ht="16.899999999999999" customHeight="1">
      <c r="B47" s="33"/>
      <c r="C47" s="208" t="s">
        <v>2317</v>
      </c>
      <c r="D47" s="208" t="s">
        <v>7007</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6986</v>
      </c>
      <c r="H52" s="33"/>
    </row>
    <row r="53" spans="2:8" s="1" customFormat="1" ht="16.899999999999999" customHeight="1">
      <c r="B53" s="33"/>
      <c r="C53" s="208" t="s">
        <v>2257</v>
      </c>
      <c r="D53" s="208" t="s">
        <v>7008</v>
      </c>
      <c r="E53" s="18" t="s">
        <v>240</v>
      </c>
      <c r="F53" s="209">
        <v>3.3</v>
      </c>
      <c r="H53" s="33"/>
    </row>
    <row r="54" spans="2:8" s="1" customFormat="1" ht="16.899999999999999" customHeight="1">
      <c r="B54" s="33"/>
      <c r="C54" s="208" t="s">
        <v>936</v>
      </c>
      <c r="D54" s="208" t="s">
        <v>7000</v>
      </c>
      <c r="E54" s="18" t="s">
        <v>240</v>
      </c>
      <c r="F54" s="209">
        <v>91.96</v>
      </c>
      <c r="H54" s="33"/>
    </row>
    <row r="55" spans="2:8" s="1" customFormat="1" ht="16.899999999999999" customHeight="1">
      <c r="B55" s="33"/>
      <c r="C55" s="208" t="s">
        <v>2177</v>
      </c>
      <c r="D55" s="208" t="s">
        <v>7001</v>
      </c>
      <c r="E55" s="18" t="s">
        <v>236</v>
      </c>
      <c r="F55" s="209">
        <v>153.43899999999999</v>
      </c>
      <c r="H55" s="33"/>
    </row>
    <row r="56" spans="2:8" s="1" customFormat="1" ht="16.899999999999999" customHeight="1">
      <c r="B56" s="33"/>
      <c r="C56" s="208" t="s">
        <v>2286</v>
      </c>
      <c r="D56" s="208" t="s">
        <v>7002</v>
      </c>
      <c r="E56" s="18" t="s">
        <v>236</v>
      </c>
      <c r="F56" s="209">
        <v>153.43899999999999</v>
      </c>
      <c r="H56" s="33"/>
    </row>
    <row r="57" spans="2:8" s="1" customFormat="1" ht="16.899999999999999" customHeight="1">
      <c r="B57" s="33"/>
      <c r="C57" s="208" t="s">
        <v>2291</v>
      </c>
      <c r="D57" s="208" t="s">
        <v>7003</v>
      </c>
      <c r="E57" s="18" t="s">
        <v>236</v>
      </c>
      <c r="F57" s="209">
        <v>153.43899999999999</v>
      </c>
      <c r="H57" s="33"/>
    </row>
    <row r="58" spans="2:8" s="1" customFormat="1" ht="16.899999999999999" customHeight="1">
      <c r="B58" s="33"/>
      <c r="C58" s="208" t="s">
        <v>2296</v>
      </c>
      <c r="D58" s="208" t="s">
        <v>7004</v>
      </c>
      <c r="E58" s="18" t="s">
        <v>240</v>
      </c>
      <c r="F58" s="209">
        <v>106.31</v>
      </c>
      <c r="H58" s="33"/>
    </row>
    <row r="59" spans="2:8" s="1" customFormat="1" ht="16.899999999999999" customHeight="1">
      <c r="B59" s="33"/>
      <c r="C59" s="208" t="s">
        <v>2306</v>
      </c>
      <c r="D59" s="208" t="s">
        <v>7005</v>
      </c>
      <c r="E59" s="18" t="s">
        <v>240</v>
      </c>
      <c r="F59" s="209">
        <v>106.31</v>
      </c>
      <c r="H59" s="33"/>
    </row>
    <row r="60" spans="2:8" s="1" customFormat="1" ht="16.899999999999999" customHeight="1">
      <c r="B60" s="33"/>
      <c r="C60" s="208" t="s">
        <v>2311</v>
      </c>
      <c r="D60" s="208" t="s">
        <v>7006</v>
      </c>
      <c r="E60" s="18" t="s">
        <v>240</v>
      </c>
      <c r="F60" s="209">
        <v>78.2</v>
      </c>
      <c r="H60" s="33"/>
    </row>
    <row r="61" spans="2:8" s="1" customFormat="1" ht="16.899999999999999" customHeight="1">
      <c r="B61" s="33"/>
      <c r="C61" s="208" t="s">
        <v>2317</v>
      </c>
      <c r="D61" s="208" t="s">
        <v>7007</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7009</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6986</v>
      </c>
      <c r="H68" s="33"/>
    </row>
    <row r="69" spans="2:8" s="1" customFormat="1" ht="16.899999999999999" customHeight="1">
      <c r="B69" s="33"/>
      <c r="C69" s="208" t="s">
        <v>2268</v>
      </c>
      <c r="D69" s="208" t="s">
        <v>7010</v>
      </c>
      <c r="E69" s="18" t="s">
        <v>236</v>
      </c>
      <c r="F69" s="209">
        <v>143.916</v>
      </c>
      <c r="H69" s="33"/>
    </row>
    <row r="70" spans="2:8" s="1" customFormat="1" ht="16.899999999999999" customHeight="1">
      <c r="B70" s="33"/>
      <c r="C70" s="208" t="s">
        <v>2169</v>
      </c>
      <c r="D70" s="208" t="s">
        <v>7011</v>
      </c>
      <c r="E70" s="18" t="s">
        <v>236</v>
      </c>
      <c r="F70" s="209">
        <v>147.57400000000001</v>
      </c>
      <c r="H70" s="33"/>
    </row>
    <row r="71" spans="2:8" s="1" customFormat="1" ht="16.899999999999999" customHeight="1">
      <c r="B71" s="33"/>
      <c r="C71" s="208" t="s">
        <v>2177</v>
      </c>
      <c r="D71" s="208" t="s">
        <v>7001</v>
      </c>
      <c r="E71" s="18" t="s">
        <v>236</v>
      </c>
      <c r="F71" s="209">
        <v>153.43899999999999</v>
      </c>
      <c r="H71" s="33"/>
    </row>
    <row r="72" spans="2:8" s="1" customFormat="1" ht="16.899999999999999" customHeight="1">
      <c r="B72" s="33"/>
      <c r="C72" s="208" t="s">
        <v>2286</v>
      </c>
      <c r="D72" s="208" t="s">
        <v>7002</v>
      </c>
      <c r="E72" s="18" t="s">
        <v>236</v>
      </c>
      <c r="F72" s="209">
        <v>153.43899999999999</v>
      </c>
      <c r="H72" s="33"/>
    </row>
    <row r="73" spans="2:8" s="1" customFormat="1" ht="16.899999999999999" customHeight="1">
      <c r="B73" s="33"/>
      <c r="C73" s="208" t="s">
        <v>2291</v>
      </c>
      <c r="D73" s="208" t="s">
        <v>7003</v>
      </c>
      <c r="E73" s="18" t="s">
        <v>236</v>
      </c>
      <c r="F73" s="209">
        <v>153.43899999999999</v>
      </c>
      <c r="H73" s="33"/>
    </row>
    <row r="74" spans="2:8" s="1" customFormat="1" ht="16.899999999999999" customHeight="1">
      <c r="B74" s="33"/>
      <c r="C74" s="208" t="s">
        <v>2317</v>
      </c>
      <c r="D74" s="208" t="s">
        <v>7007</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6986</v>
      </c>
      <c r="H80" s="33"/>
    </row>
    <row r="81" spans="2:8" s="1" customFormat="1" ht="16.899999999999999" customHeight="1">
      <c r="B81" s="33"/>
      <c r="C81" s="208" t="s">
        <v>2268</v>
      </c>
      <c r="D81" s="208" t="s">
        <v>7010</v>
      </c>
      <c r="E81" s="18" t="s">
        <v>236</v>
      </c>
      <c r="F81" s="209">
        <v>143.916</v>
      </c>
      <c r="H81" s="33"/>
    </row>
    <row r="82" spans="2:8" s="1" customFormat="1" ht="16.899999999999999" customHeight="1">
      <c r="B82" s="33"/>
      <c r="C82" s="208" t="s">
        <v>2169</v>
      </c>
      <c r="D82" s="208" t="s">
        <v>7011</v>
      </c>
      <c r="E82" s="18" t="s">
        <v>236</v>
      </c>
      <c r="F82" s="209">
        <v>147.57400000000001</v>
      </c>
      <c r="H82" s="33"/>
    </row>
    <row r="83" spans="2:8" s="1" customFormat="1" ht="16.899999999999999" customHeight="1">
      <c r="B83" s="33"/>
      <c r="C83" s="208" t="s">
        <v>2177</v>
      </c>
      <c r="D83" s="208" t="s">
        <v>7001</v>
      </c>
      <c r="E83" s="18" t="s">
        <v>236</v>
      </c>
      <c r="F83" s="209">
        <v>153.43899999999999</v>
      </c>
      <c r="H83" s="33"/>
    </row>
    <row r="84" spans="2:8" s="1" customFormat="1" ht="16.899999999999999" customHeight="1">
      <c r="B84" s="33"/>
      <c r="C84" s="208" t="s">
        <v>2286</v>
      </c>
      <c r="D84" s="208" t="s">
        <v>7002</v>
      </c>
      <c r="E84" s="18" t="s">
        <v>236</v>
      </c>
      <c r="F84" s="209">
        <v>153.43899999999999</v>
      </c>
      <c r="H84" s="33"/>
    </row>
    <row r="85" spans="2:8" s="1" customFormat="1" ht="16.899999999999999" customHeight="1">
      <c r="B85" s="33"/>
      <c r="C85" s="208" t="s">
        <v>2291</v>
      </c>
      <c r="D85" s="208" t="s">
        <v>7003</v>
      </c>
      <c r="E85" s="18" t="s">
        <v>236</v>
      </c>
      <c r="F85" s="209">
        <v>153.43899999999999</v>
      </c>
      <c r="H85" s="33"/>
    </row>
    <row r="86" spans="2:8" s="1" customFormat="1" ht="16.899999999999999" customHeight="1">
      <c r="B86" s="33"/>
      <c r="C86" s="208" t="s">
        <v>2317</v>
      </c>
      <c r="D86" s="208" t="s">
        <v>7007</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6986</v>
      </c>
      <c r="H91" s="33"/>
    </row>
    <row r="92" spans="2:8" s="1" customFormat="1" ht="16.899999999999999" customHeight="1">
      <c r="B92" s="33"/>
      <c r="C92" s="208" t="s">
        <v>2268</v>
      </c>
      <c r="D92" s="208" t="s">
        <v>7010</v>
      </c>
      <c r="E92" s="18" t="s">
        <v>236</v>
      </c>
      <c r="F92" s="209">
        <v>143.916</v>
      </c>
      <c r="H92" s="33"/>
    </row>
    <row r="93" spans="2:8" s="1" customFormat="1" ht="16.899999999999999" customHeight="1">
      <c r="B93" s="33"/>
      <c r="C93" s="208" t="s">
        <v>1939</v>
      </c>
      <c r="D93" s="208" t="s">
        <v>7012</v>
      </c>
      <c r="E93" s="18" t="s">
        <v>236</v>
      </c>
      <c r="F93" s="209">
        <v>16.28</v>
      </c>
      <c r="H93" s="33"/>
    </row>
    <row r="94" spans="2:8" s="1" customFormat="1" ht="16.899999999999999" customHeight="1">
      <c r="B94" s="33"/>
      <c r="C94" s="208" t="s">
        <v>2169</v>
      </c>
      <c r="D94" s="208" t="s">
        <v>7011</v>
      </c>
      <c r="E94" s="18" t="s">
        <v>236</v>
      </c>
      <c r="F94" s="209">
        <v>147.57400000000001</v>
      </c>
      <c r="H94" s="33"/>
    </row>
    <row r="95" spans="2:8" s="1" customFormat="1" ht="16.899999999999999" customHeight="1">
      <c r="B95" s="33"/>
      <c r="C95" s="208" t="s">
        <v>2177</v>
      </c>
      <c r="D95" s="208" t="s">
        <v>7001</v>
      </c>
      <c r="E95" s="18" t="s">
        <v>236</v>
      </c>
      <c r="F95" s="209">
        <v>153.43899999999999</v>
      </c>
      <c r="H95" s="33"/>
    </row>
    <row r="96" spans="2:8" s="1" customFormat="1" ht="16.899999999999999" customHeight="1">
      <c r="B96" s="33"/>
      <c r="C96" s="208" t="s">
        <v>2191</v>
      </c>
      <c r="D96" s="208" t="s">
        <v>7013</v>
      </c>
      <c r="E96" s="18" t="s">
        <v>236</v>
      </c>
      <c r="F96" s="209">
        <v>16.28</v>
      </c>
      <c r="H96" s="33"/>
    </row>
    <row r="97" spans="2:8" s="1" customFormat="1" ht="16.899999999999999" customHeight="1">
      <c r="B97" s="33"/>
      <c r="C97" s="208" t="s">
        <v>2286</v>
      </c>
      <c r="D97" s="208" t="s">
        <v>7002</v>
      </c>
      <c r="E97" s="18" t="s">
        <v>236</v>
      </c>
      <c r="F97" s="209">
        <v>153.43899999999999</v>
      </c>
      <c r="H97" s="33"/>
    </row>
    <row r="98" spans="2:8" s="1" customFormat="1" ht="16.899999999999999" customHeight="1">
      <c r="B98" s="33"/>
      <c r="C98" s="208" t="s">
        <v>2291</v>
      </c>
      <c r="D98" s="208" t="s">
        <v>7003</v>
      </c>
      <c r="E98" s="18" t="s">
        <v>236</v>
      </c>
      <c r="F98" s="209">
        <v>153.43899999999999</v>
      </c>
      <c r="H98" s="33"/>
    </row>
    <row r="99" spans="2:8" s="1" customFormat="1" ht="16.899999999999999" customHeight="1">
      <c r="B99" s="33"/>
      <c r="C99" s="208" t="s">
        <v>2317</v>
      </c>
      <c r="D99" s="208" t="s">
        <v>7007</v>
      </c>
      <c r="E99" s="18" t="s">
        <v>236</v>
      </c>
      <c r="F99" s="209">
        <v>153.43899999999999</v>
      </c>
      <c r="H99" s="33"/>
    </row>
    <row r="100" spans="2:8" s="1" customFormat="1" ht="16.899999999999999" customHeight="1">
      <c r="B100" s="33"/>
      <c r="C100" s="208" t="s">
        <v>2351</v>
      </c>
      <c r="D100" s="208" t="s">
        <v>7014</v>
      </c>
      <c r="E100" s="18" t="s">
        <v>236</v>
      </c>
      <c r="F100" s="209">
        <v>16.28</v>
      </c>
      <c r="H100" s="33"/>
    </row>
    <row r="101" spans="2:8" s="1" customFormat="1" ht="16.899999999999999" customHeight="1">
      <c r="B101" s="33"/>
      <c r="C101" s="208" t="s">
        <v>2479</v>
      </c>
      <c r="D101" s="208" t="s">
        <v>7015</v>
      </c>
      <c r="E101" s="18" t="s">
        <v>236</v>
      </c>
      <c r="F101" s="209">
        <v>48.222000000000001</v>
      </c>
      <c r="H101" s="33"/>
    </row>
    <row r="102" spans="2:8" s="1" customFormat="1" ht="16.899999999999999" customHeight="1">
      <c r="B102" s="33"/>
      <c r="C102" s="208" t="s">
        <v>2485</v>
      </c>
      <c r="D102" s="208" t="s">
        <v>7016</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7017</v>
      </c>
      <c r="E104" s="18" t="s">
        <v>236</v>
      </c>
      <c r="F104" s="209">
        <v>81.400000000000006</v>
      </c>
      <c r="H104" s="33"/>
    </row>
    <row r="105" spans="2:8" s="1" customFormat="1" ht="16.899999999999999" customHeight="1">
      <c r="B105" s="33"/>
      <c r="C105" s="208" t="s">
        <v>1452</v>
      </c>
      <c r="D105" s="208" t="s">
        <v>7018</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6986</v>
      </c>
      <c r="H110" s="33"/>
    </row>
    <row r="111" spans="2:8" s="1" customFormat="1" ht="16.899999999999999" customHeight="1">
      <c r="B111" s="33"/>
      <c r="C111" s="208" t="s">
        <v>2268</v>
      </c>
      <c r="D111" s="208" t="s">
        <v>7010</v>
      </c>
      <c r="E111" s="18" t="s">
        <v>236</v>
      </c>
      <c r="F111" s="209">
        <v>143.916</v>
      </c>
      <c r="H111" s="33"/>
    </row>
    <row r="112" spans="2:8" s="1" customFormat="1" ht="16.899999999999999" customHeight="1">
      <c r="B112" s="33"/>
      <c r="C112" s="208" t="s">
        <v>1155</v>
      </c>
      <c r="D112" s="208" t="s">
        <v>7019</v>
      </c>
      <c r="E112" s="18" t="s">
        <v>375</v>
      </c>
      <c r="F112" s="209">
        <v>0.87</v>
      </c>
      <c r="H112" s="33"/>
    </row>
    <row r="113" spans="2:8" s="1" customFormat="1" ht="16.899999999999999" customHeight="1">
      <c r="B113" s="33"/>
      <c r="C113" s="208" t="s">
        <v>1174</v>
      </c>
      <c r="D113" s="208" t="s">
        <v>7020</v>
      </c>
      <c r="E113" s="18" t="s">
        <v>236</v>
      </c>
      <c r="F113" s="209">
        <v>104.236</v>
      </c>
      <c r="H113" s="33"/>
    </row>
    <row r="114" spans="2:8" s="1" customFormat="1" ht="16.899999999999999" customHeight="1">
      <c r="B114" s="33"/>
      <c r="C114" s="208" t="s">
        <v>1182</v>
      </c>
      <c r="D114" s="208" t="s">
        <v>7021</v>
      </c>
      <c r="E114" s="18" t="s">
        <v>236</v>
      </c>
      <c r="F114" s="209">
        <v>312.70800000000003</v>
      </c>
      <c r="H114" s="33"/>
    </row>
    <row r="115" spans="2:8" s="1" customFormat="1" ht="16.899999999999999" customHeight="1">
      <c r="B115" s="33"/>
      <c r="C115" s="208" t="s">
        <v>1190</v>
      </c>
      <c r="D115" s="208" t="s">
        <v>7022</v>
      </c>
      <c r="E115" s="18" t="s">
        <v>236</v>
      </c>
      <c r="F115" s="209">
        <v>104.236</v>
      </c>
      <c r="H115" s="33"/>
    </row>
    <row r="116" spans="2:8" s="1" customFormat="1" ht="16.899999999999999" customHeight="1">
      <c r="B116" s="33"/>
      <c r="C116" s="208" t="s">
        <v>1202</v>
      </c>
      <c r="D116" s="208" t="s">
        <v>7023</v>
      </c>
      <c r="E116" s="18" t="s">
        <v>236</v>
      </c>
      <c r="F116" s="209">
        <v>652.63499999999999</v>
      </c>
      <c r="H116" s="33"/>
    </row>
    <row r="117" spans="2:8" s="1" customFormat="1" ht="16.899999999999999" customHeight="1">
      <c r="B117" s="33"/>
      <c r="C117" s="208" t="s">
        <v>1773</v>
      </c>
      <c r="D117" s="208" t="s">
        <v>7024</v>
      </c>
      <c r="E117" s="18" t="s">
        <v>236</v>
      </c>
      <c r="F117" s="209">
        <v>104.236</v>
      </c>
      <c r="H117" s="33"/>
    </row>
    <row r="118" spans="2:8" s="1" customFormat="1" ht="16.899999999999999" customHeight="1">
      <c r="B118" s="33"/>
      <c r="C118" s="208" t="s">
        <v>2169</v>
      </c>
      <c r="D118" s="208" t="s">
        <v>7011</v>
      </c>
      <c r="E118" s="18" t="s">
        <v>236</v>
      </c>
      <c r="F118" s="209">
        <v>147.57400000000001</v>
      </c>
      <c r="H118" s="33"/>
    </row>
    <row r="119" spans="2:8" s="1" customFormat="1" ht="16.899999999999999" customHeight="1">
      <c r="B119" s="33"/>
      <c r="C119" s="208" t="s">
        <v>2177</v>
      </c>
      <c r="D119" s="208" t="s">
        <v>7001</v>
      </c>
      <c r="E119" s="18" t="s">
        <v>236</v>
      </c>
      <c r="F119" s="209">
        <v>153.43899999999999</v>
      </c>
      <c r="H119" s="33"/>
    </row>
    <row r="120" spans="2:8" s="1" customFormat="1" ht="16.899999999999999" customHeight="1">
      <c r="B120" s="33"/>
      <c r="C120" s="208" t="s">
        <v>2183</v>
      </c>
      <c r="D120" s="208" t="s">
        <v>7025</v>
      </c>
      <c r="E120" s="18" t="s">
        <v>236</v>
      </c>
      <c r="F120" s="209">
        <v>26.916</v>
      </c>
      <c r="H120" s="33"/>
    </row>
    <row r="121" spans="2:8" s="1" customFormat="1" ht="16.899999999999999" customHeight="1">
      <c r="B121" s="33"/>
      <c r="C121" s="208" t="s">
        <v>2286</v>
      </c>
      <c r="D121" s="208" t="s">
        <v>7002</v>
      </c>
      <c r="E121" s="18" t="s">
        <v>236</v>
      </c>
      <c r="F121" s="209">
        <v>153.43899999999999</v>
      </c>
      <c r="H121" s="33"/>
    </row>
    <row r="122" spans="2:8" s="1" customFormat="1" ht="16.899999999999999" customHeight="1">
      <c r="B122" s="33"/>
      <c r="C122" s="208" t="s">
        <v>2291</v>
      </c>
      <c r="D122" s="208" t="s">
        <v>7003</v>
      </c>
      <c r="E122" s="18" t="s">
        <v>236</v>
      </c>
      <c r="F122" s="209">
        <v>153.43899999999999</v>
      </c>
      <c r="H122" s="33"/>
    </row>
    <row r="123" spans="2:8" s="1" customFormat="1" ht="16.899999999999999" customHeight="1">
      <c r="B123" s="33"/>
      <c r="C123" s="208" t="s">
        <v>2317</v>
      </c>
      <c r="D123" s="208" t="s">
        <v>7007</v>
      </c>
      <c r="E123" s="18" t="s">
        <v>236</v>
      </c>
      <c r="F123" s="209">
        <v>153.43899999999999</v>
      </c>
      <c r="H123" s="33"/>
    </row>
    <row r="124" spans="2:8" s="1" customFormat="1" ht="16.899999999999999" customHeight="1">
      <c r="B124" s="33"/>
      <c r="C124" s="208" t="s">
        <v>2479</v>
      </c>
      <c r="D124" s="208" t="s">
        <v>7015</v>
      </c>
      <c r="E124" s="18" t="s">
        <v>236</v>
      </c>
      <c r="F124" s="209">
        <v>48.222000000000001</v>
      </c>
      <c r="H124" s="33"/>
    </row>
    <row r="125" spans="2:8" s="1" customFormat="1" ht="16.899999999999999" customHeight="1">
      <c r="B125" s="33"/>
      <c r="C125" s="208" t="s">
        <v>2485</v>
      </c>
      <c r="D125" s="208" t="s">
        <v>7016</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7026</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6986</v>
      </c>
      <c r="H133" s="33"/>
    </row>
    <row r="134" spans="2:8" s="1" customFormat="1" ht="16.899999999999999" customHeight="1">
      <c r="B134" s="33"/>
      <c r="C134" s="208" t="s">
        <v>5168</v>
      </c>
      <c r="D134" s="208" t="s">
        <v>7027</v>
      </c>
      <c r="E134" s="18" t="s">
        <v>236</v>
      </c>
      <c r="F134" s="209">
        <v>233.72499999999999</v>
      </c>
      <c r="H134" s="33"/>
    </row>
    <row r="135" spans="2:8" s="1" customFormat="1" ht="16.899999999999999" customHeight="1">
      <c r="B135" s="33"/>
      <c r="C135" s="208" t="s">
        <v>1155</v>
      </c>
      <c r="D135" s="208" t="s">
        <v>7019</v>
      </c>
      <c r="E135" s="18" t="s">
        <v>375</v>
      </c>
      <c r="F135" s="209">
        <v>0.46600000000000003</v>
      </c>
      <c r="H135" s="33"/>
    </row>
    <row r="136" spans="2:8" s="1" customFormat="1" ht="16.899999999999999" customHeight="1">
      <c r="B136" s="33"/>
      <c r="C136" s="208" t="s">
        <v>1174</v>
      </c>
      <c r="D136" s="208" t="s">
        <v>7020</v>
      </c>
      <c r="E136" s="18" t="s">
        <v>236</v>
      </c>
      <c r="F136" s="209">
        <v>231.52500000000001</v>
      </c>
      <c r="H136" s="33"/>
    </row>
    <row r="137" spans="2:8" s="1" customFormat="1" ht="16.899999999999999" customHeight="1">
      <c r="B137" s="33"/>
      <c r="C137" s="208" t="s">
        <v>1190</v>
      </c>
      <c r="D137" s="208" t="s">
        <v>7022</v>
      </c>
      <c r="E137" s="18" t="s">
        <v>236</v>
      </c>
      <c r="F137" s="209">
        <v>251.38499999999999</v>
      </c>
      <c r="H137" s="33"/>
    </row>
    <row r="138" spans="2:8" s="1" customFormat="1" ht="16.899999999999999" customHeight="1">
      <c r="B138" s="33"/>
      <c r="C138" s="208" t="s">
        <v>1202</v>
      </c>
      <c r="D138" s="208" t="s">
        <v>7028</v>
      </c>
      <c r="E138" s="18" t="s">
        <v>236</v>
      </c>
      <c r="F138" s="209">
        <v>940.86500000000001</v>
      </c>
      <c r="H138" s="33"/>
    </row>
    <row r="139" spans="2:8" s="1" customFormat="1" ht="16.899999999999999" customHeight="1">
      <c r="B139" s="33"/>
      <c r="C139" s="208" t="s">
        <v>1773</v>
      </c>
      <c r="D139" s="208" t="s">
        <v>7024</v>
      </c>
      <c r="E139" s="18" t="s">
        <v>236</v>
      </c>
      <c r="F139" s="209">
        <v>231.52500000000001</v>
      </c>
      <c r="H139" s="33"/>
    </row>
    <row r="140" spans="2:8" s="1" customFormat="1" ht="16.899999999999999" customHeight="1">
      <c r="B140" s="33"/>
      <c r="C140" s="208" t="s">
        <v>5150</v>
      </c>
      <c r="D140" s="208" t="s">
        <v>7029</v>
      </c>
      <c r="E140" s="18" t="s">
        <v>236</v>
      </c>
      <c r="F140" s="209">
        <v>233.72499999999999</v>
      </c>
      <c r="H140" s="33"/>
    </row>
    <row r="141" spans="2:8" s="1" customFormat="1" ht="16.899999999999999" customHeight="1">
      <c r="B141" s="33"/>
      <c r="C141" s="208" t="s">
        <v>5155</v>
      </c>
      <c r="D141" s="208" t="s">
        <v>7030</v>
      </c>
      <c r="E141" s="18" t="s">
        <v>236</v>
      </c>
      <c r="F141" s="209">
        <v>467.45</v>
      </c>
      <c r="H141" s="33"/>
    </row>
    <row r="142" spans="2:8" s="1" customFormat="1" ht="16.899999999999999" customHeight="1">
      <c r="B142" s="33"/>
      <c r="C142" s="208" t="s">
        <v>5160</v>
      </c>
      <c r="D142" s="208" t="s">
        <v>7031</v>
      </c>
      <c r="E142" s="18" t="s">
        <v>236</v>
      </c>
      <c r="F142" s="209">
        <v>233.72499999999999</v>
      </c>
      <c r="H142" s="33"/>
    </row>
    <row r="143" spans="2:8" s="1" customFormat="1" ht="16.899999999999999" customHeight="1">
      <c r="B143" s="33"/>
      <c r="C143" s="208" t="s">
        <v>5164</v>
      </c>
      <c r="D143" s="208" t="s">
        <v>7032</v>
      </c>
      <c r="E143" s="18" t="s">
        <v>236</v>
      </c>
      <c r="F143" s="209">
        <v>233.72499999999999</v>
      </c>
      <c r="H143" s="33"/>
    </row>
    <row r="144" spans="2:8" s="1" customFormat="1" ht="16.899999999999999" customHeight="1">
      <c r="B144" s="33"/>
      <c r="C144" s="208" t="s">
        <v>5188</v>
      </c>
      <c r="D144" s="208" t="s">
        <v>7033</v>
      </c>
      <c r="E144" s="18" t="s">
        <v>240</v>
      </c>
      <c r="F144" s="209">
        <v>175.29400000000001</v>
      </c>
      <c r="H144" s="33"/>
    </row>
    <row r="145" spans="2:8" s="1" customFormat="1" ht="16.899999999999999" customHeight="1">
      <c r="B145" s="33"/>
      <c r="C145" s="208" t="s">
        <v>5210</v>
      </c>
      <c r="D145" s="208" t="s">
        <v>7034</v>
      </c>
      <c r="E145" s="18" t="s">
        <v>236</v>
      </c>
      <c r="F145" s="209">
        <v>233.72499999999999</v>
      </c>
      <c r="H145" s="33"/>
    </row>
    <row r="146" spans="2:8" s="1" customFormat="1" ht="16.899999999999999" customHeight="1">
      <c r="B146" s="33"/>
      <c r="C146" s="208" t="s">
        <v>2479</v>
      </c>
      <c r="D146" s="208" t="s">
        <v>7015</v>
      </c>
      <c r="E146" s="18" t="s">
        <v>236</v>
      </c>
      <c r="F146" s="209">
        <v>280.86500000000001</v>
      </c>
      <c r="H146" s="33"/>
    </row>
    <row r="147" spans="2:8" s="1" customFormat="1" ht="16.899999999999999" customHeight="1">
      <c r="B147" s="33"/>
      <c r="C147" s="208" t="s">
        <v>5305</v>
      </c>
      <c r="D147" s="208" t="s">
        <v>7035</v>
      </c>
      <c r="E147" s="18" t="s">
        <v>236</v>
      </c>
      <c r="F147" s="209">
        <v>280.86500000000001</v>
      </c>
      <c r="H147" s="33"/>
    </row>
    <row r="148" spans="2:8" s="1" customFormat="1" ht="22.5">
      <c r="B148" s="33"/>
      <c r="C148" s="208" t="s">
        <v>5176</v>
      </c>
      <c r="D148" s="208" t="s">
        <v>7036</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6986</v>
      </c>
      <c r="H153" s="33"/>
    </row>
    <row r="154" spans="2:8" s="1" customFormat="1" ht="16.899999999999999" customHeight="1">
      <c r="B154" s="33"/>
      <c r="C154" s="208" t="s">
        <v>5168</v>
      </c>
      <c r="D154" s="208" t="s">
        <v>7027</v>
      </c>
      <c r="E154" s="18" t="s">
        <v>236</v>
      </c>
      <c r="F154" s="209">
        <v>233.72499999999999</v>
      </c>
      <c r="H154" s="33"/>
    </row>
    <row r="155" spans="2:8" s="1" customFormat="1" ht="16.899999999999999" customHeight="1">
      <c r="B155" s="33"/>
      <c r="C155" s="208" t="s">
        <v>4237</v>
      </c>
      <c r="D155" s="208" t="s">
        <v>7037</v>
      </c>
      <c r="E155" s="18" t="s">
        <v>236</v>
      </c>
      <c r="F155" s="209">
        <v>29.48</v>
      </c>
      <c r="H155" s="33"/>
    </row>
    <row r="156" spans="2:8" s="1" customFormat="1" ht="16.899999999999999" customHeight="1">
      <c r="B156" s="33"/>
      <c r="C156" s="208" t="s">
        <v>1202</v>
      </c>
      <c r="D156" s="208" t="s">
        <v>7028</v>
      </c>
      <c r="E156" s="18" t="s">
        <v>236</v>
      </c>
      <c r="F156" s="209">
        <v>940.86500000000001</v>
      </c>
      <c r="H156" s="33"/>
    </row>
    <row r="157" spans="2:8" s="1" customFormat="1" ht="16.899999999999999" customHeight="1">
      <c r="B157" s="33"/>
      <c r="C157" s="208" t="s">
        <v>4616</v>
      </c>
      <c r="D157" s="208" t="s">
        <v>7038</v>
      </c>
      <c r="E157" s="18" t="s">
        <v>236</v>
      </c>
      <c r="F157" s="209">
        <v>49.34</v>
      </c>
      <c r="H157" s="33"/>
    </row>
    <row r="158" spans="2:8" s="1" customFormat="1" ht="16.899999999999999" customHeight="1">
      <c r="B158" s="33"/>
      <c r="C158" s="208" t="s">
        <v>4642</v>
      </c>
      <c r="D158" s="208" t="s">
        <v>7039</v>
      </c>
      <c r="E158" s="18" t="s">
        <v>236</v>
      </c>
      <c r="F158" s="209">
        <v>29.48</v>
      </c>
      <c r="H158" s="33"/>
    </row>
    <row r="159" spans="2:8" s="1" customFormat="1" ht="16.899999999999999" customHeight="1">
      <c r="B159" s="33"/>
      <c r="C159" s="208" t="s">
        <v>5150</v>
      </c>
      <c r="D159" s="208" t="s">
        <v>7029</v>
      </c>
      <c r="E159" s="18" t="s">
        <v>236</v>
      </c>
      <c r="F159" s="209">
        <v>233.72499999999999</v>
      </c>
      <c r="H159" s="33"/>
    </row>
    <row r="160" spans="2:8" s="1" customFormat="1" ht="16.899999999999999" customHeight="1">
      <c r="B160" s="33"/>
      <c r="C160" s="208" t="s">
        <v>5155</v>
      </c>
      <c r="D160" s="208" t="s">
        <v>7030</v>
      </c>
      <c r="E160" s="18" t="s">
        <v>236</v>
      </c>
      <c r="F160" s="209">
        <v>467.45</v>
      </c>
      <c r="H160" s="33"/>
    </row>
    <row r="161" spans="2:8" s="1" customFormat="1" ht="16.899999999999999" customHeight="1">
      <c r="B161" s="33"/>
      <c r="C161" s="208" t="s">
        <v>5160</v>
      </c>
      <c r="D161" s="208" t="s">
        <v>7031</v>
      </c>
      <c r="E161" s="18" t="s">
        <v>236</v>
      </c>
      <c r="F161" s="209">
        <v>233.72499999999999</v>
      </c>
      <c r="H161" s="33"/>
    </row>
    <row r="162" spans="2:8" s="1" customFormat="1" ht="16.899999999999999" customHeight="1">
      <c r="B162" s="33"/>
      <c r="C162" s="208" t="s">
        <v>5164</v>
      </c>
      <c r="D162" s="208" t="s">
        <v>7032</v>
      </c>
      <c r="E162" s="18" t="s">
        <v>236</v>
      </c>
      <c r="F162" s="209">
        <v>233.72499999999999</v>
      </c>
      <c r="H162" s="33"/>
    </row>
    <row r="163" spans="2:8" s="1" customFormat="1" ht="16.899999999999999" customHeight="1">
      <c r="B163" s="33"/>
      <c r="C163" s="208" t="s">
        <v>5188</v>
      </c>
      <c r="D163" s="208" t="s">
        <v>7033</v>
      </c>
      <c r="E163" s="18" t="s">
        <v>240</v>
      </c>
      <c r="F163" s="209">
        <v>175.29400000000001</v>
      </c>
      <c r="H163" s="33"/>
    </row>
    <row r="164" spans="2:8" s="1" customFormat="1" ht="16.899999999999999" customHeight="1">
      <c r="B164" s="33"/>
      <c r="C164" s="208" t="s">
        <v>5210</v>
      </c>
      <c r="D164" s="208" t="s">
        <v>7034</v>
      </c>
      <c r="E164" s="18" t="s">
        <v>236</v>
      </c>
      <c r="F164" s="209">
        <v>233.72499999999999</v>
      </c>
      <c r="H164" s="33"/>
    </row>
    <row r="165" spans="2:8" s="1" customFormat="1" ht="16.899999999999999" customHeight="1">
      <c r="B165" s="33"/>
      <c r="C165" s="208" t="s">
        <v>2479</v>
      </c>
      <c r="D165" s="208" t="s">
        <v>7015</v>
      </c>
      <c r="E165" s="18" t="s">
        <v>236</v>
      </c>
      <c r="F165" s="209">
        <v>280.86500000000001</v>
      </c>
      <c r="H165" s="33"/>
    </row>
    <row r="166" spans="2:8" s="1" customFormat="1" ht="16.899999999999999" customHeight="1">
      <c r="B166" s="33"/>
      <c r="C166" s="208" t="s">
        <v>5305</v>
      </c>
      <c r="D166" s="208" t="s">
        <v>7035</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7040</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6986</v>
      </c>
      <c r="H174" s="33"/>
    </row>
    <row r="175" spans="2:8" s="1" customFormat="1" ht="16.899999999999999" customHeight="1">
      <c r="B175" s="33"/>
      <c r="C175" s="208" t="s">
        <v>5082</v>
      </c>
      <c r="D175" s="208" t="s">
        <v>7041</v>
      </c>
      <c r="E175" s="18" t="s">
        <v>236</v>
      </c>
      <c r="F175" s="209">
        <v>31.64</v>
      </c>
      <c r="H175" s="33"/>
    </row>
    <row r="176" spans="2:8" s="1" customFormat="1" ht="16.899999999999999" customHeight="1">
      <c r="B176" s="33"/>
      <c r="C176" s="208" t="s">
        <v>1155</v>
      </c>
      <c r="D176" s="208" t="s">
        <v>7019</v>
      </c>
      <c r="E176" s="18" t="s">
        <v>375</v>
      </c>
      <c r="F176" s="209">
        <v>0.46600000000000003</v>
      </c>
      <c r="H176" s="33"/>
    </row>
    <row r="177" spans="2:8" s="1" customFormat="1" ht="16.899999999999999" customHeight="1">
      <c r="B177" s="33"/>
      <c r="C177" s="208" t="s">
        <v>1174</v>
      </c>
      <c r="D177" s="208" t="s">
        <v>7020</v>
      </c>
      <c r="E177" s="18" t="s">
        <v>236</v>
      </c>
      <c r="F177" s="209">
        <v>231.52500000000001</v>
      </c>
      <c r="H177" s="33"/>
    </row>
    <row r="178" spans="2:8" s="1" customFormat="1" ht="16.899999999999999" customHeight="1">
      <c r="B178" s="33"/>
      <c r="C178" s="208" t="s">
        <v>1182</v>
      </c>
      <c r="D178" s="208" t="s">
        <v>7021</v>
      </c>
      <c r="E178" s="18" t="s">
        <v>236</v>
      </c>
      <c r="F178" s="209">
        <v>11.78</v>
      </c>
      <c r="H178" s="33"/>
    </row>
    <row r="179" spans="2:8" s="1" customFormat="1" ht="16.899999999999999" customHeight="1">
      <c r="B179" s="33"/>
      <c r="C179" s="208" t="s">
        <v>1190</v>
      </c>
      <c r="D179" s="208" t="s">
        <v>7022</v>
      </c>
      <c r="E179" s="18" t="s">
        <v>236</v>
      </c>
      <c r="F179" s="209">
        <v>251.38499999999999</v>
      </c>
      <c r="H179" s="33"/>
    </row>
    <row r="180" spans="2:8" s="1" customFormat="1" ht="16.899999999999999" customHeight="1">
      <c r="B180" s="33"/>
      <c r="C180" s="208" t="s">
        <v>1202</v>
      </c>
      <c r="D180" s="208" t="s">
        <v>7028</v>
      </c>
      <c r="E180" s="18" t="s">
        <v>236</v>
      </c>
      <c r="F180" s="209">
        <v>940.86500000000001</v>
      </c>
      <c r="H180" s="33"/>
    </row>
    <row r="181" spans="2:8" s="1" customFormat="1" ht="16.899999999999999" customHeight="1">
      <c r="B181" s="33"/>
      <c r="C181" s="208" t="s">
        <v>1773</v>
      </c>
      <c r="D181" s="208" t="s">
        <v>7024</v>
      </c>
      <c r="E181" s="18" t="s">
        <v>236</v>
      </c>
      <c r="F181" s="209">
        <v>231.52500000000001</v>
      </c>
      <c r="H181" s="33"/>
    </row>
    <row r="182" spans="2:8" s="1" customFormat="1" ht="16.899999999999999" customHeight="1">
      <c r="B182" s="33"/>
      <c r="C182" s="208" t="s">
        <v>2169</v>
      </c>
      <c r="D182" s="208" t="s">
        <v>7011</v>
      </c>
      <c r="E182" s="18" t="s">
        <v>236</v>
      </c>
      <c r="F182" s="209">
        <v>100.88</v>
      </c>
      <c r="H182" s="33"/>
    </row>
    <row r="183" spans="2:8" s="1" customFormat="1" ht="16.899999999999999" customHeight="1">
      <c r="B183" s="33"/>
      <c r="C183" s="208" t="s">
        <v>2177</v>
      </c>
      <c r="D183" s="208" t="s">
        <v>7001</v>
      </c>
      <c r="E183" s="18" t="s">
        <v>236</v>
      </c>
      <c r="F183" s="209">
        <v>50.44</v>
      </c>
      <c r="H183" s="33"/>
    </row>
    <row r="184" spans="2:8" s="1" customFormat="1" ht="16.899999999999999" customHeight="1">
      <c r="B184" s="33"/>
      <c r="C184" s="208" t="s">
        <v>2183</v>
      </c>
      <c r="D184" s="208" t="s">
        <v>7025</v>
      </c>
      <c r="E184" s="18" t="s">
        <v>236</v>
      </c>
      <c r="F184" s="209">
        <v>47.14</v>
      </c>
      <c r="H184" s="33"/>
    </row>
    <row r="185" spans="2:8" s="1" customFormat="1" ht="16.899999999999999" customHeight="1">
      <c r="B185" s="33"/>
      <c r="C185" s="208" t="s">
        <v>5108</v>
      </c>
      <c r="D185" s="208" t="s">
        <v>7042</v>
      </c>
      <c r="E185" s="18" t="s">
        <v>236</v>
      </c>
      <c r="F185" s="209">
        <v>54.210999999999999</v>
      </c>
      <c r="H185" s="33"/>
    </row>
    <row r="186" spans="2:8" s="1" customFormat="1" ht="16.899999999999999" customHeight="1">
      <c r="B186" s="33"/>
      <c r="C186" s="208" t="s">
        <v>2317</v>
      </c>
      <c r="D186" s="208" t="s">
        <v>7007</v>
      </c>
      <c r="E186" s="18" t="s">
        <v>236</v>
      </c>
      <c r="F186" s="209">
        <v>50.44</v>
      </c>
      <c r="H186" s="33"/>
    </row>
    <row r="187" spans="2:8" s="1" customFormat="1" ht="16.899999999999999" customHeight="1">
      <c r="B187" s="33"/>
      <c r="C187" s="208" t="s">
        <v>2479</v>
      </c>
      <c r="D187" s="208" t="s">
        <v>7015</v>
      </c>
      <c r="E187" s="18" t="s">
        <v>236</v>
      </c>
      <c r="F187" s="209">
        <v>280.86500000000001</v>
      </c>
      <c r="H187" s="33"/>
    </row>
    <row r="188" spans="2:8" s="1" customFormat="1" ht="16.899999999999999" customHeight="1">
      <c r="B188" s="33"/>
      <c r="C188" s="208" t="s">
        <v>5305</v>
      </c>
      <c r="D188" s="208" t="s">
        <v>7035</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6986</v>
      </c>
      <c r="H194" s="33"/>
    </row>
    <row r="195" spans="2:8" s="1" customFormat="1" ht="16.899999999999999" customHeight="1">
      <c r="B195" s="33"/>
      <c r="C195" s="208" t="s">
        <v>5092</v>
      </c>
      <c r="D195" s="208" t="s">
        <v>7043</v>
      </c>
      <c r="E195" s="18" t="s">
        <v>236</v>
      </c>
      <c r="F195" s="209">
        <v>15.5</v>
      </c>
      <c r="H195" s="33"/>
    </row>
    <row r="196" spans="2:8" s="1" customFormat="1" ht="16.899999999999999" customHeight="1">
      <c r="B196" s="33"/>
      <c r="C196" s="208" t="s">
        <v>4237</v>
      </c>
      <c r="D196" s="208" t="s">
        <v>7037</v>
      </c>
      <c r="E196" s="18" t="s">
        <v>236</v>
      </c>
      <c r="F196" s="209">
        <v>29.48</v>
      </c>
      <c r="H196" s="33"/>
    </row>
    <row r="197" spans="2:8" s="1" customFormat="1" ht="16.899999999999999" customHeight="1">
      <c r="B197" s="33"/>
      <c r="C197" s="208" t="s">
        <v>1202</v>
      </c>
      <c r="D197" s="208" t="s">
        <v>7028</v>
      </c>
      <c r="E197" s="18" t="s">
        <v>236</v>
      </c>
      <c r="F197" s="209">
        <v>940.86500000000001</v>
      </c>
      <c r="H197" s="33"/>
    </row>
    <row r="198" spans="2:8" s="1" customFormat="1" ht="16.899999999999999" customHeight="1">
      <c r="B198" s="33"/>
      <c r="C198" s="208" t="s">
        <v>4616</v>
      </c>
      <c r="D198" s="208" t="s">
        <v>7038</v>
      </c>
      <c r="E198" s="18" t="s">
        <v>236</v>
      </c>
      <c r="F198" s="209">
        <v>49.34</v>
      </c>
      <c r="H198" s="33"/>
    </row>
    <row r="199" spans="2:8" s="1" customFormat="1" ht="16.899999999999999" customHeight="1">
      <c r="B199" s="33"/>
      <c r="C199" s="208" t="s">
        <v>4642</v>
      </c>
      <c r="D199" s="208" t="s">
        <v>7039</v>
      </c>
      <c r="E199" s="18" t="s">
        <v>236</v>
      </c>
      <c r="F199" s="209">
        <v>29.48</v>
      </c>
      <c r="H199" s="33"/>
    </row>
    <row r="200" spans="2:8" s="1" customFormat="1" ht="16.899999999999999" customHeight="1">
      <c r="B200" s="33"/>
      <c r="C200" s="208" t="s">
        <v>2169</v>
      </c>
      <c r="D200" s="208" t="s">
        <v>7011</v>
      </c>
      <c r="E200" s="18" t="s">
        <v>236</v>
      </c>
      <c r="F200" s="209">
        <v>100.88</v>
      </c>
      <c r="H200" s="33"/>
    </row>
    <row r="201" spans="2:8" s="1" customFormat="1" ht="16.899999999999999" customHeight="1">
      <c r="B201" s="33"/>
      <c r="C201" s="208" t="s">
        <v>2177</v>
      </c>
      <c r="D201" s="208" t="s">
        <v>7001</v>
      </c>
      <c r="E201" s="18" t="s">
        <v>236</v>
      </c>
      <c r="F201" s="209">
        <v>50.44</v>
      </c>
      <c r="H201" s="33"/>
    </row>
    <row r="202" spans="2:8" s="1" customFormat="1" ht="16.899999999999999" customHeight="1">
      <c r="B202" s="33"/>
      <c r="C202" s="208" t="s">
        <v>2183</v>
      </c>
      <c r="D202" s="208" t="s">
        <v>7025</v>
      </c>
      <c r="E202" s="18" t="s">
        <v>236</v>
      </c>
      <c r="F202" s="209">
        <v>47.14</v>
      </c>
      <c r="H202" s="33"/>
    </row>
    <row r="203" spans="2:8" s="1" customFormat="1" ht="16.899999999999999" customHeight="1">
      <c r="B203" s="33"/>
      <c r="C203" s="208" t="s">
        <v>5108</v>
      </c>
      <c r="D203" s="208" t="s">
        <v>7042</v>
      </c>
      <c r="E203" s="18" t="s">
        <v>236</v>
      </c>
      <c r="F203" s="209">
        <v>54.210999999999999</v>
      </c>
      <c r="H203" s="33"/>
    </row>
    <row r="204" spans="2:8" s="1" customFormat="1" ht="16.899999999999999" customHeight="1">
      <c r="B204" s="33"/>
      <c r="C204" s="208" t="s">
        <v>2317</v>
      </c>
      <c r="D204" s="208" t="s">
        <v>7007</v>
      </c>
      <c r="E204" s="18" t="s">
        <v>236</v>
      </c>
      <c r="F204" s="209">
        <v>50.44</v>
      </c>
      <c r="H204" s="33"/>
    </row>
    <row r="205" spans="2:8" s="1" customFormat="1" ht="16.899999999999999" customHeight="1">
      <c r="B205" s="33"/>
      <c r="C205" s="208" t="s">
        <v>2479</v>
      </c>
      <c r="D205" s="208" t="s">
        <v>7015</v>
      </c>
      <c r="E205" s="18" t="s">
        <v>236</v>
      </c>
      <c r="F205" s="209">
        <v>280.86500000000001</v>
      </c>
      <c r="H205" s="33"/>
    </row>
    <row r="206" spans="2:8" s="1" customFormat="1" ht="16.899999999999999" customHeight="1">
      <c r="B206" s="33"/>
      <c r="C206" s="208" t="s">
        <v>5305</v>
      </c>
      <c r="D206" s="208" t="s">
        <v>7035</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6986</v>
      </c>
      <c r="H212" s="33"/>
    </row>
    <row r="213" spans="2:8" s="1" customFormat="1" ht="16.899999999999999" customHeight="1">
      <c r="B213" s="33"/>
      <c r="C213" s="208" t="s">
        <v>5082</v>
      </c>
      <c r="D213" s="208" t="s">
        <v>7041</v>
      </c>
      <c r="E213" s="18" t="s">
        <v>236</v>
      </c>
      <c r="F213" s="209">
        <v>31.64</v>
      </c>
      <c r="H213" s="33"/>
    </row>
    <row r="214" spans="2:8" s="1" customFormat="1" ht="16.899999999999999" customHeight="1">
      <c r="B214" s="33"/>
      <c r="C214" s="208" t="s">
        <v>1155</v>
      </c>
      <c r="D214" s="208" t="s">
        <v>7019</v>
      </c>
      <c r="E214" s="18" t="s">
        <v>375</v>
      </c>
      <c r="F214" s="209">
        <v>0.46600000000000003</v>
      </c>
      <c r="H214" s="33"/>
    </row>
    <row r="215" spans="2:8" s="1" customFormat="1" ht="16.899999999999999" customHeight="1">
      <c r="B215" s="33"/>
      <c r="C215" s="208" t="s">
        <v>4242</v>
      </c>
      <c r="D215" s="208" t="s">
        <v>7044</v>
      </c>
      <c r="E215" s="18" t="s">
        <v>236</v>
      </c>
      <c r="F215" s="209">
        <v>19.86</v>
      </c>
      <c r="H215" s="33"/>
    </row>
    <row r="216" spans="2:8" s="1" customFormat="1" ht="16.899999999999999" customHeight="1">
      <c r="B216" s="33"/>
      <c r="C216" s="208" t="s">
        <v>1190</v>
      </c>
      <c r="D216" s="208" t="s">
        <v>7022</v>
      </c>
      <c r="E216" s="18" t="s">
        <v>236</v>
      </c>
      <c r="F216" s="209">
        <v>251.38499999999999</v>
      </c>
      <c r="H216" s="33"/>
    </row>
    <row r="217" spans="2:8" s="1" customFormat="1" ht="16.899999999999999" customHeight="1">
      <c r="B217" s="33"/>
      <c r="C217" s="208" t="s">
        <v>1202</v>
      </c>
      <c r="D217" s="208" t="s">
        <v>7028</v>
      </c>
      <c r="E217" s="18" t="s">
        <v>236</v>
      </c>
      <c r="F217" s="209">
        <v>940.86500000000001</v>
      </c>
      <c r="H217" s="33"/>
    </row>
    <row r="218" spans="2:8" s="1" customFormat="1" ht="16.899999999999999" customHeight="1">
      <c r="B218" s="33"/>
      <c r="C218" s="208" t="s">
        <v>4616</v>
      </c>
      <c r="D218" s="208" t="s">
        <v>7038</v>
      </c>
      <c r="E218" s="18" t="s">
        <v>236</v>
      </c>
      <c r="F218" s="209">
        <v>49.34</v>
      </c>
      <c r="H218" s="33"/>
    </row>
    <row r="219" spans="2:8" s="1" customFormat="1" ht="16.899999999999999" customHeight="1">
      <c r="B219" s="33"/>
      <c r="C219" s="208" t="s">
        <v>2169</v>
      </c>
      <c r="D219" s="208" t="s">
        <v>7011</v>
      </c>
      <c r="E219" s="18" t="s">
        <v>236</v>
      </c>
      <c r="F219" s="209">
        <v>100.88</v>
      </c>
      <c r="H219" s="33"/>
    </row>
    <row r="220" spans="2:8" s="1" customFormat="1" ht="16.899999999999999" customHeight="1">
      <c r="B220" s="33"/>
      <c r="C220" s="208" t="s">
        <v>2177</v>
      </c>
      <c r="D220" s="208" t="s">
        <v>7001</v>
      </c>
      <c r="E220" s="18" t="s">
        <v>236</v>
      </c>
      <c r="F220" s="209">
        <v>50.44</v>
      </c>
      <c r="H220" s="33"/>
    </row>
    <row r="221" spans="2:8" s="1" customFormat="1" ht="16.899999999999999" customHeight="1">
      <c r="B221" s="33"/>
      <c r="C221" s="208" t="s">
        <v>2183</v>
      </c>
      <c r="D221" s="208" t="s">
        <v>7025</v>
      </c>
      <c r="E221" s="18" t="s">
        <v>236</v>
      </c>
      <c r="F221" s="209">
        <v>47.14</v>
      </c>
      <c r="H221" s="33"/>
    </row>
    <row r="222" spans="2:8" s="1" customFormat="1" ht="16.899999999999999" customHeight="1">
      <c r="B222" s="33"/>
      <c r="C222" s="208" t="s">
        <v>5108</v>
      </c>
      <c r="D222" s="208" t="s">
        <v>7042</v>
      </c>
      <c r="E222" s="18" t="s">
        <v>236</v>
      </c>
      <c r="F222" s="209">
        <v>54.210999999999999</v>
      </c>
      <c r="H222" s="33"/>
    </row>
    <row r="223" spans="2:8" s="1" customFormat="1" ht="16.899999999999999" customHeight="1">
      <c r="B223" s="33"/>
      <c r="C223" s="208" t="s">
        <v>2317</v>
      </c>
      <c r="D223" s="208" t="s">
        <v>7007</v>
      </c>
      <c r="E223" s="18" t="s">
        <v>236</v>
      </c>
      <c r="F223" s="209">
        <v>50.44</v>
      </c>
      <c r="H223" s="33"/>
    </row>
    <row r="224" spans="2:8" s="1" customFormat="1" ht="16.899999999999999" customHeight="1">
      <c r="B224" s="33"/>
      <c r="C224" s="208" t="s">
        <v>2479</v>
      </c>
      <c r="D224" s="208" t="s">
        <v>7015</v>
      </c>
      <c r="E224" s="18" t="s">
        <v>236</v>
      </c>
      <c r="F224" s="209">
        <v>280.86500000000001</v>
      </c>
      <c r="H224" s="33"/>
    </row>
    <row r="225" spans="2:8" s="1" customFormat="1" ht="16.899999999999999" customHeight="1">
      <c r="B225" s="33"/>
      <c r="C225" s="208" t="s">
        <v>5305</v>
      </c>
      <c r="D225" s="208" t="s">
        <v>7035</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6986</v>
      </c>
      <c r="H233" s="33"/>
    </row>
    <row r="234" spans="2:8" s="1" customFormat="1" ht="16.899999999999999" customHeight="1">
      <c r="B234" s="33"/>
      <c r="C234" s="208" t="s">
        <v>5249</v>
      </c>
      <c r="D234" s="208" t="s">
        <v>7045</v>
      </c>
      <c r="E234" s="18" t="s">
        <v>236</v>
      </c>
      <c r="F234" s="209">
        <v>70.555000000000007</v>
      </c>
      <c r="H234" s="33"/>
    </row>
    <row r="235" spans="2:8" s="1" customFormat="1" ht="16.899999999999999" customHeight="1">
      <c r="B235" s="33"/>
      <c r="C235" s="208" t="s">
        <v>2369</v>
      </c>
      <c r="D235" s="208" t="s">
        <v>6992</v>
      </c>
      <c r="E235" s="18" t="s">
        <v>236</v>
      </c>
      <c r="F235" s="209">
        <v>70.555000000000007</v>
      </c>
      <c r="H235" s="33"/>
    </row>
    <row r="236" spans="2:8" s="1" customFormat="1" ht="16.899999999999999" customHeight="1">
      <c r="B236" s="33"/>
      <c r="C236" s="208" t="s">
        <v>2374</v>
      </c>
      <c r="D236" s="208" t="s">
        <v>6993</v>
      </c>
      <c r="E236" s="18" t="s">
        <v>236</v>
      </c>
      <c r="F236" s="209">
        <v>70.555000000000007</v>
      </c>
      <c r="H236" s="33"/>
    </row>
    <row r="237" spans="2:8" s="1" customFormat="1" ht="16.899999999999999" customHeight="1">
      <c r="B237" s="33"/>
      <c r="C237" s="208" t="s">
        <v>2437</v>
      </c>
      <c r="D237" s="208" t="s">
        <v>6998</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6986</v>
      </c>
      <c r="H245" s="33"/>
    </row>
    <row r="246" spans="2:8" s="1" customFormat="1" ht="16.899999999999999" customHeight="1">
      <c r="B246" s="33"/>
      <c r="C246" s="208" t="s">
        <v>5070</v>
      </c>
      <c r="D246" s="208" t="s">
        <v>7046</v>
      </c>
      <c r="E246" s="18" t="s">
        <v>240</v>
      </c>
      <c r="F246" s="209">
        <v>33</v>
      </c>
      <c r="H246" s="33"/>
    </row>
    <row r="247" spans="2:8" s="1" customFormat="1" ht="16.899999999999999" customHeight="1">
      <c r="B247" s="33"/>
      <c r="C247" s="208" t="s">
        <v>936</v>
      </c>
      <c r="D247" s="208" t="s">
        <v>7000</v>
      </c>
      <c r="E247" s="18" t="s">
        <v>240</v>
      </c>
      <c r="F247" s="209">
        <v>33</v>
      </c>
      <c r="H247" s="33"/>
    </row>
    <row r="248" spans="2:8" s="1" customFormat="1" ht="16.899999999999999" customHeight="1">
      <c r="B248" s="33"/>
      <c r="C248" s="208" t="s">
        <v>2169</v>
      </c>
      <c r="D248" s="208" t="s">
        <v>7011</v>
      </c>
      <c r="E248" s="18" t="s">
        <v>236</v>
      </c>
      <c r="F248" s="209">
        <v>100.88</v>
      </c>
      <c r="H248" s="33"/>
    </row>
    <row r="249" spans="2:8" s="1" customFormat="1" ht="16.899999999999999" customHeight="1">
      <c r="B249" s="33"/>
      <c r="C249" s="208" t="s">
        <v>2177</v>
      </c>
      <c r="D249" s="208" t="s">
        <v>7001</v>
      </c>
      <c r="E249" s="18" t="s">
        <v>236</v>
      </c>
      <c r="F249" s="209">
        <v>50.44</v>
      </c>
      <c r="H249" s="33"/>
    </row>
    <row r="250" spans="2:8" s="1" customFormat="1" ht="16.899999999999999" customHeight="1">
      <c r="B250" s="33"/>
      <c r="C250" s="208" t="s">
        <v>2296</v>
      </c>
      <c r="D250" s="208" t="s">
        <v>7004</v>
      </c>
      <c r="E250" s="18" t="s">
        <v>240</v>
      </c>
      <c r="F250" s="209">
        <v>59.35</v>
      </c>
      <c r="H250" s="33"/>
    </row>
    <row r="251" spans="2:8" s="1" customFormat="1" ht="16.899999999999999" customHeight="1">
      <c r="B251" s="33"/>
      <c r="C251" s="208" t="s">
        <v>2311</v>
      </c>
      <c r="D251" s="208" t="s">
        <v>7006</v>
      </c>
      <c r="E251" s="18" t="s">
        <v>240</v>
      </c>
      <c r="F251" s="209">
        <v>33</v>
      </c>
      <c r="H251" s="33"/>
    </row>
    <row r="252" spans="2:8" s="1" customFormat="1" ht="16.899999999999999" customHeight="1">
      <c r="B252" s="33"/>
      <c r="C252" s="208" t="s">
        <v>5129</v>
      </c>
      <c r="D252" s="208" t="s">
        <v>7047</v>
      </c>
      <c r="E252" s="18" t="s">
        <v>240</v>
      </c>
      <c r="F252" s="209">
        <v>59.35</v>
      </c>
      <c r="H252" s="33"/>
    </row>
    <row r="253" spans="2:8" s="1" customFormat="1" ht="16.899999999999999" customHeight="1">
      <c r="B253" s="33"/>
      <c r="C253" s="208" t="s">
        <v>2317</v>
      </c>
      <c r="D253" s="208" t="s">
        <v>7007</v>
      </c>
      <c r="E253" s="18" t="s">
        <v>236</v>
      </c>
      <c r="F253" s="209">
        <v>50.44</v>
      </c>
      <c r="H253" s="33"/>
    </row>
    <row r="254" spans="2:8" s="1" customFormat="1" ht="16.899999999999999" customHeight="1">
      <c r="B254" s="33"/>
      <c r="C254" s="208" t="s">
        <v>5223</v>
      </c>
      <c r="D254" s="208" t="s">
        <v>7048</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6986</v>
      </c>
      <c r="H264" s="33"/>
    </row>
    <row r="265" spans="2:8" s="1" customFormat="1" ht="16.899999999999999" customHeight="1">
      <c r="B265" s="33"/>
      <c r="C265" s="208" t="s">
        <v>5223</v>
      </c>
      <c r="D265" s="208" t="s">
        <v>7048</v>
      </c>
      <c r="E265" s="18" t="s">
        <v>236</v>
      </c>
      <c r="F265" s="209">
        <v>53.436999999999998</v>
      </c>
      <c r="H265" s="33"/>
    </row>
    <row r="266" spans="2:8" s="1" customFormat="1" ht="16.899999999999999" customHeight="1">
      <c r="B266" s="33"/>
      <c r="C266" s="208" t="s">
        <v>1533</v>
      </c>
      <c r="D266" s="208" t="s">
        <v>7049</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6986</v>
      </c>
      <c r="H270" s="33"/>
    </row>
    <row r="271" spans="2:8" s="1" customFormat="1" ht="16.899999999999999" customHeight="1">
      <c r="B271" s="33"/>
      <c r="C271" s="208" t="s">
        <v>5108</v>
      </c>
      <c r="D271" s="208" t="s">
        <v>7042</v>
      </c>
      <c r="E271" s="18" t="s">
        <v>236</v>
      </c>
      <c r="F271" s="209">
        <v>54.210999999999999</v>
      </c>
      <c r="H271" s="33"/>
    </row>
    <row r="272" spans="2:8" s="1" customFormat="1" ht="16.899999999999999" customHeight="1">
      <c r="B272" s="33"/>
      <c r="C272" s="208" t="s">
        <v>1522</v>
      </c>
      <c r="D272" s="208" t="s">
        <v>7050</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6986</v>
      </c>
      <c r="H279" s="33"/>
    </row>
    <row r="280" spans="2:8" s="1" customFormat="1" ht="16.899999999999999" customHeight="1">
      <c r="B280" s="33"/>
      <c r="C280" s="208" t="s">
        <v>5193</v>
      </c>
      <c r="D280" s="208" t="s">
        <v>7051</v>
      </c>
      <c r="E280" s="18" t="s">
        <v>240</v>
      </c>
      <c r="F280" s="209">
        <v>93.855000000000004</v>
      </c>
      <c r="H280" s="33"/>
    </row>
    <row r="281" spans="2:8" s="1" customFormat="1" ht="16.899999999999999" customHeight="1">
      <c r="B281" s="33"/>
      <c r="C281" s="208" t="s">
        <v>5206</v>
      </c>
      <c r="D281" s="208" t="s">
        <v>7052</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6986</v>
      </c>
      <c r="H288" s="33"/>
    </row>
    <row r="289" spans="2:8" s="1" customFormat="1" ht="16.899999999999999" customHeight="1">
      <c r="B289" s="33"/>
      <c r="C289" s="208" t="s">
        <v>1015</v>
      </c>
      <c r="D289" s="208" t="s">
        <v>7053</v>
      </c>
      <c r="E289" s="18" t="s">
        <v>236</v>
      </c>
      <c r="F289" s="209">
        <v>356.62900000000002</v>
      </c>
      <c r="H289" s="33"/>
    </row>
    <row r="290" spans="2:8" s="1" customFormat="1" ht="16.899999999999999" customHeight="1">
      <c r="B290" s="33"/>
      <c r="C290" s="208" t="s">
        <v>1009</v>
      </c>
      <c r="D290" s="208" t="s">
        <v>7054</v>
      </c>
      <c r="E290" s="18" t="s">
        <v>236</v>
      </c>
      <c r="F290" s="209">
        <v>297.339</v>
      </c>
      <c r="H290" s="33"/>
    </row>
    <row r="291" spans="2:8" s="1" customFormat="1" ht="16.899999999999999" customHeight="1">
      <c r="B291" s="33"/>
      <c r="C291" s="208" t="s">
        <v>4210</v>
      </c>
      <c r="D291" s="208" t="s">
        <v>7055</v>
      </c>
      <c r="E291" s="18" t="s">
        <v>236</v>
      </c>
      <c r="F291" s="209">
        <v>297.339</v>
      </c>
      <c r="H291" s="33"/>
    </row>
    <row r="292" spans="2:8" s="1" customFormat="1" ht="16.899999999999999" customHeight="1">
      <c r="B292" s="33"/>
      <c r="C292" s="208" t="s">
        <v>4427</v>
      </c>
      <c r="D292" s="208" t="s">
        <v>7056</v>
      </c>
      <c r="E292" s="18" t="s">
        <v>236</v>
      </c>
      <c r="F292" s="209">
        <v>79.275999999999996</v>
      </c>
      <c r="H292" s="33"/>
    </row>
    <row r="293" spans="2:8" s="1" customFormat="1" ht="16.899999999999999" customHeight="1">
      <c r="B293" s="33"/>
      <c r="C293" s="208" t="s">
        <v>4435</v>
      </c>
      <c r="D293" s="208" t="s">
        <v>7057</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6986</v>
      </c>
      <c r="H311" s="33"/>
    </row>
    <row r="312" spans="2:8" s="1" customFormat="1" ht="16.899999999999999" customHeight="1">
      <c r="B312" s="33"/>
      <c r="C312" s="208" t="s">
        <v>1015</v>
      </c>
      <c r="D312" s="208" t="s">
        <v>7053</v>
      </c>
      <c r="E312" s="18" t="s">
        <v>236</v>
      </c>
      <c r="F312" s="209">
        <v>356.62900000000002</v>
      </c>
      <c r="H312" s="33"/>
    </row>
    <row r="313" spans="2:8" s="1" customFormat="1" ht="16.899999999999999" customHeight="1">
      <c r="B313" s="33"/>
      <c r="C313" s="208" t="s">
        <v>1009</v>
      </c>
      <c r="D313" s="208" t="s">
        <v>7054</v>
      </c>
      <c r="E313" s="18" t="s">
        <v>236</v>
      </c>
      <c r="F313" s="209">
        <v>297.339</v>
      </c>
      <c r="H313" s="33"/>
    </row>
    <row r="314" spans="2:8" s="1" customFormat="1" ht="16.899999999999999" customHeight="1">
      <c r="B314" s="33"/>
      <c r="C314" s="208" t="s">
        <v>4210</v>
      </c>
      <c r="D314" s="208" t="s">
        <v>7055</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7058</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6986</v>
      </c>
      <c r="H322" s="33"/>
    </row>
    <row r="323" spans="2:8" s="1" customFormat="1" ht="16.899999999999999" customHeight="1">
      <c r="B323" s="33"/>
      <c r="C323" s="208" t="s">
        <v>4889</v>
      </c>
      <c r="D323" s="208" t="s">
        <v>7059</v>
      </c>
      <c r="E323" s="18" t="s">
        <v>236</v>
      </c>
      <c r="F323" s="209">
        <v>296.54500000000002</v>
      </c>
      <c r="H323" s="33"/>
    </row>
    <row r="324" spans="2:8" s="1" customFormat="1" ht="16.899999999999999" customHeight="1">
      <c r="B324" s="33"/>
      <c r="C324" s="208" t="s">
        <v>835</v>
      </c>
      <c r="D324" s="208" t="s">
        <v>7060</v>
      </c>
      <c r="E324" s="18" t="s">
        <v>236</v>
      </c>
      <c r="F324" s="209">
        <v>335.40300000000002</v>
      </c>
      <c r="H324" s="33"/>
    </row>
    <row r="325" spans="2:8" s="1" customFormat="1" ht="16.899999999999999" customHeight="1">
      <c r="B325" s="33"/>
      <c r="C325" s="208" t="s">
        <v>4024</v>
      </c>
      <c r="D325" s="208" t="s">
        <v>7061</v>
      </c>
      <c r="E325" s="18" t="s">
        <v>236</v>
      </c>
      <c r="F325" s="209">
        <v>296.54500000000002</v>
      </c>
      <c r="H325" s="33"/>
    </row>
    <row r="326" spans="2:8" s="1" customFormat="1" ht="16.899999999999999" customHeight="1">
      <c r="B326" s="33"/>
      <c r="C326" s="208" t="s">
        <v>5355</v>
      </c>
      <c r="D326" s="208" t="s">
        <v>7062</v>
      </c>
      <c r="E326" s="18" t="s">
        <v>236</v>
      </c>
      <c r="F326" s="209">
        <v>296.54500000000002</v>
      </c>
      <c r="H326" s="33"/>
    </row>
    <row r="327" spans="2:8" s="1" customFormat="1" ht="16.899999999999999" customHeight="1">
      <c r="B327" s="33"/>
      <c r="C327" s="204" t="s">
        <v>4719</v>
      </c>
      <c r="D327" s="205" t="s">
        <v>7063</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P/oY+S/kw6Ou/mM9yCSIdlI5jd7AtCuGKBWxuO0rVrFX3LWFFd38DvhV+iGNIxhfwLdRbLoW/AKouU7tcUqa2Q==" saltValue="SG/7g2ySyQrgH7q4vGDv5y1fQbhtH85HyJ/LsuiqbmpfO38f7a7kVOxofbF/8Hm83eS1KKfS3vS5a9ze1NbTE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5" t="s">
        <v>7064</v>
      </c>
      <c r="D3" s="345"/>
      <c r="E3" s="345"/>
      <c r="F3" s="345"/>
      <c r="G3" s="345"/>
      <c r="H3" s="345"/>
      <c r="I3" s="345"/>
      <c r="J3" s="345"/>
      <c r="K3" s="216"/>
    </row>
    <row r="4" spans="2:11" customFormat="1" ht="25.5" customHeight="1">
      <c r="B4" s="217"/>
      <c r="C4" s="350" t="s">
        <v>7065</v>
      </c>
      <c r="D4" s="350"/>
      <c r="E4" s="350"/>
      <c r="F4" s="350"/>
      <c r="G4" s="350"/>
      <c r="H4" s="350"/>
      <c r="I4" s="350"/>
      <c r="J4" s="350"/>
      <c r="K4" s="218"/>
    </row>
    <row r="5" spans="2:11" customFormat="1" ht="5.25" customHeight="1">
      <c r="B5" s="217"/>
      <c r="C5" s="219"/>
      <c r="D5" s="219"/>
      <c r="E5" s="219"/>
      <c r="F5" s="219"/>
      <c r="G5" s="219"/>
      <c r="H5" s="219"/>
      <c r="I5" s="219"/>
      <c r="J5" s="219"/>
      <c r="K5" s="218"/>
    </row>
    <row r="6" spans="2:11" customFormat="1" ht="15" customHeight="1">
      <c r="B6" s="217"/>
      <c r="C6" s="349" t="s">
        <v>7066</v>
      </c>
      <c r="D6" s="349"/>
      <c r="E6" s="349"/>
      <c r="F6" s="349"/>
      <c r="G6" s="349"/>
      <c r="H6" s="349"/>
      <c r="I6" s="349"/>
      <c r="J6" s="349"/>
      <c r="K6" s="218"/>
    </row>
    <row r="7" spans="2:11" customFormat="1" ht="15" customHeight="1">
      <c r="B7" s="221"/>
      <c r="C7" s="349" t="s">
        <v>7067</v>
      </c>
      <c r="D7" s="349"/>
      <c r="E7" s="349"/>
      <c r="F7" s="349"/>
      <c r="G7" s="349"/>
      <c r="H7" s="349"/>
      <c r="I7" s="349"/>
      <c r="J7" s="349"/>
      <c r="K7" s="218"/>
    </row>
    <row r="8" spans="2:11" customFormat="1" ht="12.75" customHeight="1">
      <c r="B8" s="221"/>
      <c r="C8" s="220"/>
      <c r="D8" s="220"/>
      <c r="E8" s="220"/>
      <c r="F8" s="220"/>
      <c r="G8" s="220"/>
      <c r="H8" s="220"/>
      <c r="I8" s="220"/>
      <c r="J8" s="220"/>
      <c r="K8" s="218"/>
    </row>
    <row r="9" spans="2:11" customFormat="1" ht="15" customHeight="1">
      <c r="B9" s="221"/>
      <c r="C9" s="349" t="s">
        <v>7068</v>
      </c>
      <c r="D9" s="349"/>
      <c r="E9" s="349"/>
      <c r="F9" s="349"/>
      <c r="G9" s="349"/>
      <c r="H9" s="349"/>
      <c r="I9" s="349"/>
      <c r="J9" s="349"/>
      <c r="K9" s="218"/>
    </row>
    <row r="10" spans="2:11" customFormat="1" ht="15" customHeight="1">
      <c r="B10" s="221"/>
      <c r="C10" s="220"/>
      <c r="D10" s="349" t="s">
        <v>7069</v>
      </c>
      <c r="E10" s="349"/>
      <c r="F10" s="349"/>
      <c r="G10" s="349"/>
      <c r="H10" s="349"/>
      <c r="I10" s="349"/>
      <c r="J10" s="349"/>
      <c r="K10" s="218"/>
    </row>
    <row r="11" spans="2:11" customFormat="1" ht="15" customHeight="1">
      <c r="B11" s="221"/>
      <c r="C11" s="222"/>
      <c r="D11" s="349" t="s">
        <v>7070</v>
      </c>
      <c r="E11" s="349"/>
      <c r="F11" s="349"/>
      <c r="G11" s="349"/>
      <c r="H11" s="349"/>
      <c r="I11" s="349"/>
      <c r="J11" s="349"/>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7071</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9" t="s">
        <v>7072</v>
      </c>
      <c r="E15" s="349"/>
      <c r="F15" s="349"/>
      <c r="G15" s="349"/>
      <c r="H15" s="349"/>
      <c r="I15" s="349"/>
      <c r="J15" s="349"/>
      <c r="K15" s="218"/>
    </row>
    <row r="16" spans="2:11" customFormat="1" ht="15" customHeight="1">
      <c r="B16" s="221"/>
      <c r="C16" s="222"/>
      <c r="D16" s="349" t="s">
        <v>7073</v>
      </c>
      <c r="E16" s="349"/>
      <c r="F16" s="349"/>
      <c r="G16" s="349"/>
      <c r="H16" s="349"/>
      <c r="I16" s="349"/>
      <c r="J16" s="349"/>
      <c r="K16" s="218"/>
    </row>
    <row r="17" spans="2:11" customFormat="1" ht="15" customHeight="1">
      <c r="B17" s="221"/>
      <c r="C17" s="222"/>
      <c r="D17" s="349" t="s">
        <v>7074</v>
      </c>
      <c r="E17" s="349"/>
      <c r="F17" s="349"/>
      <c r="G17" s="349"/>
      <c r="H17" s="349"/>
      <c r="I17" s="349"/>
      <c r="J17" s="349"/>
      <c r="K17" s="218"/>
    </row>
    <row r="18" spans="2:11" customFormat="1" ht="15" customHeight="1">
      <c r="B18" s="221"/>
      <c r="C18" s="222"/>
      <c r="D18" s="222"/>
      <c r="E18" s="224" t="s">
        <v>78</v>
      </c>
      <c r="F18" s="349" t="s">
        <v>7075</v>
      </c>
      <c r="G18" s="349"/>
      <c r="H18" s="349"/>
      <c r="I18" s="349"/>
      <c r="J18" s="349"/>
      <c r="K18" s="218"/>
    </row>
    <row r="19" spans="2:11" customFormat="1" ht="15" customHeight="1">
      <c r="B19" s="221"/>
      <c r="C19" s="222"/>
      <c r="D19" s="222"/>
      <c r="E19" s="224" t="s">
        <v>7076</v>
      </c>
      <c r="F19" s="349" t="s">
        <v>7077</v>
      </c>
      <c r="G19" s="349"/>
      <c r="H19" s="349"/>
      <c r="I19" s="349"/>
      <c r="J19" s="349"/>
      <c r="K19" s="218"/>
    </row>
    <row r="20" spans="2:11" customFormat="1" ht="15" customHeight="1">
      <c r="B20" s="221"/>
      <c r="C20" s="222"/>
      <c r="D20" s="222"/>
      <c r="E20" s="224" t="s">
        <v>7078</v>
      </c>
      <c r="F20" s="349" t="s">
        <v>7079</v>
      </c>
      <c r="G20" s="349"/>
      <c r="H20" s="349"/>
      <c r="I20" s="349"/>
      <c r="J20" s="349"/>
      <c r="K20" s="218"/>
    </row>
    <row r="21" spans="2:11" customFormat="1" ht="15" customHeight="1">
      <c r="B21" s="221"/>
      <c r="C21" s="222"/>
      <c r="D21" s="222"/>
      <c r="E21" s="224" t="s">
        <v>7080</v>
      </c>
      <c r="F21" s="349" t="s">
        <v>141</v>
      </c>
      <c r="G21" s="349"/>
      <c r="H21" s="349"/>
      <c r="I21" s="349"/>
      <c r="J21" s="349"/>
      <c r="K21" s="218"/>
    </row>
    <row r="22" spans="2:11" customFormat="1" ht="15" customHeight="1">
      <c r="B22" s="221"/>
      <c r="C22" s="222"/>
      <c r="D22" s="222"/>
      <c r="E22" s="224" t="s">
        <v>7081</v>
      </c>
      <c r="F22" s="349" t="s">
        <v>3341</v>
      </c>
      <c r="G22" s="349"/>
      <c r="H22" s="349"/>
      <c r="I22" s="349"/>
      <c r="J22" s="349"/>
      <c r="K22" s="218"/>
    </row>
    <row r="23" spans="2:11" customFormat="1" ht="15" customHeight="1">
      <c r="B23" s="221"/>
      <c r="C23" s="222"/>
      <c r="D23" s="222"/>
      <c r="E23" s="224" t="s">
        <v>84</v>
      </c>
      <c r="F23" s="349" t="s">
        <v>7082</v>
      </c>
      <c r="G23" s="349"/>
      <c r="H23" s="349"/>
      <c r="I23" s="349"/>
      <c r="J23" s="349"/>
      <c r="K23" s="218"/>
    </row>
    <row r="24" spans="2:11" customFormat="1" ht="12.75" customHeight="1">
      <c r="B24" s="221"/>
      <c r="C24" s="222"/>
      <c r="D24" s="222"/>
      <c r="E24" s="222"/>
      <c r="F24" s="222"/>
      <c r="G24" s="222"/>
      <c r="H24" s="222"/>
      <c r="I24" s="222"/>
      <c r="J24" s="222"/>
      <c r="K24" s="218"/>
    </row>
    <row r="25" spans="2:11" customFormat="1" ht="15" customHeight="1">
      <c r="B25" s="221"/>
      <c r="C25" s="349" t="s">
        <v>7083</v>
      </c>
      <c r="D25" s="349"/>
      <c r="E25" s="349"/>
      <c r="F25" s="349"/>
      <c r="G25" s="349"/>
      <c r="H25" s="349"/>
      <c r="I25" s="349"/>
      <c r="J25" s="349"/>
      <c r="K25" s="218"/>
    </row>
    <row r="26" spans="2:11" customFormat="1" ht="15" customHeight="1">
      <c r="B26" s="221"/>
      <c r="C26" s="349" t="s">
        <v>7084</v>
      </c>
      <c r="D26" s="349"/>
      <c r="E26" s="349"/>
      <c r="F26" s="349"/>
      <c r="G26" s="349"/>
      <c r="H26" s="349"/>
      <c r="I26" s="349"/>
      <c r="J26" s="349"/>
      <c r="K26" s="218"/>
    </row>
    <row r="27" spans="2:11" customFormat="1" ht="15" customHeight="1">
      <c r="B27" s="221"/>
      <c r="C27" s="220"/>
      <c r="D27" s="349" t="s">
        <v>7085</v>
      </c>
      <c r="E27" s="349"/>
      <c r="F27" s="349"/>
      <c r="G27" s="349"/>
      <c r="H27" s="349"/>
      <c r="I27" s="349"/>
      <c r="J27" s="349"/>
      <c r="K27" s="218"/>
    </row>
    <row r="28" spans="2:11" customFormat="1" ht="15" customHeight="1">
      <c r="B28" s="221"/>
      <c r="C28" s="222"/>
      <c r="D28" s="349" t="s">
        <v>7086</v>
      </c>
      <c r="E28" s="349"/>
      <c r="F28" s="349"/>
      <c r="G28" s="349"/>
      <c r="H28" s="349"/>
      <c r="I28" s="349"/>
      <c r="J28" s="349"/>
      <c r="K28" s="218"/>
    </row>
    <row r="29" spans="2:11" customFormat="1" ht="12.75" customHeight="1">
      <c r="B29" s="221"/>
      <c r="C29" s="222"/>
      <c r="D29" s="222"/>
      <c r="E29" s="222"/>
      <c r="F29" s="222"/>
      <c r="G29" s="222"/>
      <c r="H29" s="222"/>
      <c r="I29" s="222"/>
      <c r="J29" s="222"/>
      <c r="K29" s="218"/>
    </row>
    <row r="30" spans="2:11" customFormat="1" ht="15" customHeight="1">
      <c r="B30" s="221"/>
      <c r="C30" s="222"/>
      <c r="D30" s="349" t="s">
        <v>7087</v>
      </c>
      <c r="E30" s="349"/>
      <c r="F30" s="349"/>
      <c r="G30" s="349"/>
      <c r="H30" s="349"/>
      <c r="I30" s="349"/>
      <c r="J30" s="349"/>
      <c r="K30" s="218"/>
    </row>
    <row r="31" spans="2:11" customFormat="1" ht="15" customHeight="1">
      <c r="B31" s="221"/>
      <c r="C31" s="222"/>
      <c r="D31" s="349" t="s">
        <v>7088</v>
      </c>
      <c r="E31" s="349"/>
      <c r="F31" s="349"/>
      <c r="G31" s="349"/>
      <c r="H31" s="349"/>
      <c r="I31" s="349"/>
      <c r="J31" s="349"/>
      <c r="K31" s="218"/>
    </row>
    <row r="32" spans="2:11" customFormat="1" ht="12.75" customHeight="1">
      <c r="B32" s="221"/>
      <c r="C32" s="222"/>
      <c r="D32" s="222"/>
      <c r="E32" s="222"/>
      <c r="F32" s="222"/>
      <c r="G32" s="222"/>
      <c r="H32" s="222"/>
      <c r="I32" s="222"/>
      <c r="J32" s="222"/>
      <c r="K32" s="218"/>
    </row>
    <row r="33" spans="2:11" customFormat="1" ht="15" customHeight="1">
      <c r="B33" s="221"/>
      <c r="C33" s="222"/>
      <c r="D33" s="349" t="s">
        <v>7089</v>
      </c>
      <c r="E33" s="349"/>
      <c r="F33" s="349"/>
      <c r="G33" s="349"/>
      <c r="H33" s="349"/>
      <c r="I33" s="349"/>
      <c r="J33" s="349"/>
      <c r="K33" s="218"/>
    </row>
    <row r="34" spans="2:11" customFormat="1" ht="15" customHeight="1">
      <c r="B34" s="221"/>
      <c r="C34" s="222"/>
      <c r="D34" s="349" t="s">
        <v>7090</v>
      </c>
      <c r="E34" s="349"/>
      <c r="F34" s="349"/>
      <c r="G34" s="349"/>
      <c r="H34" s="349"/>
      <c r="I34" s="349"/>
      <c r="J34" s="349"/>
      <c r="K34" s="218"/>
    </row>
    <row r="35" spans="2:11" customFormat="1" ht="15" customHeight="1">
      <c r="B35" s="221"/>
      <c r="C35" s="222"/>
      <c r="D35" s="349" t="s">
        <v>7091</v>
      </c>
      <c r="E35" s="349"/>
      <c r="F35" s="349"/>
      <c r="G35" s="349"/>
      <c r="H35" s="349"/>
      <c r="I35" s="349"/>
      <c r="J35" s="349"/>
      <c r="K35" s="218"/>
    </row>
    <row r="36" spans="2:11" customFormat="1" ht="15" customHeight="1">
      <c r="B36" s="221"/>
      <c r="C36" s="222"/>
      <c r="D36" s="220"/>
      <c r="E36" s="223" t="s">
        <v>292</v>
      </c>
      <c r="F36" s="220"/>
      <c r="G36" s="349" t="s">
        <v>7092</v>
      </c>
      <c r="H36" s="349"/>
      <c r="I36" s="349"/>
      <c r="J36" s="349"/>
      <c r="K36" s="218"/>
    </row>
    <row r="37" spans="2:11" customFormat="1" ht="30.75" customHeight="1">
      <c r="B37" s="221"/>
      <c r="C37" s="222"/>
      <c r="D37" s="220"/>
      <c r="E37" s="223" t="s">
        <v>7093</v>
      </c>
      <c r="F37" s="220"/>
      <c r="G37" s="349" t="s">
        <v>7094</v>
      </c>
      <c r="H37" s="349"/>
      <c r="I37" s="349"/>
      <c r="J37" s="349"/>
      <c r="K37" s="218"/>
    </row>
    <row r="38" spans="2:11" customFormat="1" ht="15" customHeight="1">
      <c r="B38" s="221"/>
      <c r="C38" s="222"/>
      <c r="D38" s="220"/>
      <c r="E38" s="223" t="s">
        <v>53</v>
      </c>
      <c r="F38" s="220"/>
      <c r="G38" s="349" t="s">
        <v>7095</v>
      </c>
      <c r="H38" s="349"/>
      <c r="I38" s="349"/>
      <c r="J38" s="349"/>
      <c r="K38" s="218"/>
    </row>
    <row r="39" spans="2:11" customFormat="1" ht="15" customHeight="1">
      <c r="B39" s="221"/>
      <c r="C39" s="222"/>
      <c r="D39" s="220"/>
      <c r="E39" s="223" t="s">
        <v>54</v>
      </c>
      <c r="F39" s="220"/>
      <c r="G39" s="349" t="s">
        <v>7096</v>
      </c>
      <c r="H39" s="349"/>
      <c r="I39" s="349"/>
      <c r="J39" s="349"/>
      <c r="K39" s="218"/>
    </row>
    <row r="40" spans="2:11" customFormat="1" ht="15" customHeight="1">
      <c r="B40" s="221"/>
      <c r="C40" s="222"/>
      <c r="D40" s="220"/>
      <c r="E40" s="223" t="s">
        <v>293</v>
      </c>
      <c r="F40" s="220"/>
      <c r="G40" s="349" t="s">
        <v>7097</v>
      </c>
      <c r="H40" s="349"/>
      <c r="I40" s="349"/>
      <c r="J40" s="349"/>
      <c r="K40" s="218"/>
    </row>
    <row r="41" spans="2:11" customFormat="1" ht="15" customHeight="1">
      <c r="B41" s="221"/>
      <c r="C41" s="222"/>
      <c r="D41" s="220"/>
      <c r="E41" s="223" t="s">
        <v>294</v>
      </c>
      <c r="F41" s="220"/>
      <c r="G41" s="349" t="s">
        <v>7098</v>
      </c>
      <c r="H41" s="349"/>
      <c r="I41" s="349"/>
      <c r="J41" s="349"/>
      <c r="K41" s="218"/>
    </row>
    <row r="42" spans="2:11" customFormat="1" ht="15" customHeight="1">
      <c r="B42" s="221"/>
      <c r="C42" s="222"/>
      <c r="D42" s="220"/>
      <c r="E42" s="223" t="s">
        <v>7099</v>
      </c>
      <c r="F42" s="220"/>
      <c r="G42" s="349" t="s">
        <v>7100</v>
      </c>
      <c r="H42" s="349"/>
      <c r="I42" s="349"/>
      <c r="J42" s="349"/>
      <c r="K42" s="218"/>
    </row>
    <row r="43" spans="2:11" customFormat="1" ht="15" customHeight="1">
      <c r="B43" s="221"/>
      <c r="C43" s="222"/>
      <c r="D43" s="220"/>
      <c r="E43" s="223"/>
      <c r="F43" s="220"/>
      <c r="G43" s="349" t="s">
        <v>7101</v>
      </c>
      <c r="H43" s="349"/>
      <c r="I43" s="349"/>
      <c r="J43" s="349"/>
      <c r="K43" s="218"/>
    </row>
    <row r="44" spans="2:11" customFormat="1" ht="15" customHeight="1">
      <c r="B44" s="221"/>
      <c r="C44" s="222"/>
      <c r="D44" s="220"/>
      <c r="E44" s="223" t="s">
        <v>7102</v>
      </c>
      <c r="F44" s="220"/>
      <c r="G44" s="349" t="s">
        <v>7103</v>
      </c>
      <c r="H44" s="349"/>
      <c r="I44" s="349"/>
      <c r="J44" s="349"/>
      <c r="K44" s="218"/>
    </row>
    <row r="45" spans="2:11" customFormat="1" ht="15" customHeight="1">
      <c r="B45" s="221"/>
      <c r="C45" s="222"/>
      <c r="D45" s="220"/>
      <c r="E45" s="223" t="s">
        <v>296</v>
      </c>
      <c r="F45" s="220"/>
      <c r="G45" s="349" t="s">
        <v>7104</v>
      </c>
      <c r="H45" s="349"/>
      <c r="I45" s="349"/>
      <c r="J45" s="349"/>
      <c r="K45" s="218"/>
    </row>
    <row r="46" spans="2:11" customFormat="1" ht="12.75" customHeight="1">
      <c r="B46" s="221"/>
      <c r="C46" s="222"/>
      <c r="D46" s="220"/>
      <c r="E46" s="220"/>
      <c r="F46" s="220"/>
      <c r="G46" s="220"/>
      <c r="H46" s="220"/>
      <c r="I46" s="220"/>
      <c r="J46" s="220"/>
      <c r="K46" s="218"/>
    </row>
    <row r="47" spans="2:11" customFormat="1" ht="15" customHeight="1">
      <c r="B47" s="221"/>
      <c r="C47" s="222"/>
      <c r="D47" s="349" t="s">
        <v>7105</v>
      </c>
      <c r="E47" s="349"/>
      <c r="F47" s="349"/>
      <c r="G47" s="349"/>
      <c r="H47" s="349"/>
      <c r="I47" s="349"/>
      <c r="J47" s="349"/>
      <c r="K47" s="218"/>
    </row>
    <row r="48" spans="2:11" customFormat="1" ht="15" customHeight="1">
      <c r="B48" s="221"/>
      <c r="C48" s="222"/>
      <c r="D48" s="222"/>
      <c r="E48" s="349" t="s">
        <v>7106</v>
      </c>
      <c r="F48" s="349"/>
      <c r="G48" s="349"/>
      <c r="H48" s="349"/>
      <c r="I48" s="349"/>
      <c r="J48" s="349"/>
      <c r="K48" s="218"/>
    </row>
    <row r="49" spans="2:11" customFormat="1" ht="15" customHeight="1">
      <c r="B49" s="221"/>
      <c r="C49" s="222"/>
      <c r="D49" s="222"/>
      <c r="E49" s="349" t="s">
        <v>7107</v>
      </c>
      <c r="F49" s="349"/>
      <c r="G49" s="349"/>
      <c r="H49" s="349"/>
      <c r="I49" s="349"/>
      <c r="J49" s="349"/>
      <c r="K49" s="218"/>
    </row>
    <row r="50" spans="2:11" customFormat="1" ht="15" customHeight="1">
      <c r="B50" s="221"/>
      <c r="C50" s="222"/>
      <c r="D50" s="222"/>
      <c r="E50" s="349" t="s">
        <v>7108</v>
      </c>
      <c r="F50" s="349"/>
      <c r="G50" s="349"/>
      <c r="H50" s="349"/>
      <c r="I50" s="349"/>
      <c r="J50" s="349"/>
      <c r="K50" s="218"/>
    </row>
    <row r="51" spans="2:11" customFormat="1" ht="15" customHeight="1">
      <c r="B51" s="221"/>
      <c r="C51" s="222"/>
      <c r="D51" s="349" t="s">
        <v>7109</v>
      </c>
      <c r="E51" s="349"/>
      <c r="F51" s="349"/>
      <c r="G51" s="349"/>
      <c r="H51" s="349"/>
      <c r="I51" s="349"/>
      <c r="J51" s="349"/>
      <c r="K51" s="218"/>
    </row>
    <row r="52" spans="2:11" customFormat="1" ht="25.5" customHeight="1">
      <c r="B52" s="217"/>
      <c r="C52" s="350" t="s">
        <v>7110</v>
      </c>
      <c r="D52" s="350"/>
      <c r="E52" s="350"/>
      <c r="F52" s="350"/>
      <c r="G52" s="350"/>
      <c r="H52" s="350"/>
      <c r="I52" s="350"/>
      <c r="J52" s="350"/>
      <c r="K52" s="218"/>
    </row>
    <row r="53" spans="2:11" customFormat="1" ht="5.25" customHeight="1">
      <c r="B53" s="217"/>
      <c r="C53" s="219"/>
      <c r="D53" s="219"/>
      <c r="E53" s="219"/>
      <c r="F53" s="219"/>
      <c r="G53" s="219"/>
      <c r="H53" s="219"/>
      <c r="I53" s="219"/>
      <c r="J53" s="219"/>
      <c r="K53" s="218"/>
    </row>
    <row r="54" spans="2:11" customFormat="1" ht="15" customHeight="1">
      <c r="B54" s="217"/>
      <c r="C54" s="349" t="s">
        <v>7111</v>
      </c>
      <c r="D54" s="349"/>
      <c r="E54" s="349"/>
      <c r="F54" s="349"/>
      <c r="G54" s="349"/>
      <c r="H54" s="349"/>
      <c r="I54" s="349"/>
      <c r="J54" s="349"/>
      <c r="K54" s="218"/>
    </row>
    <row r="55" spans="2:11" customFormat="1" ht="15" customHeight="1">
      <c r="B55" s="217"/>
      <c r="C55" s="349" t="s">
        <v>7112</v>
      </c>
      <c r="D55" s="349"/>
      <c r="E55" s="349"/>
      <c r="F55" s="349"/>
      <c r="G55" s="349"/>
      <c r="H55" s="349"/>
      <c r="I55" s="349"/>
      <c r="J55" s="349"/>
      <c r="K55" s="218"/>
    </row>
    <row r="56" spans="2:11" customFormat="1" ht="12.75" customHeight="1">
      <c r="B56" s="217"/>
      <c r="C56" s="220"/>
      <c r="D56" s="220"/>
      <c r="E56" s="220"/>
      <c r="F56" s="220"/>
      <c r="G56" s="220"/>
      <c r="H56" s="220"/>
      <c r="I56" s="220"/>
      <c r="J56" s="220"/>
      <c r="K56" s="218"/>
    </row>
    <row r="57" spans="2:11" customFormat="1" ht="15" customHeight="1">
      <c r="B57" s="217"/>
      <c r="C57" s="349" t="s">
        <v>7113</v>
      </c>
      <c r="D57" s="349"/>
      <c r="E57" s="349"/>
      <c r="F57" s="349"/>
      <c r="G57" s="349"/>
      <c r="H57" s="349"/>
      <c r="I57" s="349"/>
      <c r="J57" s="349"/>
      <c r="K57" s="218"/>
    </row>
    <row r="58" spans="2:11" customFormat="1" ht="15" customHeight="1">
      <c r="B58" s="217"/>
      <c r="C58" s="222"/>
      <c r="D58" s="349" t="s">
        <v>7114</v>
      </c>
      <c r="E58" s="349"/>
      <c r="F58" s="349"/>
      <c r="G58" s="349"/>
      <c r="H58" s="349"/>
      <c r="I58" s="349"/>
      <c r="J58" s="349"/>
      <c r="K58" s="218"/>
    </row>
    <row r="59" spans="2:11" customFormat="1" ht="15" customHeight="1">
      <c r="B59" s="217"/>
      <c r="C59" s="222"/>
      <c r="D59" s="349" t="s">
        <v>7115</v>
      </c>
      <c r="E59" s="349"/>
      <c r="F59" s="349"/>
      <c r="G59" s="349"/>
      <c r="H59" s="349"/>
      <c r="I59" s="349"/>
      <c r="J59" s="349"/>
      <c r="K59" s="218"/>
    </row>
    <row r="60" spans="2:11" customFormat="1" ht="15" customHeight="1">
      <c r="B60" s="217"/>
      <c r="C60" s="222"/>
      <c r="D60" s="349" t="s">
        <v>7116</v>
      </c>
      <c r="E60" s="349"/>
      <c r="F60" s="349"/>
      <c r="G60" s="349"/>
      <c r="H60" s="349"/>
      <c r="I60" s="349"/>
      <c r="J60" s="349"/>
      <c r="K60" s="218"/>
    </row>
    <row r="61" spans="2:11" customFormat="1" ht="15" customHeight="1">
      <c r="B61" s="217"/>
      <c r="C61" s="222"/>
      <c r="D61" s="349" t="s">
        <v>7117</v>
      </c>
      <c r="E61" s="349"/>
      <c r="F61" s="349"/>
      <c r="G61" s="349"/>
      <c r="H61" s="349"/>
      <c r="I61" s="349"/>
      <c r="J61" s="349"/>
      <c r="K61" s="218"/>
    </row>
    <row r="62" spans="2:11" customFormat="1" ht="15" customHeight="1">
      <c r="B62" s="217"/>
      <c r="C62" s="222"/>
      <c r="D62" s="348" t="s">
        <v>7118</v>
      </c>
      <c r="E62" s="348"/>
      <c r="F62" s="348"/>
      <c r="G62" s="348"/>
      <c r="H62" s="348"/>
      <c r="I62" s="348"/>
      <c r="J62" s="348"/>
      <c r="K62" s="218"/>
    </row>
    <row r="63" spans="2:11" customFormat="1" ht="15" customHeight="1">
      <c r="B63" s="217"/>
      <c r="C63" s="222"/>
      <c r="D63" s="349" t="s">
        <v>7119</v>
      </c>
      <c r="E63" s="349"/>
      <c r="F63" s="349"/>
      <c r="G63" s="349"/>
      <c r="H63" s="349"/>
      <c r="I63" s="349"/>
      <c r="J63" s="349"/>
      <c r="K63" s="218"/>
    </row>
    <row r="64" spans="2:11" customFormat="1" ht="12.75" customHeight="1">
      <c r="B64" s="217"/>
      <c r="C64" s="222"/>
      <c r="D64" s="222"/>
      <c r="E64" s="225"/>
      <c r="F64" s="222"/>
      <c r="G64" s="222"/>
      <c r="H64" s="222"/>
      <c r="I64" s="222"/>
      <c r="J64" s="222"/>
      <c r="K64" s="218"/>
    </row>
    <row r="65" spans="2:11" customFormat="1" ht="15" customHeight="1">
      <c r="B65" s="217"/>
      <c r="C65" s="222"/>
      <c r="D65" s="349" t="s">
        <v>7120</v>
      </c>
      <c r="E65" s="349"/>
      <c r="F65" s="349"/>
      <c r="G65" s="349"/>
      <c r="H65" s="349"/>
      <c r="I65" s="349"/>
      <c r="J65" s="349"/>
      <c r="K65" s="218"/>
    </row>
    <row r="66" spans="2:11" customFormat="1" ht="15" customHeight="1">
      <c r="B66" s="217"/>
      <c r="C66" s="222"/>
      <c r="D66" s="348" t="s">
        <v>7121</v>
      </c>
      <c r="E66" s="348"/>
      <c r="F66" s="348"/>
      <c r="G66" s="348"/>
      <c r="H66" s="348"/>
      <c r="I66" s="348"/>
      <c r="J66" s="348"/>
      <c r="K66" s="218"/>
    </row>
    <row r="67" spans="2:11" customFormat="1" ht="15" customHeight="1">
      <c r="B67" s="217"/>
      <c r="C67" s="222"/>
      <c r="D67" s="349" t="s">
        <v>7122</v>
      </c>
      <c r="E67" s="349"/>
      <c r="F67" s="349"/>
      <c r="G67" s="349"/>
      <c r="H67" s="349"/>
      <c r="I67" s="349"/>
      <c r="J67" s="349"/>
      <c r="K67" s="218"/>
    </row>
    <row r="68" spans="2:11" customFormat="1" ht="15" customHeight="1">
      <c r="B68" s="217"/>
      <c r="C68" s="222"/>
      <c r="D68" s="349" t="s">
        <v>7123</v>
      </c>
      <c r="E68" s="349"/>
      <c r="F68" s="349"/>
      <c r="G68" s="349"/>
      <c r="H68" s="349"/>
      <c r="I68" s="349"/>
      <c r="J68" s="349"/>
      <c r="K68" s="218"/>
    </row>
    <row r="69" spans="2:11" customFormat="1" ht="15" customHeight="1">
      <c r="B69" s="217"/>
      <c r="C69" s="222"/>
      <c r="D69" s="349" t="s">
        <v>7124</v>
      </c>
      <c r="E69" s="349"/>
      <c r="F69" s="349"/>
      <c r="G69" s="349"/>
      <c r="H69" s="349"/>
      <c r="I69" s="349"/>
      <c r="J69" s="349"/>
      <c r="K69" s="218"/>
    </row>
    <row r="70" spans="2:11" customFormat="1" ht="15" customHeight="1">
      <c r="B70" s="217"/>
      <c r="C70" s="222"/>
      <c r="D70" s="349" t="s">
        <v>7125</v>
      </c>
      <c r="E70" s="349"/>
      <c r="F70" s="349"/>
      <c r="G70" s="349"/>
      <c r="H70" s="349"/>
      <c r="I70" s="349"/>
      <c r="J70" s="349"/>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7" t="s">
        <v>7126</v>
      </c>
      <c r="D75" s="347"/>
      <c r="E75" s="347"/>
      <c r="F75" s="347"/>
      <c r="G75" s="347"/>
      <c r="H75" s="347"/>
      <c r="I75" s="347"/>
      <c r="J75" s="347"/>
      <c r="K75" s="235"/>
    </row>
    <row r="76" spans="2:11" customFormat="1" ht="17.25" customHeight="1">
      <c r="B76" s="234"/>
      <c r="C76" s="236" t="s">
        <v>7127</v>
      </c>
      <c r="D76" s="236"/>
      <c r="E76" s="236"/>
      <c r="F76" s="236" t="s">
        <v>7128</v>
      </c>
      <c r="G76" s="237"/>
      <c r="H76" s="236" t="s">
        <v>54</v>
      </c>
      <c r="I76" s="236" t="s">
        <v>57</v>
      </c>
      <c r="J76" s="236" t="s">
        <v>7129</v>
      </c>
      <c r="K76" s="235"/>
    </row>
    <row r="77" spans="2:11" customFormat="1" ht="17.25" customHeight="1">
      <c r="B77" s="234"/>
      <c r="C77" s="238" t="s">
        <v>7130</v>
      </c>
      <c r="D77" s="238"/>
      <c r="E77" s="238"/>
      <c r="F77" s="239" t="s">
        <v>7131</v>
      </c>
      <c r="G77" s="240"/>
      <c r="H77" s="238"/>
      <c r="I77" s="238"/>
      <c r="J77" s="238" t="s">
        <v>7132</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7133</v>
      </c>
      <c r="G79" s="245"/>
      <c r="H79" s="223" t="s">
        <v>7134</v>
      </c>
      <c r="I79" s="223" t="s">
        <v>7135</v>
      </c>
      <c r="J79" s="223">
        <v>20</v>
      </c>
      <c r="K79" s="235"/>
    </row>
    <row r="80" spans="2:11" customFormat="1" ht="15" customHeight="1">
      <c r="B80" s="234"/>
      <c r="C80" s="223" t="s">
        <v>7136</v>
      </c>
      <c r="D80" s="223"/>
      <c r="E80" s="223"/>
      <c r="F80" s="244" t="s">
        <v>7133</v>
      </c>
      <c r="G80" s="245"/>
      <c r="H80" s="223" t="s">
        <v>7137</v>
      </c>
      <c r="I80" s="223" t="s">
        <v>7135</v>
      </c>
      <c r="J80" s="223">
        <v>120</v>
      </c>
      <c r="K80" s="235"/>
    </row>
    <row r="81" spans="2:11" customFormat="1" ht="15" customHeight="1">
      <c r="B81" s="246"/>
      <c r="C81" s="223" t="s">
        <v>7138</v>
      </c>
      <c r="D81" s="223"/>
      <c r="E81" s="223"/>
      <c r="F81" s="244" t="s">
        <v>7139</v>
      </c>
      <c r="G81" s="245"/>
      <c r="H81" s="223" t="s">
        <v>7140</v>
      </c>
      <c r="I81" s="223" t="s">
        <v>7135</v>
      </c>
      <c r="J81" s="223">
        <v>50</v>
      </c>
      <c r="K81" s="235"/>
    </row>
    <row r="82" spans="2:11" customFormat="1" ht="15" customHeight="1">
      <c r="B82" s="246"/>
      <c r="C82" s="223" t="s">
        <v>7141</v>
      </c>
      <c r="D82" s="223"/>
      <c r="E82" s="223"/>
      <c r="F82" s="244" t="s">
        <v>7133</v>
      </c>
      <c r="G82" s="245"/>
      <c r="H82" s="223" t="s">
        <v>7142</v>
      </c>
      <c r="I82" s="223" t="s">
        <v>7143</v>
      </c>
      <c r="J82" s="223"/>
      <c r="K82" s="235"/>
    </row>
    <row r="83" spans="2:11" customFormat="1" ht="15" customHeight="1">
      <c r="B83" s="246"/>
      <c r="C83" s="223" t="s">
        <v>7144</v>
      </c>
      <c r="D83" s="223"/>
      <c r="E83" s="223"/>
      <c r="F83" s="244" t="s">
        <v>7139</v>
      </c>
      <c r="G83" s="223"/>
      <c r="H83" s="223" t="s">
        <v>7145</v>
      </c>
      <c r="I83" s="223" t="s">
        <v>7135</v>
      </c>
      <c r="J83" s="223">
        <v>15</v>
      </c>
      <c r="K83" s="235"/>
    </row>
    <row r="84" spans="2:11" customFormat="1" ht="15" customHeight="1">
      <c r="B84" s="246"/>
      <c r="C84" s="223" t="s">
        <v>7146</v>
      </c>
      <c r="D84" s="223"/>
      <c r="E84" s="223"/>
      <c r="F84" s="244" t="s">
        <v>7139</v>
      </c>
      <c r="G84" s="223"/>
      <c r="H84" s="223" t="s">
        <v>7147</v>
      </c>
      <c r="I84" s="223" t="s">
        <v>7135</v>
      </c>
      <c r="J84" s="223">
        <v>15</v>
      </c>
      <c r="K84" s="235"/>
    </row>
    <row r="85" spans="2:11" customFormat="1" ht="15" customHeight="1">
      <c r="B85" s="246"/>
      <c r="C85" s="223" t="s">
        <v>7148</v>
      </c>
      <c r="D85" s="223"/>
      <c r="E85" s="223"/>
      <c r="F85" s="244" t="s">
        <v>7139</v>
      </c>
      <c r="G85" s="223"/>
      <c r="H85" s="223" t="s">
        <v>7149</v>
      </c>
      <c r="I85" s="223" t="s">
        <v>7135</v>
      </c>
      <c r="J85" s="223">
        <v>20</v>
      </c>
      <c r="K85" s="235"/>
    </row>
    <row r="86" spans="2:11" customFormat="1" ht="15" customHeight="1">
      <c r="B86" s="246"/>
      <c r="C86" s="223" t="s">
        <v>7150</v>
      </c>
      <c r="D86" s="223"/>
      <c r="E86" s="223"/>
      <c r="F86" s="244" t="s">
        <v>7139</v>
      </c>
      <c r="G86" s="223"/>
      <c r="H86" s="223" t="s">
        <v>7151</v>
      </c>
      <c r="I86" s="223" t="s">
        <v>7135</v>
      </c>
      <c r="J86" s="223">
        <v>20</v>
      </c>
      <c r="K86" s="235"/>
    </row>
    <row r="87" spans="2:11" customFormat="1" ht="15" customHeight="1">
      <c r="B87" s="246"/>
      <c r="C87" s="223" t="s">
        <v>7152</v>
      </c>
      <c r="D87" s="223"/>
      <c r="E87" s="223"/>
      <c r="F87" s="244" t="s">
        <v>7139</v>
      </c>
      <c r="G87" s="245"/>
      <c r="H87" s="223" t="s">
        <v>7153</v>
      </c>
      <c r="I87" s="223" t="s">
        <v>7135</v>
      </c>
      <c r="J87" s="223">
        <v>50</v>
      </c>
      <c r="K87" s="235"/>
    </row>
    <row r="88" spans="2:11" customFormat="1" ht="15" customHeight="1">
      <c r="B88" s="246"/>
      <c r="C88" s="223" t="s">
        <v>7154</v>
      </c>
      <c r="D88" s="223"/>
      <c r="E88" s="223"/>
      <c r="F88" s="244" t="s">
        <v>7139</v>
      </c>
      <c r="G88" s="245"/>
      <c r="H88" s="223" t="s">
        <v>7155</v>
      </c>
      <c r="I88" s="223" t="s">
        <v>7135</v>
      </c>
      <c r="J88" s="223">
        <v>20</v>
      </c>
      <c r="K88" s="235"/>
    </row>
    <row r="89" spans="2:11" customFormat="1" ht="15" customHeight="1">
      <c r="B89" s="246"/>
      <c r="C89" s="223" t="s">
        <v>7156</v>
      </c>
      <c r="D89" s="223"/>
      <c r="E89" s="223"/>
      <c r="F89" s="244" t="s">
        <v>7139</v>
      </c>
      <c r="G89" s="245"/>
      <c r="H89" s="223" t="s">
        <v>7157</v>
      </c>
      <c r="I89" s="223" t="s">
        <v>7135</v>
      </c>
      <c r="J89" s="223">
        <v>20</v>
      </c>
      <c r="K89" s="235"/>
    </row>
    <row r="90" spans="2:11" customFormat="1" ht="15" customHeight="1">
      <c r="B90" s="246"/>
      <c r="C90" s="223" t="s">
        <v>7158</v>
      </c>
      <c r="D90" s="223"/>
      <c r="E90" s="223"/>
      <c r="F90" s="244" t="s">
        <v>7139</v>
      </c>
      <c r="G90" s="245"/>
      <c r="H90" s="223" t="s">
        <v>7159</v>
      </c>
      <c r="I90" s="223" t="s">
        <v>7135</v>
      </c>
      <c r="J90" s="223">
        <v>50</v>
      </c>
      <c r="K90" s="235"/>
    </row>
    <row r="91" spans="2:11" customFormat="1" ht="15" customHeight="1">
      <c r="B91" s="246"/>
      <c r="C91" s="223" t="s">
        <v>7160</v>
      </c>
      <c r="D91" s="223"/>
      <c r="E91" s="223"/>
      <c r="F91" s="244" t="s">
        <v>7139</v>
      </c>
      <c r="G91" s="245"/>
      <c r="H91" s="223" t="s">
        <v>7160</v>
      </c>
      <c r="I91" s="223" t="s">
        <v>7135</v>
      </c>
      <c r="J91" s="223">
        <v>50</v>
      </c>
      <c r="K91" s="235"/>
    </row>
    <row r="92" spans="2:11" customFormat="1" ht="15" customHeight="1">
      <c r="B92" s="246"/>
      <c r="C92" s="223" t="s">
        <v>7161</v>
      </c>
      <c r="D92" s="223"/>
      <c r="E92" s="223"/>
      <c r="F92" s="244" t="s">
        <v>7139</v>
      </c>
      <c r="G92" s="245"/>
      <c r="H92" s="223" t="s">
        <v>7162</v>
      </c>
      <c r="I92" s="223" t="s">
        <v>7135</v>
      </c>
      <c r="J92" s="223">
        <v>255</v>
      </c>
      <c r="K92" s="235"/>
    </row>
    <row r="93" spans="2:11" customFormat="1" ht="15" customHeight="1">
      <c r="B93" s="246"/>
      <c r="C93" s="223" t="s">
        <v>7163</v>
      </c>
      <c r="D93" s="223"/>
      <c r="E93" s="223"/>
      <c r="F93" s="244" t="s">
        <v>7133</v>
      </c>
      <c r="G93" s="245"/>
      <c r="H93" s="223" t="s">
        <v>7164</v>
      </c>
      <c r="I93" s="223" t="s">
        <v>7165</v>
      </c>
      <c r="J93" s="223"/>
      <c r="K93" s="235"/>
    </row>
    <row r="94" spans="2:11" customFormat="1" ht="15" customHeight="1">
      <c r="B94" s="246"/>
      <c r="C94" s="223" t="s">
        <v>7166</v>
      </c>
      <c r="D94" s="223"/>
      <c r="E94" s="223"/>
      <c r="F94" s="244" t="s">
        <v>7133</v>
      </c>
      <c r="G94" s="245"/>
      <c r="H94" s="223" t="s">
        <v>7167</v>
      </c>
      <c r="I94" s="223" t="s">
        <v>7168</v>
      </c>
      <c r="J94" s="223"/>
      <c r="K94" s="235"/>
    </row>
    <row r="95" spans="2:11" customFormat="1" ht="15" customHeight="1">
      <c r="B95" s="246"/>
      <c r="C95" s="223" t="s">
        <v>7169</v>
      </c>
      <c r="D95" s="223"/>
      <c r="E95" s="223"/>
      <c r="F95" s="244" t="s">
        <v>7133</v>
      </c>
      <c r="G95" s="245"/>
      <c r="H95" s="223" t="s">
        <v>7169</v>
      </c>
      <c r="I95" s="223" t="s">
        <v>7168</v>
      </c>
      <c r="J95" s="223"/>
      <c r="K95" s="235"/>
    </row>
    <row r="96" spans="2:11" customFormat="1" ht="15" customHeight="1">
      <c r="B96" s="246"/>
      <c r="C96" s="223" t="s">
        <v>38</v>
      </c>
      <c r="D96" s="223"/>
      <c r="E96" s="223"/>
      <c r="F96" s="244" t="s">
        <v>7133</v>
      </c>
      <c r="G96" s="245"/>
      <c r="H96" s="223" t="s">
        <v>7170</v>
      </c>
      <c r="I96" s="223" t="s">
        <v>7168</v>
      </c>
      <c r="J96" s="223"/>
      <c r="K96" s="235"/>
    </row>
    <row r="97" spans="2:11" customFormat="1" ht="15" customHeight="1">
      <c r="B97" s="246"/>
      <c r="C97" s="223" t="s">
        <v>48</v>
      </c>
      <c r="D97" s="223"/>
      <c r="E97" s="223"/>
      <c r="F97" s="244" t="s">
        <v>7133</v>
      </c>
      <c r="G97" s="245"/>
      <c r="H97" s="223" t="s">
        <v>7171</v>
      </c>
      <c r="I97" s="223" t="s">
        <v>7168</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7" t="s">
        <v>7172</v>
      </c>
      <c r="D102" s="347"/>
      <c r="E102" s="347"/>
      <c r="F102" s="347"/>
      <c r="G102" s="347"/>
      <c r="H102" s="347"/>
      <c r="I102" s="347"/>
      <c r="J102" s="347"/>
      <c r="K102" s="235"/>
    </row>
    <row r="103" spans="2:11" customFormat="1" ht="17.25" customHeight="1">
      <c r="B103" s="234"/>
      <c r="C103" s="236" t="s">
        <v>7127</v>
      </c>
      <c r="D103" s="236"/>
      <c r="E103" s="236"/>
      <c r="F103" s="236" t="s">
        <v>7128</v>
      </c>
      <c r="G103" s="237"/>
      <c r="H103" s="236" t="s">
        <v>54</v>
      </c>
      <c r="I103" s="236" t="s">
        <v>57</v>
      </c>
      <c r="J103" s="236" t="s">
        <v>7129</v>
      </c>
      <c r="K103" s="235"/>
    </row>
    <row r="104" spans="2:11" customFormat="1" ht="17.25" customHeight="1">
      <c r="B104" s="234"/>
      <c r="C104" s="238" t="s">
        <v>7130</v>
      </c>
      <c r="D104" s="238"/>
      <c r="E104" s="238"/>
      <c r="F104" s="239" t="s">
        <v>7131</v>
      </c>
      <c r="G104" s="240"/>
      <c r="H104" s="238"/>
      <c r="I104" s="238"/>
      <c r="J104" s="238" t="s">
        <v>7132</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7133</v>
      </c>
      <c r="G106" s="223"/>
      <c r="H106" s="223" t="s">
        <v>7173</v>
      </c>
      <c r="I106" s="223" t="s">
        <v>7135</v>
      </c>
      <c r="J106" s="223">
        <v>20</v>
      </c>
      <c r="K106" s="235"/>
    </row>
    <row r="107" spans="2:11" customFormat="1" ht="15" customHeight="1">
      <c r="B107" s="234"/>
      <c r="C107" s="223" t="s">
        <v>7136</v>
      </c>
      <c r="D107" s="223"/>
      <c r="E107" s="223"/>
      <c r="F107" s="244" t="s">
        <v>7133</v>
      </c>
      <c r="G107" s="223"/>
      <c r="H107" s="223" t="s">
        <v>7173</v>
      </c>
      <c r="I107" s="223" t="s">
        <v>7135</v>
      </c>
      <c r="J107" s="223">
        <v>120</v>
      </c>
      <c r="K107" s="235"/>
    </row>
    <row r="108" spans="2:11" customFormat="1" ht="15" customHeight="1">
      <c r="B108" s="246"/>
      <c r="C108" s="223" t="s">
        <v>7138</v>
      </c>
      <c r="D108" s="223"/>
      <c r="E108" s="223"/>
      <c r="F108" s="244" t="s">
        <v>7139</v>
      </c>
      <c r="G108" s="223"/>
      <c r="H108" s="223" t="s">
        <v>7173</v>
      </c>
      <c r="I108" s="223" t="s">
        <v>7135</v>
      </c>
      <c r="J108" s="223">
        <v>50</v>
      </c>
      <c r="K108" s="235"/>
    </row>
    <row r="109" spans="2:11" customFormat="1" ht="15" customHeight="1">
      <c r="B109" s="246"/>
      <c r="C109" s="223" t="s">
        <v>7141</v>
      </c>
      <c r="D109" s="223"/>
      <c r="E109" s="223"/>
      <c r="F109" s="244" t="s">
        <v>7133</v>
      </c>
      <c r="G109" s="223"/>
      <c r="H109" s="223" t="s">
        <v>7173</v>
      </c>
      <c r="I109" s="223" t="s">
        <v>7143</v>
      </c>
      <c r="J109" s="223"/>
      <c r="K109" s="235"/>
    </row>
    <row r="110" spans="2:11" customFormat="1" ht="15" customHeight="1">
      <c r="B110" s="246"/>
      <c r="C110" s="223" t="s">
        <v>7152</v>
      </c>
      <c r="D110" s="223"/>
      <c r="E110" s="223"/>
      <c r="F110" s="244" t="s">
        <v>7139</v>
      </c>
      <c r="G110" s="223"/>
      <c r="H110" s="223" t="s">
        <v>7173</v>
      </c>
      <c r="I110" s="223" t="s">
        <v>7135</v>
      </c>
      <c r="J110" s="223">
        <v>50</v>
      </c>
      <c r="K110" s="235"/>
    </row>
    <row r="111" spans="2:11" customFormat="1" ht="15" customHeight="1">
      <c r="B111" s="246"/>
      <c r="C111" s="223" t="s">
        <v>7160</v>
      </c>
      <c r="D111" s="223"/>
      <c r="E111" s="223"/>
      <c r="F111" s="244" t="s">
        <v>7139</v>
      </c>
      <c r="G111" s="223"/>
      <c r="H111" s="223" t="s">
        <v>7173</v>
      </c>
      <c r="I111" s="223" t="s">
        <v>7135</v>
      </c>
      <c r="J111" s="223">
        <v>50</v>
      </c>
      <c r="K111" s="235"/>
    </row>
    <row r="112" spans="2:11" customFormat="1" ht="15" customHeight="1">
      <c r="B112" s="246"/>
      <c r="C112" s="223" t="s">
        <v>7158</v>
      </c>
      <c r="D112" s="223"/>
      <c r="E112" s="223"/>
      <c r="F112" s="244" t="s">
        <v>7139</v>
      </c>
      <c r="G112" s="223"/>
      <c r="H112" s="223" t="s">
        <v>7173</v>
      </c>
      <c r="I112" s="223" t="s">
        <v>7135</v>
      </c>
      <c r="J112" s="223">
        <v>50</v>
      </c>
      <c r="K112" s="235"/>
    </row>
    <row r="113" spans="2:11" customFormat="1" ht="15" customHeight="1">
      <c r="B113" s="246"/>
      <c r="C113" s="223" t="s">
        <v>53</v>
      </c>
      <c r="D113" s="223"/>
      <c r="E113" s="223"/>
      <c r="F113" s="244" t="s">
        <v>7133</v>
      </c>
      <c r="G113" s="223"/>
      <c r="H113" s="223" t="s">
        <v>7174</v>
      </c>
      <c r="I113" s="223" t="s">
        <v>7135</v>
      </c>
      <c r="J113" s="223">
        <v>20</v>
      </c>
      <c r="K113" s="235"/>
    </row>
    <row r="114" spans="2:11" customFormat="1" ht="15" customHeight="1">
      <c r="B114" s="246"/>
      <c r="C114" s="223" t="s">
        <v>7175</v>
      </c>
      <c r="D114" s="223"/>
      <c r="E114" s="223"/>
      <c r="F114" s="244" t="s">
        <v>7133</v>
      </c>
      <c r="G114" s="223"/>
      <c r="H114" s="223" t="s">
        <v>7176</v>
      </c>
      <c r="I114" s="223" t="s">
        <v>7135</v>
      </c>
      <c r="J114" s="223">
        <v>120</v>
      </c>
      <c r="K114" s="235"/>
    </row>
    <row r="115" spans="2:11" customFormat="1" ht="15" customHeight="1">
      <c r="B115" s="246"/>
      <c r="C115" s="223" t="s">
        <v>38</v>
      </c>
      <c r="D115" s="223"/>
      <c r="E115" s="223"/>
      <c r="F115" s="244" t="s">
        <v>7133</v>
      </c>
      <c r="G115" s="223"/>
      <c r="H115" s="223" t="s">
        <v>7177</v>
      </c>
      <c r="I115" s="223" t="s">
        <v>7168</v>
      </c>
      <c r="J115" s="223"/>
      <c r="K115" s="235"/>
    </row>
    <row r="116" spans="2:11" customFormat="1" ht="15" customHeight="1">
      <c r="B116" s="246"/>
      <c r="C116" s="223" t="s">
        <v>48</v>
      </c>
      <c r="D116" s="223"/>
      <c r="E116" s="223"/>
      <c r="F116" s="244" t="s">
        <v>7133</v>
      </c>
      <c r="G116" s="223"/>
      <c r="H116" s="223" t="s">
        <v>7178</v>
      </c>
      <c r="I116" s="223" t="s">
        <v>7168</v>
      </c>
      <c r="J116" s="223"/>
      <c r="K116" s="235"/>
    </row>
    <row r="117" spans="2:11" customFormat="1" ht="15" customHeight="1">
      <c r="B117" s="246"/>
      <c r="C117" s="223" t="s">
        <v>57</v>
      </c>
      <c r="D117" s="223"/>
      <c r="E117" s="223"/>
      <c r="F117" s="244" t="s">
        <v>7133</v>
      </c>
      <c r="G117" s="223"/>
      <c r="H117" s="223" t="s">
        <v>7179</v>
      </c>
      <c r="I117" s="223" t="s">
        <v>7180</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5" t="s">
        <v>7181</v>
      </c>
      <c r="D122" s="345"/>
      <c r="E122" s="345"/>
      <c r="F122" s="345"/>
      <c r="G122" s="345"/>
      <c r="H122" s="345"/>
      <c r="I122" s="345"/>
      <c r="J122" s="345"/>
      <c r="K122" s="261"/>
    </row>
    <row r="123" spans="2:11" customFormat="1" ht="17.25" customHeight="1">
      <c r="B123" s="262"/>
      <c r="C123" s="236" t="s">
        <v>7127</v>
      </c>
      <c r="D123" s="236"/>
      <c r="E123" s="236"/>
      <c r="F123" s="236" t="s">
        <v>7128</v>
      </c>
      <c r="G123" s="237"/>
      <c r="H123" s="236" t="s">
        <v>54</v>
      </c>
      <c r="I123" s="236" t="s">
        <v>57</v>
      </c>
      <c r="J123" s="236" t="s">
        <v>7129</v>
      </c>
      <c r="K123" s="263"/>
    </row>
    <row r="124" spans="2:11" customFormat="1" ht="17.25" customHeight="1">
      <c r="B124" s="262"/>
      <c r="C124" s="238" t="s">
        <v>7130</v>
      </c>
      <c r="D124" s="238"/>
      <c r="E124" s="238"/>
      <c r="F124" s="239" t="s">
        <v>7131</v>
      </c>
      <c r="G124" s="240"/>
      <c r="H124" s="238"/>
      <c r="I124" s="238"/>
      <c r="J124" s="238" t="s">
        <v>7132</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7136</v>
      </c>
      <c r="D126" s="243"/>
      <c r="E126" s="243"/>
      <c r="F126" s="244" t="s">
        <v>7133</v>
      </c>
      <c r="G126" s="223"/>
      <c r="H126" s="223" t="s">
        <v>7173</v>
      </c>
      <c r="I126" s="223" t="s">
        <v>7135</v>
      </c>
      <c r="J126" s="223">
        <v>120</v>
      </c>
      <c r="K126" s="267"/>
    </row>
    <row r="127" spans="2:11" customFormat="1" ht="15" customHeight="1">
      <c r="B127" s="264"/>
      <c r="C127" s="223" t="s">
        <v>7182</v>
      </c>
      <c r="D127" s="223"/>
      <c r="E127" s="223"/>
      <c r="F127" s="244" t="s">
        <v>7133</v>
      </c>
      <c r="G127" s="223"/>
      <c r="H127" s="223" t="s">
        <v>7183</v>
      </c>
      <c r="I127" s="223" t="s">
        <v>7135</v>
      </c>
      <c r="J127" s="223" t="s">
        <v>7184</v>
      </c>
      <c r="K127" s="267"/>
    </row>
    <row r="128" spans="2:11" customFormat="1" ht="15" customHeight="1">
      <c r="B128" s="264"/>
      <c r="C128" s="223" t="s">
        <v>84</v>
      </c>
      <c r="D128" s="223"/>
      <c r="E128" s="223"/>
      <c r="F128" s="244" t="s">
        <v>7133</v>
      </c>
      <c r="G128" s="223"/>
      <c r="H128" s="223" t="s">
        <v>7185</v>
      </c>
      <c r="I128" s="223" t="s">
        <v>7135</v>
      </c>
      <c r="J128" s="223" t="s">
        <v>7184</v>
      </c>
      <c r="K128" s="267"/>
    </row>
    <row r="129" spans="2:11" customFormat="1" ht="15" customHeight="1">
      <c r="B129" s="264"/>
      <c r="C129" s="223" t="s">
        <v>7144</v>
      </c>
      <c r="D129" s="223"/>
      <c r="E129" s="223"/>
      <c r="F129" s="244" t="s">
        <v>7139</v>
      </c>
      <c r="G129" s="223"/>
      <c r="H129" s="223" t="s">
        <v>7145</v>
      </c>
      <c r="I129" s="223" t="s">
        <v>7135</v>
      </c>
      <c r="J129" s="223">
        <v>15</v>
      </c>
      <c r="K129" s="267"/>
    </row>
    <row r="130" spans="2:11" customFormat="1" ht="15" customHeight="1">
      <c r="B130" s="264"/>
      <c r="C130" s="223" t="s">
        <v>7146</v>
      </c>
      <c r="D130" s="223"/>
      <c r="E130" s="223"/>
      <c r="F130" s="244" t="s">
        <v>7139</v>
      </c>
      <c r="G130" s="223"/>
      <c r="H130" s="223" t="s">
        <v>7147</v>
      </c>
      <c r="I130" s="223" t="s">
        <v>7135</v>
      </c>
      <c r="J130" s="223">
        <v>15</v>
      </c>
      <c r="K130" s="267"/>
    </row>
    <row r="131" spans="2:11" customFormat="1" ht="15" customHeight="1">
      <c r="B131" s="264"/>
      <c r="C131" s="223" t="s">
        <v>7148</v>
      </c>
      <c r="D131" s="223"/>
      <c r="E131" s="223"/>
      <c r="F131" s="244" t="s">
        <v>7139</v>
      </c>
      <c r="G131" s="223"/>
      <c r="H131" s="223" t="s">
        <v>7149</v>
      </c>
      <c r="I131" s="223" t="s">
        <v>7135</v>
      </c>
      <c r="J131" s="223">
        <v>20</v>
      </c>
      <c r="K131" s="267"/>
    </row>
    <row r="132" spans="2:11" customFormat="1" ht="15" customHeight="1">
      <c r="B132" s="264"/>
      <c r="C132" s="223" t="s">
        <v>7150</v>
      </c>
      <c r="D132" s="223"/>
      <c r="E132" s="223"/>
      <c r="F132" s="244" t="s">
        <v>7139</v>
      </c>
      <c r="G132" s="223"/>
      <c r="H132" s="223" t="s">
        <v>7151</v>
      </c>
      <c r="I132" s="223" t="s">
        <v>7135</v>
      </c>
      <c r="J132" s="223">
        <v>20</v>
      </c>
      <c r="K132" s="267"/>
    </row>
    <row r="133" spans="2:11" customFormat="1" ht="15" customHeight="1">
      <c r="B133" s="264"/>
      <c r="C133" s="223" t="s">
        <v>7138</v>
      </c>
      <c r="D133" s="223"/>
      <c r="E133" s="223"/>
      <c r="F133" s="244" t="s">
        <v>7139</v>
      </c>
      <c r="G133" s="223"/>
      <c r="H133" s="223" t="s">
        <v>7173</v>
      </c>
      <c r="I133" s="223" t="s">
        <v>7135</v>
      </c>
      <c r="J133" s="223">
        <v>50</v>
      </c>
      <c r="K133" s="267"/>
    </row>
    <row r="134" spans="2:11" customFormat="1" ht="15" customHeight="1">
      <c r="B134" s="264"/>
      <c r="C134" s="223" t="s">
        <v>7152</v>
      </c>
      <c r="D134" s="223"/>
      <c r="E134" s="223"/>
      <c r="F134" s="244" t="s">
        <v>7139</v>
      </c>
      <c r="G134" s="223"/>
      <c r="H134" s="223" t="s">
        <v>7173</v>
      </c>
      <c r="I134" s="223" t="s">
        <v>7135</v>
      </c>
      <c r="J134" s="223">
        <v>50</v>
      </c>
      <c r="K134" s="267"/>
    </row>
    <row r="135" spans="2:11" customFormat="1" ht="15" customHeight="1">
      <c r="B135" s="264"/>
      <c r="C135" s="223" t="s">
        <v>7158</v>
      </c>
      <c r="D135" s="223"/>
      <c r="E135" s="223"/>
      <c r="F135" s="244" t="s">
        <v>7139</v>
      </c>
      <c r="G135" s="223"/>
      <c r="H135" s="223" t="s">
        <v>7173</v>
      </c>
      <c r="I135" s="223" t="s">
        <v>7135</v>
      </c>
      <c r="J135" s="223">
        <v>50</v>
      </c>
      <c r="K135" s="267"/>
    </row>
    <row r="136" spans="2:11" customFormat="1" ht="15" customHeight="1">
      <c r="B136" s="264"/>
      <c r="C136" s="223" t="s">
        <v>7160</v>
      </c>
      <c r="D136" s="223"/>
      <c r="E136" s="223"/>
      <c r="F136" s="244" t="s">
        <v>7139</v>
      </c>
      <c r="G136" s="223"/>
      <c r="H136" s="223" t="s">
        <v>7173</v>
      </c>
      <c r="I136" s="223" t="s">
        <v>7135</v>
      </c>
      <c r="J136" s="223">
        <v>50</v>
      </c>
      <c r="K136" s="267"/>
    </row>
    <row r="137" spans="2:11" customFormat="1" ht="15" customHeight="1">
      <c r="B137" s="264"/>
      <c r="C137" s="223" t="s">
        <v>7161</v>
      </c>
      <c r="D137" s="223"/>
      <c r="E137" s="223"/>
      <c r="F137" s="244" t="s">
        <v>7139</v>
      </c>
      <c r="G137" s="223"/>
      <c r="H137" s="223" t="s">
        <v>7186</v>
      </c>
      <c r="I137" s="223" t="s">
        <v>7135</v>
      </c>
      <c r="J137" s="223">
        <v>255</v>
      </c>
      <c r="K137" s="267"/>
    </row>
    <row r="138" spans="2:11" customFormat="1" ht="15" customHeight="1">
      <c r="B138" s="264"/>
      <c r="C138" s="223" t="s">
        <v>7163</v>
      </c>
      <c r="D138" s="223"/>
      <c r="E138" s="223"/>
      <c r="F138" s="244" t="s">
        <v>7133</v>
      </c>
      <c r="G138" s="223"/>
      <c r="H138" s="223" t="s">
        <v>7187</v>
      </c>
      <c r="I138" s="223" t="s">
        <v>7165</v>
      </c>
      <c r="J138" s="223"/>
      <c r="K138" s="267"/>
    </row>
    <row r="139" spans="2:11" customFormat="1" ht="15" customHeight="1">
      <c r="B139" s="264"/>
      <c r="C139" s="223" t="s">
        <v>7166</v>
      </c>
      <c r="D139" s="223"/>
      <c r="E139" s="223"/>
      <c r="F139" s="244" t="s">
        <v>7133</v>
      </c>
      <c r="G139" s="223"/>
      <c r="H139" s="223" t="s">
        <v>7188</v>
      </c>
      <c r="I139" s="223" t="s">
        <v>7168</v>
      </c>
      <c r="J139" s="223"/>
      <c r="K139" s="267"/>
    </row>
    <row r="140" spans="2:11" customFormat="1" ht="15" customHeight="1">
      <c r="B140" s="264"/>
      <c r="C140" s="223" t="s">
        <v>7169</v>
      </c>
      <c r="D140" s="223"/>
      <c r="E140" s="223"/>
      <c r="F140" s="244" t="s">
        <v>7133</v>
      </c>
      <c r="G140" s="223"/>
      <c r="H140" s="223" t="s">
        <v>7169</v>
      </c>
      <c r="I140" s="223" t="s">
        <v>7168</v>
      </c>
      <c r="J140" s="223"/>
      <c r="K140" s="267"/>
    </row>
    <row r="141" spans="2:11" customFormat="1" ht="15" customHeight="1">
      <c r="B141" s="264"/>
      <c r="C141" s="223" t="s">
        <v>38</v>
      </c>
      <c r="D141" s="223"/>
      <c r="E141" s="223"/>
      <c r="F141" s="244" t="s">
        <v>7133</v>
      </c>
      <c r="G141" s="223"/>
      <c r="H141" s="223" t="s">
        <v>7189</v>
      </c>
      <c r="I141" s="223" t="s">
        <v>7168</v>
      </c>
      <c r="J141" s="223"/>
      <c r="K141" s="267"/>
    </row>
    <row r="142" spans="2:11" customFormat="1" ht="15" customHeight="1">
      <c r="B142" s="264"/>
      <c r="C142" s="223" t="s">
        <v>7190</v>
      </c>
      <c r="D142" s="223"/>
      <c r="E142" s="223"/>
      <c r="F142" s="244" t="s">
        <v>7133</v>
      </c>
      <c r="G142" s="223"/>
      <c r="H142" s="223" t="s">
        <v>7191</v>
      </c>
      <c r="I142" s="223" t="s">
        <v>7168</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7" t="s">
        <v>7192</v>
      </c>
      <c r="D147" s="347"/>
      <c r="E147" s="347"/>
      <c r="F147" s="347"/>
      <c r="G147" s="347"/>
      <c r="H147" s="347"/>
      <c r="I147" s="347"/>
      <c r="J147" s="347"/>
      <c r="K147" s="235"/>
    </row>
    <row r="148" spans="2:11" customFormat="1" ht="17.25" customHeight="1">
      <c r="B148" s="234"/>
      <c r="C148" s="236" t="s">
        <v>7127</v>
      </c>
      <c r="D148" s="236"/>
      <c r="E148" s="236"/>
      <c r="F148" s="236" t="s">
        <v>7128</v>
      </c>
      <c r="G148" s="237"/>
      <c r="H148" s="236" t="s">
        <v>54</v>
      </c>
      <c r="I148" s="236" t="s">
        <v>57</v>
      </c>
      <c r="J148" s="236" t="s">
        <v>7129</v>
      </c>
      <c r="K148" s="235"/>
    </row>
    <row r="149" spans="2:11" customFormat="1" ht="17.25" customHeight="1">
      <c r="B149" s="234"/>
      <c r="C149" s="238" t="s">
        <v>7130</v>
      </c>
      <c r="D149" s="238"/>
      <c r="E149" s="238"/>
      <c r="F149" s="239" t="s">
        <v>7131</v>
      </c>
      <c r="G149" s="240"/>
      <c r="H149" s="238"/>
      <c r="I149" s="238"/>
      <c r="J149" s="238" t="s">
        <v>7132</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7136</v>
      </c>
      <c r="D151" s="223"/>
      <c r="E151" s="223"/>
      <c r="F151" s="272" t="s">
        <v>7133</v>
      </c>
      <c r="G151" s="223"/>
      <c r="H151" s="271" t="s">
        <v>7173</v>
      </c>
      <c r="I151" s="271" t="s">
        <v>7135</v>
      </c>
      <c r="J151" s="271">
        <v>120</v>
      </c>
      <c r="K151" s="267"/>
    </row>
    <row r="152" spans="2:11" customFormat="1" ht="15" customHeight="1">
      <c r="B152" s="246"/>
      <c r="C152" s="271" t="s">
        <v>7182</v>
      </c>
      <c r="D152" s="223"/>
      <c r="E152" s="223"/>
      <c r="F152" s="272" t="s">
        <v>7133</v>
      </c>
      <c r="G152" s="223"/>
      <c r="H152" s="271" t="s">
        <v>7193</v>
      </c>
      <c r="I152" s="271" t="s">
        <v>7135</v>
      </c>
      <c r="J152" s="271" t="s">
        <v>7184</v>
      </c>
      <c r="K152" s="267"/>
    </row>
    <row r="153" spans="2:11" customFormat="1" ht="15" customHeight="1">
      <c r="B153" s="246"/>
      <c r="C153" s="271" t="s">
        <v>84</v>
      </c>
      <c r="D153" s="223"/>
      <c r="E153" s="223"/>
      <c r="F153" s="272" t="s">
        <v>7133</v>
      </c>
      <c r="G153" s="223"/>
      <c r="H153" s="271" t="s">
        <v>7194</v>
      </c>
      <c r="I153" s="271" t="s">
        <v>7135</v>
      </c>
      <c r="J153" s="271" t="s">
        <v>7184</v>
      </c>
      <c r="K153" s="267"/>
    </row>
    <row r="154" spans="2:11" customFormat="1" ht="15" customHeight="1">
      <c r="B154" s="246"/>
      <c r="C154" s="271" t="s">
        <v>7138</v>
      </c>
      <c r="D154" s="223"/>
      <c r="E154" s="223"/>
      <c r="F154" s="272" t="s">
        <v>7139</v>
      </c>
      <c r="G154" s="223"/>
      <c r="H154" s="271" t="s">
        <v>7173</v>
      </c>
      <c r="I154" s="271" t="s">
        <v>7135</v>
      </c>
      <c r="J154" s="271">
        <v>50</v>
      </c>
      <c r="K154" s="267"/>
    </row>
    <row r="155" spans="2:11" customFormat="1" ht="15" customHeight="1">
      <c r="B155" s="246"/>
      <c r="C155" s="271" t="s">
        <v>7141</v>
      </c>
      <c r="D155" s="223"/>
      <c r="E155" s="223"/>
      <c r="F155" s="272" t="s">
        <v>7133</v>
      </c>
      <c r="G155" s="223"/>
      <c r="H155" s="271" t="s">
        <v>7173</v>
      </c>
      <c r="I155" s="271" t="s">
        <v>7143</v>
      </c>
      <c r="J155" s="271"/>
      <c r="K155" s="267"/>
    </row>
    <row r="156" spans="2:11" customFormat="1" ht="15" customHeight="1">
      <c r="B156" s="246"/>
      <c r="C156" s="271" t="s">
        <v>7152</v>
      </c>
      <c r="D156" s="223"/>
      <c r="E156" s="223"/>
      <c r="F156" s="272" t="s">
        <v>7139</v>
      </c>
      <c r="G156" s="223"/>
      <c r="H156" s="271" t="s">
        <v>7173</v>
      </c>
      <c r="I156" s="271" t="s">
        <v>7135</v>
      </c>
      <c r="J156" s="271">
        <v>50</v>
      </c>
      <c r="K156" s="267"/>
    </row>
    <row r="157" spans="2:11" customFormat="1" ht="15" customHeight="1">
      <c r="B157" s="246"/>
      <c r="C157" s="271" t="s">
        <v>7160</v>
      </c>
      <c r="D157" s="223"/>
      <c r="E157" s="223"/>
      <c r="F157" s="272" t="s">
        <v>7139</v>
      </c>
      <c r="G157" s="223"/>
      <c r="H157" s="271" t="s">
        <v>7173</v>
      </c>
      <c r="I157" s="271" t="s">
        <v>7135</v>
      </c>
      <c r="J157" s="271">
        <v>50</v>
      </c>
      <c r="K157" s="267"/>
    </row>
    <row r="158" spans="2:11" customFormat="1" ht="15" customHeight="1">
      <c r="B158" s="246"/>
      <c r="C158" s="271" t="s">
        <v>7158</v>
      </c>
      <c r="D158" s="223"/>
      <c r="E158" s="223"/>
      <c r="F158" s="272" t="s">
        <v>7139</v>
      </c>
      <c r="G158" s="223"/>
      <c r="H158" s="271" t="s">
        <v>7173</v>
      </c>
      <c r="I158" s="271" t="s">
        <v>7135</v>
      </c>
      <c r="J158" s="271">
        <v>50</v>
      </c>
      <c r="K158" s="267"/>
    </row>
    <row r="159" spans="2:11" customFormat="1" ht="15" customHeight="1">
      <c r="B159" s="246"/>
      <c r="C159" s="271" t="s">
        <v>264</v>
      </c>
      <c r="D159" s="223"/>
      <c r="E159" s="223"/>
      <c r="F159" s="272" t="s">
        <v>7133</v>
      </c>
      <c r="G159" s="223"/>
      <c r="H159" s="271" t="s">
        <v>7195</v>
      </c>
      <c r="I159" s="271" t="s">
        <v>7135</v>
      </c>
      <c r="J159" s="271" t="s">
        <v>7196</v>
      </c>
      <c r="K159" s="267"/>
    </row>
    <row r="160" spans="2:11" customFormat="1" ht="15" customHeight="1">
      <c r="B160" s="246"/>
      <c r="C160" s="271" t="s">
        <v>7197</v>
      </c>
      <c r="D160" s="223"/>
      <c r="E160" s="223"/>
      <c r="F160" s="272" t="s">
        <v>7133</v>
      </c>
      <c r="G160" s="223"/>
      <c r="H160" s="271" t="s">
        <v>7198</v>
      </c>
      <c r="I160" s="271" t="s">
        <v>7168</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5" t="s">
        <v>7199</v>
      </c>
      <c r="D165" s="345"/>
      <c r="E165" s="345"/>
      <c r="F165" s="345"/>
      <c r="G165" s="345"/>
      <c r="H165" s="345"/>
      <c r="I165" s="345"/>
      <c r="J165" s="345"/>
      <c r="K165" s="216"/>
    </row>
    <row r="166" spans="2:11" customFormat="1" ht="17.25" customHeight="1">
      <c r="B166" s="215"/>
      <c r="C166" s="236" t="s">
        <v>7127</v>
      </c>
      <c r="D166" s="236"/>
      <c r="E166" s="236"/>
      <c r="F166" s="236" t="s">
        <v>7128</v>
      </c>
      <c r="G166" s="276"/>
      <c r="H166" s="277" t="s">
        <v>54</v>
      </c>
      <c r="I166" s="277" t="s">
        <v>57</v>
      </c>
      <c r="J166" s="236" t="s">
        <v>7129</v>
      </c>
      <c r="K166" s="216"/>
    </row>
    <row r="167" spans="2:11" customFormat="1" ht="17.25" customHeight="1">
      <c r="B167" s="217"/>
      <c r="C167" s="238" t="s">
        <v>7130</v>
      </c>
      <c r="D167" s="238"/>
      <c r="E167" s="238"/>
      <c r="F167" s="239" t="s">
        <v>7131</v>
      </c>
      <c r="G167" s="278"/>
      <c r="H167" s="279"/>
      <c r="I167" s="279"/>
      <c r="J167" s="238" t="s">
        <v>7132</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7136</v>
      </c>
      <c r="D169" s="223"/>
      <c r="E169" s="223"/>
      <c r="F169" s="244" t="s">
        <v>7133</v>
      </c>
      <c r="G169" s="223"/>
      <c r="H169" s="223" t="s">
        <v>7173</v>
      </c>
      <c r="I169" s="223" t="s">
        <v>7135</v>
      </c>
      <c r="J169" s="223">
        <v>120</v>
      </c>
      <c r="K169" s="267"/>
    </row>
    <row r="170" spans="2:11" customFormat="1" ht="15" customHeight="1">
      <c r="B170" s="246"/>
      <c r="C170" s="223" t="s">
        <v>7182</v>
      </c>
      <c r="D170" s="223"/>
      <c r="E170" s="223"/>
      <c r="F170" s="244" t="s">
        <v>7133</v>
      </c>
      <c r="G170" s="223"/>
      <c r="H170" s="223" t="s">
        <v>7183</v>
      </c>
      <c r="I170" s="223" t="s">
        <v>7135</v>
      </c>
      <c r="J170" s="223" t="s">
        <v>7184</v>
      </c>
      <c r="K170" s="267"/>
    </row>
    <row r="171" spans="2:11" customFormat="1" ht="15" customHeight="1">
      <c r="B171" s="246"/>
      <c r="C171" s="223" t="s">
        <v>84</v>
      </c>
      <c r="D171" s="223"/>
      <c r="E171" s="223"/>
      <c r="F171" s="244" t="s">
        <v>7133</v>
      </c>
      <c r="G171" s="223"/>
      <c r="H171" s="223" t="s">
        <v>7200</v>
      </c>
      <c r="I171" s="223" t="s">
        <v>7135</v>
      </c>
      <c r="J171" s="223" t="s">
        <v>7184</v>
      </c>
      <c r="K171" s="267"/>
    </row>
    <row r="172" spans="2:11" customFormat="1" ht="15" customHeight="1">
      <c r="B172" s="246"/>
      <c r="C172" s="223" t="s">
        <v>7138</v>
      </c>
      <c r="D172" s="223"/>
      <c r="E172" s="223"/>
      <c r="F172" s="244" t="s">
        <v>7139</v>
      </c>
      <c r="G172" s="223"/>
      <c r="H172" s="223" t="s">
        <v>7200</v>
      </c>
      <c r="I172" s="223" t="s">
        <v>7135</v>
      </c>
      <c r="J172" s="223">
        <v>50</v>
      </c>
      <c r="K172" s="267"/>
    </row>
    <row r="173" spans="2:11" customFormat="1" ht="15" customHeight="1">
      <c r="B173" s="246"/>
      <c r="C173" s="223" t="s">
        <v>7141</v>
      </c>
      <c r="D173" s="223"/>
      <c r="E173" s="223"/>
      <c r="F173" s="244" t="s">
        <v>7133</v>
      </c>
      <c r="G173" s="223"/>
      <c r="H173" s="223" t="s">
        <v>7200</v>
      </c>
      <c r="I173" s="223" t="s">
        <v>7143</v>
      </c>
      <c r="J173" s="223"/>
      <c r="K173" s="267"/>
    </row>
    <row r="174" spans="2:11" customFormat="1" ht="15" customHeight="1">
      <c r="B174" s="246"/>
      <c r="C174" s="223" t="s">
        <v>7152</v>
      </c>
      <c r="D174" s="223"/>
      <c r="E174" s="223"/>
      <c r="F174" s="244" t="s">
        <v>7139</v>
      </c>
      <c r="G174" s="223"/>
      <c r="H174" s="223" t="s">
        <v>7200</v>
      </c>
      <c r="I174" s="223" t="s">
        <v>7135</v>
      </c>
      <c r="J174" s="223">
        <v>50</v>
      </c>
      <c r="K174" s="267"/>
    </row>
    <row r="175" spans="2:11" customFormat="1" ht="15" customHeight="1">
      <c r="B175" s="246"/>
      <c r="C175" s="223" t="s">
        <v>7160</v>
      </c>
      <c r="D175" s="223"/>
      <c r="E175" s="223"/>
      <c r="F175" s="244" t="s">
        <v>7139</v>
      </c>
      <c r="G175" s="223"/>
      <c r="H175" s="223" t="s">
        <v>7200</v>
      </c>
      <c r="I175" s="223" t="s">
        <v>7135</v>
      </c>
      <c r="J175" s="223">
        <v>50</v>
      </c>
      <c r="K175" s="267"/>
    </row>
    <row r="176" spans="2:11" customFormat="1" ht="15" customHeight="1">
      <c r="B176" s="246"/>
      <c r="C176" s="223" t="s">
        <v>7158</v>
      </c>
      <c r="D176" s="223"/>
      <c r="E176" s="223"/>
      <c r="F176" s="244" t="s">
        <v>7139</v>
      </c>
      <c r="G176" s="223"/>
      <c r="H176" s="223" t="s">
        <v>7200</v>
      </c>
      <c r="I176" s="223" t="s">
        <v>7135</v>
      </c>
      <c r="J176" s="223">
        <v>50</v>
      </c>
      <c r="K176" s="267"/>
    </row>
    <row r="177" spans="2:11" customFormat="1" ht="15" customHeight="1">
      <c r="B177" s="246"/>
      <c r="C177" s="223" t="s">
        <v>292</v>
      </c>
      <c r="D177" s="223"/>
      <c r="E177" s="223"/>
      <c r="F177" s="244" t="s">
        <v>7133</v>
      </c>
      <c r="G177" s="223"/>
      <c r="H177" s="223" t="s">
        <v>7201</v>
      </c>
      <c r="I177" s="223" t="s">
        <v>7202</v>
      </c>
      <c r="J177" s="223"/>
      <c r="K177" s="267"/>
    </row>
    <row r="178" spans="2:11" customFormat="1" ht="15" customHeight="1">
      <c r="B178" s="246"/>
      <c r="C178" s="223" t="s">
        <v>57</v>
      </c>
      <c r="D178" s="223"/>
      <c r="E178" s="223"/>
      <c r="F178" s="244" t="s">
        <v>7133</v>
      </c>
      <c r="G178" s="223"/>
      <c r="H178" s="223" t="s">
        <v>7203</v>
      </c>
      <c r="I178" s="223" t="s">
        <v>7204</v>
      </c>
      <c r="J178" s="223">
        <v>1</v>
      </c>
      <c r="K178" s="267"/>
    </row>
    <row r="179" spans="2:11" customFormat="1" ht="15" customHeight="1">
      <c r="B179" s="246"/>
      <c r="C179" s="223" t="s">
        <v>53</v>
      </c>
      <c r="D179" s="223"/>
      <c r="E179" s="223"/>
      <c r="F179" s="244" t="s">
        <v>7133</v>
      </c>
      <c r="G179" s="223"/>
      <c r="H179" s="223" t="s">
        <v>7205</v>
      </c>
      <c r="I179" s="223" t="s">
        <v>7135</v>
      </c>
      <c r="J179" s="223">
        <v>20</v>
      </c>
      <c r="K179" s="267"/>
    </row>
    <row r="180" spans="2:11" customFormat="1" ht="15" customHeight="1">
      <c r="B180" s="246"/>
      <c r="C180" s="223" t="s">
        <v>54</v>
      </c>
      <c r="D180" s="223"/>
      <c r="E180" s="223"/>
      <c r="F180" s="244" t="s">
        <v>7133</v>
      </c>
      <c r="G180" s="223"/>
      <c r="H180" s="223" t="s">
        <v>7206</v>
      </c>
      <c r="I180" s="223" t="s">
        <v>7135</v>
      </c>
      <c r="J180" s="223">
        <v>255</v>
      </c>
      <c r="K180" s="267"/>
    </row>
    <row r="181" spans="2:11" customFormat="1" ht="15" customHeight="1">
      <c r="B181" s="246"/>
      <c r="C181" s="223" t="s">
        <v>293</v>
      </c>
      <c r="D181" s="223"/>
      <c r="E181" s="223"/>
      <c r="F181" s="244" t="s">
        <v>7133</v>
      </c>
      <c r="G181" s="223"/>
      <c r="H181" s="223" t="s">
        <v>7097</v>
      </c>
      <c r="I181" s="223" t="s">
        <v>7135</v>
      </c>
      <c r="J181" s="223">
        <v>10</v>
      </c>
      <c r="K181" s="267"/>
    </row>
    <row r="182" spans="2:11" customFormat="1" ht="15" customHeight="1">
      <c r="B182" s="246"/>
      <c r="C182" s="223" t="s">
        <v>294</v>
      </c>
      <c r="D182" s="223"/>
      <c r="E182" s="223"/>
      <c r="F182" s="244" t="s">
        <v>7133</v>
      </c>
      <c r="G182" s="223"/>
      <c r="H182" s="223" t="s">
        <v>7207</v>
      </c>
      <c r="I182" s="223" t="s">
        <v>7168</v>
      </c>
      <c r="J182" s="223"/>
      <c r="K182" s="267"/>
    </row>
    <row r="183" spans="2:11" customFormat="1" ht="15" customHeight="1">
      <c r="B183" s="246"/>
      <c r="C183" s="223" t="s">
        <v>7208</v>
      </c>
      <c r="D183" s="223"/>
      <c r="E183" s="223"/>
      <c r="F183" s="244" t="s">
        <v>7133</v>
      </c>
      <c r="G183" s="223"/>
      <c r="H183" s="223" t="s">
        <v>7209</v>
      </c>
      <c r="I183" s="223" t="s">
        <v>7168</v>
      </c>
      <c r="J183" s="223"/>
      <c r="K183" s="267"/>
    </row>
    <row r="184" spans="2:11" customFormat="1" ht="15" customHeight="1">
      <c r="B184" s="246"/>
      <c r="C184" s="223" t="s">
        <v>7197</v>
      </c>
      <c r="D184" s="223"/>
      <c r="E184" s="223"/>
      <c r="F184" s="244" t="s">
        <v>7133</v>
      </c>
      <c r="G184" s="223"/>
      <c r="H184" s="223" t="s">
        <v>7210</v>
      </c>
      <c r="I184" s="223" t="s">
        <v>7168</v>
      </c>
      <c r="J184" s="223"/>
      <c r="K184" s="267"/>
    </row>
    <row r="185" spans="2:11" customFormat="1" ht="15" customHeight="1">
      <c r="B185" s="246"/>
      <c r="C185" s="223" t="s">
        <v>296</v>
      </c>
      <c r="D185" s="223"/>
      <c r="E185" s="223"/>
      <c r="F185" s="244" t="s">
        <v>7139</v>
      </c>
      <c r="G185" s="223"/>
      <c r="H185" s="223" t="s">
        <v>7211</v>
      </c>
      <c r="I185" s="223" t="s">
        <v>7135</v>
      </c>
      <c r="J185" s="223">
        <v>50</v>
      </c>
      <c r="K185" s="267"/>
    </row>
    <row r="186" spans="2:11" customFormat="1" ht="15" customHeight="1">
      <c r="B186" s="246"/>
      <c r="C186" s="223" t="s">
        <v>7212</v>
      </c>
      <c r="D186" s="223"/>
      <c r="E186" s="223"/>
      <c r="F186" s="244" t="s">
        <v>7139</v>
      </c>
      <c r="G186" s="223"/>
      <c r="H186" s="223" t="s">
        <v>7213</v>
      </c>
      <c r="I186" s="223" t="s">
        <v>7214</v>
      </c>
      <c r="J186" s="223"/>
      <c r="K186" s="267"/>
    </row>
    <row r="187" spans="2:11" customFormat="1" ht="15" customHeight="1">
      <c r="B187" s="246"/>
      <c r="C187" s="223" t="s">
        <v>7215</v>
      </c>
      <c r="D187" s="223"/>
      <c r="E187" s="223"/>
      <c r="F187" s="244" t="s">
        <v>7139</v>
      </c>
      <c r="G187" s="223"/>
      <c r="H187" s="223" t="s">
        <v>7216</v>
      </c>
      <c r="I187" s="223" t="s">
        <v>7214</v>
      </c>
      <c r="J187" s="223"/>
      <c r="K187" s="267"/>
    </row>
    <row r="188" spans="2:11" customFormat="1" ht="15" customHeight="1">
      <c r="B188" s="246"/>
      <c r="C188" s="223" t="s">
        <v>7217</v>
      </c>
      <c r="D188" s="223"/>
      <c r="E188" s="223"/>
      <c r="F188" s="244" t="s">
        <v>7139</v>
      </c>
      <c r="G188" s="223"/>
      <c r="H188" s="223" t="s">
        <v>7218</v>
      </c>
      <c r="I188" s="223" t="s">
        <v>7214</v>
      </c>
      <c r="J188" s="223"/>
      <c r="K188" s="267"/>
    </row>
    <row r="189" spans="2:11" customFormat="1" ht="15" customHeight="1">
      <c r="B189" s="246"/>
      <c r="C189" s="280" t="s">
        <v>7219</v>
      </c>
      <c r="D189" s="223"/>
      <c r="E189" s="223"/>
      <c r="F189" s="244" t="s">
        <v>7139</v>
      </c>
      <c r="G189" s="223"/>
      <c r="H189" s="223" t="s">
        <v>7220</v>
      </c>
      <c r="I189" s="223" t="s">
        <v>7221</v>
      </c>
      <c r="J189" s="281" t="s">
        <v>7222</v>
      </c>
      <c r="K189" s="267"/>
    </row>
    <row r="190" spans="2:11" customFormat="1" ht="15" customHeight="1">
      <c r="B190" s="282"/>
      <c r="C190" s="283" t="s">
        <v>7223</v>
      </c>
      <c r="D190" s="284"/>
      <c r="E190" s="284"/>
      <c r="F190" s="285" t="s">
        <v>7139</v>
      </c>
      <c r="G190" s="284"/>
      <c r="H190" s="284" t="s">
        <v>7224</v>
      </c>
      <c r="I190" s="284" t="s">
        <v>7221</v>
      </c>
      <c r="J190" s="286" t="s">
        <v>7222</v>
      </c>
      <c r="K190" s="287"/>
    </row>
    <row r="191" spans="2:11" customFormat="1" ht="15" customHeight="1">
      <c r="B191" s="246"/>
      <c r="C191" s="280" t="s">
        <v>42</v>
      </c>
      <c r="D191" s="223"/>
      <c r="E191" s="223"/>
      <c r="F191" s="244" t="s">
        <v>7133</v>
      </c>
      <c r="G191" s="223"/>
      <c r="H191" s="220" t="s">
        <v>7225</v>
      </c>
      <c r="I191" s="223" t="s">
        <v>7226</v>
      </c>
      <c r="J191" s="223"/>
      <c r="K191" s="267"/>
    </row>
    <row r="192" spans="2:11" customFormat="1" ht="15" customHeight="1">
      <c r="B192" s="246"/>
      <c r="C192" s="280" t="s">
        <v>7227</v>
      </c>
      <c r="D192" s="223"/>
      <c r="E192" s="223"/>
      <c r="F192" s="244" t="s">
        <v>7133</v>
      </c>
      <c r="G192" s="223"/>
      <c r="H192" s="223" t="s">
        <v>7228</v>
      </c>
      <c r="I192" s="223" t="s">
        <v>7168</v>
      </c>
      <c r="J192" s="223"/>
      <c r="K192" s="267"/>
    </row>
    <row r="193" spans="2:11" customFormat="1" ht="15" customHeight="1">
      <c r="B193" s="246"/>
      <c r="C193" s="280" t="s">
        <v>7229</v>
      </c>
      <c r="D193" s="223"/>
      <c r="E193" s="223"/>
      <c r="F193" s="244" t="s">
        <v>7133</v>
      </c>
      <c r="G193" s="223"/>
      <c r="H193" s="223" t="s">
        <v>7230</v>
      </c>
      <c r="I193" s="223" t="s">
        <v>7168</v>
      </c>
      <c r="J193" s="223"/>
      <c r="K193" s="267"/>
    </row>
    <row r="194" spans="2:11" customFormat="1" ht="15" customHeight="1">
      <c r="B194" s="246"/>
      <c r="C194" s="280" t="s">
        <v>7231</v>
      </c>
      <c r="D194" s="223"/>
      <c r="E194" s="223"/>
      <c r="F194" s="244" t="s">
        <v>7139</v>
      </c>
      <c r="G194" s="223"/>
      <c r="H194" s="223" t="s">
        <v>7232</v>
      </c>
      <c r="I194" s="223" t="s">
        <v>7168</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5" t="s">
        <v>7233</v>
      </c>
      <c r="D200" s="345"/>
      <c r="E200" s="345"/>
      <c r="F200" s="345"/>
      <c r="G200" s="345"/>
      <c r="H200" s="345"/>
      <c r="I200" s="345"/>
      <c r="J200" s="345"/>
      <c r="K200" s="216"/>
    </row>
    <row r="201" spans="2:11" customFormat="1" ht="25.5" customHeight="1">
      <c r="B201" s="215"/>
      <c r="C201" s="289" t="s">
        <v>7234</v>
      </c>
      <c r="D201" s="289"/>
      <c r="E201" s="289"/>
      <c r="F201" s="289" t="s">
        <v>7235</v>
      </c>
      <c r="G201" s="290"/>
      <c r="H201" s="346" t="s">
        <v>7236</v>
      </c>
      <c r="I201" s="346"/>
      <c r="J201" s="346"/>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7226</v>
      </c>
      <c r="D203" s="223"/>
      <c r="E203" s="223"/>
      <c r="F203" s="244" t="s">
        <v>43</v>
      </c>
      <c r="G203" s="223"/>
      <c r="H203" s="344" t="s">
        <v>7237</v>
      </c>
      <c r="I203" s="344"/>
      <c r="J203" s="344"/>
      <c r="K203" s="267"/>
    </row>
    <row r="204" spans="2:11" customFormat="1" ht="15" customHeight="1">
      <c r="B204" s="246"/>
      <c r="C204" s="223"/>
      <c r="D204" s="223"/>
      <c r="E204" s="223"/>
      <c r="F204" s="244" t="s">
        <v>44</v>
      </c>
      <c r="G204" s="223"/>
      <c r="H204" s="344" t="s">
        <v>7238</v>
      </c>
      <c r="I204" s="344"/>
      <c r="J204" s="344"/>
      <c r="K204" s="267"/>
    </row>
    <row r="205" spans="2:11" customFormat="1" ht="15" customHeight="1">
      <c r="B205" s="246"/>
      <c r="C205" s="223"/>
      <c r="D205" s="223"/>
      <c r="E205" s="223"/>
      <c r="F205" s="244" t="s">
        <v>47</v>
      </c>
      <c r="G205" s="223"/>
      <c r="H205" s="344" t="s">
        <v>7239</v>
      </c>
      <c r="I205" s="344"/>
      <c r="J205" s="344"/>
      <c r="K205" s="267"/>
    </row>
    <row r="206" spans="2:11" customFormat="1" ht="15" customHeight="1">
      <c r="B206" s="246"/>
      <c r="C206" s="223"/>
      <c r="D206" s="223"/>
      <c r="E206" s="223"/>
      <c r="F206" s="244" t="s">
        <v>45</v>
      </c>
      <c r="G206" s="223"/>
      <c r="H206" s="344" t="s">
        <v>7240</v>
      </c>
      <c r="I206" s="344"/>
      <c r="J206" s="344"/>
      <c r="K206" s="267"/>
    </row>
    <row r="207" spans="2:11" customFormat="1" ht="15" customHeight="1">
      <c r="B207" s="246"/>
      <c r="C207" s="223"/>
      <c r="D207" s="223"/>
      <c r="E207" s="223"/>
      <c r="F207" s="244" t="s">
        <v>46</v>
      </c>
      <c r="G207" s="223"/>
      <c r="H207" s="344" t="s">
        <v>7241</v>
      </c>
      <c r="I207" s="344"/>
      <c r="J207" s="344"/>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7180</v>
      </c>
      <c r="D209" s="223"/>
      <c r="E209" s="223"/>
      <c r="F209" s="244" t="s">
        <v>78</v>
      </c>
      <c r="G209" s="223"/>
      <c r="H209" s="344" t="s">
        <v>7242</v>
      </c>
      <c r="I209" s="344"/>
      <c r="J209" s="344"/>
      <c r="K209" s="267"/>
    </row>
    <row r="210" spans="2:11" customFormat="1" ht="15" customHeight="1">
      <c r="B210" s="246"/>
      <c r="C210" s="223"/>
      <c r="D210" s="223"/>
      <c r="E210" s="223"/>
      <c r="F210" s="244" t="s">
        <v>7078</v>
      </c>
      <c r="G210" s="223"/>
      <c r="H210" s="344" t="s">
        <v>7079</v>
      </c>
      <c r="I210" s="344"/>
      <c r="J210" s="344"/>
      <c r="K210" s="267"/>
    </row>
    <row r="211" spans="2:11" customFormat="1" ht="15" customHeight="1">
      <c r="B211" s="246"/>
      <c r="C211" s="223"/>
      <c r="D211" s="223"/>
      <c r="E211" s="223"/>
      <c r="F211" s="244" t="s">
        <v>7076</v>
      </c>
      <c r="G211" s="223"/>
      <c r="H211" s="344" t="s">
        <v>7243</v>
      </c>
      <c r="I211" s="344"/>
      <c r="J211" s="344"/>
      <c r="K211" s="267"/>
    </row>
    <row r="212" spans="2:11" customFormat="1" ht="15" customHeight="1">
      <c r="B212" s="291"/>
      <c r="C212" s="223"/>
      <c r="D212" s="223"/>
      <c r="E212" s="223"/>
      <c r="F212" s="244" t="s">
        <v>7080</v>
      </c>
      <c r="G212" s="280"/>
      <c r="H212" s="343" t="s">
        <v>141</v>
      </c>
      <c r="I212" s="343"/>
      <c r="J212" s="343"/>
      <c r="K212" s="292"/>
    </row>
    <row r="213" spans="2:11" customFormat="1" ht="15" customHeight="1">
      <c r="B213" s="291"/>
      <c r="C213" s="223"/>
      <c r="D213" s="223"/>
      <c r="E213" s="223"/>
      <c r="F213" s="244" t="s">
        <v>7081</v>
      </c>
      <c r="G213" s="280"/>
      <c r="H213" s="343" t="s">
        <v>3581</v>
      </c>
      <c r="I213" s="343"/>
      <c r="J213" s="343"/>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7204</v>
      </c>
      <c r="D215" s="223"/>
      <c r="E215" s="223"/>
      <c r="F215" s="244">
        <v>1</v>
      </c>
      <c r="G215" s="280"/>
      <c r="H215" s="343" t="s">
        <v>7244</v>
      </c>
      <c r="I215" s="343"/>
      <c r="J215" s="343"/>
      <c r="K215" s="292"/>
    </row>
    <row r="216" spans="2:11" customFormat="1" ht="15" customHeight="1">
      <c r="B216" s="291"/>
      <c r="C216" s="223"/>
      <c r="D216" s="223"/>
      <c r="E216" s="223"/>
      <c r="F216" s="244">
        <v>2</v>
      </c>
      <c r="G216" s="280"/>
      <c r="H216" s="343" t="s">
        <v>7245</v>
      </c>
      <c r="I216" s="343"/>
      <c r="J216" s="343"/>
      <c r="K216" s="292"/>
    </row>
    <row r="217" spans="2:11" customFormat="1" ht="15" customHeight="1">
      <c r="B217" s="291"/>
      <c r="C217" s="223"/>
      <c r="D217" s="223"/>
      <c r="E217" s="223"/>
      <c r="F217" s="244">
        <v>3</v>
      </c>
      <c r="G217" s="280"/>
      <c r="H217" s="343" t="s">
        <v>7246</v>
      </c>
      <c r="I217" s="343"/>
      <c r="J217" s="343"/>
      <c r="K217" s="292"/>
    </row>
    <row r="218" spans="2:11" customFormat="1" ht="15" customHeight="1">
      <c r="B218" s="291"/>
      <c r="C218" s="223"/>
      <c r="D218" s="223"/>
      <c r="E218" s="223"/>
      <c r="F218" s="244">
        <v>4</v>
      </c>
      <c r="G218" s="280"/>
      <c r="H218" s="343" t="s">
        <v>7247</v>
      </c>
      <c r="I218" s="343"/>
      <c r="J218" s="343"/>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dcterms:created xsi:type="dcterms:W3CDTF">2024-05-30T10:22:13Z</dcterms:created>
  <dcterms:modified xsi:type="dcterms:W3CDTF">2024-05-30T13:35:42Z</dcterms:modified>
</cp:coreProperties>
</file>