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ýběrová řízení\2024\PřF UP - Úpravy VZT, doplnění chlazení a elektroinstalace\VZ\02_Zadávací dokumentace\"/>
    </mc:Choice>
  </mc:AlternateContent>
  <xr:revisionPtr revIDLastSave="0" documentId="13_ncr:1_{A22FBB9A-2DA5-4DBA-B505-EA0CE6608BB7}" xr6:coauthVersionLast="47" xr6:coauthVersionMax="47" xr10:uidLastSave="{00000000-0000-0000-0000-000000000000}"/>
  <bookViews>
    <workbookView xWindow="-120" yWindow="-120" windowWidth="29040" windowHeight="15720" tabRatio="900" xr2:uid="{00000000-000D-0000-FFFF-FFFF00000000}"/>
  </bookViews>
  <sheets>
    <sheet name="Rekapitulace" sheetId="8" r:id="rId1"/>
    <sheet name="I.část_ELE - Silnoproud" sheetId="12" r:id="rId2"/>
    <sheet name="I.část_ELE - Silnoproud_specif." sheetId="13" r:id="rId3"/>
    <sheet name="I.část_MaR" sheetId="14" r:id="rId4"/>
    <sheet name="I.část_ZTI" sheetId="15" r:id="rId5"/>
    <sheet name="I.část_Chlazení" sheetId="16" r:id="rId6"/>
    <sheet name="II.část_Odv. chem. skladů 1.PP" sheetId="11" r:id="rId7"/>
    <sheet name="III.část_1.1_VZT" sheetId="3" r:id="rId8"/>
    <sheet name="III.část_1.2_MaR" sheetId="6" r:id="rId9"/>
    <sheet name="III.část_1.3_EPS" sheetId="7" r:id="rId10"/>
    <sheet name="III.část_1.4_DET" sheetId="9" r:id="rId11"/>
    <sheet name="III.část_1.5_VON" sheetId="10" r:id="rId12"/>
  </sheets>
  <externalReferences>
    <externalReference r:id="rId13"/>
  </externalReferences>
  <definedNames>
    <definedName name="cisloobjektu">#REF!</definedName>
    <definedName name="cislostavby">#REF!</definedName>
    <definedName name="Datum">#REF!</definedName>
    <definedName name="Dil">#REF!</definedName>
    <definedName name="Dodavka" localSheetId="6">[1]Rekapitulace!$G$12</definedName>
    <definedName name="Dodavka">#REF!</definedName>
    <definedName name="Dodavka0" localSheetId="1">#REF!</definedName>
    <definedName name="Dodavka0" localSheetId="2">#REF!</definedName>
    <definedName name="Dodavka0" localSheetId="5">#REF!</definedName>
    <definedName name="Dodavka0" localSheetId="3">#REF!</definedName>
    <definedName name="Dodavka0" localSheetId="4">#REF!</definedName>
    <definedName name="Dodavka0" localSheetId="6">'II.část_Odv. chem. skladů 1.PP'!#REF!</definedName>
    <definedName name="Dodavka0" localSheetId="8">'III.část_1.2_MaR'!#REF!</definedName>
    <definedName name="Dodavka0" localSheetId="9">'III.část_1.3_EPS'!#REF!</definedName>
    <definedName name="Dodavka0" localSheetId="10">'III.část_1.4_DET'!#REF!</definedName>
    <definedName name="Dodavka0" localSheetId="11">'III.část_1.5_VON'!#REF!</definedName>
    <definedName name="Dodavka0" localSheetId="0">Rekapitulace!#REF!</definedName>
    <definedName name="Dodavka0">'III.část_1.1_VZT'!#REF!</definedName>
    <definedName name="HSV" localSheetId="6">[1]Rekapitulace!$E$12</definedName>
    <definedName name="HSV">#REF!</definedName>
    <definedName name="HSV0" localSheetId="1">#REF!</definedName>
    <definedName name="HSV0" localSheetId="2">#REF!</definedName>
    <definedName name="HSV0" localSheetId="5">#REF!</definedName>
    <definedName name="HSV0" localSheetId="3">#REF!</definedName>
    <definedName name="HSV0" localSheetId="4">#REF!</definedName>
    <definedName name="HSV0" localSheetId="6">'II.část_Odv. chem. skladů 1.PP'!#REF!</definedName>
    <definedName name="HSV0" localSheetId="8">'III.část_1.2_MaR'!#REF!</definedName>
    <definedName name="HSV0" localSheetId="9">'III.část_1.3_EPS'!#REF!</definedName>
    <definedName name="HSV0" localSheetId="10">'III.část_1.4_DET'!#REF!</definedName>
    <definedName name="HSV0" localSheetId="11">'III.část_1.5_VON'!#REF!</definedName>
    <definedName name="HSV0" localSheetId="0">Rekapitulace!#REF!</definedName>
    <definedName name="HSV0">'III.část_1.1_VZT'!#REF!</definedName>
    <definedName name="HZS" localSheetId="6">[1]Rekapitulace!$I$12</definedName>
    <definedName name="HZS">#REF!</definedName>
    <definedName name="HZS0" localSheetId="1">#REF!</definedName>
    <definedName name="HZS0" localSheetId="2">#REF!</definedName>
    <definedName name="HZS0" localSheetId="5">#REF!</definedName>
    <definedName name="HZS0" localSheetId="3">#REF!</definedName>
    <definedName name="HZS0" localSheetId="4">#REF!</definedName>
    <definedName name="HZS0" localSheetId="6">'II.část_Odv. chem. skladů 1.PP'!#REF!</definedName>
    <definedName name="HZS0" localSheetId="8">'III.část_1.2_MaR'!#REF!</definedName>
    <definedName name="HZS0" localSheetId="9">'III.část_1.3_EPS'!#REF!</definedName>
    <definedName name="HZS0" localSheetId="10">'III.část_1.4_DET'!#REF!</definedName>
    <definedName name="HZS0" localSheetId="11">'III.část_1.5_VON'!#REF!</definedName>
    <definedName name="HZS0" localSheetId="0">Rekapitulace!#REF!</definedName>
    <definedName name="HZS0">'III.část_1.1_VZT'!#REF!</definedName>
    <definedName name="JKSO">#REF!</definedName>
    <definedName name="MJ">#REF!</definedName>
    <definedName name="Mont" localSheetId="6">[1]Rekapitulace!$H$12</definedName>
    <definedName name="Mont">#REF!</definedName>
    <definedName name="Montaz0" localSheetId="1">#REF!</definedName>
    <definedName name="Montaz0" localSheetId="2">#REF!</definedName>
    <definedName name="Montaz0" localSheetId="5">#REF!</definedName>
    <definedName name="Montaz0" localSheetId="3">#REF!</definedName>
    <definedName name="Montaz0" localSheetId="4">#REF!</definedName>
    <definedName name="Montaz0" localSheetId="6">'II.část_Odv. chem. skladů 1.PP'!#REF!</definedName>
    <definedName name="Montaz0" localSheetId="8">'III.část_1.2_MaR'!#REF!</definedName>
    <definedName name="Montaz0" localSheetId="9">'III.část_1.3_EPS'!#REF!</definedName>
    <definedName name="Montaz0" localSheetId="10">'III.část_1.4_DET'!#REF!</definedName>
    <definedName name="Montaz0" localSheetId="11">'III.část_1.5_VON'!#REF!</definedName>
    <definedName name="Montaz0" localSheetId="0">Rekapitulace!#REF!</definedName>
    <definedName name="Montaz0">'III.část_1.1_VZT'!#REF!</definedName>
    <definedName name="NazevDilu">#REF!</definedName>
    <definedName name="nazevobjektu">#REF!</definedName>
    <definedName name="nazevstavby">#REF!</definedName>
    <definedName name="_xlnm.Print_Titles" localSheetId="6">'II.část_Odv. chem. skladů 1.PP'!$1:$6</definedName>
    <definedName name="_xlnm.Print_Titles" localSheetId="7">'III.část_1.1_VZT'!$1:$7</definedName>
    <definedName name="_xlnm.Print_Titles" localSheetId="8">'III.část_1.2_MaR'!$1:$7</definedName>
    <definedName name="_xlnm.Print_Titles" localSheetId="9">'III.část_1.3_EPS'!$1:$7</definedName>
    <definedName name="_xlnm.Print_Titles" localSheetId="10">'III.část_1.4_DET'!$1:$7</definedName>
    <definedName name="_xlnm.Print_Titles" localSheetId="11">'III.část_1.5_VON'!$1:$7</definedName>
    <definedName name="_xlnm.Print_Titles" localSheetId="0">Rekapitulace!$1:$8</definedName>
    <definedName name="Objednatel">#REF!</definedName>
    <definedName name="_xlnm.Print_Area" localSheetId="6">'II.část_Odv. chem. skladů 1.PP'!$A$1:$G$50</definedName>
    <definedName name="_xlnm.Print_Area" localSheetId="7">'III.část_1.1_VZT'!$A$1:$G$26</definedName>
    <definedName name="_xlnm.Print_Area" localSheetId="8">'III.část_1.2_MaR'!$A$1:$G$39</definedName>
    <definedName name="_xlnm.Print_Area" localSheetId="9">'III.část_1.3_EPS'!$A$1:$G$23</definedName>
    <definedName name="_xlnm.Print_Area" localSheetId="10">'III.část_1.4_DET'!$A$1:$G$25</definedName>
    <definedName name="_xlnm.Print_Area" localSheetId="11">'III.část_1.5_VON'!$A$1:$G$19</definedName>
    <definedName name="_xlnm.Print_Area" localSheetId="0">Rekapitulace!$A$1:$C$26</definedName>
    <definedName name="PocetMJ" localSheetId="6">'[1]Krycí list'!$G$7</definedName>
    <definedName name="PocetMJ">#REF!</definedName>
    <definedName name="Poznamka" localSheetId="6">'[1]Krycí list'!#REF!</definedName>
    <definedName name="Poznamka" localSheetId="8">#REF!</definedName>
    <definedName name="Poznamka" localSheetId="9">#REF!</definedName>
    <definedName name="Poznamka" localSheetId="10">#REF!</definedName>
    <definedName name="Poznamka" localSheetId="11">#REF!</definedName>
    <definedName name="Poznamka" localSheetId="0">#REF!</definedName>
    <definedName name="Poznamka">#REF!</definedName>
    <definedName name="Projektant">#REF!</definedName>
    <definedName name="PSV" localSheetId="6">[1]Rekapitulace!$F$12</definedName>
    <definedName name="PSV">#REF!</definedName>
    <definedName name="PSV0" localSheetId="1">#REF!</definedName>
    <definedName name="PSV0" localSheetId="2">#REF!</definedName>
    <definedName name="PSV0" localSheetId="5">#REF!</definedName>
    <definedName name="PSV0" localSheetId="3">#REF!</definedName>
    <definedName name="PSV0" localSheetId="4">#REF!</definedName>
    <definedName name="PSV0" localSheetId="6">'II.část_Odv. chem. skladů 1.PP'!#REF!</definedName>
    <definedName name="PSV0" localSheetId="8">'III.část_1.2_MaR'!#REF!</definedName>
    <definedName name="PSV0" localSheetId="9">'III.část_1.3_EPS'!#REF!</definedName>
    <definedName name="PSV0" localSheetId="10">'III.část_1.4_DET'!#REF!</definedName>
    <definedName name="PSV0" localSheetId="11">'III.část_1.5_VON'!#REF!</definedName>
    <definedName name="PSV0" localSheetId="0">Rekapitulace!#REF!</definedName>
    <definedName name="PSV0">'III.část_1.1_VZT'!#REF!</definedName>
    <definedName name="SloupecCC" localSheetId="1">#REF!</definedName>
    <definedName name="SloupecCC" localSheetId="2">#REF!</definedName>
    <definedName name="SloupecCC" localSheetId="5">#REF!</definedName>
    <definedName name="SloupecCC" localSheetId="3">#REF!</definedName>
    <definedName name="SloupecCC" localSheetId="4">#REF!</definedName>
    <definedName name="SloupecCC" localSheetId="6">'II.část_Odv. chem. skladů 1.PP'!#REF!</definedName>
    <definedName name="SloupecCC" localSheetId="8">'III.část_1.2_MaR'!#REF!</definedName>
    <definedName name="SloupecCC" localSheetId="9">'III.část_1.3_EPS'!#REF!</definedName>
    <definedName name="SloupecCC" localSheetId="10">'III.část_1.4_DET'!#REF!</definedName>
    <definedName name="SloupecCC" localSheetId="11">'III.část_1.5_VON'!#REF!</definedName>
    <definedName name="SloupecCC" localSheetId="0">Rekapitulace!#REF!</definedName>
    <definedName name="SloupecCC">'III.část_1.1_VZT'!#REF!</definedName>
    <definedName name="SloupecCisloPol" localSheetId="1">#REF!</definedName>
    <definedName name="SloupecCisloPol" localSheetId="2">#REF!</definedName>
    <definedName name="SloupecCisloPol" localSheetId="5">#REF!</definedName>
    <definedName name="SloupecCisloPol" localSheetId="3">#REF!</definedName>
    <definedName name="SloupecCisloPol" localSheetId="4">#REF!</definedName>
    <definedName name="SloupecCisloPol" localSheetId="6">'II.část_Odv. chem. skladů 1.PP'!$B$6</definedName>
    <definedName name="SloupecCisloPol" localSheetId="8">'III.část_1.2_MaR'!$B$7</definedName>
    <definedName name="SloupecCisloPol" localSheetId="9">'III.část_1.3_EPS'!$B$7</definedName>
    <definedName name="SloupecCisloPol" localSheetId="10">'III.část_1.4_DET'!$B$7</definedName>
    <definedName name="SloupecCisloPol" localSheetId="11">'III.část_1.5_VON'!$B$7</definedName>
    <definedName name="SloupecCisloPol" localSheetId="0">Rekapitulace!#REF!</definedName>
    <definedName name="SloupecCisloPol">'III.část_1.1_VZT'!$B$7</definedName>
    <definedName name="SloupecJC" localSheetId="1">#REF!</definedName>
    <definedName name="SloupecJC" localSheetId="2">#REF!</definedName>
    <definedName name="SloupecJC" localSheetId="5">#REF!</definedName>
    <definedName name="SloupecJC" localSheetId="3">#REF!</definedName>
    <definedName name="SloupecJC" localSheetId="4">#REF!</definedName>
    <definedName name="SloupecJC" localSheetId="6">'II.část_Odv. chem. skladů 1.PP'!#REF!</definedName>
    <definedName name="SloupecJC" localSheetId="8">'III.část_1.2_MaR'!#REF!</definedName>
    <definedName name="SloupecJC" localSheetId="9">'III.část_1.3_EPS'!#REF!</definedName>
    <definedName name="SloupecJC" localSheetId="10">'III.část_1.4_DET'!#REF!</definedName>
    <definedName name="SloupecJC" localSheetId="11">'III.část_1.5_VON'!#REF!</definedName>
    <definedName name="SloupecJC" localSheetId="0">Rekapitulace!#REF!</definedName>
    <definedName name="SloupecJC">'III.část_1.1_VZT'!#REF!</definedName>
    <definedName name="SloupecMJ" localSheetId="1">#REF!</definedName>
    <definedName name="SloupecMJ" localSheetId="2">#REF!</definedName>
    <definedName name="SloupecMJ" localSheetId="5">#REF!</definedName>
    <definedName name="SloupecMJ" localSheetId="3">#REF!</definedName>
    <definedName name="SloupecMJ" localSheetId="4">#REF!</definedName>
    <definedName name="SloupecMJ" localSheetId="6">'II.část_Odv. chem. skladů 1.PP'!$D$6</definedName>
    <definedName name="SloupecMJ" localSheetId="8">'III.část_1.2_MaR'!$D$7</definedName>
    <definedName name="SloupecMJ" localSheetId="9">'III.část_1.3_EPS'!$D$7</definedName>
    <definedName name="SloupecMJ" localSheetId="10">'III.část_1.4_DET'!$D$7</definedName>
    <definedName name="SloupecMJ" localSheetId="11">'III.část_1.5_VON'!$D$7</definedName>
    <definedName name="SloupecMJ" localSheetId="0">Rekapitulace!#REF!</definedName>
    <definedName name="SloupecMJ">'III.část_1.1_VZT'!$D$7</definedName>
    <definedName name="SloupecMnozstvi" localSheetId="1">#REF!</definedName>
    <definedName name="SloupecMnozstvi" localSheetId="2">#REF!</definedName>
    <definedName name="SloupecMnozstvi" localSheetId="5">#REF!</definedName>
    <definedName name="SloupecMnozstvi" localSheetId="3">#REF!</definedName>
    <definedName name="SloupecMnozstvi" localSheetId="4">#REF!</definedName>
    <definedName name="SloupecMnozstvi" localSheetId="6">'II.část_Odv. chem. skladů 1.PP'!$E$6</definedName>
    <definedName name="SloupecMnozstvi" localSheetId="8">'III.část_1.2_MaR'!$E$7</definedName>
    <definedName name="SloupecMnozstvi" localSheetId="9">'III.část_1.3_EPS'!$E$7</definedName>
    <definedName name="SloupecMnozstvi" localSheetId="10">'III.část_1.4_DET'!$E$7</definedName>
    <definedName name="SloupecMnozstvi" localSheetId="11">'III.část_1.5_VON'!$E$7</definedName>
    <definedName name="SloupecMnozstvi" localSheetId="0">Rekapitulace!#REF!</definedName>
    <definedName name="SloupecMnozstvi">'III.část_1.1_VZT'!$E$7</definedName>
    <definedName name="SloupecNazPol" localSheetId="1">#REF!</definedName>
    <definedName name="SloupecNazPol" localSheetId="2">#REF!</definedName>
    <definedName name="SloupecNazPol" localSheetId="5">#REF!</definedName>
    <definedName name="SloupecNazPol" localSheetId="3">#REF!</definedName>
    <definedName name="SloupecNazPol" localSheetId="4">#REF!</definedName>
    <definedName name="SloupecNazPol" localSheetId="6">'II.část_Odv. chem. skladů 1.PP'!$C$6</definedName>
    <definedName name="SloupecNazPol" localSheetId="8">'III.část_1.2_MaR'!$C$7</definedName>
    <definedName name="SloupecNazPol" localSheetId="9">'III.část_1.3_EPS'!$C$7</definedName>
    <definedName name="SloupecNazPol" localSheetId="10">'III.část_1.4_DET'!$C$7</definedName>
    <definedName name="SloupecNazPol" localSheetId="11">'III.část_1.5_VON'!$C$7</definedName>
    <definedName name="SloupecNazPol" localSheetId="0">Rekapitulace!$A$8</definedName>
    <definedName name="SloupecNazPol">'III.část_1.1_VZT'!$C$7</definedName>
    <definedName name="SloupecPC" localSheetId="1">#REF!</definedName>
    <definedName name="SloupecPC" localSheetId="2">#REF!</definedName>
    <definedName name="SloupecPC" localSheetId="5">#REF!</definedName>
    <definedName name="SloupecPC" localSheetId="3">#REF!</definedName>
    <definedName name="SloupecPC" localSheetId="4">#REF!</definedName>
    <definedName name="SloupecPC" localSheetId="6">'II.část_Odv. chem. skladů 1.PP'!$A$6</definedName>
    <definedName name="SloupecPC" localSheetId="8">'III.část_1.2_MaR'!$A$7</definedName>
    <definedName name="SloupecPC" localSheetId="9">'III.část_1.3_EPS'!$A$7</definedName>
    <definedName name="SloupecPC" localSheetId="10">'III.část_1.4_DET'!$A$7</definedName>
    <definedName name="SloupecPC" localSheetId="11">'III.část_1.5_VON'!$A$7</definedName>
    <definedName name="SloupecPC" localSheetId="0">Rekapitulace!#REF!</definedName>
    <definedName name="SloupecPC">'III.část_1.1_VZT'!$A$7</definedName>
    <definedName name="solver_lin" localSheetId="6" hidden="1">0</definedName>
    <definedName name="solver_lin" localSheetId="7" hidden="1">0</definedName>
    <definedName name="solver_lin" localSheetId="8" hidden="1">0</definedName>
    <definedName name="solver_lin" localSheetId="9" hidden="1">0</definedName>
    <definedName name="solver_lin" localSheetId="10" hidden="1">0</definedName>
    <definedName name="solver_lin" localSheetId="11" hidden="1">0</definedName>
    <definedName name="solver_lin" localSheetId="0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num" localSheetId="9" hidden="1">0</definedName>
    <definedName name="solver_num" localSheetId="10" hidden="1">0</definedName>
    <definedName name="solver_num" localSheetId="11" hidden="1">0</definedName>
    <definedName name="solver_num" localSheetId="0" hidden="1">0</definedName>
    <definedName name="solver_opt" localSheetId="6" hidden="1">'II.část_Odv. chem. skladů 1.PP'!#REF!</definedName>
    <definedName name="solver_opt" localSheetId="7" hidden="1">'III.část_1.1_VZT'!#REF!</definedName>
    <definedName name="solver_opt" localSheetId="8" hidden="1">'III.část_1.2_MaR'!#REF!</definedName>
    <definedName name="solver_opt" localSheetId="9" hidden="1">'III.část_1.3_EPS'!#REF!</definedName>
    <definedName name="solver_opt" localSheetId="10" hidden="1">'III.část_1.4_DET'!#REF!</definedName>
    <definedName name="solver_opt" localSheetId="11" hidden="1">'III.část_1.5_VON'!#REF!</definedName>
    <definedName name="solver_opt" localSheetId="0" hidden="1">Rekapitulace!#REF!</definedName>
    <definedName name="solver_typ" localSheetId="6" hidden="1">1</definedName>
    <definedName name="solver_typ" localSheetId="7" hidden="1">1</definedName>
    <definedName name="solver_typ" localSheetId="8" hidden="1">1</definedName>
    <definedName name="solver_typ" localSheetId="9" hidden="1">1</definedName>
    <definedName name="solver_typ" localSheetId="10" hidden="1">1</definedName>
    <definedName name="solver_typ" localSheetId="11" hidden="1">1</definedName>
    <definedName name="solver_typ" localSheetId="0" hidden="1">1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al" localSheetId="9" hidden="1">0</definedName>
    <definedName name="solver_val" localSheetId="10" hidden="1">0</definedName>
    <definedName name="solver_val" localSheetId="11" hidden="1">0</definedName>
    <definedName name="solver_val" localSheetId="0" hidden="1">0</definedName>
    <definedName name="Typ" localSheetId="1">#REF!</definedName>
    <definedName name="Typ" localSheetId="2">#REF!</definedName>
    <definedName name="Typ" localSheetId="5">#REF!</definedName>
    <definedName name="Typ" localSheetId="3">#REF!</definedName>
    <definedName name="Typ" localSheetId="4">#REF!</definedName>
    <definedName name="Typ" localSheetId="6">'II.část_Odv. chem. skladů 1.PP'!#REF!</definedName>
    <definedName name="Typ" localSheetId="8">'III.část_1.2_MaR'!#REF!</definedName>
    <definedName name="Typ" localSheetId="9">'III.část_1.3_EPS'!#REF!</definedName>
    <definedName name="Typ" localSheetId="10">'III.část_1.4_DET'!#REF!</definedName>
    <definedName name="Typ" localSheetId="11">'III.část_1.5_VON'!#REF!</definedName>
    <definedName name="Typ" localSheetId="0">Rekapitulace!#REF!</definedName>
    <definedName name="Typ">'III.část_1.1_VZT'!#REF!</definedName>
    <definedName name="VRN" localSheetId="6">[1]Rekapitulace!$H$18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6" l="1"/>
  <c r="G58" i="15"/>
  <c r="G21" i="14"/>
  <c r="G88" i="12"/>
  <c r="G57" i="15"/>
  <c r="G56" i="15"/>
  <c r="G55" i="15" s="1"/>
  <c r="G54" i="15"/>
  <c r="G53" i="15" s="1"/>
  <c r="G52" i="15"/>
  <c r="G50" i="15"/>
  <c r="G49" i="15" s="1"/>
  <c r="G44" i="15"/>
  <c r="G45" i="15"/>
  <c r="G46" i="15"/>
  <c r="G47" i="15"/>
  <c r="G48" i="15"/>
  <c r="G43" i="15"/>
  <c r="G41" i="15"/>
  <c r="G36" i="15"/>
  <c r="G37" i="15"/>
  <c r="G38" i="15"/>
  <c r="G39" i="15"/>
  <c r="G35" i="15"/>
  <c r="G33" i="15"/>
  <c r="G31" i="15"/>
  <c r="G28" i="15"/>
  <c r="G26" i="15"/>
  <c r="G24" i="15"/>
  <c r="G15" i="15"/>
  <c r="G10" i="15" s="1"/>
  <c r="G16" i="15"/>
  <c r="G17" i="15"/>
  <c r="G18" i="15"/>
  <c r="G14" i="15"/>
  <c r="G12" i="15"/>
  <c r="G11" i="15"/>
  <c r="G9" i="15"/>
  <c r="G8" i="15" s="1"/>
  <c r="G51" i="16"/>
  <c r="G50" i="16" s="1"/>
  <c r="G49" i="16"/>
  <c r="G48" i="16"/>
  <c r="G47" i="16"/>
  <c r="G46" i="16"/>
  <c r="G45" i="16"/>
  <c r="G44" i="16"/>
  <c r="G43" i="16"/>
  <c r="G42" i="16"/>
  <c r="G40" i="16"/>
  <c r="G39" i="16"/>
  <c r="G38" i="16"/>
  <c r="G37" i="16"/>
  <c r="G35" i="16"/>
  <c r="G34" i="16"/>
  <c r="G32" i="16"/>
  <c r="G31" i="16"/>
  <c r="G30" i="16"/>
  <c r="G33" i="16" s="1"/>
  <c r="G29" i="16"/>
  <c r="G28" i="16"/>
  <c r="G27" i="16"/>
  <c r="G26" i="16"/>
  <c r="G24" i="16"/>
  <c r="G23" i="16"/>
  <c r="G22" i="16"/>
  <c r="G21" i="16"/>
  <c r="G25" i="16" s="1"/>
  <c r="G18" i="16"/>
  <c r="G17" i="16"/>
  <c r="G16" i="16"/>
  <c r="G15" i="16"/>
  <c r="G14" i="16"/>
  <c r="G13" i="16"/>
  <c r="G12" i="16"/>
  <c r="G19" i="16" s="1"/>
  <c r="G11" i="16"/>
  <c r="G10" i="16"/>
  <c r="G9" i="16"/>
  <c r="G20" i="14"/>
  <c r="G19" i="14"/>
  <c r="G18" i="14"/>
  <c r="G17" i="14"/>
  <c r="G15" i="14"/>
  <c r="G14" i="14"/>
  <c r="G13" i="14"/>
  <c r="G12" i="14"/>
  <c r="G11" i="14"/>
  <c r="G10" i="14"/>
  <c r="G9" i="14"/>
  <c r="G8" i="14"/>
  <c r="G86" i="12"/>
  <c r="G84" i="12"/>
  <c r="G82" i="12"/>
  <c r="G80" i="12"/>
  <c r="G78" i="12"/>
  <c r="G76" i="12"/>
  <c r="G74" i="12"/>
  <c r="G72" i="12"/>
  <c r="G69" i="12"/>
  <c r="G66" i="12"/>
  <c r="G63" i="12"/>
  <c r="G60" i="12"/>
  <c r="G57" i="12"/>
  <c r="G54" i="12"/>
  <c r="G51" i="12"/>
  <c r="G48" i="12"/>
  <c r="G45" i="12"/>
  <c r="G42" i="12"/>
  <c r="G39" i="12"/>
  <c r="G36" i="12"/>
  <c r="G33" i="12"/>
  <c r="G30" i="12"/>
  <c r="G27" i="12"/>
  <c r="G24" i="12"/>
  <c r="G21" i="12"/>
  <c r="G18" i="12"/>
  <c r="G15" i="12"/>
  <c r="G11" i="12"/>
  <c r="G7" i="12"/>
  <c r="G48" i="11"/>
  <c r="BB59" i="11"/>
  <c r="BA59" i="11"/>
  <c r="AZ59" i="11"/>
  <c r="AY59" i="11"/>
  <c r="AX59" i="11"/>
  <c r="BB58" i="11"/>
  <c r="BA58" i="11"/>
  <c r="AZ58" i="11"/>
  <c r="AZ60" i="11"/>
  <c r="AY58" i="11"/>
  <c r="AX58" i="11"/>
  <c r="BB57" i="11"/>
  <c r="BA57" i="11"/>
  <c r="AZ57" i="11"/>
  <c r="AY57" i="11"/>
  <c r="AX57" i="11"/>
  <c r="BB56" i="11"/>
  <c r="BB60" i="11"/>
  <c r="BA56" i="11"/>
  <c r="BA60" i="11" s="1"/>
  <c r="AZ56" i="11"/>
  <c r="AY56" i="11"/>
  <c r="AY60" i="11" s="1"/>
  <c r="AX56" i="11"/>
  <c r="AX60" i="11" s="1"/>
  <c r="G47" i="11"/>
  <c r="G46" i="11"/>
  <c r="G45" i="11"/>
  <c r="G44" i="11"/>
  <c r="G43" i="11"/>
  <c r="G42" i="11"/>
  <c r="G41" i="11"/>
  <c r="C39" i="11"/>
  <c r="G38" i="11"/>
  <c r="G37" i="11"/>
  <c r="G36" i="11"/>
  <c r="G35" i="11"/>
  <c r="G34" i="11"/>
  <c r="G33" i="11"/>
  <c r="G32" i="11"/>
  <c r="G31" i="11"/>
  <c r="G30" i="11"/>
  <c r="G29" i="11"/>
  <c r="G28" i="11"/>
  <c r="C26" i="11"/>
  <c r="G25" i="11"/>
  <c r="G24" i="11"/>
  <c r="G23" i="11"/>
  <c r="G22" i="11"/>
  <c r="G21" i="11"/>
  <c r="G20" i="11"/>
  <c r="G19" i="11"/>
  <c r="G18" i="11"/>
  <c r="G17" i="11"/>
  <c r="G16" i="11"/>
  <c r="G15" i="11"/>
  <c r="C13" i="11"/>
  <c r="G12" i="11"/>
  <c r="G13" i="11"/>
  <c r="C16" i="8" s="1"/>
  <c r="C10" i="11"/>
  <c r="G9" i="11"/>
  <c r="G8" i="11"/>
  <c r="C38" i="6"/>
  <c r="G19" i="9"/>
  <c r="G18" i="9"/>
  <c r="G23" i="9"/>
  <c r="G24" i="9" s="1"/>
  <c r="G22" i="9"/>
  <c r="G17" i="10"/>
  <c r="G13" i="10"/>
  <c r="G24" i="3"/>
  <c r="G36" i="6"/>
  <c r="A25" i="8"/>
  <c r="C18" i="10"/>
  <c r="G16" i="10"/>
  <c r="G15" i="10"/>
  <c r="G14" i="10"/>
  <c r="G12" i="10"/>
  <c r="G11" i="10"/>
  <c r="G10" i="10"/>
  <c r="G9" i="10"/>
  <c r="G18" i="10" s="1"/>
  <c r="G19" i="10" s="1"/>
  <c r="C25" i="8" s="1"/>
  <c r="A24" i="8"/>
  <c r="C24" i="9"/>
  <c r="C20" i="9"/>
  <c r="G17" i="9"/>
  <c r="G16" i="9"/>
  <c r="G15" i="9"/>
  <c r="G14" i="9"/>
  <c r="G13" i="9"/>
  <c r="G12" i="9"/>
  <c r="G11" i="9"/>
  <c r="G10" i="9"/>
  <c r="G9" i="9"/>
  <c r="A23" i="8"/>
  <c r="A22" i="8"/>
  <c r="A21" i="8"/>
  <c r="C22" i="7"/>
  <c r="G21" i="7"/>
  <c r="G22" i="7" s="1"/>
  <c r="C19" i="7"/>
  <c r="G18" i="7"/>
  <c r="G17" i="7"/>
  <c r="G16" i="7"/>
  <c r="G15" i="7"/>
  <c r="G14" i="7"/>
  <c r="G13" i="7"/>
  <c r="G12" i="7"/>
  <c r="G11" i="7"/>
  <c r="G10" i="7"/>
  <c r="G9" i="7"/>
  <c r="G35" i="6"/>
  <c r="G37" i="6"/>
  <c r="G38" i="6" s="1"/>
  <c r="G20" i="6"/>
  <c r="G33" i="6" s="1"/>
  <c r="G21" i="6"/>
  <c r="G22" i="6"/>
  <c r="G23" i="6"/>
  <c r="G24" i="6"/>
  <c r="G25" i="6"/>
  <c r="G26" i="6"/>
  <c r="G27" i="6"/>
  <c r="G28" i="6"/>
  <c r="G29" i="6"/>
  <c r="G30" i="6"/>
  <c r="G31" i="6"/>
  <c r="G32" i="6"/>
  <c r="G19" i="6"/>
  <c r="G12" i="6"/>
  <c r="G13" i="6"/>
  <c r="G14" i="6"/>
  <c r="G15" i="6"/>
  <c r="G16" i="6"/>
  <c r="G11" i="6"/>
  <c r="G10" i="6"/>
  <c r="G9" i="6"/>
  <c r="G9" i="3"/>
  <c r="G10" i="3"/>
  <c r="G11" i="3"/>
  <c r="G12" i="3"/>
  <c r="G13" i="3"/>
  <c r="G14" i="3"/>
  <c r="G15" i="3"/>
  <c r="G16" i="3"/>
  <c r="G17" i="3"/>
  <c r="G18" i="3"/>
  <c r="G19" i="3"/>
  <c r="G20" i="3"/>
  <c r="C21" i="3"/>
  <c r="G23" i="3"/>
  <c r="C25" i="3"/>
  <c r="G27" i="15" l="1"/>
  <c r="G60" i="15" s="1"/>
  <c r="C12" i="8" s="1"/>
  <c r="G20" i="9"/>
  <c r="G25" i="9" s="1"/>
  <c r="C24" i="8" s="1"/>
  <c r="G19" i="7"/>
  <c r="G23" i="7" s="1"/>
  <c r="C23" i="8" s="1"/>
  <c r="G17" i="6"/>
  <c r="G39" i="6" s="1"/>
  <c r="C22" i="8" s="1"/>
  <c r="G21" i="3"/>
  <c r="G25" i="3"/>
  <c r="G39" i="11"/>
  <c r="C18" i="8" s="1"/>
  <c r="G49" i="11"/>
  <c r="C19" i="8" s="1"/>
  <c r="G36" i="16"/>
  <c r="G26" i="11"/>
  <c r="C17" i="8" s="1"/>
  <c r="G7" i="14"/>
  <c r="G41" i="16"/>
  <c r="G10" i="11"/>
  <c r="C15" i="8" s="1"/>
  <c r="G50" i="11"/>
  <c r="C14" i="8"/>
  <c r="G20" i="16"/>
  <c r="G8" i="16"/>
  <c r="G16" i="14"/>
  <c r="G91" i="12"/>
  <c r="C10" i="8" s="1"/>
  <c r="G26" i="3" l="1"/>
  <c r="C21" i="8" s="1"/>
  <c r="C20" i="8" s="1"/>
  <c r="G54" i="16"/>
  <c r="C13" i="8" s="1"/>
  <c r="G23" i="14"/>
  <c r="C11" i="8" s="1"/>
  <c r="C9" i="8" l="1"/>
  <c r="C26" i="8" s="1"/>
</calcChain>
</file>

<file path=xl/sharedStrings.xml><?xml version="1.0" encoding="utf-8"?>
<sst xmlns="http://schemas.openxmlformats.org/spreadsheetml/2006/main" count="945" uniqueCount="443">
  <si>
    <t xml:space="preserve">Položkový rozpočet </t>
  </si>
  <si>
    <t>P.č.</t>
  </si>
  <si>
    <t>MJ</t>
  </si>
  <si>
    <t>Celkem za</t>
  </si>
  <si>
    <t>ks</t>
  </si>
  <si>
    <t>bm</t>
  </si>
  <si>
    <t>vlastní</t>
  </si>
  <si>
    <t>Kód</t>
  </si>
  <si>
    <t>Popis</t>
  </si>
  <si>
    <t>Množství</t>
  </si>
  <si>
    <t>Cena celkem (Kč)</t>
  </si>
  <si>
    <t>Cena / MJ (Kč)</t>
  </si>
  <si>
    <t xml:space="preserve">Ztížená montáž chemicky odolného potrubí, včetně zatmelení a zavaření svařovacím drátem </t>
  </si>
  <si>
    <t>kpl</t>
  </si>
  <si>
    <t>Uzpůsobení výfuku, HH výfukové hlavice 100mm nad sousedícími VZT zařízeními</t>
  </si>
  <si>
    <t>Montáž a elektrické připojení chemicky odolného ventilátoru, doplňkové ochranné pospojování, kontrola nastavení motorových ochran</t>
  </si>
  <si>
    <t>Ostatní</t>
  </si>
  <si>
    <t>Těsnící a spojovací materiál,závit. tyče, vruty, těsnění ….</t>
  </si>
  <si>
    <t>152.01</t>
  </si>
  <si>
    <t>Potrubí z chemicky odolných plastů DN200, 20% tvarovek</t>
  </si>
  <si>
    <t>Chemicky odolný tlumič hluku DN100 délka 500mmm</t>
  </si>
  <si>
    <t>Chemicky odolná výfuková hlavice DN75</t>
  </si>
  <si>
    <t>Chemicky odolná zpětná klapka DN75</t>
  </si>
  <si>
    <t>Chemicky odolná krycí mřížka na potrubí DN75</t>
  </si>
  <si>
    <t>Požární klapka DN100; mechanická s tavnou pojistkou na 72°C; vč. montáže; dotěsnění prostupu ucpávkou pro plastové potrubí DN100 vč. požární manžety</t>
  </si>
  <si>
    <t>152.02</t>
  </si>
  <si>
    <t>152.03</t>
  </si>
  <si>
    <t>152.04</t>
  </si>
  <si>
    <t>152.05</t>
  </si>
  <si>
    <t>152.06</t>
  </si>
  <si>
    <t>152.07</t>
  </si>
  <si>
    <t>152.08</t>
  </si>
  <si>
    <t>152.09</t>
  </si>
  <si>
    <t>152.10</t>
  </si>
  <si>
    <t>152.11</t>
  </si>
  <si>
    <t>152.12</t>
  </si>
  <si>
    <t>Chemicky odolná regulační klapka DN75</t>
  </si>
  <si>
    <t>Zařízení č. 152 - Odvodní ventilátor pro laboratoř 3.068</t>
  </si>
  <si>
    <t>Doplnění do stávající vizualizace</t>
  </si>
  <si>
    <t>Komplexní zkoušky</t>
  </si>
  <si>
    <t>Dodávka - Linkový modul EPS - 4 vstupy</t>
  </si>
  <si>
    <t xml:space="preserve">Chemicky odolný ventilátor EXE, 50/100 m3/h, dp=350Pa, P=0,75kW, venkovní provedení, včetně montážního rámu (podstavce) a pružných manžet vč. frekvenčního měniče. </t>
  </si>
  <si>
    <t>Stavba:</t>
  </si>
  <si>
    <t>Objekt:</t>
  </si>
  <si>
    <t>17. listopadu 1192/12 - laboratoř 3.068</t>
  </si>
  <si>
    <t>Stavební díl:</t>
  </si>
  <si>
    <t>1.1 - VZT</t>
  </si>
  <si>
    <t>1.2 - MaR</t>
  </si>
  <si>
    <t>Rozvaděč - R.MAR3.3</t>
  </si>
  <si>
    <t>Materiál - doplnění do rozvaděče relé, svorky, úpravy v rozvaděči</t>
  </si>
  <si>
    <t>Materiál - Poruchová signalizace</t>
  </si>
  <si>
    <t>Montáž/ instalace - relé, svorky, úpravy v rozvaděči</t>
  </si>
  <si>
    <t>Materiál - Kabel JYTY 4Dx1</t>
  </si>
  <si>
    <t>Materiál - Kabel JYTY 7x1</t>
  </si>
  <si>
    <t>Montáž/ instalace - Poruchová signalizace</t>
  </si>
  <si>
    <t>Montáž/ instalace - Kabel JYTY 4Dx1</t>
  </si>
  <si>
    <t>Montáž/ instalace - Kabel JYTY 7x1</t>
  </si>
  <si>
    <t>JV</t>
  </si>
  <si>
    <t>m</t>
  </si>
  <si>
    <t>Rozvaděč - R.7.2</t>
  </si>
  <si>
    <t>Materiál - IO Modul DM-UI8-AO8</t>
  </si>
  <si>
    <t xml:space="preserve">Materiál - Diferenční snímač tlaku </t>
  </si>
  <si>
    <t>Materiál - Frekvenční měníč 0,75W</t>
  </si>
  <si>
    <t>Materiál - Kabel CYKY-J 3x1,5</t>
  </si>
  <si>
    <t>Materiál - Kabel JYTY 7Dx1</t>
  </si>
  <si>
    <t>Materiál - k úpravě v rozvaděče, doplnění jištění, relé, stykače</t>
  </si>
  <si>
    <t>Montáž/ instalace - IO Modul DM-UI8-AO8</t>
  </si>
  <si>
    <t xml:space="preserve">Montáž/ instalace - Diferenční snímač tlaku </t>
  </si>
  <si>
    <t>Montáž/ instalace - Frekvenční měníč 0,75W</t>
  </si>
  <si>
    <t>Montáž/ instalace - Kabel CYKY-J 3x1,5</t>
  </si>
  <si>
    <t>Montáž/ instalace - Kabel JYTY 7Dx1</t>
  </si>
  <si>
    <t>Montáž/ instalace - úprava v rozvaděči, doplnění jištění, relé, stykače</t>
  </si>
  <si>
    <t>hod</t>
  </si>
  <si>
    <t>Celkem za 1.2 - MaR</t>
  </si>
  <si>
    <t>1.3 - EPS</t>
  </si>
  <si>
    <t>M22.01 - EPS - Elektrická požární signalizace</t>
  </si>
  <si>
    <t>Celkem za 1.3 - EPS</t>
  </si>
  <si>
    <t>Celkem za 1.1 - VZT</t>
  </si>
  <si>
    <t>Cena / MJ 
[Kč bez DPH]</t>
  </si>
  <si>
    <t>Cena celkem 
[Kč bez DPH]</t>
  </si>
  <si>
    <t>1.4 - Detekce plynů</t>
  </si>
  <si>
    <t>Zařízení - detekce plynů</t>
  </si>
  <si>
    <t>Celkem za 1.4 - Detekce plynů</t>
  </si>
  <si>
    <t>152.13</t>
  </si>
  <si>
    <t>152.14</t>
  </si>
  <si>
    <t xml:space="preserve">Montáž - Linkový modul EPS - 4 vstupy </t>
  </si>
  <si>
    <t>Dodávka a montáž - snímač detekce měřeného plynu CO</t>
  </si>
  <si>
    <t>Dodávka a montáž - snímač detekce měřeného plynu H2</t>
  </si>
  <si>
    <t>Dodávka a montáž - ústředny pro detekci plynu</t>
  </si>
  <si>
    <t>Dodávka a montáž - Napájecí zdroj ústředny</t>
  </si>
  <si>
    <t>Dodávka a montáž - rozvaděč pro detekci plynu</t>
  </si>
  <si>
    <t>Dodávka a montáž - houkačka a maják</t>
  </si>
  <si>
    <t>Zapojení rozvaděče detekce plynů do silového rozvaděče</t>
  </si>
  <si>
    <t>Kabeláž snímačů detekce plynů, stíněný</t>
  </si>
  <si>
    <t>Kabeláž silová, signalizační prvky a návaznosti na technologie</t>
  </si>
  <si>
    <t>Kabelové trasy</t>
  </si>
  <si>
    <t>Drobný montážní materiá a pomocné ocelové konstrukce</t>
  </si>
  <si>
    <t>Provedení funkční zkoušky detekčního systému výbušných plynů v rozsahu vnitřního systému detekce po provedení montáže</t>
  </si>
  <si>
    <t>Provedení funkční zkoušky detekčního systému výbušných plynů v rozsahu návazností na EPS, ER, MaR po provedení montáže.</t>
  </si>
  <si>
    <t>Realizační projektová dokumentace</t>
  </si>
  <si>
    <t>1.5 - Vedlejší a ostatní náklady</t>
  </si>
  <si>
    <t>Vedlejší a ostatní náklady</t>
  </si>
  <si>
    <t>Dokumentace skutečného provedení (VZT, MaR, EPS, detekční systém)</t>
  </si>
  <si>
    <t>Průvodní dokumentace (návody, prohlášení apod.)</t>
  </si>
  <si>
    <t>Doprava, přesuny, ostatní náklady</t>
  </si>
  <si>
    <t>Koordinace provedení funkčních zkoušek</t>
  </si>
  <si>
    <t>Provedení funkční zkoušky EPS po provedení montáže</t>
  </si>
  <si>
    <t>Provedení funkční zkoušky MaR po provedení montáže</t>
  </si>
  <si>
    <t>Provedení funkční zkoušky VZT po provedení montáže</t>
  </si>
  <si>
    <t>paré</t>
  </si>
  <si>
    <t>Revize MaR - provedení revize a vypracování revizní zprávy dle platných předpisů</t>
  </si>
  <si>
    <t>Revize požárních ucpávek - provedení revize a vypracování revizní zprávy dle platných předpisů</t>
  </si>
  <si>
    <t>Celkem za 1.5 - Vedlejší a ostatní náklady</t>
  </si>
  <si>
    <r>
      <t>Montáž -  Releová karta (obsahuje 10 volně programovatelných relé)</t>
    </r>
    <r>
      <rPr>
        <i/>
        <sz val="8"/>
        <rFont val="Arial CE"/>
        <charset val="238"/>
      </rPr>
      <t xml:space="preserve"> </t>
    </r>
  </si>
  <si>
    <t xml:space="preserve">Dodávka - Releová karta (obsahuje 10 volně programovatelných relé) </t>
  </si>
  <si>
    <t xml:space="preserve">Montáž - Nosné trasy, kabeláže, pomocný instalační materiál </t>
  </si>
  <si>
    <t xml:space="preserve">Dodávka - Nosné trasy, kabeláže, pomocný instalační materiál </t>
  </si>
  <si>
    <t xml:space="preserve">Demontáž/montáž skříňové sestavy (cca 6m) </t>
  </si>
  <si>
    <r>
      <t>Úprava konfigurace ústředny EPS,</t>
    </r>
    <r>
      <rPr>
        <i/>
        <sz val="8"/>
        <rFont val="Arial CE"/>
        <charset val="238"/>
      </rPr>
      <t xml:space="preserve"> </t>
    </r>
    <r>
      <rPr>
        <sz val="8"/>
        <rFont val="Arial CE"/>
        <charset val="238"/>
      </rPr>
      <t>informace o aktivaci odtahu se přenese přes vstup linkového modulu do systému EPS, který provede aktivaci rozhlasového hlášení o úniku nebezpečných plynů ve 3.NP dil.C. Požární poplach aktivován nebude.</t>
    </r>
  </si>
  <si>
    <t>Úprava konfigurace rozhlasové ústředny, nové hlášení do rozhlasu si dodá investor</t>
  </si>
  <si>
    <t xml:space="preserve">Úprava a doplnění grafické nádstavby Alvis </t>
  </si>
  <si>
    <t>17. listopadu 1192/12</t>
  </si>
  <si>
    <t>„PřF UP – Odvětrání chemických skladů 1.PP"</t>
  </si>
  <si>
    <t>„PřF UP – Doplnění odtahu laboratoře 3.068"</t>
  </si>
  <si>
    <t>Zařízení č.15.01 - Přívodní VZT jednotka</t>
  </si>
  <si>
    <t>Zařízení č. 15.02 - Odvodní ventilátor</t>
  </si>
  <si>
    <t>Zařízení č. 15.05 - Odvodní ventilátor pro sklad P1.010</t>
  </si>
  <si>
    <t>Zařízení č. 15.06 - Odvodní ventilátor pro sklad P1.019</t>
  </si>
  <si>
    <t>Stavba :</t>
  </si>
  <si>
    <t>Objekt :</t>
  </si>
  <si>
    <t>15.01.01</t>
  </si>
  <si>
    <t>Přívodní VZT jednotka Vp=2200m3/h, p=350Pa, v sestavě: tlumící vložky, uzavírací klapka, ventilátor s FM, vodníh ohřívač, filtrace G4, vč. komponent regulace pro MaR, vč. montáže</t>
  </si>
  <si>
    <t>15.01.02</t>
  </si>
  <si>
    <t>Demontáž a ekologická likvidace stávajícího ventilátoru</t>
  </si>
  <si>
    <t>15.02.01</t>
  </si>
  <si>
    <t>Přeregulování soustavy na nižší stupeň otáček</t>
  </si>
  <si>
    <t>15.05.01</t>
  </si>
  <si>
    <t>Chemicky odolný ventilátor EXE, 550m3/h, dp=600Pa, P=0,75kW, venkovní provedení, včetně montážního rámu (podstavce) a pružných manžet</t>
  </si>
  <si>
    <t>15.05.02</t>
  </si>
  <si>
    <t>Potrubí z chemicky odolných plastů DN200 vč. 6 tvarovek</t>
  </si>
  <si>
    <t>15.05.03</t>
  </si>
  <si>
    <t>15.05.04</t>
  </si>
  <si>
    <t>Chemicky odolný tlumič hluku DN200 délka 1000mmm</t>
  </si>
  <si>
    <t>15.05.05</t>
  </si>
  <si>
    <t>Chemicky odolná výfuková hlavice DN200</t>
  </si>
  <si>
    <t>15.05.06</t>
  </si>
  <si>
    <t>Chemicky odolná zpětná klapka DN200</t>
  </si>
  <si>
    <t>15.05.07</t>
  </si>
  <si>
    <t>Chemicky odolná krycí mřížka na potrubí DN200</t>
  </si>
  <si>
    <t>15.05.08</t>
  </si>
  <si>
    <t>Požární klapka DN200; mechanická s tavnou pojistkou na 72°C; vč. montáže; dotěsnění prostupu ucpávkou pro plastové potrubí DN200 vč. požární manžety</t>
  </si>
  <si>
    <t>15.05.09</t>
  </si>
  <si>
    <t>15.05.10</t>
  </si>
  <si>
    <t>15.05.11</t>
  </si>
  <si>
    <t>15.06.01</t>
  </si>
  <si>
    <t>Chemicky odolný ventilátor EXE, 450m3/h, dp=600Pa, P=0,75kW, venkovní provedení, včetně montážního rámu (podstavce) a pružných manžet</t>
  </si>
  <si>
    <t>15.06.02</t>
  </si>
  <si>
    <t>15.06.03</t>
  </si>
  <si>
    <t>15.06.04</t>
  </si>
  <si>
    <t>15.06.05</t>
  </si>
  <si>
    <t>15.06.06</t>
  </si>
  <si>
    <t>15.06.07</t>
  </si>
  <si>
    <t>15.06.08</t>
  </si>
  <si>
    <t>15.06.09</t>
  </si>
  <si>
    <t>15.06.10</t>
  </si>
  <si>
    <t>15.06.11</t>
  </si>
  <si>
    <t>Programování, napojení na MaR a EPS, doplnění ovládání vč. vypracování PD MAR</t>
  </si>
  <si>
    <t>Elektrické připojení na zálohovaný okruh DA vč. vypracování PD elektroinstalace</t>
  </si>
  <si>
    <t>Revizní zpráva elektroinstalace</t>
  </si>
  <si>
    <t>Revizní zpráva požárních ucpávek vč. výkresové dokumentace</t>
  </si>
  <si>
    <t>Dokumentace skutečného provedení, průvodní dokumentace</t>
  </si>
  <si>
    <t>Komplexní vyzkoušení - 72hod, vč. simulací jednotlivých stavů</t>
  </si>
  <si>
    <t>17.listopadu 1192/12</t>
  </si>
  <si>
    <t>Zařízení č. 15.01 - Přívodní VZT jednotka</t>
  </si>
  <si>
    <t>Celkové náklady [Kč bez DPH]</t>
  </si>
  <si>
    <t>Revize elektroinstalace -provedení revize a vypracování revizní zprávy dle ČSN a platných předpisů</t>
  </si>
  <si>
    <t>Rekapitulace stavebních dílů</t>
  </si>
  <si>
    <t>Cena celkem [Kč bez DPH]</t>
  </si>
  <si>
    <t>Sw pro stávající ŘS včetně oživení</t>
  </si>
  <si>
    <t>Rámová konstrukce pro uzpůsobení a uchycení výfuku - venkovní provedení ve vyšším standardu - materiál a povrchovou úpravu volit s ohledem na chemické výpary vyskytující se v blízkém okolí - výška do 2000mm, půdorys cca 600x500mm, vč. kotvícího materiálu</t>
  </si>
  <si>
    <t>II. Část plnění: „PřF UP – Odvětrání chemických skladů 1.PP"</t>
  </si>
  <si>
    <t>III. Část plnění: „PřF UP – Doplnění odtahu laboratoře 3.068"</t>
  </si>
  <si>
    <t>I. Část plnění: „PřF UP – Doplnění chlazení a úprava digestoří v laboratořích 3.026 a 3.027 ve 3.NP"</t>
  </si>
  <si>
    <t>MaR</t>
  </si>
  <si>
    <t>ZTI</t>
  </si>
  <si>
    <t>Chlazení</t>
  </si>
  <si>
    <t>Rozpočet stavby Elektroinstalace - silnoproud</t>
  </si>
  <si>
    <t>Stavba: „PřF UP – Doplnění chlazení a úprava digestoří v laboratořích 3.026 a 3.027 ve 3.NP objektu 17.listopadu 1192/12</t>
  </si>
  <si>
    <t>Objekt: 17. listopadu 1192/12 - 779 00 Olomouc</t>
  </si>
  <si>
    <t>Číslo položky</t>
  </si>
  <si>
    <t>Název položky</t>
  </si>
  <si>
    <t>množství</t>
  </si>
  <si>
    <t>cena / MJ</t>
  </si>
  <si>
    <t>Celkem</t>
  </si>
  <si>
    <t>ELE0001</t>
  </si>
  <si>
    <t>Uprava rozvaděče R3.5</t>
  </si>
  <si>
    <t>v.č. D.1.4.5.002,101,102</t>
  </si>
  <si>
    <t>Vč.montáže,doplňků,konstr.návrhu u výrobce,nastavení,vyzkoušení,zprac.dokumentace, dopravy</t>
  </si>
  <si>
    <t>ELE0002</t>
  </si>
  <si>
    <t>Rozvaděč R3.5.1</t>
  </si>
  <si>
    <t>ELE0003</t>
  </si>
  <si>
    <t>Krabice rozvodná IP66 UV odolná s DIN lištou vybavená 1N přepěťovou ochrannou T1+T2, vč. montáže</t>
  </si>
  <si>
    <t>'v.č. D.1.4.5.101</t>
  </si>
  <si>
    <t>ELE0004</t>
  </si>
  <si>
    <t>Zásuvka modul 45x45 bílá, vč. montáže</t>
  </si>
  <si>
    <t>ELE0005</t>
  </si>
  <si>
    <t>Zásuvka modul 45x45 červená, vč. montáže</t>
  </si>
  <si>
    <t>ELE0006</t>
  </si>
  <si>
    <t>Datová zásuvka RJ45 cat.6 1modul do parapetního kanálu, vč. montáže</t>
  </si>
  <si>
    <t>ELE0007</t>
  </si>
  <si>
    <t>Zásuvka průmyslová nástěnná IP44 16A/3+N+PE, vč. montáže</t>
  </si>
  <si>
    <t>ELE0008</t>
  </si>
  <si>
    <t>Svorkovnice pro místní pospojování nástěnná 250x220 , vč. montáže</t>
  </si>
  <si>
    <t>ELE0009</t>
  </si>
  <si>
    <t>Zemnící šroub k připojení pospojování,  vč. montáže</t>
  </si>
  <si>
    <t>ELE0010</t>
  </si>
  <si>
    <t>Svorka k pospojování, vč. montáže</t>
  </si>
  <si>
    <t>ELE0011</t>
  </si>
  <si>
    <t>Požární ucpávka protipožární pěna,
kalkulovaný rozměr 100x100, tl. 150, vč. montáže</t>
  </si>
  <si>
    <t>ELE0012</t>
  </si>
  <si>
    <t>Trubka zvlněná střední zatížení 20 UV stabilní,
 vč. montáže</t>
  </si>
  <si>
    <t>ELE0013</t>
  </si>
  <si>
    <t>Lišta vkládací plast 24/22,  vč. montáže</t>
  </si>
  <si>
    <t>ELE0014</t>
  </si>
  <si>
    <t>Kanál instalační, kanál s víkem plast 170/70, vč. montáže</t>
  </si>
  <si>
    <t>ELE0015</t>
  </si>
  <si>
    <t>Kabel CYKY, 3x2,5 vč. montáže</t>
  </si>
  <si>
    <t>v.č. D.1.4.5.101, 102, D.1.4.5.002</t>
  </si>
  <si>
    <t>ELE0016</t>
  </si>
  <si>
    <t>Kabel 1-CXKH-R B2ca, s1, a1, d1, 3x2,5 vč. montáže</t>
  </si>
  <si>
    <t>ELE0017</t>
  </si>
  <si>
    <t>Kabel 1-CXKH-R B2ca, s1, a1, d1, 5x2,5 vč. montáže</t>
  </si>
  <si>
    <t>ELE0018</t>
  </si>
  <si>
    <t>Kabel 1-CXKH-R B2ca, s1, a1, d1, 5x16 vč. montáže</t>
  </si>
  <si>
    <t>ELE0019</t>
  </si>
  <si>
    <t>Kabel pryžový H07RN-F 3x6 vč. montáže</t>
  </si>
  <si>
    <t>ELE0020</t>
  </si>
  <si>
    <t>Vodič H07V-R (CY) 16 vč. montáže</t>
  </si>
  <si>
    <t>ELE0021</t>
  </si>
  <si>
    <t>Vodič H07V-U (CY) 4 vč. montáže</t>
  </si>
  <si>
    <t>ELE0022</t>
  </si>
  <si>
    <t>Revize</t>
  </si>
  <si>
    <t>h</t>
  </si>
  <si>
    <t>ELE0023</t>
  </si>
  <si>
    <t>Průzkumné práce celkem</t>
  </si>
  <si>
    <t>ELE0024</t>
  </si>
  <si>
    <t>Demontáž stávajících rozvaděčů, svítidel, elektrozařízení</t>
  </si>
  <si>
    <t>ELE0025</t>
  </si>
  <si>
    <t>Úpravy ve stávající elektroinstalace</t>
  </si>
  <si>
    <t>ELE0026</t>
  </si>
  <si>
    <t>Likvidace odpadu celkem</t>
  </si>
  <si>
    <t>ELE0027</t>
  </si>
  <si>
    <t>Práce nepředvídané, neobsažené v cenících</t>
  </si>
  <si>
    <t>ELE0028</t>
  </si>
  <si>
    <t>Provozní řád</t>
  </si>
  <si>
    <t>ELE0029</t>
  </si>
  <si>
    <t xml:space="preserve">Koordinace s ostatními profesemi </t>
  </si>
  <si>
    <t>ELE0030</t>
  </si>
  <si>
    <t xml:space="preserve">Přidružená činnost (Stavební přípomoci, vrtání, prostup, drážky, zatěsnění a podobně)  </t>
  </si>
  <si>
    <t>Celkem Kč bez DPH</t>
  </si>
  <si>
    <t>Specifikace Elektroinstalace - silnoproud</t>
  </si>
  <si>
    <t>Úprava rozvaděče R3.5</t>
  </si>
  <si>
    <t>Jistič instalační 10kA, 63B/3</t>
  </si>
  <si>
    <t>Montáž instalačního jističe 3P</t>
  </si>
  <si>
    <t>Vývodka</t>
  </si>
  <si>
    <t>Certifikace rozváděče</t>
  </si>
  <si>
    <t>velkoobsahová rozvodnice nástěnná
Jmenovitý proud systému: do 125A
Rozváděčový systém stavebnicový oceloplechové konstrukce,
určený převážně pro modulové přístroje s montáží na nosné lišty,
skříň je kompletně vybavená, včetně svorkovnice N a PE.
Dveře plechové neprůhledné. Rozteč nosných lišt 125 mm.
Nástěnné provedení, hloubka skříně je 161 mm.</t>
  </si>
  <si>
    <t>Skříň pro modulové přístroje IP44 tř.II, 2x3x12TE</t>
  </si>
  <si>
    <t>Odpínač OT 63/3</t>
  </si>
  <si>
    <t>Jistič instalační 10kA, 16C/1</t>
  </si>
  <si>
    <t>Jistič instalační 10kA, 40D/1</t>
  </si>
  <si>
    <t>Chránič  40/3N/0,03-A</t>
  </si>
  <si>
    <t>Chránič 10kA, 16C/1N/0,03-A</t>
  </si>
  <si>
    <t>Chránič 10kA, 16C/3N/0,03-A</t>
  </si>
  <si>
    <t>Montáž a kompletace u výrobce rozváděče je kalkulována jako % přirážka k součtu hlavního materiálu dle specifikace, zahrnuje veškerý materiál a doplňky, konstrukční návrh u výrobce, nastavení parametrů, vyzkoušení, zpracování dokumentace k rozváděči</t>
  </si>
  <si>
    <t>Doprava rozvaděče na stavbu</t>
  </si>
  <si>
    <t xml:space="preserve">Přístroje </t>
  </si>
  <si>
    <t>položka obsahuje kompletní sestavu přístoje včetně doplňků</t>
  </si>
  <si>
    <t>u přístrojů do rámečků je v položce započten jednonásobný rámeček,</t>
  </si>
  <si>
    <t>domovní spínače  jsou v provedení 10AX ~250V</t>
  </si>
  <si>
    <t>domovní zásuvky jsou v provedení 16A ~250V</t>
  </si>
  <si>
    <t>Kabelové žlaby</t>
  </si>
  <si>
    <t>Kabelový žlab drátěný základní provedení (drát 4 mm), zavěšení pomocí doplňků na stěnu nebo strop, včetně spojovacího a kotevního materiálu a montážních doplňků, nosné prvky jsou započteny na jednotkovou délku trasy, pro vnitřní prostory (galvanické zinkování)</t>
  </si>
  <si>
    <t>Rozpočet stavby MaR</t>
  </si>
  <si>
    <t>R.MAR3.026</t>
  </si>
  <si>
    <t>materiál</t>
  </si>
  <si>
    <t>Doplnění rozvaděče: relé, svorky, úpravy v rozvaděči, zapojení řídicího systému …</t>
  </si>
  <si>
    <t>Montáž Doplnění rozvaděče</t>
  </si>
  <si>
    <t>Kabel JYTY 4Dx1</t>
  </si>
  <si>
    <t>Montáž Kabel JYTY 4Dx1</t>
  </si>
  <si>
    <t>ks(m)</t>
  </si>
  <si>
    <t>Kabel JYTY 2x1</t>
  </si>
  <si>
    <t>Montáž Kabel JYTY 2x1</t>
  </si>
  <si>
    <t>Lišty a pomocný materiál</t>
  </si>
  <si>
    <t>Montáž Lišty a pomocný materiál</t>
  </si>
  <si>
    <t xml:space="preserve">Protipožární ucpávky </t>
  </si>
  <si>
    <t>Sw pro ŘS AMIT včetně oživení</t>
  </si>
  <si>
    <t>Doprava</t>
  </si>
  <si>
    <t>Rozpočet stavby ZTI</t>
  </si>
  <si>
    <t>„PřF UP – Doplnění chlazení a úprava digestoří v laboratořích 3.026 a 3.027 ve 3.NP objektu 17.listopadu 1192/12</t>
  </si>
  <si>
    <t>Bourání konstrukcí</t>
  </si>
  <si>
    <t>970031060R00</t>
  </si>
  <si>
    <t>Vrtání jádrové do zdiva cihelného do D 60 mm</t>
  </si>
  <si>
    <t>Vnitřní kanalizace</t>
  </si>
  <si>
    <t>342263513R00</t>
  </si>
  <si>
    <t>Revizní dvířka do SDK příček, 300x300 mm</t>
  </si>
  <si>
    <t>721176101R00</t>
  </si>
  <si>
    <t>Potrubí HT připojovací, D 32 x 1,8 mm</t>
  </si>
  <si>
    <t>Potrubí včetně tvarovek. Bez zednických výpomocí.</t>
  </si>
  <si>
    <t>721194103R00</t>
  </si>
  <si>
    <t>Vyvedení odpadních výpustek, D 32 x 1,8 mm</t>
  </si>
  <si>
    <t>721290111R00</t>
  </si>
  <si>
    <t>Zkouška těsnosti kanalizace vodou do DN 125 mm + dodávka média. Dle ČSN75 6760</t>
  </si>
  <si>
    <t>KS01</t>
  </si>
  <si>
    <t xml:space="preserve">Trasování splaškové kanalizace </t>
  </si>
  <si>
    <t>ZTI_01</t>
  </si>
  <si>
    <t>Hadicová spona nerezová 32-50 mm</t>
  </si>
  <si>
    <t>ZTI_02</t>
  </si>
  <si>
    <t>Požární ucpávka  - zpevňující požární páska +požární tmel (do DN32) (EI60) D+M</t>
  </si>
  <si>
    <t>Protipožární ucpávka - protipožární manžeta, oboustraně-</t>
  </si>
  <si>
    <t>prostup SDK stěnou. Požární odolnost EI 60 min. Včetně identifikačního</t>
  </si>
  <si>
    <t>štítku. Dotěsnění mezi potrubím a stropem např. protipožární tmelem</t>
  </si>
  <si>
    <t>na akrylátové bázi a s minerální vatou. Dodávka +</t>
  </si>
  <si>
    <t>montáž  včetně lešenářské výpomoci- lešení do 1,9m, včetně zednické výpomoci- zapravení prostupu.</t>
  </si>
  <si>
    <t>721170902R00</t>
  </si>
  <si>
    <t>Provedení opravy vnitřní kanalizace, potrubí plastové, vsazení odbočky, D 40 mm (</t>
  </si>
  <si>
    <t>Včetně pomocného lešení o výšce podlahy do 1900 mm a pro zatížení do 1,5 kPa.</t>
  </si>
  <si>
    <t>998721102R00</t>
  </si>
  <si>
    <t>Přesun hmot pro vnitřní kanalizaci, výšky do 12 m</t>
  </si>
  <si>
    <t>t</t>
  </si>
  <si>
    <t>Vnitřní vodovod</t>
  </si>
  <si>
    <t>722172742R00</t>
  </si>
  <si>
    <t>Potrubí plastové PP-RCT, bez zednických výpomocí, D 20 x 2,3 mm, S 3,2</t>
  </si>
  <si>
    <t>Potrubí včetně tvarovek bez zednických výpomocí.</t>
  </si>
  <si>
    <t>722181213RT7</t>
  </si>
  <si>
    <t>Izolace návleková z pěnového polyetylenu tl. stěny 13 mm vnitřní průměr 22 mm</t>
  </si>
  <si>
    <t>V položce je kalkulována dodávka izolační trubice, spon a lepicí pásky, včetně montáže.</t>
  </si>
  <si>
    <t>722182004R00</t>
  </si>
  <si>
    <t>Montáž izol.skruží na potrubí přímé do DN 40,sam.spoj</t>
  </si>
  <si>
    <t>PV,TV+SV HL. ROZVOD</t>
  </si>
  <si>
    <t>722190401R00</t>
  </si>
  <si>
    <t>Vyvedení a upevnění výpustek DN 15</t>
  </si>
  <si>
    <t>722190901R00</t>
  </si>
  <si>
    <t>Uzavření/otevření vodovodního potrubí při opravě</t>
  </si>
  <si>
    <t>722222182R00</t>
  </si>
  <si>
    <t>Kohout vodovodní, kulový, vypouštěcí, DN 15 mm</t>
  </si>
  <si>
    <t>722239101R00</t>
  </si>
  <si>
    <t>Montáž vodovodních armatur 2závity, G 1/2</t>
  </si>
  <si>
    <t>722280108R00</t>
  </si>
  <si>
    <t>Tlaková zkouška vodovodního potrubí do DN 50</t>
  </si>
  <si>
    <t>Včetně dodávky vody, uzavření a zabezpečení konců potrubí.</t>
  </si>
  <si>
    <t>722290234R00</t>
  </si>
  <si>
    <t>Proplach a dezinfekce vodovod.potrubí do DN 50</t>
  </si>
  <si>
    <t>Včetně dodání desinfekčního prostředku.</t>
  </si>
  <si>
    <t>725814106R00</t>
  </si>
  <si>
    <t>Ventil rohový s filtrem DN 15 mm x DN 15 mm</t>
  </si>
  <si>
    <t>733191913R00</t>
  </si>
  <si>
    <t>Zaslepení potrubí zkováním a zavařením DN 15</t>
  </si>
  <si>
    <t>767883112RT4</t>
  </si>
  <si>
    <t>Objímka jednošroubová, kombivrut+hmoždinka, kluzná pro potrubí průměru 25 - 30 mm</t>
  </si>
  <si>
    <t>KS12</t>
  </si>
  <si>
    <t>Orientační popisky na potrubí SV</t>
  </si>
  <si>
    <t>V03</t>
  </si>
  <si>
    <t>Nástěnka PEX AL PEX D 20 mm x R 1/2"</t>
  </si>
  <si>
    <t>998722103R00</t>
  </si>
  <si>
    <t>Přesun hmot pro vnitřní vodovod, výšky do 24 m</t>
  </si>
  <si>
    <t>Zařizovací předměty</t>
  </si>
  <si>
    <t>725850145R00</t>
  </si>
  <si>
    <t xml:space="preserve">Sifon kondenzační , DN 40 mm, vodorovný odtok </t>
  </si>
  <si>
    <t>2+1+2</t>
  </si>
  <si>
    <t>998725101R00</t>
  </si>
  <si>
    <t>Přesun hmot pro zařizovací předměty, výšky do 6 m</t>
  </si>
  <si>
    <t>Přesuny suti a vybouraných hmot</t>
  </si>
  <si>
    <t>979091111R00</t>
  </si>
  <si>
    <t>Vodorovné přemístění vybouraných hmot do 7 km</t>
  </si>
  <si>
    <t>Vedlejší náklady</t>
  </si>
  <si>
    <t>KS05</t>
  </si>
  <si>
    <t>Stížená montáž za provozu</t>
  </si>
  <si>
    <t>KS06</t>
  </si>
  <si>
    <t>Koordinace s ostatními profesemi</t>
  </si>
  <si>
    <t>KS61</t>
  </si>
  <si>
    <t>Předávací dokumentace a dokumentace skutečného provedení</t>
  </si>
  <si>
    <t>Rozpočet stavby Chlazení</t>
  </si>
  <si>
    <t>Zařízení Z.6 - Větrání laboratoře 3.026</t>
  </si>
  <si>
    <t>6.015.01</t>
  </si>
  <si>
    <t>Požární klapka DN 200; manuální s tavnou pojistkou; se dvěma koncovými spínači 24V; požární odolnost EI120S; vč. montáže; vč. montáže; dotěsnění prostupu ucpávkou pro plastové potrubí DN200</t>
  </si>
  <si>
    <t>6.032</t>
  </si>
  <si>
    <t>Přemístění stávajícího regulátoru průtoku vzduchu DN315, vč. montáže</t>
  </si>
  <si>
    <t>6.032.01</t>
  </si>
  <si>
    <t>Regulátor konstantního průtoku vzduchu DN315; se servopohonem 230V; na spiro potrubí; bez izolace; vč. montáže</t>
  </si>
  <si>
    <t>1.05</t>
  </si>
  <si>
    <t>Obdélníková vyústka pro přívod vzduchu na hranaté potrubí; dvouřadá; 825x325 s regulací; vč. upínacího rámečku; RAL dle architekta, vč. montáže</t>
  </si>
  <si>
    <t>Plenum box pro přívodní vyústku 825x325 mm (výroba: Potrubí čtyřhranné sk.I z pozinkovaného plechu do obvodu 2630/100% tvar. dílů; včetně veškerého příslušenství a kotvícího systému, třída těsnosti B dle EN 1507, včetně montáže; prořez 20%)</t>
  </si>
  <si>
    <t>SPIRO potrubí DN 315/40% tvar. dílů; vč. spojek a tvarovek; pozinovaný plech, tř. těsnosti C dle EN 1507, včetně montáže; prořez 20%</t>
  </si>
  <si>
    <t>Potrubí z chemicky odolných plastů z elektricky vodivého materiálu DN 200/30% tvar. dílů; vč. spojek a tvarovek; vč. montáže; prořez 20%</t>
  </si>
  <si>
    <t>Potrubí z chemicky odolných plastů z elektricky vodivého materiálu DN 75/40% tvar. dílů; vč. spojek a tvarovek; vč. montáže; prořez 20%</t>
  </si>
  <si>
    <t>Tepelná izolace 40 mm z čedičové vlny na vyztuženou Al fólii; role, samolepící, přelepení spojů Al páskou; vč. montáže - prořez 30%</t>
  </si>
  <si>
    <t>m2</t>
  </si>
  <si>
    <t>Prodloužení stávajícího Cu potrubí  - předizolované potrubí kapalina - plyn, DN 6,35;12,7 mm (kontrola stávajících dimenzí na stavbě), vč. náplně chladiva, vč. montáže</t>
  </si>
  <si>
    <t>Doprava a stěhování, kompletní instalace vč. tlakové zkoušky, pomocný materiál, zprovoznění, zaškolení</t>
  </si>
  <si>
    <t>Chlazení laboratoře 3.027</t>
  </si>
  <si>
    <t>1.01</t>
  </si>
  <si>
    <t>Vnitřní jednotka nástěnná VRV (výměna stávající jednotky za výkonnější), chladící výkon Qch=7,1kW, vč. montáže</t>
  </si>
  <si>
    <t>1.02</t>
  </si>
  <si>
    <t>Cu předizolované potrubí kapalina - plyn, DN 6,35;15,9 mm - kontrola stávajících dimenzí na stavbě, případná výměna připojovacího potrubí dle nové jednotky 1.01</t>
  </si>
  <si>
    <t>1.03</t>
  </si>
  <si>
    <t>Odsátí chladiva R410a systému VRV</t>
  </si>
  <si>
    <t>1.04</t>
  </si>
  <si>
    <t>Doplnění chladiva R410a</t>
  </si>
  <si>
    <t>kg</t>
  </si>
  <si>
    <t>2.01</t>
  </si>
  <si>
    <t>Venkovní kondenzační jednotka 
nominální výkon: Qchl=5,0kW / Qtop=5,8kW
nominální el. příkon Pel=1,25kW / 1,5kW
napájení 230V, doporučené jištění 16A
typ chladiva / předplnění: R32/1,55kg
rozměry (šířka x výška x hloubka): 870x873470x373mm
hmotnost jednotky 52kg
hladina akustického tlaku v 1m = 63dBA
maximální celková délka potrubí: 50 m, maximální převýšení 30 m
vč. redukce, adaptéru a IR ovladače, vč. montáže</t>
  </si>
  <si>
    <t>2.02</t>
  </si>
  <si>
    <t>Vnitřní jednotka nástěnná
rozměry (šířka x výška x hloubka): 998x299x292mm
hmotnost jednotky 14,5kg
vč. montáže</t>
  </si>
  <si>
    <t>2.03</t>
  </si>
  <si>
    <t>Cu předizolované potrubí, vč. chladiva, vč. montáže</t>
  </si>
  <si>
    <t>2.04</t>
  </si>
  <si>
    <t>3.01</t>
  </si>
  <si>
    <t>3.02</t>
  </si>
  <si>
    <t>3.03</t>
  </si>
  <si>
    <t>3.04</t>
  </si>
  <si>
    <t>Slot do ITM pro 64 jednotek, vč. montáže</t>
  </si>
  <si>
    <t>Dotěsnění prostupu do obvodu 650 mm atestovanou protipožární obložkou a tmelem vč. štítku 
Výchozí revize vč. vystavení evidenčního štítku založení knihy požárních elementů</t>
  </si>
  <si>
    <t>sada</t>
  </si>
  <si>
    <t>Demontáže</t>
  </si>
  <si>
    <t xml:space="preserve">Demontáž a ekologická likvidace stávající nástěnné klimatizační jednotky DAIKIN včetně příslušenství </t>
  </si>
  <si>
    <t>Demontáž přívodní vyústky</t>
  </si>
  <si>
    <t>Demontáž kruhového potrubí DN200</t>
  </si>
  <si>
    <t>Demontáž kruhového potrubí DN315</t>
  </si>
  <si>
    <t>Stavební práce</t>
  </si>
  <si>
    <t>Demontáž lamelového podhledu včetně roštu a osvětltní</t>
  </si>
  <si>
    <t>Opětovná montáž lamelového kovového podhledu včetně roštu a osvětlení</t>
  </si>
  <si>
    <t>Doplnění části nového lamelového kovového podhledu včetně roštu a osvětlení</t>
  </si>
  <si>
    <t>Otvory do šachet do 0,5m2</t>
  </si>
  <si>
    <t>Zapravení otvorů do 0,5m2</t>
  </si>
  <si>
    <t>Ochranný žlab pro Cu potrubí ve venkovním prostředí, vč. montáže</t>
  </si>
  <si>
    <t>Podepření venkovních kondenzačních jednotek o výšce min. 300mm, vč. antivibrační vrstvy po celé šířce jednotky, vč. kotvících šroubů a montáže</t>
  </si>
  <si>
    <t>Přesun hmot, včetně odvozu suti na skládku a skládkovné</t>
  </si>
  <si>
    <t>kmpl.</t>
  </si>
  <si>
    <t>Montážní, těsnící a spojovací materiál</t>
  </si>
  <si>
    <t>Jeřáby a zdvihací mechanizmy</t>
  </si>
  <si>
    <t>PřF UP - Úpravy VZT, doplnění chlazení a elektroinstalace</t>
  </si>
  <si>
    <t>Elektroinstalace - silnoproud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</si>
</sst>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7" x14ac:knownFonts="1">
    <font>
      <sz val="10"/>
      <name val="Arial CE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name val="Arial CE"/>
      <charset val="238"/>
    </font>
    <font>
      <b/>
      <sz val="9"/>
      <name val="Arial CE"/>
    </font>
    <font>
      <b/>
      <i/>
      <sz val="10"/>
      <name val="Arial CE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sz val="11"/>
      <name val="Calibri"/>
      <family val="2"/>
    </font>
    <font>
      <i/>
      <sz val="8"/>
      <name val="Arial CE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12"/>
      <name val="Arial CE"/>
      <family val="2"/>
      <charset val="238"/>
    </font>
    <font>
      <b/>
      <sz val="9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6E1EE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20" fillId="0" borderId="0"/>
    <xf numFmtId="0" fontId="18" fillId="0" borderId="0" applyAlignment="0">
      <alignment vertical="top" wrapText="1"/>
      <protection locked="0"/>
    </xf>
    <xf numFmtId="0" fontId="23" fillId="0" borderId="0"/>
    <xf numFmtId="0" fontId="19" fillId="0" borderId="0"/>
    <xf numFmtId="0" fontId="6" fillId="0" borderId="0"/>
    <xf numFmtId="0" fontId="5" fillId="0" borderId="1">
      <alignment horizontal="center" vertical="center" wrapText="1"/>
    </xf>
  </cellStyleXfs>
  <cellXfs count="331">
    <xf numFmtId="0" fontId="0" fillId="0" borderId="0" xfId="0"/>
    <xf numFmtId="0" fontId="0" fillId="0" borderId="0" xfId="0" applyFill="1" applyBorder="1"/>
    <xf numFmtId="0" fontId="6" fillId="0" borderId="0" xfId="5"/>
    <xf numFmtId="0" fontId="6" fillId="0" borderId="0" xfId="5" applyFill="1"/>
    <xf numFmtId="0" fontId="11" fillId="0" borderId="0" xfId="5" applyFont="1" applyFill="1" applyAlignment="1">
      <alignment horizontal="centerContinuous"/>
    </xf>
    <xf numFmtId="0" fontId="6" fillId="0" borderId="2" xfId="5" applyFill="1" applyBorder="1" applyAlignment="1">
      <alignment horizontal="center"/>
    </xf>
    <xf numFmtId="49" fontId="1" fillId="0" borderId="2" xfId="5" applyNumberFormat="1" applyFont="1" applyFill="1" applyBorder="1" applyAlignment="1">
      <alignment horizontal="left"/>
    </xf>
    <xf numFmtId="0" fontId="1" fillId="0" borderId="2" xfId="5" applyFont="1" applyFill="1" applyBorder="1"/>
    <xf numFmtId="4" fontId="6" fillId="0" borderId="2" xfId="5" applyNumberFormat="1" applyFill="1" applyBorder="1" applyAlignment="1">
      <alignment horizontal="right"/>
    </xf>
    <xf numFmtId="3" fontId="6" fillId="0" borderId="0" xfId="5" applyNumberFormat="1"/>
    <xf numFmtId="0" fontId="6" fillId="0" borderId="0" xfId="5" applyBorder="1"/>
    <xf numFmtId="0" fontId="13" fillId="0" borderId="0" xfId="5" applyFont="1" applyAlignment="1"/>
    <xf numFmtId="0" fontId="6" fillId="0" borderId="0" xfId="5" applyAlignment="1">
      <alignment horizontal="right"/>
    </xf>
    <xf numFmtId="0" fontId="14" fillId="0" borderId="0" xfId="5" applyFont="1" applyBorder="1"/>
    <xf numFmtId="3" fontId="14" fillId="0" borderId="0" xfId="5" applyNumberFormat="1" applyFont="1" applyBorder="1" applyAlignment="1">
      <alignment horizontal="right"/>
    </xf>
    <xf numFmtId="0" fontId="13" fillId="0" borderId="0" xfId="5" applyFont="1" applyBorder="1" applyAlignment="1"/>
    <xf numFmtId="0" fontId="6" fillId="0" borderId="0" xfId="5" applyBorder="1" applyAlignment="1">
      <alignment horizontal="right"/>
    </xf>
    <xf numFmtId="4" fontId="5" fillId="0" borderId="3" xfId="5" applyNumberFormat="1" applyFont="1" applyFill="1" applyBorder="1" applyAlignment="1">
      <alignment horizontal="right"/>
    </xf>
    <xf numFmtId="49" fontId="5" fillId="0" borderId="3" xfId="5" applyNumberFormat="1" applyFont="1" applyFill="1" applyBorder="1" applyAlignment="1">
      <alignment horizontal="center"/>
    </xf>
    <xf numFmtId="0" fontId="2" fillId="0" borderId="4" xfId="5" applyFont="1" applyFill="1" applyBorder="1" applyAlignment="1">
      <alignment horizontal="center" wrapText="1"/>
    </xf>
    <xf numFmtId="0" fontId="1" fillId="0" borderId="0" xfId="5" applyFont="1" applyFill="1" applyBorder="1" applyAlignment="1">
      <alignment horizontal="left"/>
    </xf>
    <xf numFmtId="0" fontId="4" fillId="0" borderId="0" xfId="5" applyFont="1" applyFill="1" applyBorder="1" applyAlignment="1">
      <alignment horizontal="center" shrinkToFit="1"/>
    </xf>
    <xf numFmtId="0" fontId="2" fillId="0" borderId="0" xfId="5" applyFont="1" applyFill="1" applyBorder="1" applyAlignment="1">
      <alignment horizontal="center" wrapText="1"/>
    </xf>
    <xf numFmtId="4" fontId="1" fillId="0" borderId="0" xfId="5" applyNumberFormat="1" applyFont="1" applyFill="1" applyBorder="1"/>
    <xf numFmtId="0" fontId="16" fillId="0" borderId="0" xfId="5" applyFont="1" applyFill="1" applyBorder="1" applyAlignment="1">
      <alignment horizontal="center"/>
    </xf>
    <xf numFmtId="0" fontId="12" fillId="0" borderId="0" xfId="5" applyFont="1" applyBorder="1"/>
    <xf numFmtId="49" fontId="5" fillId="0" borderId="2" xfId="5" applyNumberFormat="1" applyFont="1" applyFill="1" applyBorder="1" applyAlignment="1">
      <alignment horizontal="center"/>
    </xf>
    <xf numFmtId="4" fontId="5" fillId="0" borderId="2" xfId="5" applyNumberFormat="1" applyFont="1" applyFill="1" applyBorder="1" applyAlignment="1">
      <alignment horizontal="right"/>
    </xf>
    <xf numFmtId="4" fontId="5" fillId="0" borderId="5" xfId="5" applyNumberFormat="1" applyFont="1" applyFill="1" applyBorder="1" applyAlignment="1">
      <alignment horizontal="right"/>
    </xf>
    <xf numFmtId="0" fontId="3" fillId="0" borderId="5" xfId="5" applyFont="1" applyFill="1" applyBorder="1"/>
    <xf numFmtId="0" fontId="9" fillId="0" borderId="0" xfId="5" applyFont="1" applyFill="1" applyAlignment="1">
      <alignment horizontal="center"/>
    </xf>
    <xf numFmtId="0" fontId="6" fillId="0" borderId="0" xfId="5" applyFill="1" applyBorder="1"/>
    <xf numFmtId="0" fontId="2" fillId="0" borderId="0" xfId="5" applyFont="1" applyFill="1" applyBorder="1" applyAlignment="1">
      <alignment horizontal="center"/>
    </xf>
    <xf numFmtId="0" fontId="12" fillId="0" borderId="0" xfId="5" applyFont="1" applyFill="1" applyBorder="1"/>
    <xf numFmtId="0" fontId="3" fillId="0" borderId="5" xfId="5" applyFont="1" applyFill="1" applyBorder="1" applyAlignment="1">
      <alignment horizontal="center"/>
    </xf>
    <xf numFmtId="49" fontId="3" fillId="0" borderId="5" xfId="5" applyNumberFormat="1" applyFont="1" applyFill="1" applyBorder="1" applyAlignment="1">
      <alignment horizontal="left"/>
    </xf>
    <xf numFmtId="0" fontId="6" fillId="0" borderId="5" xfId="5" applyFill="1" applyBorder="1" applyAlignment="1">
      <alignment horizontal="center"/>
    </xf>
    <xf numFmtId="0" fontId="6" fillId="0" borderId="5" xfId="5" applyNumberFormat="1" applyFill="1" applyBorder="1" applyAlignment="1">
      <alignment horizontal="right"/>
    </xf>
    <xf numFmtId="4" fontId="17" fillId="0" borderId="2" xfId="5" applyNumberFormat="1" applyFont="1" applyFill="1" applyBorder="1" applyAlignment="1">
      <alignment horizontal="right"/>
    </xf>
    <xf numFmtId="0" fontId="6" fillId="0" borderId="3" xfId="5" applyFill="1" applyBorder="1" applyAlignment="1">
      <alignment horizontal="center"/>
    </xf>
    <xf numFmtId="0" fontId="1" fillId="0" borderId="6" xfId="5" applyFont="1" applyFill="1" applyBorder="1" applyAlignment="1">
      <alignment horizontal="left"/>
    </xf>
    <xf numFmtId="0" fontId="3" fillId="0" borderId="3" xfId="5" applyFont="1" applyFill="1" applyBorder="1" applyAlignment="1">
      <alignment horizontal="center" vertical="center"/>
    </xf>
    <xf numFmtId="49" fontId="3" fillId="0" borderId="3" xfId="5" applyNumberFormat="1" applyFont="1" applyFill="1" applyBorder="1" applyAlignment="1">
      <alignment horizontal="left" vertical="center"/>
    </xf>
    <xf numFmtId="0" fontId="3" fillId="0" borderId="3" xfId="5" applyFont="1" applyFill="1" applyBorder="1" applyAlignment="1">
      <alignment vertical="center"/>
    </xf>
    <xf numFmtId="0" fontId="6" fillId="0" borderId="3" xfId="5" applyFill="1" applyBorder="1" applyAlignment="1">
      <alignment horizontal="center" vertical="center"/>
    </xf>
    <xf numFmtId="0" fontId="6" fillId="0" borderId="3" xfId="5" applyNumberFormat="1" applyFill="1" applyBorder="1" applyAlignment="1">
      <alignment horizontal="right" vertical="center"/>
    </xf>
    <xf numFmtId="4" fontId="5" fillId="0" borderId="3" xfId="5" applyNumberFormat="1" applyFont="1" applyFill="1" applyBorder="1" applyAlignment="1">
      <alignment horizontal="right" vertical="center"/>
    </xf>
    <xf numFmtId="49" fontId="1" fillId="0" borderId="3" xfId="5" applyNumberFormat="1" applyFont="1" applyFill="1" applyBorder="1" applyAlignment="1">
      <alignment horizontal="left"/>
    </xf>
    <xf numFmtId="4" fontId="6" fillId="0" borderId="3" xfId="5" applyNumberFormat="1" applyFill="1" applyBorder="1" applyAlignment="1">
      <alignment horizontal="right"/>
    </xf>
    <xf numFmtId="4" fontId="17" fillId="0" borderId="3" xfId="5" applyNumberFormat="1" applyFont="1" applyFill="1" applyBorder="1" applyAlignment="1">
      <alignment horizontal="right"/>
    </xf>
    <xf numFmtId="49" fontId="17" fillId="0" borderId="2" xfId="5" applyNumberFormat="1" applyFont="1" applyFill="1" applyBorder="1" applyAlignment="1">
      <alignment horizontal="left"/>
    </xf>
    <xf numFmtId="0" fontId="1" fillId="0" borderId="7" xfId="5" applyFont="1" applyFill="1" applyBorder="1" applyAlignment="1">
      <alignment horizontal="left"/>
    </xf>
    <xf numFmtId="0" fontId="2" fillId="0" borderId="8" xfId="5" applyFont="1" applyFill="1" applyBorder="1" applyAlignment="1">
      <alignment horizontal="left" vertical="center"/>
    </xf>
    <xf numFmtId="0" fontId="2" fillId="0" borderId="8" xfId="5" applyFont="1" applyFill="1" applyBorder="1" applyAlignment="1">
      <alignment horizontal="center" vertical="center"/>
    </xf>
    <xf numFmtId="0" fontId="2" fillId="0" borderId="8" xfId="5" applyNumberFormat="1" applyFont="1" applyFill="1" applyBorder="1" applyAlignment="1">
      <alignment horizontal="center" vertical="center"/>
    </xf>
    <xf numFmtId="0" fontId="2" fillId="0" borderId="8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49" fontId="2" fillId="0" borderId="4" xfId="5" applyNumberFormat="1" applyFont="1" applyFill="1" applyBorder="1" applyAlignment="1">
      <alignment horizontal="center" vertical="center"/>
    </xf>
    <xf numFmtId="0" fontId="4" fillId="0" borderId="9" xfId="5" applyFont="1" applyFill="1" applyBorder="1" applyAlignment="1">
      <alignment horizontal="left"/>
    </xf>
    <xf numFmtId="0" fontId="1" fillId="0" borderId="7" xfId="5" applyFont="1" applyFill="1" applyBorder="1"/>
    <xf numFmtId="0" fontId="4" fillId="0" borderId="9" xfId="5" applyFont="1" applyFill="1" applyBorder="1"/>
    <xf numFmtId="49" fontId="2" fillId="0" borderId="4" xfId="5" applyNumberFormat="1" applyFont="1" applyFill="1" applyBorder="1"/>
    <xf numFmtId="0" fontId="2" fillId="0" borderId="8" xfId="5" applyFont="1" applyFill="1" applyBorder="1" applyAlignment="1">
      <alignment horizontal="center"/>
    </xf>
    <xf numFmtId="0" fontId="2" fillId="0" borderId="8" xfId="5" applyNumberFormat="1" applyFont="1" applyFill="1" applyBorder="1" applyAlignment="1">
      <alignment horizontal="center"/>
    </xf>
    <xf numFmtId="0" fontId="2" fillId="0" borderId="8" xfId="5" applyFont="1" applyFill="1" applyBorder="1" applyAlignment="1">
      <alignment horizontal="center" wrapText="1"/>
    </xf>
    <xf numFmtId="0" fontId="3" fillId="0" borderId="3" xfId="5" applyFont="1" applyFill="1" applyBorder="1" applyAlignment="1">
      <alignment horizontal="center"/>
    </xf>
    <xf numFmtId="49" fontId="3" fillId="0" borderId="3" xfId="5" applyNumberFormat="1" applyFont="1" applyFill="1" applyBorder="1" applyAlignment="1">
      <alignment horizontal="left"/>
    </xf>
    <xf numFmtId="0" fontId="3" fillId="0" borderId="3" xfId="5" applyFont="1" applyFill="1" applyBorder="1"/>
    <xf numFmtId="0" fontId="6" fillId="0" borderId="3" xfId="5" applyNumberFormat="1" applyFill="1" applyBorder="1" applyAlignment="1">
      <alignment horizontal="right"/>
    </xf>
    <xf numFmtId="4" fontId="5" fillId="0" borderId="0" xfId="5" applyNumberFormat="1" applyFont="1" applyFill="1" applyBorder="1" applyAlignment="1">
      <alignment horizontal="right"/>
    </xf>
    <xf numFmtId="0" fontId="0" fillId="0" borderId="0" xfId="0" applyFill="1"/>
    <xf numFmtId="4" fontId="5" fillId="0" borderId="0" xfId="5" applyNumberFormat="1" applyFont="1" applyFill="1" applyBorder="1" applyAlignment="1"/>
    <xf numFmtId="4" fontId="6" fillId="0" borderId="0" xfId="5" applyNumberFormat="1" applyFont="1" applyFill="1" applyBorder="1"/>
    <xf numFmtId="4" fontId="1" fillId="0" borderId="2" xfId="5" applyNumberFormat="1" applyFont="1" applyFill="1" applyBorder="1"/>
    <xf numFmtId="0" fontId="6" fillId="0" borderId="4" xfId="5" applyBorder="1"/>
    <xf numFmtId="0" fontId="2" fillId="3" borderId="4" xfId="5" applyFont="1" applyFill="1" applyBorder="1" applyAlignment="1">
      <alignment horizontal="center" wrapText="1"/>
    </xf>
    <xf numFmtId="0" fontId="22" fillId="3" borderId="10" xfId="0" applyFont="1" applyFill="1" applyBorder="1" applyAlignment="1">
      <alignment vertical="top"/>
    </xf>
    <xf numFmtId="4" fontId="6" fillId="0" borderId="4" xfId="5" applyNumberFormat="1" applyBorder="1"/>
    <xf numFmtId="4" fontId="6" fillId="3" borderId="4" xfId="5" applyNumberFormat="1" applyFill="1" applyBorder="1"/>
    <xf numFmtId="0" fontId="11" fillId="0" borderId="0" xfId="5" applyFont="1" applyFill="1" applyBorder="1" applyAlignment="1">
      <alignment horizontal="centerContinuous"/>
    </xf>
    <xf numFmtId="0" fontId="6" fillId="0" borderId="0" xfId="5" applyFont="1" applyFill="1" applyBorder="1"/>
    <xf numFmtId="0" fontId="6" fillId="0" borderId="6" xfId="5" applyFill="1" applyBorder="1"/>
    <xf numFmtId="0" fontId="10" fillId="0" borderId="0" xfId="5" applyFont="1" applyFill="1" applyBorder="1" applyAlignment="1">
      <alignment horizontal="centerContinuous"/>
    </xf>
    <xf numFmtId="0" fontId="11" fillId="0" borderId="0" xfId="5" applyFont="1" applyFill="1" applyBorder="1" applyAlignment="1">
      <alignment horizontal="right"/>
    </xf>
    <xf numFmtId="0" fontId="11" fillId="0" borderId="11" xfId="5" applyFont="1" applyFill="1" applyBorder="1" applyAlignment="1">
      <alignment horizontal="centerContinuous"/>
    </xf>
    <xf numFmtId="0" fontId="7" fillId="0" borderId="6" xfId="5" applyFont="1" applyFill="1" applyBorder="1"/>
    <xf numFmtId="0" fontId="6" fillId="0" borderId="0" xfId="5" applyFill="1" applyBorder="1" applyAlignment="1">
      <alignment horizontal="right"/>
    </xf>
    <xf numFmtId="0" fontId="6" fillId="0" borderId="11" xfId="5" applyFill="1" applyBorder="1"/>
    <xf numFmtId="0" fontId="6" fillId="0" borderId="13" xfId="5" applyBorder="1"/>
    <xf numFmtId="0" fontId="6" fillId="0" borderId="14" xfId="5" applyBorder="1"/>
    <xf numFmtId="4" fontId="6" fillId="0" borderId="15" xfId="5" applyNumberFormat="1" applyBorder="1"/>
    <xf numFmtId="0" fontId="1" fillId="0" borderId="11" xfId="5" applyFont="1" applyFill="1" applyBorder="1" applyAlignment="1">
      <alignment horizontal="left"/>
    </xf>
    <xf numFmtId="0" fontId="6" fillId="0" borderId="13" xfId="5" applyFill="1" applyBorder="1"/>
    <xf numFmtId="0" fontId="6" fillId="0" borderId="14" xfId="5" applyFill="1" applyBorder="1"/>
    <xf numFmtId="0" fontId="8" fillId="0" borderId="14" xfId="5" applyFont="1" applyFill="1" applyBorder="1"/>
    <xf numFmtId="4" fontId="8" fillId="0" borderId="15" xfId="5" applyNumberFormat="1" applyFont="1" applyFill="1" applyBorder="1"/>
    <xf numFmtId="0" fontId="8" fillId="3" borderId="14" xfId="5" applyFont="1" applyFill="1" applyBorder="1" applyAlignment="1"/>
    <xf numFmtId="4" fontId="8" fillId="3" borderId="4" xfId="5" applyNumberFormat="1" applyFont="1" applyFill="1" applyBorder="1"/>
    <xf numFmtId="2" fontId="6" fillId="3" borderId="4" xfId="5" applyNumberFormat="1" applyFill="1" applyBorder="1"/>
    <xf numFmtId="2" fontId="6" fillId="0" borderId="4" xfId="5" applyNumberFormat="1" applyBorder="1"/>
    <xf numFmtId="0" fontId="15" fillId="4" borderId="25" xfId="0" applyFont="1" applyFill="1" applyBorder="1" applyAlignment="1">
      <alignment horizontal="center" vertical="center"/>
    </xf>
    <xf numFmtId="49" fontId="15" fillId="4" borderId="5" xfId="0" applyNumberFormat="1" applyFont="1" applyFill="1" applyBorder="1" applyAlignment="1">
      <alignment vertical="center"/>
    </xf>
    <xf numFmtId="0" fontId="15" fillId="4" borderId="5" xfId="0" applyFont="1" applyFill="1" applyBorder="1" applyAlignment="1">
      <alignment horizontal="center" vertical="center"/>
    </xf>
    <xf numFmtId="2" fontId="15" fillId="4" borderId="5" xfId="0" applyNumberFormat="1" applyFont="1" applyFill="1" applyBorder="1" applyAlignment="1">
      <alignment horizontal="center" vertical="center"/>
    </xf>
    <xf numFmtId="2" fontId="15" fillId="4" borderId="16" xfId="0" applyNumberFormat="1" applyFont="1" applyFill="1" applyBorder="1" applyAlignment="1">
      <alignment horizontal="center" vertical="center"/>
    </xf>
    <xf numFmtId="4" fontId="15" fillId="4" borderId="5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2" fontId="15" fillId="0" borderId="4" xfId="0" applyNumberFormat="1" applyFont="1" applyBorder="1" applyAlignment="1">
      <alignment vertical="center"/>
    </xf>
    <xf numFmtId="0" fontId="15" fillId="0" borderId="4" xfId="0" applyFont="1" applyBorder="1" applyAlignment="1">
      <alignment horizontal="center" vertical="center" wrapText="1" shrinkToFit="1"/>
    </xf>
    <xf numFmtId="2" fontId="15" fillId="0" borderId="4" xfId="0" applyNumberFormat="1" applyFont="1" applyBorder="1" applyAlignment="1">
      <alignment horizontal="right" vertical="center" shrinkToFit="1"/>
    </xf>
    <xf numFmtId="4" fontId="15" fillId="2" borderId="4" xfId="0" applyNumberFormat="1" applyFont="1" applyFill="1" applyBorder="1" applyAlignment="1">
      <alignment horizontal="right" vertical="center"/>
    </xf>
    <xf numFmtId="4" fontId="15" fillId="0" borderId="4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 wrapText="1"/>
    </xf>
    <xf numFmtId="0" fontId="15" fillId="0" borderId="0" xfId="0" applyFont="1" applyAlignment="1">
      <alignment horizontal="center" vertical="center" shrinkToFit="1"/>
    </xf>
    <xf numFmtId="2" fontId="15" fillId="0" borderId="0" xfId="0" applyNumberFormat="1" applyFont="1" applyAlignment="1">
      <alignment horizontal="right" vertical="center" shrinkToFit="1"/>
    </xf>
    <xf numFmtId="2" fontId="15" fillId="0" borderId="0" xfId="0" applyNumberFormat="1" applyFont="1" applyAlignment="1">
      <alignment vertical="center" shrinkToFit="1"/>
    </xf>
    <xf numFmtId="4" fontId="15" fillId="0" borderId="0" xfId="0" applyNumberFormat="1" applyFont="1" applyAlignment="1">
      <alignment vertical="center" shrinkToFit="1"/>
    </xf>
    <xf numFmtId="2" fontId="15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2" fontId="24" fillId="0" borderId="0" xfId="0" quotePrefix="1" applyNumberFormat="1" applyFont="1" applyAlignment="1">
      <alignment horizontal="left" vertical="center" wrapText="1"/>
    </xf>
    <xf numFmtId="0" fontId="15" fillId="0" borderId="4" xfId="0" quotePrefix="1" applyFont="1" applyBorder="1" applyAlignment="1">
      <alignment horizontal="left" vertical="center" wrapText="1"/>
    </xf>
    <xf numFmtId="2" fontId="15" fillId="0" borderId="4" xfId="0" applyNumberFormat="1" applyFont="1" applyBorder="1" applyAlignment="1">
      <alignment horizontal="right" vertical="center" wrapText="1" shrinkToFit="1"/>
    </xf>
    <xf numFmtId="2" fontId="15" fillId="2" borderId="4" xfId="0" applyNumberFormat="1" applyFont="1" applyFill="1" applyBorder="1" applyAlignment="1">
      <alignment vertical="center" shrinkToFit="1"/>
    </xf>
    <xf numFmtId="0" fontId="15" fillId="0" borderId="0" xfId="0" applyFont="1" applyAlignment="1">
      <alignment horizontal="center" vertical="center" wrapText="1" shrinkToFit="1"/>
    </xf>
    <xf numFmtId="2" fontId="15" fillId="0" borderId="0" xfId="0" applyNumberFormat="1" applyFont="1" applyAlignment="1">
      <alignment horizontal="right" vertical="center" wrapText="1" shrinkToFit="1"/>
    </xf>
    <xf numFmtId="4" fontId="15" fillId="0" borderId="0" xfId="0" applyNumberFormat="1" applyFont="1" applyAlignment="1">
      <alignment horizontal="right" vertical="center"/>
    </xf>
    <xf numFmtId="0" fontId="15" fillId="0" borderId="4" xfId="0" applyFont="1" applyBorder="1" applyAlignment="1">
      <alignment horizontal="left" vertical="center" wrapText="1"/>
    </xf>
    <xf numFmtId="2" fontId="15" fillId="0" borderId="4" xfId="0" applyNumberFormat="1" applyFont="1" applyBorder="1" applyAlignment="1">
      <alignment horizontal="right" vertical="center"/>
    </xf>
    <xf numFmtId="2" fontId="15" fillId="2" borderId="4" xfId="0" applyNumberFormat="1" applyFont="1" applyFill="1" applyBorder="1" applyAlignment="1">
      <alignment horizontal="right" vertical="center"/>
    </xf>
    <xf numFmtId="2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right" vertical="center" wrapText="1"/>
    </xf>
    <xf numFmtId="2" fontId="15" fillId="2" borderId="4" xfId="0" applyNumberFormat="1" applyFont="1" applyFill="1" applyBorder="1" applyAlignment="1">
      <alignment horizontal="right" vertical="center" wrapText="1"/>
    </xf>
    <xf numFmtId="4" fontId="15" fillId="0" borderId="4" xfId="0" applyNumberFormat="1" applyFont="1" applyBorder="1" applyAlignment="1">
      <alignment horizontal="right" vertical="center" wrapText="1"/>
    </xf>
    <xf numFmtId="0" fontId="15" fillId="0" borderId="4" xfId="0" applyFont="1" applyBorder="1" applyAlignment="1">
      <alignment vertical="center" wrapText="1"/>
    </xf>
    <xf numFmtId="2" fontId="15" fillId="2" borderId="4" xfId="0" applyNumberFormat="1" applyFont="1" applyFill="1" applyBorder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4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shrinkToFit="1"/>
    </xf>
    <xf numFmtId="2" fontId="15" fillId="0" borderId="4" xfId="0" applyNumberFormat="1" applyFont="1" applyBorder="1" applyAlignment="1">
      <alignment vertical="center" wrapText="1"/>
    </xf>
    <xf numFmtId="4" fontId="8" fillId="5" borderId="18" xfId="0" applyNumberFormat="1" applyFont="1" applyFill="1" applyBorder="1" applyAlignment="1">
      <alignment vertical="top" shrinkToFit="1"/>
    </xf>
    <xf numFmtId="0" fontId="15" fillId="0" borderId="26" xfId="0" applyFont="1" applyBorder="1" applyAlignment="1">
      <alignment horizontal="center"/>
    </xf>
    <xf numFmtId="49" fontId="15" fillId="0" borderId="0" xfId="0" applyNumberFormat="1" applyFont="1"/>
    <xf numFmtId="0" fontId="15" fillId="0" borderId="0" xfId="0" applyFont="1" applyAlignment="1">
      <alignment horizontal="center"/>
    </xf>
    <xf numFmtId="2" fontId="15" fillId="0" borderId="27" xfId="0" applyNumberFormat="1" applyFont="1" applyBorder="1" applyAlignment="1">
      <alignment horizontal="right"/>
    </xf>
    <xf numFmtId="0" fontId="15" fillId="4" borderId="25" xfId="0" applyFont="1" applyFill="1" applyBorder="1" applyAlignment="1">
      <alignment horizontal="center"/>
    </xf>
    <xf numFmtId="49" fontId="15" fillId="4" borderId="5" xfId="0" applyNumberFormat="1" applyFont="1" applyFill="1" applyBorder="1"/>
    <xf numFmtId="0" fontId="15" fillId="4" borderId="5" xfId="0" applyFont="1" applyFill="1" applyBorder="1" applyAlignment="1">
      <alignment horizontal="center"/>
    </xf>
    <xf numFmtId="2" fontId="15" fillId="0" borderId="28" xfId="0" applyNumberFormat="1" applyFont="1" applyBorder="1" applyAlignment="1">
      <alignment horizontal="right"/>
    </xf>
    <xf numFmtId="49" fontId="25" fillId="5" borderId="5" xfId="0" applyNumberFormat="1" applyFont="1" applyFill="1" applyBorder="1" applyAlignment="1">
      <alignment vertical="top"/>
    </xf>
    <xf numFmtId="0" fontId="15" fillId="0" borderId="29" xfId="0" applyFont="1" applyBorder="1" applyAlignment="1">
      <alignment horizontal="center"/>
    </xf>
    <xf numFmtId="0" fontId="15" fillId="0" borderId="3" xfId="0" applyFont="1" applyBorder="1"/>
    <xf numFmtId="0" fontId="15" fillId="0" borderId="3" xfId="0" applyFont="1" applyBorder="1" applyAlignment="1">
      <alignment horizontal="left"/>
    </xf>
    <xf numFmtId="0" fontId="15" fillId="0" borderId="3" xfId="0" applyFont="1" applyBorder="1" applyAlignment="1">
      <alignment horizontal="center"/>
    </xf>
    <xf numFmtId="2" fontId="15" fillId="0" borderId="30" xfId="0" applyNumberFormat="1" applyFont="1" applyBorder="1" applyAlignment="1">
      <alignment horizontal="right" vertical="top"/>
    </xf>
    <xf numFmtId="0" fontId="15" fillId="0" borderId="0" xfId="0" applyFont="1" applyAlignment="1">
      <alignment horizontal="left"/>
    </xf>
    <xf numFmtId="0" fontId="15" fillId="0" borderId="0" xfId="0" applyFont="1"/>
    <xf numFmtId="2" fontId="15" fillId="0" borderId="30" xfId="0" applyNumberFormat="1" applyFont="1" applyBorder="1" applyAlignment="1">
      <alignment horizontal="right"/>
    </xf>
    <xf numFmtId="0" fontId="15" fillId="0" borderId="3" xfId="0" applyFont="1" applyBorder="1" applyAlignment="1">
      <alignment vertical="top"/>
    </xf>
    <xf numFmtId="2" fontId="15" fillId="0" borderId="3" xfId="0" applyNumberFormat="1" applyFont="1" applyBorder="1" applyAlignment="1">
      <alignment vertical="top" wrapText="1"/>
    </xf>
    <xf numFmtId="0" fontId="15" fillId="0" borderId="3" xfId="0" applyFont="1" applyBorder="1" applyAlignment="1">
      <alignment horizontal="center" vertical="top" shrinkToFit="1"/>
    </xf>
    <xf numFmtId="2" fontId="15" fillId="0" borderId="30" xfId="0" applyNumberFormat="1" applyFont="1" applyBorder="1" applyAlignment="1">
      <alignment horizontal="right" vertical="top" shrinkToFit="1"/>
    </xf>
    <xf numFmtId="0" fontId="15" fillId="0" borderId="29" xfId="0" applyFont="1" applyBorder="1" applyAlignment="1">
      <alignment horizontal="center" vertical="top"/>
    </xf>
    <xf numFmtId="2" fontId="15" fillId="0" borderId="3" xfId="0" applyNumberFormat="1" applyFont="1" applyBorder="1" applyAlignment="1">
      <alignment wrapText="1"/>
    </xf>
    <xf numFmtId="2" fontId="15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left" vertical="top"/>
    </xf>
    <xf numFmtId="0" fontId="15" fillId="0" borderId="3" xfId="0" quotePrefix="1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2" fontId="15" fillId="0" borderId="30" xfId="0" applyNumberFormat="1" applyFont="1" applyBorder="1" applyAlignment="1">
      <alignment horizontal="right" vertical="top" wrapText="1" shrinkToFit="1"/>
    </xf>
    <xf numFmtId="2" fontId="15" fillId="0" borderId="3" xfId="0" applyNumberFormat="1" applyFont="1" applyBorder="1"/>
    <xf numFmtId="49" fontId="15" fillId="0" borderId="29" xfId="0" applyNumberFormat="1" applyFont="1" applyBorder="1" applyAlignment="1">
      <alignment horizontal="center"/>
    </xf>
    <xf numFmtId="0" fontId="15" fillId="0" borderId="3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center" vertical="top"/>
    </xf>
    <xf numFmtId="0" fontId="15" fillId="0" borderId="32" xfId="0" applyFont="1" applyBorder="1" applyAlignment="1">
      <alignment horizontal="left"/>
    </xf>
    <xf numFmtId="0" fontId="15" fillId="0" borderId="32" xfId="0" applyFont="1" applyBorder="1"/>
    <xf numFmtId="0" fontId="15" fillId="0" borderId="32" xfId="0" applyFont="1" applyBorder="1" applyAlignment="1">
      <alignment horizontal="center"/>
    </xf>
    <xf numFmtId="2" fontId="15" fillId="0" borderId="33" xfId="0" applyNumberFormat="1" applyFont="1" applyBorder="1" applyAlignment="1">
      <alignment horizontal="right"/>
    </xf>
    <xf numFmtId="49" fontId="15" fillId="4" borderId="5" xfId="0" applyNumberFormat="1" applyFont="1" applyFill="1" applyBorder="1" applyAlignment="1">
      <alignment horizontal="left" vertical="center"/>
    </xf>
    <xf numFmtId="0" fontId="8" fillId="5" borderId="16" xfId="0" applyFont="1" applyFill="1" applyBorder="1" applyAlignment="1">
      <alignment vertical="top"/>
    </xf>
    <xf numFmtId="49" fontId="8" fillId="5" borderId="17" xfId="0" applyNumberFormat="1" applyFont="1" applyFill="1" applyBorder="1" applyAlignment="1">
      <alignment vertical="top"/>
    </xf>
    <xf numFmtId="49" fontId="8" fillId="5" borderId="17" xfId="0" applyNumberFormat="1" applyFont="1" applyFill="1" applyBorder="1" applyAlignment="1">
      <alignment horizontal="left" vertical="top" wrapText="1"/>
    </xf>
    <xf numFmtId="0" fontId="8" fillId="5" borderId="17" xfId="0" applyFont="1" applyFill="1" applyBorder="1" applyAlignment="1">
      <alignment horizontal="center" vertical="top" shrinkToFit="1"/>
    </xf>
    <xf numFmtId="164" fontId="8" fillId="5" borderId="17" xfId="0" applyNumberFormat="1" applyFont="1" applyFill="1" applyBorder="1" applyAlignment="1">
      <alignment vertical="top" shrinkToFit="1"/>
    </xf>
    <xf numFmtId="4" fontId="8" fillId="5" borderId="17" xfId="0" applyNumberFormat="1" applyFont="1" applyFill="1" applyBorder="1" applyAlignment="1">
      <alignment vertical="top" shrinkToFit="1"/>
    </xf>
    <xf numFmtId="49" fontId="15" fillId="0" borderId="4" xfId="0" applyNumberFormat="1" applyFont="1" applyBorder="1" applyAlignment="1">
      <alignment horizontal="left" vertical="center"/>
    </xf>
    <xf numFmtId="49" fontId="15" fillId="0" borderId="4" xfId="0" applyNumberFormat="1" applyFont="1" applyBorder="1" applyAlignment="1">
      <alignment vertical="center" wrapText="1"/>
    </xf>
    <xf numFmtId="4" fontId="15" fillId="0" borderId="4" xfId="0" applyNumberFormat="1" applyFont="1" applyBorder="1" applyAlignment="1">
      <alignment horizontal="center" vertical="center" shrinkToFit="1"/>
    </xf>
    <xf numFmtId="4" fontId="15" fillId="2" borderId="4" xfId="0" applyNumberFormat="1" applyFont="1" applyFill="1" applyBorder="1" applyAlignment="1">
      <alignment horizontal="center" vertical="center" shrinkToFit="1"/>
    </xf>
    <xf numFmtId="4" fontId="15" fillId="0" borderId="4" xfId="0" applyNumberFormat="1" applyFont="1" applyBorder="1" applyAlignment="1">
      <alignment vertical="center" shrinkToFit="1"/>
    </xf>
    <xf numFmtId="0" fontId="8" fillId="5" borderId="16" xfId="0" applyFont="1" applyFill="1" applyBorder="1" applyAlignment="1">
      <alignment horizontal="center" vertical="center"/>
    </xf>
    <xf numFmtId="49" fontId="8" fillId="5" borderId="17" xfId="0" applyNumberFormat="1" applyFont="1" applyFill="1" applyBorder="1" applyAlignment="1">
      <alignment horizontal="center" vertical="center"/>
    </xf>
    <xf numFmtId="49" fontId="8" fillId="5" borderId="17" xfId="0" applyNumberFormat="1" applyFont="1" applyFill="1" applyBorder="1" applyAlignment="1">
      <alignment vertical="center" wrapText="1"/>
    </xf>
    <xf numFmtId="0" fontId="8" fillId="5" borderId="17" xfId="0" applyFont="1" applyFill="1" applyBorder="1" applyAlignment="1">
      <alignment horizontal="center" vertical="center" shrinkToFit="1"/>
    </xf>
    <xf numFmtId="164" fontId="8" fillId="5" borderId="17" xfId="0" applyNumberFormat="1" applyFont="1" applyFill="1" applyBorder="1" applyAlignment="1">
      <alignment horizontal="center" vertical="center" shrinkToFit="1"/>
    </xf>
    <xf numFmtId="4" fontId="8" fillId="5" borderId="17" xfId="0" applyNumberFormat="1" applyFont="1" applyFill="1" applyBorder="1" applyAlignment="1">
      <alignment horizontal="center" vertical="center" shrinkToFit="1"/>
    </xf>
    <xf numFmtId="4" fontId="8" fillId="5" borderId="18" xfId="0" applyNumberFormat="1" applyFont="1" applyFill="1" applyBorder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9" fillId="0" borderId="16" xfId="5" applyFont="1" applyBorder="1"/>
    <xf numFmtId="0" fontId="9" fillId="0" borderId="17" xfId="5" applyFont="1" applyBorder="1"/>
    <xf numFmtId="0" fontId="9" fillId="0" borderId="18" xfId="5" applyFont="1" applyBorder="1"/>
    <xf numFmtId="0" fontId="6" fillId="0" borderId="6" xfId="5" applyBorder="1"/>
    <xf numFmtId="0" fontId="11" fillId="0" borderId="0" xfId="5" applyFont="1" applyAlignment="1">
      <alignment horizontal="centerContinuous"/>
    </xf>
    <xf numFmtId="0" fontId="11" fillId="0" borderId="11" xfId="5" applyFont="1" applyBorder="1" applyAlignment="1">
      <alignment horizontal="centerContinuous"/>
    </xf>
    <xf numFmtId="0" fontId="6" fillId="0" borderId="12" xfId="5" applyBorder="1" applyAlignment="1">
      <alignment horizontal="left"/>
    </xf>
    <xf numFmtId="0" fontId="6" fillId="0" borderId="6" xfId="5" applyBorder="1" applyAlignment="1">
      <alignment horizontal="left"/>
    </xf>
    <xf numFmtId="0" fontId="6" fillId="0" borderId="7" xfId="5" applyBorder="1" applyAlignment="1">
      <alignment horizontal="left"/>
    </xf>
    <xf numFmtId="0" fontId="1" fillId="0" borderId="19" xfId="5" applyFont="1" applyBorder="1"/>
    <xf numFmtId="0" fontId="1" fillId="0" borderId="20" xfId="5" applyFont="1" applyBorder="1"/>
    <xf numFmtId="4" fontId="8" fillId="5" borderId="18" xfId="0" applyNumberFormat="1" applyFont="1" applyFill="1" applyBorder="1" applyAlignment="1">
      <alignment horizontal="right" vertical="top" shrinkToFit="1"/>
    </xf>
    <xf numFmtId="0" fontId="15" fillId="0" borderId="35" xfId="0" applyFont="1" applyBorder="1" applyAlignment="1">
      <alignment horizontal="center" vertical="top"/>
    </xf>
    <xf numFmtId="49" fontId="15" fillId="0" borderId="36" xfId="0" applyNumberFormat="1" applyFont="1" applyBorder="1" applyAlignment="1">
      <alignment vertical="top"/>
    </xf>
    <xf numFmtId="49" fontId="15" fillId="0" borderId="36" xfId="0" applyNumberFormat="1" applyFont="1" applyBorder="1" applyAlignment="1">
      <alignment horizontal="left" vertical="top" wrapText="1"/>
    </xf>
    <xf numFmtId="0" fontId="15" fillId="0" borderId="36" xfId="0" applyFont="1" applyBorder="1" applyAlignment="1">
      <alignment horizontal="center" vertical="center" shrinkToFit="1"/>
    </xf>
    <xf numFmtId="164" fontId="15" fillId="0" borderId="36" xfId="0" applyNumberFormat="1" applyFont="1" applyBorder="1" applyAlignment="1">
      <alignment horizontal="center" vertical="center" shrinkToFit="1"/>
    </xf>
    <xf numFmtId="4" fontId="15" fillId="2" borderId="36" xfId="0" applyNumberFormat="1" applyFont="1" applyFill="1" applyBorder="1" applyAlignment="1">
      <alignment horizontal="center" vertical="center" shrinkToFit="1"/>
    </xf>
    <xf numFmtId="4" fontId="15" fillId="0" borderId="37" xfId="0" applyNumberFormat="1" applyFont="1" applyBorder="1" applyAlignment="1">
      <alignment horizontal="right" vertical="center" shrinkToFit="1"/>
    </xf>
    <xf numFmtId="0" fontId="8" fillId="5" borderId="16" xfId="0" applyFont="1" applyFill="1" applyBorder="1" applyAlignment="1">
      <alignment horizontal="center" vertical="top"/>
    </xf>
    <xf numFmtId="0" fontId="15" fillId="0" borderId="35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9" fontId="15" fillId="0" borderId="39" xfId="0" applyNumberFormat="1" applyFont="1" applyBorder="1" applyAlignment="1">
      <alignment vertical="top"/>
    </xf>
    <xf numFmtId="49" fontId="15" fillId="0" borderId="39" xfId="0" applyNumberFormat="1" applyFont="1" applyBorder="1" applyAlignment="1">
      <alignment horizontal="left" vertical="top" wrapText="1"/>
    </xf>
    <xf numFmtId="0" fontId="15" fillId="0" borderId="39" xfId="0" applyFont="1" applyBorder="1" applyAlignment="1">
      <alignment horizontal="center" vertical="center" shrinkToFit="1"/>
    </xf>
    <xf numFmtId="164" fontId="15" fillId="0" borderId="39" xfId="0" applyNumberFormat="1" applyFont="1" applyBorder="1" applyAlignment="1">
      <alignment horizontal="center" vertical="center" shrinkToFit="1"/>
    </xf>
    <xf numFmtId="4" fontId="15" fillId="2" borderId="39" xfId="0" applyNumberFormat="1" applyFont="1" applyFill="1" applyBorder="1" applyAlignment="1">
      <alignment horizontal="center" vertical="center" shrinkToFit="1"/>
    </xf>
    <xf numFmtId="4" fontId="15" fillId="0" borderId="40" xfId="0" applyNumberFormat="1" applyFont="1" applyBorder="1" applyAlignment="1">
      <alignment horizontal="right" vertical="center" shrinkToFit="1"/>
    </xf>
    <xf numFmtId="49" fontId="15" fillId="0" borderId="0" xfId="0" applyNumberFormat="1" applyFont="1" applyAlignment="1">
      <alignment vertical="top"/>
    </xf>
    <xf numFmtId="49" fontId="15" fillId="0" borderId="39" xfId="0" applyNumberFormat="1" applyFont="1" applyBorder="1" applyAlignment="1">
      <alignment vertical="center"/>
    </xf>
    <xf numFmtId="49" fontId="15" fillId="0" borderId="39" xfId="0" applyNumberFormat="1" applyFont="1" applyBorder="1" applyAlignment="1">
      <alignment horizontal="left" vertical="center" wrapText="1"/>
    </xf>
    <xf numFmtId="49" fontId="15" fillId="0" borderId="0" xfId="0" applyNumberFormat="1" applyFont="1" applyAlignment="1">
      <alignment vertical="center"/>
    </xf>
    <xf numFmtId="49" fontId="15" fillId="0" borderId="36" xfId="0" applyNumberFormat="1" applyFont="1" applyBorder="1" applyAlignment="1">
      <alignment vertical="center"/>
    </xf>
    <xf numFmtId="49" fontId="15" fillId="0" borderId="36" xfId="0" applyNumberFormat="1" applyFont="1" applyBorder="1" applyAlignment="1">
      <alignment horizontal="left" vertical="center" wrapText="1"/>
    </xf>
    <xf numFmtId="49" fontId="8" fillId="5" borderId="17" xfId="0" applyNumberFormat="1" applyFont="1" applyFill="1" applyBorder="1" applyAlignment="1">
      <alignment vertical="center"/>
    </xf>
    <xf numFmtId="49" fontId="8" fillId="5" borderId="17" xfId="0" applyNumberFormat="1" applyFont="1" applyFill="1" applyBorder="1" applyAlignment="1">
      <alignment horizontal="left" vertical="center" wrapText="1"/>
    </xf>
    <xf numFmtId="164" fontId="8" fillId="5" borderId="17" xfId="0" applyNumberFormat="1" applyFont="1" applyFill="1" applyBorder="1" applyAlignment="1">
      <alignment vertical="center" shrinkToFit="1"/>
    </xf>
    <xf numFmtId="4" fontId="8" fillId="5" borderId="17" xfId="0" applyNumberFormat="1" applyFont="1" applyFill="1" applyBorder="1" applyAlignment="1">
      <alignment vertical="center" shrinkToFit="1"/>
    </xf>
    <xf numFmtId="4" fontId="8" fillId="5" borderId="18" xfId="0" applyNumberFormat="1" applyFont="1" applyFill="1" applyBorder="1" applyAlignment="1">
      <alignment horizontal="right" vertical="center" shrinkToFit="1"/>
    </xf>
    <xf numFmtId="2" fontId="15" fillId="4" borderId="5" xfId="0" applyNumberFormat="1" applyFont="1" applyFill="1" applyBorder="1" applyAlignment="1">
      <alignment horizontal="right" vertical="center"/>
    </xf>
    <xf numFmtId="2" fontId="15" fillId="4" borderId="16" xfId="0" applyNumberFormat="1" applyFont="1" applyFill="1" applyBorder="1" applyAlignment="1">
      <alignment vertical="center"/>
    </xf>
    <xf numFmtId="4" fontId="15" fillId="4" borderId="5" xfId="0" applyNumberFormat="1" applyFont="1" applyFill="1" applyBorder="1" applyAlignment="1">
      <alignment vertical="center"/>
    </xf>
    <xf numFmtId="0" fontId="5" fillId="0" borderId="4" xfId="5" applyFont="1" applyBorder="1" applyAlignment="1">
      <alignment horizontal="center" vertical="center"/>
    </xf>
    <xf numFmtId="49" fontId="5" fillId="0" borderId="4" xfId="5" applyNumberFormat="1" applyFont="1" applyBorder="1" applyAlignment="1">
      <alignment horizontal="left" vertical="center"/>
    </xf>
    <xf numFmtId="0" fontId="5" fillId="0" borderId="4" xfId="5" applyFont="1" applyBorder="1" applyAlignment="1">
      <alignment horizontal="left" vertical="center" wrapText="1"/>
    </xf>
    <xf numFmtId="49" fontId="5" fillId="0" borderId="4" xfId="5" applyNumberFormat="1" applyFont="1" applyBorder="1" applyAlignment="1">
      <alignment horizontal="center" vertical="center" shrinkToFit="1"/>
    </xf>
    <xf numFmtId="4" fontId="5" fillId="0" borderId="4" xfId="5" applyNumberFormat="1" applyFont="1" applyBorder="1" applyAlignment="1">
      <alignment horizontal="center" vertical="center"/>
    </xf>
    <xf numFmtId="4" fontId="5" fillId="2" borderId="4" xfId="5" applyNumberFormat="1" applyFont="1" applyFill="1" applyBorder="1" applyAlignment="1">
      <alignment horizontal="center" vertical="center"/>
    </xf>
    <xf numFmtId="4" fontId="5" fillId="0" borderId="4" xfId="5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164" fontId="8" fillId="5" borderId="17" xfId="0" applyNumberFormat="1" applyFont="1" applyFill="1" applyBorder="1" applyAlignment="1">
      <alignment horizontal="center" vertical="top" shrinkToFit="1"/>
    </xf>
    <xf numFmtId="4" fontId="8" fillId="5" borderId="17" xfId="0" applyNumberFormat="1" applyFont="1" applyFill="1" applyBorder="1" applyAlignment="1">
      <alignment horizontal="center" vertical="top" shrinkToFit="1"/>
    </xf>
    <xf numFmtId="49" fontId="8" fillId="5" borderId="17" xfId="0" applyNumberFormat="1" applyFont="1" applyFill="1" applyBorder="1" applyAlignment="1">
      <alignment horizontal="left" vertical="top"/>
    </xf>
    <xf numFmtId="0" fontId="0" fillId="0" borderId="4" xfId="0" applyBorder="1" applyAlignment="1">
      <alignment horizontal="left"/>
    </xf>
    <xf numFmtId="0" fontId="5" fillId="0" borderId="4" xfId="5" applyFont="1" applyBorder="1" applyAlignment="1">
      <alignment horizontal="left" wrapText="1"/>
    </xf>
    <xf numFmtId="49" fontId="5" fillId="0" borderId="4" xfId="5" applyNumberFormat="1" applyFont="1" applyBorder="1" applyAlignment="1">
      <alignment horizontal="center" shrinkToFit="1"/>
    </xf>
    <xf numFmtId="4" fontId="5" fillId="0" borderId="4" xfId="5" applyNumberFormat="1" applyFont="1" applyBorder="1" applyAlignment="1">
      <alignment horizontal="center"/>
    </xf>
    <xf numFmtId="4" fontId="5" fillId="2" borderId="4" xfId="5" applyNumberFormat="1" applyFont="1" applyFill="1" applyBorder="1" applyAlignment="1">
      <alignment horizontal="center"/>
    </xf>
    <xf numFmtId="4" fontId="5" fillId="0" borderId="4" xfId="5" applyNumberFormat="1" applyFont="1" applyBorder="1" applyAlignment="1">
      <alignment horizontal="right"/>
    </xf>
    <xf numFmtId="0" fontId="26" fillId="0" borderId="17" xfId="0" applyFont="1" applyBorder="1" applyAlignment="1">
      <alignment vertical="top" wrapText="1"/>
    </xf>
    <xf numFmtId="0" fontId="26" fillId="0" borderId="0" xfId="0" applyFont="1" applyAlignment="1">
      <alignment vertical="top" wrapText="1"/>
    </xf>
    <xf numFmtId="0" fontId="26" fillId="0" borderId="17" xfId="0" applyFont="1" applyBorder="1" applyAlignment="1">
      <alignment vertical="center" wrapText="1"/>
    </xf>
    <xf numFmtId="49" fontId="5" fillId="0" borderId="4" xfId="5" applyNumberFormat="1" applyFont="1" applyFill="1" applyBorder="1" applyAlignment="1">
      <alignment horizontal="center"/>
    </xf>
    <xf numFmtId="0" fontId="5" fillId="0" borderId="4" xfId="5" applyFont="1" applyFill="1" applyBorder="1" applyAlignment="1">
      <alignment horizontal="left" wrapText="1"/>
    </xf>
    <xf numFmtId="49" fontId="5" fillId="0" borderId="4" xfId="5" applyNumberFormat="1" applyFont="1" applyFill="1" applyBorder="1" applyAlignment="1">
      <alignment horizontal="center" shrinkToFit="1"/>
    </xf>
    <xf numFmtId="4" fontId="5" fillId="0" borderId="4" xfId="5" applyNumberFormat="1" applyFont="1" applyFill="1" applyBorder="1" applyAlignment="1">
      <alignment horizontal="right"/>
    </xf>
    <xf numFmtId="4" fontId="5" fillId="2" borderId="4" xfId="5" applyNumberFormat="1" applyFont="1" applyFill="1" applyBorder="1" applyAlignment="1">
      <alignment horizontal="right"/>
    </xf>
    <xf numFmtId="4" fontId="5" fillId="2" borderId="4" xfId="5" applyNumberFormat="1" applyFont="1" applyFill="1" applyBorder="1" applyAlignment="1">
      <alignment horizontal="right" vertical="center"/>
    </xf>
    <xf numFmtId="49" fontId="5" fillId="0" borderId="4" xfId="5" applyNumberFormat="1" applyFont="1" applyBorder="1" applyAlignment="1">
      <alignment horizontal="center" vertical="center"/>
    </xf>
    <xf numFmtId="0" fontId="5" fillId="0" borderId="4" xfId="5" applyFont="1" applyFill="1" applyBorder="1" applyAlignment="1">
      <alignment horizontal="left" vertical="center" wrapText="1"/>
    </xf>
    <xf numFmtId="49" fontId="5" fillId="0" borderId="4" xfId="5" applyNumberFormat="1" applyFont="1" applyFill="1" applyBorder="1" applyAlignment="1">
      <alignment horizontal="center" vertical="center"/>
    </xf>
    <xf numFmtId="49" fontId="5" fillId="0" borderId="4" xfId="5" applyNumberFormat="1" applyFont="1" applyFill="1" applyBorder="1" applyAlignment="1">
      <alignment horizontal="center" vertical="center" shrinkToFit="1"/>
    </xf>
    <xf numFmtId="4" fontId="5" fillId="0" borderId="4" xfId="5" applyNumberFormat="1" applyFont="1" applyFill="1" applyBorder="1" applyAlignment="1">
      <alignment horizontal="right" vertical="center"/>
    </xf>
    <xf numFmtId="0" fontId="5" fillId="0" borderId="4" xfId="5" applyNumberFormat="1" applyFont="1" applyFill="1" applyBorder="1" applyAlignment="1">
      <alignment horizontal="center" vertical="center"/>
    </xf>
    <xf numFmtId="0" fontId="17" fillId="0" borderId="45" xfId="5" applyFont="1" applyFill="1" applyBorder="1" applyAlignment="1">
      <alignment horizontal="center"/>
    </xf>
    <xf numFmtId="0" fontId="6" fillId="0" borderId="4" xfId="5" applyBorder="1" applyAlignment="1">
      <alignment horizontal="left"/>
    </xf>
    <xf numFmtId="0" fontId="2" fillId="3" borderId="10" xfId="5" applyFont="1" applyFill="1" applyBorder="1" applyAlignment="1">
      <alignment horizontal="left" vertical="center"/>
    </xf>
    <xf numFmtId="0" fontId="2" fillId="3" borderId="8" xfId="5" applyFont="1" applyFill="1" applyBorder="1" applyAlignment="1">
      <alignment horizontal="left" vertical="center"/>
    </xf>
    <xf numFmtId="0" fontId="3" fillId="3" borderId="10" xfId="5" applyFont="1" applyFill="1" applyBorder="1" applyAlignment="1">
      <alignment horizontal="left" vertical="center" wrapText="1"/>
    </xf>
    <xf numFmtId="0" fontId="3" fillId="3" borderId="8" xfId="5" applyFont="1" applyFill="1" applyBorder="1" applyAlignment="1">
      <alignment horizontal="left" vertical="center" wrapText="1"/>
    </xf>
    <xf numFmtId="0" fontId="1" fillId="0" borderId="34" xfId="5" applyFont="1" applyFill="1" applyBorder="1" applyAlignment="1">
      <alignment horizontal="left" vertical="center" wrapText="1"/>
    </xf>
    <xf numFmtId="0" fontId="1" fillId="0" borderId="42" xfId="5" applyFont="1" applyFill="1" applyBorder="1" applyAlignment="1">
      <alignment horizontal="left" vertical="center" wrapText="1"/>
    </xf>
    <xf numFmtId="0" fontId="1" fillId="0" borderId="4" xfId="5" applyFont="1" applyFill="1" applyBorder="1" applyAlignment="1">
      <alignment horizontal="left" vertical="center" wrapText="1"/>
    </xf>
    <xf numFmtId="0" fontId="1" fillId="0" borderId="44" xfId="5" applyFont="1" applyFill="1" applyBorder="1" applyAlignment="1">
      <alignment horizontal="left" vertical="center" wrapText="1"/>
    </xf>
    <xf numFmtId="0" fontId="1" fillId="0" borderId="41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vertical="center" wrapText="1"/>
    </xf>
    <xf numFmtId="0" fontId="3" fillId="3" borderId="10" xfId="5" applyFont="1" applyFill="1" applyBorder="1" applyAlignment="1">
      <alignment horizontal="left" vertical="center"/>
    </xf>
    <xf numFmtId="0" fontId="3" fillId="3" borderId="8" xfId="5" applyFont="1" applyFill="1" applyBorder="1" applyAlignment="1">
      <alignment horizontal="left" vertical="center"/>
    </xf>
    <xf numFmtId="0" fontId="9" fillId="0" borderId="16" xfId="5" applyFont="1" applyFill="1" applyBorder="1" applyAlignment="1">
      <alignment horizontal="center"/>
    </xf>
    <xf numFmtId="0" fontId="9" fillId="0" borderId="17" xfId="5" applyFont="1" applyFill="1" applyBorder="1" applyAlignment="1">
      <alignment horizontal="center"/>
    </xf>
    <xf numFmtId="0" fontId="9" fillId="0" borderId="18" xfId="5" applyFont="1" applyFill="1" applyBorder="1" applyAlignment="1">
      <alignment horizontal="center"/>
    </xf>
    <xf numFmtId="0" fontId="1" fillId="0" borderId="46" xfId="5" applyFont="1" applyFill="1" applyBorder="1" applyAlignment="1">
      <alignment horizontal="left"/>
    </xf>
    <xf numFmtId="0" fontId="1" fillId="0" borderId="47" xfId="5" applyFont="1" applyFill="1" applyBorder="1" applyAlignment="1">
      <alignment horizontal="left"/>
    </xf>
    <xf numFmtId="0" fontId="9" fillId="0" borderId="4" xfId="5" applyFont="1" applyBorder="1" applyAlignment="1">
      <alignment horizontal="center"/>
    </xf>
    <xf numFmtId="0" fontId="6" fillId="0" borderId="10" xfId="5" applyBorder="1" applyAlignment="1">
      <alignment horizontal="center"/>
    </xf>
    <xf numFmtId="0" fontId="6" fillId="0" borderId="24" xfId="5" applyBorder="1" applyAlignment="1">
      <alignment horizontal="center"/>
    </xf>
    <xf numFmtId="0" fontId="6" fillId="0" borderId="8" xfId="5" applyBorder="1" applyAlignment="1">
      <alignment horizontal="center"/>
    </xf>
    <xf numFmtId="0" fontId="8" fillId="0" borderId="4" xfId="5" applyFont="1" applyBorder="1" applyAlignment="1">
      <alignment horizontal="left"/>
    </xf>
    <xf numFmtId="0" fontId="8" fillId="5" borderId="16" xfId="0" applyFont="1" applyFill="1" applyBorder="1" applyAlignment="1">
      <alignment horizontal="left" vertical="top"/>
    </xf>
    <xf numFmtId="0" fontId="8" fillId="5" borderId="17" xfId="0" applyFont="1" applyFill="1" applyBorder="1" applyAlignment="1">
      <alignment horizontal="left" vertical="top"/>
    </xf>
    <xf numFmtId="0" fontId="9" fillId="0" borderId="10" xfId="5" applyFont="1" applyBorder="1" applyAlignment="1">
      <alignment horizontal="center"/>
    </xf>
    <xf numFmtId="0" fontId="9" fillId="0" borderId="24" xfId="5" applyFont="1" applyBorder="1" applyAlignment="1">
      <alignment horizontal="center"/>
    </xf>
    <xf numFmtId="0" fontId="9" fillId="0" borderId="8" xfId="5" applyFont="1" applyBorder="1" applyAlignment="1">
      <alignment horizontal="center"/>
    </xf>
    <xf numFmtId="0" fontId="8" fillId="0" borderId="10" xfId="5" applyFont="1" applyBorder="1" applyAlignment="1">
      <alignment horizontal="left"/>
    </xf>
    <xf numFmtId="0" fontId="8" fillId="0" borderId="24" xfId="5" applyFont="1" applyBorder="1" applyAlignment="1">
      <alignment horizontal="left"/>
    </xf>
    <xf numFmtId="0" fontId="8" fillId="0" borderId="8" xfId="5" applyFont="1" applyBorder="1" applyAlignment="1">
      <alignment horizontal="left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0" fontId="26" fillId="0" borderId="17" xfId="0" applyFont="1" applyBorder="1" applyAlignment="1">
      <alignment horizontal="left" vertical="top" wrapText="1"/>
    </xf>
    <xf numFmtId="0" fontId="26" fillId="0" borderId="17" xfId="0" applyFont="1" applyBorder="1" applyAlignment="1">
      <alignment vertical="top" wrapText="1"/>
    </xf>
    <xf numFmtId="0" fontId="1" fillId="0" borderId="34" xfId="5" applyFont="1" applyBorder="1" applyAlignment="1">
      <alignment horizontal="left"/>
    </xf>
    <xf numFmtId="0" fontId="1" fillId="0" borderId="5" xfId="5" applyFont="1" applyBorder="1" applyAlignment="1">
      <alignment horizontal="left"/>
    </xf>
    <xf numFmtId="0" fontId="6" fillId="0" borderId="12" xfId="5" applyFont="1" applyFill="1" applyBorder="1" applyAlignment="1">
      <alignment horizontal="center"/>
    </xf>
    <xf numFmtId="0" fontId="6" fillId="0" borderId="21" xfId="5" applyFont="1" applyFill="1" applyBorder="1" applyAlignment="1">
      <alignment horizontal="center"/>
    </xf>
    <xf numFmtId="0" fontId="1" fillId="0" borderId="12" xfId="5" applyFont="1" applyFill="1" applyBorder="1" applyAlignment="1">
      <alignment horizontal="left"/>
    </xf>
    <xf numFmtId="0" fontId="1" fillId="0" borderId="22" xfId="5" applyFont="1" applyFill="1" applyBorder="1" applyAlignment="1">
      <alignment horizontal="left"/>
    </xf>
    <xf numFmtId="0" fontId="1" fillId="0" borderId="21" xfId="5" applyFont="1" applyFill="1" applyBorder="1" applyAlignment="1">
      <alignment horizontal="left"/>
    </xf>
    <xf numFmtId="49" fontId="6" fillId="0" borderId="7" xfId="5" applyNumberFormat="1" applyFont="1" applyFill="1" applyBorder="1" applyAlignment="1">
      <alignment horizontal="center"/>
    </xf>
    <xf numFmtId="0" fontId="6" fillId="0" borderId="23" xfId="5" applyFont="1" applyFill="1" applyBorder="1" applyAlignment="1">
      <alignment horizontal="center"/>
    </xf>
    <xf numFmtId="0" fontId="4" fillId="0" borderId="9" xfId="5" applyFont="1" applyFill="1" applyBorder="1" applyAlignment="1">
      <alignment horizontal="center" shrinkToFit="1"/>
    </xf>
    <xf numFmtId="0" fontId="4" fillId="0" borderId="23" xfId="5" applyFont="1" applyFill="1" applyBorder="1" applyAlignment="1">
      <alignment horizontal="center" shrinkToFit="1"/>
    </xf>
    <xf numFmtId="0" fontId="6" fillId="0" borderId="12" xfId="5" applyFont="1" applyFill="1" applyBorder="1" applyAlignment="1">
      <alignment horizontal="left"/>
    </xf>
    <xf numFmtId="0" fontId="6" fillId="0" borderId="21" xfId="5" applyFont="1" applyFill="1" applyBorder="1" applyAlignment="1">
      <alignment horizontal="left"/>
    </xf>
    <xf numFmtId="49" fontId="6" fillId="0" borderId="7" xfId="5" applyNumberFormat="1" applyFont="1" applyFill="1" applyBorder="1" applyAlignment="1">
      <alignment horizontal="left"/>
    </xf>
    <xf numFmtId="0" fontId="6" fillId="0" borderId="23" xfId="5" applyFont="1" applyFill="1" applyBorder="1" applyAlignment="1">
      <alignment horizontal="left"/>
    </xf>
    <xf numFmtId="0" fontId="4" fillId="0" borderId="9" xfId="5" applyFont="1" applyFill="1" applyBorder="1" applyAlignment="1">
      <alignment horizontal="left" shrinkToFit="1"/>
    </xf>
    <xf numFmtId="0" fontId="4" fillId="0" borderId="23" xfId="5" applyFont="1" applyFill="1" applyBorder="1" applyAlignment="1">
      <alignment horizontal="left" shrinkToFit="1"/>
    </xf>
    <xf numFmtId="0" fontId="6" fillId="0" borderId="6" xfId="5" applyFont="1" applyFill="1" applyBorder="1" applyAlignment="1">
      <alignment horizontal="left"/>
    </xf>
    <xf numFmtId="0" fontId="6" fillId="0" borderId="11" xfId="5" applyFont="1" applyFill="1" applyBorder="1" applyAlignment="1">
      <alignment horizontal="left"/>
    </xf>
  </cellXfs>
  <cellStyles count="7">
    <cellStyle name="Normální" xfId="0" builtinId="0"/>
    <cellStyle name="Normální 12" xfId="1" xr:uid="{00000000-0005-0000-0000-000001000000}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_POL.XLS" xfId="5" xr:uid="{00000000-0005-0000-0000-000005000000}"/>
    <cellStyle name="Podhlavička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cet_Odv&#283;tr&#225;n&#237;%20chemick&#253;ch%20sklad&#367;_neocen&#283;n&#25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7">
          <cell r="G7">
            <v>0</v>
          </cell>
        </row>
      </sheetData>
      <sheetData sheetId="1"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8">
          <cell r="H18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1"/>
  <sheetViews>
    <sheetView showGridLines="0" showZeros="0" tabSelected="1" zoomScaleNormal="100" zoomScaleSheetLayoutView="100" workbookViewId="0">
      <selection activeCell="A10" sqref="A10:B10"/>
    </sheetView>
  </sheetViews>
  <sheetFormatPr defaultRowHeight="12.75" x14ac:dyDescent="0.2"/>
  <cols>
    <col min="1" max="1" width="8.140625" style="2" customWidth="1"/>
    <col min="2" max="2" width="54.28515625" style="2" customWidth="1"/>
    <col min="3" max="3" width="13.7109375" style="2" customWidth="1"/>
    <col min="4" max="4" width="11" style="2" customWidth="1"/>
    <col min="5" max="5" width="10" style="2" bestFit="1" customWidth="1"/>
    <col min="6" max="7" width="9.140625" style="2"/>
    <col min="8" max="8" width="11.7109375" style="2" bestFit="1" customWidth="1"/>
    <col min="9" max="16384" width="9.140625" style="2"/>
  </cols>
  <sheetData>
    <row r="1" spans="1:10" s="3" customFormat="1" ht="15.75" x14ac:dyDescent="0.25">
      <c r="A1" s="290" t="s">
        <v>176</v>
      </c>
      <c r="B1" s="291"/>
      <c r="C1" s="292"/>
      <c r="D1" s="30"/>
    </row>
    <row r="2" spans="1:10" s="3" customFormat="1" ht="13.5" thickBot="1" x14ac:dyDescent="0.25">
      <c r="A2" s="81"/>
      <c r="B2" s="79"/>
      <c r="C2" s="84"/>
      <c r="D2" s="4"/>
    </row>
    <row r="3" spans="1:10" s="3" customFormat="1" ht="27" customHeight="1" thickTop="1" x14ac:dyDescent="0.2">
      <c r="A3" s="286" t="s">
        <v>42</v>
      </c>
      <c r="B3" s="282" t="s">
        <v>441</v>
      </c>
      <c r="C3" s="283"/>
      <c r="D3" s="20"/>
    </row>
    <row r="4" spans="1:10" s="3" customFormat="1" x14ac:dyDescent="0.2">
      <c r="A4" s="287"/>
      <c r="B4" s="284"/>
      <c r="C4" s="285"/>
      <c r="D4" s="20"/>
    </row>
    <row r="5" spans="1:10" s="3" customFormat="1" x14ac:dyDescent="0.2">
      <c r="A5" s="287"/>
      <c r="B5" s="284"/>
      <c r="C5" s="285"/>
      <c r="D5" s="20"/>
    </row>
    <row r="6" spans="1:10" s="3" customFormat="1" ht="13.5" thickBot="1" x14ac:dyDescent="0.25">
      <c r="A6" s="276" t="s">
        <v>43</v>
      </c>
      <c r="B6" s="293" t="s">
        <v>121</v>
      </c>
      <c r="C6" s="294"/>
      <c r="D6" s="20"/>
    </row>
    <row r="7" spans="1:10" s="3" customFormat="1" ht="13.5" thickTop="1" x14ac:dyDescent="0.2">
      <c r="A7" s="85"/>
      <c r="B7" s="80"/>
      <c r="C7" s="87"/>
      <c r="E7" s="31"/>
      <c r="F7" s="31"/>
      <c r="G7" s="31"/>
      <c r="H7" s="31"/>
      <c r="I7" s="31"/>
      <c r="J7" s="31"/>
    </row>
    <row r="8" spans="1:10" s="3" customFormat="1" ht="24" x14ac:dyDescent="0.2">
      <c r="A8" s="278" t="s">
        <v>8</v>
      </c>
      <c r="B8" s="279"/>
      <c r="C8" s="75" t="s">
        <v>177</v>
      </c>
      <c r="D8" s="22"/>
      <c r="E8" s="32"/>
      <c r="F8" s="22"/>
      <c r="G8" s="32"/>
      <c r="H8" s="24"/>
      <c r="I8" s="31"/>
      <c r="J8" s="31"/>
    </row>
    <row r="9" spans="1:10" s="3" customFormat="1" ht="26.25" customHeight="1" x14ac:dyDescent="0.2">
      <c r="A9" s="280" t="s">
        <v>182</v>
      </c>
      <c r="B9" s="281"/>
      <c r="C9" s="78">
        <f>SUM(C10:C13)</f>
        <v>0</v>
      </c>
      <c r="D9" s="22"/>
      <c r="E9" s="32"/>
      <c r="F9" s="22"/>
      <c r="G9" s="32"/>
      <c r="H9" s="24"/>
      <c r="I9" s="31"/>
      <c r="J9" s="31"/>
    </row>
    <row r="10" spans="1:10" s="3" customFormat="1" ht="13.5" customHeight="1" x14ac:dyDescent="0.2">
      <c r="A10" s="277" t="s">
        <v>442</v>
      </c>
      <c r="B10" s="277"/>
      <c r="C10" s="77">
        <f>'I.část_ELE - Silnoproud'!G91</f>
        <v>0</v>
      </c>
      <c r="D10" s="22"/>
      <c r="E10" s="32"/>
      <c r="F10" s="22"/>
      <c r="G10" s="32"/>
      <c r="H10" s="24"/>
      <c r="I10" s="31"/>
      <c r="J10" s="31"/>
    </row>
    <row r="11" spans="1:10" s="3" customFormat="1" ht="13.5" customHeight="1" x14ac:dyDescent="0.2">
      <c r="A11" s="277" t="s">
        <v>183</v>
      </c>
      <c r="B11" s="277"/>
      <c r="C11" s="77">
        <f>I.část_MaR!G23</f>
        <v>0</v>
      </c>
      <c r="D11" s="22"/>
      <c r="E11" s="32"/>
      <c r="F11" s="22"/>
      <c r="G11" s="32"/>
      <c r="H11" s="24"/>
      <c r="I11" s="31"/>
      <c r="J11" s="31"/>
    </row>
    <row r="12" spans="1:10" s="3" customFormat="1" ht="13.5" customHeight="1" x14ac:dyDescent="0.2">
      <c r="A12" s="277" t="s">
        <v>184</v>
      </c>
      <c r="B12" s="277"/>
      <c r="C12" s="77">
        <f>I.část_ZTI!G60</f>
        <v>0</v>
      </c>
      <c r="D12" s="22"/>
      <c r="E12" s="32"/>
      <c r="F12" s="22"/>
      <c r="G12" s="32"/>
      <c r="H12" s="24"/>
      <c r="I12" s="31"/>
      <c r="J12" s="31"/>
    </row>
    <row r="13" spans="1:10" s="3" customFormat="1" ht="13.5" customHeight="1" x14ac:dyDescent="0.2">
      <c r="A13" s="277" t="s">
        <v>185</v>
      </c>
      <c r="B13" s="277"/>
      <c r="C13" s="77">
        <f>I.část_Chlazení!G54</f>
        <v>0</v>
      </c>
      <c r="D13" s="22"/>
      <c r="E13" s="32"/>
      <c r="F13" s="22"/>
      <c r="G13" s="32"/>
      <c r="H13" s="24"/>
      <c r="I13" s="31"/>
      <c r="J13" s="31"/>
    </row>
    <row r="14" spans="1:10" s="3" customFormat="1" x14ac:dyDescent="0.2">
      <c r="A14" s="288" t="s">
        <v>180</v>
      </c>
      <c r="B14" s="289"/>
      <c r="C14" s="78">
        <f>SUM(C15:C19)</f>
        <v>0</v>
      </c>
      <c r="D14" s="23"/>
      <c r="E14" s="1"/>
      <c r="F14" s="1"/>
      <c r="G14" s="1"/>
      <c r="H14" s="1"/>
      <c r="I14" s="33"/>
      <c r="J14" s="31"/>
    </row>
    <row r="15" spans="1:10" s="3" customFormat="1" ht="13.5" customHeight="1" x14ac:dyDescent="0.2">
      <c r="A15" s="277" t="s">
        <v>173</v>
      </c>
      <c r="B15" s="277"/>
      <c r="C15" s="77">
        <f>'II.část_Odv. chem. skladů 1.PP'!G10</f>
        <v>0</v>
      </c>
      <c r="D15" s="23"/>
      <c r="E15" s="1"/>
      <c r="F15" s="1"/>
      <c r="G15" s="1"/>
      <c r="H15" s="1"/>
      <c r="I15" s="33"/>
      <c r="J15" s="31"/>
    </row>
    <row r="16" spans="1:10" s="3" customFormat="1" ht="13.5" customHeight="1" x14ac:dyDescent="0.2">
      <c r="A16" s="277" t="s">
        <v>125</v>
      </c>
      <c r="B16" s="277"/>
      <c r="C16" s="77">
        <f>'II.část_Odv. chem. skladů 1.PP'!G13</f>
        <v>0</v>
      </c>
      <c r="D16" s="23"/>
      <c r="E16" s="1"/>
      <c r="F16" s="1"/>
      <c r="G16" s="1"/>
      <c r="H16" s="1"/>
      <c r="I16" s="33"/>
      <c r="J16" s="31"/>
    </row>
    <row r="17" spans="1:10" s="3" customFormat="1" ht="13.5" customHeight="1" x14ac:dyDescent="0.2">
      <c r="A17" s="277" t="s">
        <v>126</v>
      </c>
      <c r="B17" s="277"/>
      <c r="C17" s="77">
        <f>'II.část_Odv. chem. skladů 1.PP'!G26</f>
        <v>0</v>
      </c>
      <c r="D17" s="23"/>
      <c r="E17" s="1"/>
      <c r="F17" s="1"/>
      <c r="G17" s="1"/>
      <c r="H17" s="1"/>
      <c r="I17" s="33"/>
      <c r="J17" s="31"/>
    </row>
    <row r="18" spans="1:10" s="3" customFormat="1" ht="13.5" customHeight="1" x14ac:dyDescent="0.2">
      <c r="A18" s="74" t="s">
        <v>127</v>
      </c>
      <c r="B18" s="74"/>
      <c r="C18" s="77">
        <f>'II.část_Odv. chem. skladů 1.PP'!G39</f>
        <v>0</v>
      </c>
      <c r="D18" s="23"/>
      <c r="E18" s="1"/>
      <c r="F18" s="1"/>
      <c r="G18" s="1"/>
      <c r="H18" s="1"/>
      <c r="I18" s="33"/>
      <c r="J18" s="31"/>
    </row>
    <row r="19" spans="1:10" s="3" customFormat="1" ht="13.5" customHeight="1" x14ac:dyDescent="0.2">
      <c r="A19" s="277" t="s">
        <v>101</v>
      </c>
      <c r="B19" s="277"/>
      <c r="C19" s="77">
        <f>'II.část_Odv. chem. skladů 1.PP'!G49</f>
        <v>0</v>
      </c>
      <c r="D19" s="23"/>
      <c r="E19" s="1"/>
      <c r="F19" s="1"/>
      <c r="G19" s="1"/>
      <c r="H19" s="1"/>
      <c r="I19" s="33"/>
      <c r="J19" s="31"/>
    </row>
    <row r="20" spans="1:10" s="3" customFormat="1" x14ac:dyDescent="0.2">
      <c r="A20" s="288" t="s">
        <v>181</v>
      </c>
      <c r="B20" s="289"/>
      <c r="C20" s="98">
        <f>SUM(C21:C25)</f>
        <v>0</v>
      </c>
      <c r="D20" s="23"/>
      <c r="E20" s="1"/>
      <c r="F20" s="1"/>
      <c r="G20" s="1"/>
      <c r="H20" s="1"/>
      <c r="I20" s="33"/>
      <c r="J20" s="31"/>
    </row>
    <row r="21" spans="1:10" s="3" customFormat="1" ht="13.5" customHeight="1" x14ac:dyDescent="0.2">
      <c r="A21" s="277" t="str">
        <f>'III.část_1.1_VZT'!C5</f>
        <v>1.1 - VZT</v>
      </c>
      <c r="B21" s="277"/>
      <c r="C21" s="99">
        <f>'III.část_1.1_VZT'!G26</f>
        <v>0</v>
      </c>
      <c r="D21" s="23"/>
      <c r="E21" s="1"/>
      <c r="F21" s="1"/>
      <c r="G21" s="1"/>
      <c r="H21" s="1"/>
      <c r="I21" s="33"/>
      <c r="J21" s="31"/>
    </row>
    <row r="22" spans="1:10" s="3" customFormat="1" ht="13.5" customHeight="1" x14ac:dyDescent="0.2">
      <c r="A22" s="277" t="str">
        <f>'III.část_1.2_MaR'!C5</f>
        <v>1.2 - MaR</v>
      </c>
      <c r="B22" s="277"/>
      <c r="C22" s="99">
        <f>'III.část_1.2_MaR'!G39</f>
        <v>0</v>
      </c>
      <c r="D22" s="23"/>
      <c r="E22" s="1"/>
      <c r="F22" s="1"/>
      <c r="G22" s="1"/>
      <c r="H22" s="1"/>
      <c r="I22" s="33"/>
      <c r="J22" s="31"/>
    </row>
    <row r="23" spans="1:10" s="3" customFormat="1" ht="13.5" customHeight="1" x14ac:dyDescent="0.2">
      <c r="A23" s="277" t="str">
        <f>'III.část_1.3_EPS'!C5</f>
        <v>1.3 - EPS</v>
      </c>
      <c r="B23" s="277"/>
      <c r="C23" s="99">
        <f>'III.část_1.3_EPS'!G23</f>
        <v>0</v>
      </c>
      <c r="D23" s="23"/>
      <c r="E23" s="1"/>
      <c r="F23" s="1"/>
      <c r="G23" s="1"/>
      <c r="H23" s="1"/>
      <c r="I23" s="33"/>
      <c r="J23" s="31"/>
    </row>
    <row r="24" spans="1:10" s="3" customFormat="1" ht="13.5" customHeight="1" x14ac:dyDescent="0.2">
      <c r="A24" s="277" t="str">
        <f>'III.část_1.4_DET'!C5</f>
        <v>1.4 - Detekce plynů</v>
      </c>
      <c r="B24" s="277"/>
      <c r="C24" s="99">
        <f>'III.část_1.4_DET'!G25</f>
        <v>0</v>
      </c>
      <c r="D24" s="23"/>
      <c r="E24" s="1"/>
      <c r="F24" s="1"/>
      <c r="G24" s="1"/>
      <c r="H24" s="1"/>
      <c r="I24" s="33"/>
      <c r="J24" s="31"/>
    </row>
    <row r="25" spans="1:10" s="3" customFormat="1" ht="13.5" customHeight="1" x14ac:dyDescent="0.2">
      <c r="A25" s="277" t="str">
        <f>'III.část_1.5_VON'!C5</f>
        <v>1.5 - Vedlejší a ostatní náklady</v>
      </c>
      <c r="B25" s="277"/>
      <c r="C25" s="99">
        <f>'III.část_1.5_VON'!G19</f>
        <v>0</v>
      </c>
      <c r="D25" s="23"/>
      <c r="E25" s="1"/>
      <c r="F25" s="1"/>
      <c r="G25" s="1"/>
      <c r="H25" s="1"/>
      <c r="I25" s="33"/>
      <c r="J25" s="31"/>
    </row>
    <row r="26" spans="1:10" ht="15" x14ac:dyDescent="0.2">
      <c r="A26" s="76" t="s">
        <v>174</v>
      </c>
      <c r="B26" s="96"/>
      <c r="C26" s="97">
        <f>C9+C14+C20</f>
        <v>0</v>
      </c>
    </row>
    <row r="27" spans="1:10" x14ac:dyDescent="0.2">
      <c r="A27" s="10"/>
      <c r="B27" s="10"/>
      <c r="C27" s="10"/>
    </row>
    <row r="33" spans="1:3" x14ac:dyDescent="0.2">
      <c r="A33" s="10"/>
      <c r="B33" s="10"/>
      <c r="C33" s="10"/>
    </row>
    <row r="34" spans="1:3" x14ac:dyDescent="0.2">
      <c r="A34" s="10"/>
      <c r="B34" s="10"/>
      <c r="C34" s="10"/>
    </row>
    <row r="35" spans="1:3" x14ac:dyDescent="0.2">
      <c r="A35" s="10"/>
      <c r="B35" s="10"/>
      <c r="C35" s="10"/>
    </row>
    <row r="57" spans="4:4" x14ac:dyDescent="0.2">
      <c r="D57" s="13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1:4" x14ac:dyDescent="0.2">
      <c r="D65" s="10"/>
    </row>
    <row r="66" spans="1:4" x14ac:dyDescent="0.2">
      <c r="D66" s="10"/>
    </row>
    <row r="67" spans="1:4" x14ac:dyDescent="0.2">
      <c r="A67" s="11"/>
      <c r="D67" s="10"/>
    </row>
    <row r="68" spans="1:4" x14ac:dyDescent="0.2">
      <c r="A68" s="10"/>
      <c r="B68" s="13"/>
      <c r="C68" s="13"/>
      <c r="D68" s="10"/>
    </row>
    <row r="69" spans="1:4" x14ac:dyDescent="0.2">
      <c r="A69" s="15"/>
      <c r="B69" s="10"/>
      <c r="C69" s="10"/>
      <c r="D69" s="10"/>
    </row>
    <row r="70" spans="1:4" x14ac:dyDescent="0.2">
      <c r="A70" s="10"/>
      <c r="B70" s="10"/>
      <c r="C70" s="10"/>
      <c r="D70" s="10"/>
    </row>
    <row r="71" spans="1:4" x14ac:dyDescent="0.2">
      <c r="A71" s="10"/>
      <c r="B71" s="10"/>
      <c r="C71" s="10"/>
    </row>
    <row r="72" spans="1:4" x14ac:dyDescent="0.2">
      <c r="A72" s="10"/>
      <c r="B72" s="10"/>
      <c r="C72" s="10"/>
    </row>
    <row r="73" spans="1:4" x14ac:dyDescent="0.2">
      <c r="A73" s="10"/>
      <c r="B73" s="10"/>
      <c r="C73" s="10"/>
    </row>
    <row r="74" spans="1:4" x14ac:dyDescent="0.2">
      <c r="A74" s="10"/>
      <c r="B74" s="10"/>
      <c r="C74" s="10"/>
    </row>
    <row r="75" spans="1:4" x14ac:dyDescent="0.2">
      <c r="A75" s="10"/>
      <c r="B75" s="10"/>
      <c r="C75" s="10"/>
    </row>
    <row r="76" spans="1:4" x14ac:dyDescent="0.2">
      <c r="A76" s="10"/>
      <c r="B76" s="10"/>
      <c r="C76" s="10"/>
    </row>
    <row r="77" spans="1:4" x14ac:dyDescent="0.2">
      <c r="A77" s="10"/>
      <c r="B77" s="10"/>
      <c r="C77" s="10"/>
    </row>
    <row r="78" spans="1:4" x14ac:dyDescent="0.2">
      <c r="A78" s="10"/>
      <c r="B78" s="10"/>
      <c r="C78" s="10"/>
    </row>
    <row r="79" spans="1:4" x14ac:dyDescent="0.2">
      <c r="A79" s="10"/>
      <c r="B79" s="10"/>
      <c r="C79" s="10"/>
    </row>
    <row r="80" spans="1:4" x14ac:dyDescent="0.2">
      <c r="A80" s="10"/>
      <c r="B80" s="10"/>
      <c r="C80" s="10"/>
    </row>
    <row r="81" spans="1:3" x14ac:dyDescent="0.2">
      <c r="A81" s="10"/>
      <c r="B81" s="10"/>
      <c r="C81" s="10"/>
    </row>
  </sheetData>
  <sheetProtection algorithmName="SHA-512" hashValue="65HxaY+xG9jtFzvwEsso+Asmf+mMsV7UaTteGWlAbXjqsJ1Tpbq//I3yuo3kzDFnU7PfUnAu0FXL0vipm14pjw==" saltValue="GF/0b6+sITN7ZR0+1KYxrQ==" spinCount="100000" sheet="1" objects="1" scenarios="1"/>
  <mergeCells count="21">
    <mergeCell ref="B3:C5"/>
    <mergeCell ref="A3:A5"/>
    <mergeCell ref="A25:B25"/>
    <mergeCell ref="A20:B20"/>
    <mergeCell ref="A1:C1"/>
    <mergeCell ref="B6:C6"/>
    <mergeCell ref="A17:B17"/>
    <mergeCell ref="A16:B16"/>
    <mergeCell ref="A15:B15"/>
    <mergeCell ref="A14:B14"/>
    <mergeCell ref="A19:B19"/>
    <mergeCell ref="A21:B21"/>
    <mergeCell ref="A22:B22"/>
    <mergeCell ref="A23:B23"/>
    <mergeCell ref="A24:B24"/>
    <mergeCell ref="A10:B10"/>
    <mergeCell ref="A11:B11"/>
    <mergeCell ref="A12:B12"/>
    <mergeCell ref="A13:B13"/>
    <mergeCell ref="A8:B8"/>
    <mergeCell ref="A9:B9"/>
  </mergeCells>
  <printOptions horizontalCentered="1" gridLinesSet="0"/>
  <pageMargins left="0.51181102362204722" right="0.39370078740157483" top="0.39370078740157483" bottom="0.39370078740157483" header="0" footer="0.19685039370078741"/>
  <pageSetup paperSize="9" fitToHeight="0" orientation="portrait" horizontalDpi="4294967293" verticalDpi="4294967293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G91"/>
  <sheetViews>
    <sheetView workbookViewId="0">
      <selection activeCell="F72" sqref="F72"/>
    </sheetView>
  </sheetViews>
  <sheetFormatPr defaultRowHeight="12.75" x14ac:dyDescent="0.2"/>
  <cols>
    <col min="1" max="1" width="7.140625" bestFit="1" customWidth="1"/>
    <col min="2" max="2" width="11.5703125" customWidth="1"/>
    <col min="3" max="3" width="54.42578125" customWidth="1"/>
    <col min="7" max="7" width="10.140625" customWidth="1"/>
  </cols>
  <sheetData>
    <row r="1" spans="1:7" ht="15.75" x14ac:dyDescent="0.25">
      <c r="A1" s="295" t="s">
        <v>186</v>
      </c>
      <c r="B1" s="295"/>
      <c r="C1" s="295"/>
      <c r="D1" s="295"/>
      <c r="E1" s="295"/>
      <c r="F1" s="295"/>
      <c r="G1" s="295"/>
    </row>
    <row r="2" spans="1:7" x14ac:dyDescent="0.2">
      <c r="A2" s="296"/>
      <c r="B2" s="297"/>
      <c r="C2" s="297"/>
      <c r="D2" s="297"/>
      <c r="E2" s="297"/>
      <c r="F2" s="297"/>
      <c r="G2" s="298"/>
    </row>
    <row r="3" spans="1:7" x14ac:dyDescent="0.2">
      <c r="A3" s="299" t="s">
        <v>187</v>
      </c>
      <c r="B3" s="299"/>
      <c r="C3" s="299"/>
      <c r="D3" s="299"/>
      <c r="E3" s="299"/>
      <c r="F3" s="299"/>
      <c r="G3" s="299"/>
    </row>
    <row r="4" spans="1:7" x14ac:dyDescent="0.2">
      <c r="A4" s="299" t="s">
        <v>188</v>
      </c>
      <c r="B4" s="299"/>
      <c r="C4" s="299"/>
      <c r="D4" s="299"/>
      <c r="E4" s="299"/>
      <c r="F4" s="299"/>
      <c r="G4" s="299"/>
    </row>
    <row r="6" spans="1:7" x14ac:dyDescent="0.2">
      <c r="A6" s="100" t="s">
        <v>1</v>
      </c>
      <c r="B6" s="101" t="s">
        <v>189</v>
      </c>
      <c r="C6" s="101" t="s">
        <v>190</v>
      </c>
      <c r="D6" s="102" t="s">
        <v>2</v>
      </c>
      <c r="E6" s="103" t="s">
        <v>191</v>
      </c>
      <c r="F6" s="104" t="s">
        <v>192</v>
      </c>
      <c r="G6" s="105" t="s">
        <v>193</v>
      </c>
    </row>
    <row r="7" spans="1:7" x14ac:dyDescent="0.2">
      <c r="A7" s="106">
        <v>1</v>
      </c>
      <c r="B7" s="107" t="s">
        <v>194</v>
      </c>
      <c r="C7" s="108" t="s">
        <v>195</v>
      </c>
      <c r="D7" s="109" t="s">
        <v>4</v>
      </c>
      <c r="E7" s="110">
        <v>1</v>
      </c>
      <c r="F7" s="111"/>
      <c r="G7" s="112">
        <f>F7*E7</f>
        <v>0</v>
      </c>
    </row>
    <row r="8" spans="1:7" x14ac:dyDescent="0.2">
      <c r="A8" s="113"/>
      <c r="B8" s="114"/>
      <c r="C8" s="115" t="s">
        <v>196</v>
      </c>
      <c r="D8" s="116"/>
      <c r="E8" s="117"/>
      <c r="F8" s="118"/>
      <c r="G8" s="119"/>
    </row>
    <row r="9" spans="1:7" ht="22.5" x14ac:dyDescent="0.2">
      <c r="A9" s="113"/>
      <c r="B9" s="114"/>
      <c r="C9" s="115" t="s">
        <v>197</v>
      </c>
      <c r="D9" s="120"/>
      <c r="E9" s="121"/>
      <c r="F9" s="114"/>
      <c r="G9" s="122"/>
    </row>
    <row r="10" spans="1:7" x14ac:dyDescent="0.2">
      <c r="A10" s="113"/>
      <c r="B10" s="114"/>
      <c r="C10" s="123">
        <v>1</v>
      </c>
      <c r="D10" s="120"/>
      <c r="E10" s="121"/>
      <c r="F10" s="114"/>
      <c r="G10" s="122"/>
    </row>
    <row r="11" spans="1:7" x14ac:dyDescent="0.2">
      <c r="A11" s="106">
        <v>2</v>
      </c>
      <c r="B11" s="107" t="s">
        <v>198</v>
      </c>
      <c r="C11" s="108" t="s">
        <v>199</v>
      </c>
      <c r="D11" s="109" t="s">
        <v>4</v>
      </c>
      <c r="E11" s="110">
        <v>1</v>
      </c>
      <c r="F11" s="111"/>
      <c r="G11" s="112">
        <f>F11*E11</f>
        <v>0</v>
      </c>
    </row>
    <row r="12" spans="1:7" x14ac:dyDescent="0.2">
      <c r="A12" s="113"/>
      <c r="B12" s="114"/>
      <c r="C12" s="115" t="s">
        <v>196</v>
      </c>
      <c r="D12" s="116"/>
      <c r="E12" s="117"/>
      <c r="F12" s="118"/>
      <c r="G12" s="119"/>
    </row>
    <row r="13" spans="1:7" ht="22.5" x14ac:dyDescent="0.2">
      <c r="A13" s="113"/>
      <c r="B13" s="114"/>
      <c r="C13" s="115" t="s">
        <v>197</v>
      </c>
      <c r="D13" s="120"/>
      <c r="E13" s="121"/>
      <c r="F13" s="114"/>
      <c r="G13" s="122"/>
    </row>
    <row r="14" spans="1:7" x14ac:dyDescent="0.2">
      <c r="A14" s="113"/>
      <c r="B14" s="114"/>
      <c r="C14" s="123">
        <v>1</v>
      </c>
      <c r="D14" s="120"/>
      <c r="E14" s="121"/>
      <c r="F14" s="114"/>
      <c r="G14" s="122"/>
    </row>
    <row r="15" spans="1:7" ht="22.5" x14ac:dyDescent="0.2">
      <c r="A15" s="106">
        <v>3</v>
      </c>
      <c r="B15" s="107" t="s">
        <v>200</v>
      </c>
      <c r="C15" s="124" t="s">
        <v>201</v>
      </c>
      <c r="D15" s="109" t="s">
        <v>4</v>
      </c>
      <c r="E15" s="125">
        <v>2</v>
      </c>
      <c r="F15" s="126"/>
      <c r="G15" s="112">
        <f>F15*E15</f>
        <v>0</v>
      </c>
    </row>
    <row r="16" spans="1:7" x14ac:dyDescent="0.2">
      <c r="A16" s="113"/>
      <c r="B16" s="114"/>
      <c r="C16" s="123" t="s">
        <v>202</v>
      </c>
      <c r="D16" s="127"/>
      <c r="E16" s="128"/>
      <c r="F16" s="118"/>
      <c r="G16" s="129"/>
    </row>
    <row r="17" spans="1:7" x14ac:dyDescent="0.2">
      <c r="A17" s="113"/>
      <c r="B17" s="114"/>
      <c r="C17" s="123">
        <v>2</v>
      </c>
      <c r="D17" s="127"/>
      <c r="E17" s="128"/>
      <c r="F17" s="118"/>
      <c r="G17" s="129"/>
    </row>
    <row r="18" spans="1:7" x14ac:dyDescent="0.2">
      <c r="A18" s="106">
        <v>4</v>
      </c>
      <c r="B18" s="107" t="s">
        <v>203</v>
      </c>
      <c r="C18" s="124" t="s">
        <v>204</v>
      </c>
      <c r="D18" s="109" t="s">
        <v>4</v>
      </c>
      <c r="E18" s="125">
        <v>23</v>
      </c>
      <c r="F18" s="126"/>
      <c r="G18" s="112">
        <f>F18*E18</f>
        <v>0</v>
      </c>
    </row>
    <row r="19" spans="1:7" x14ac:dyDescent="0.2">
      <c r="A19" s="113"/>
      <c r="B19" s="114"/>
      <c r="C19" s="123" t="s">
        <v>202</v>
      </c>
      <c r="D19" s="127"/>
      <c r="E19" s="128"/>
      <c r="F19" s="118"/>
      <c r="G19" s="129"/>
    </row>
    <row r="20" spans="1:7" x14ac:dyDescent="0.2">
      <c r="A20" s="113"/>
      <c r="B20" s="114"/>
      <c r="C20" s="123">
        <v>23</v>
      </c>
      <c r="D20" s="127"/>
      <c r="E20" s="128"/>
      <c r="F20" s="118"/>
      <c r="G20" s="129"/>
    </row>
    <row r="21" spans="1:7" x14ac:dyDescent="0.2">
      <c r="A21" s="106">
        <v>5</v>
      </c>
      <c r="B21" s="107" t="s">
        <v>205</v>
      </c>
      <c r="C21" s="124" t="s">
        <v>206</v>
      </c>
      <c r="D21" s="109" t="s">
        <v>4</v>
      </c>
      <c r="E21" s="125">
        <v>16</v>
      </c>
      <c r="F21" s="126"/>
      <c r="G21" s="112">
        <f>F21*E21</f>
        <v>0</v>
      </c>
    </row>
    <row r="22" spans="1:7" x14ac:dyDescent="0.2">
      <c r="A22" s="113"/>
      <c r="B22" s="114"/>
      <c r="C22" s="123" t="s">
        <v>202</v>
      </c>
      <c r="D22" s="127"/>
      <c r="E22" s="128"/>
      <c r="F22" s="118"/>
      <c r="G22" s="129"/>
    </row>
    <row r="23" spans="1:7" x14ac:dyDescent="0.2">
      <c r="A23" s="113"/>
      <c r="B23" s="114"/>
      <c r="C23" s="123">
        <v>16</v>
      </c>
      <c r="D23" s="127"/>
      <c r="E23" s="128"/>
      <c r="F23" s="118"/>
      <c r="G23" s="129"/>
    </row>
    <row r="24" spans="1:7" x14ac:dyDescent="0.2">
      <c r="A24" s="106">
        <v>6</v>
      </c>
      <c r="B24" s="107" t="s">
        <v>207</v>
      </c>
      <c r="C24" s="124" t="s">
        <v>208</v>
      </c>
      <c r="D24" s="109" t="s">
        <v>4</v>
      </c>
      <c r="E24" s="125">
        <v>12</v>
      </c>
      <c r="F24" s="126"/>
      <c r="G24" s="112">
        <f>F24*E24</f>
        <v>0</v>
      </c>
    </row>
    <row r="25" spans="1:7" x14ac:dyDescent="0.2">
      <c r="A25" s="113"/>
      <c r="B25" s="114"/>
      <c r="C25" s="123" t="s">
        <v>202</v>
      </c>
      <c r="D25" s="127"/>
      <c r="E25" s="128"/>
      <c r="F25" s="118"/>
      <c r="G25" s="129"/>
    </row>
    <row r="26" spans="1:7" x14ac:dyDescent="0.2">
      <c r="A26" s="113"/>
      <c r="B26" s="114"/>
      <c r="C26" s="123">
        <v>12</v>
      </c>
      <c r="D26" s="127"/>
      <c r="E26" s="128"/>
      <c r="F26" s="118"/>
      <c r="G26" s="129"/>
    </row>
    <row r="27" spans="1:7" x14ac:dyDescent="0.2">
      <c r="A27" s="106">
        <v>7</v>
      </c>
      <c r="B27" s="107" t="s">
        <v>209</v>
      </c>
      <c r="C27" s="124" t="s">
        <v>210</v>
      </c>
      <c r="D27" s="109" t="s">
        <v>4</v>
      </c>
      <c r="E27" s="125">
        <v>1</v>
      </c>
      <c r="F27" s="126"/>
      <c r="G27" s="112">
        <f>F27*E27</f>
        <v>0</v>
      </c>
    </row>
    <row r="28" spans="1:7" x14ac:dyDescent="0.2">
      <c r="A28" s="113"/>
      <c r="B28" s="114"/>
      <c r="C28" s="123" t="s">
        <v>202</v>
      </c>
      <c r="D28" s="127"/>
      <c r="E28" s="128"/>
      <c r="F28" s="118"/>
      <c r="G28" s="129"/>
    </row>
    <row r="29" spans="1:7" x14ac:dyDescent="0.2">
      <c r="A29" s="113"/>
      <c r="B29" s="114"/>
      <c r="C29" s="123">
        <v>1</v>
      </c>
      <c r="D29" s="127"/>
      <c r="E29" s="128"/>
      <c r="F29" s="118"/>
      <c r="G29" s="129"/>
    </row>
    <row r="30" spans="1:7" x14ac:dyDescent="0.2">
      <c r="A30" s="106">
        <v>8</v>
      </c>
      <c r="B30" s="107" t="s">
        <v>211</v>
      </c>
      <c r="C30" s="130" t="s">
        <v>212</v>
      </c>
      <c r="D30" s="106" t="s">
        <v>4</v>
      </c>
      <c r="E30" s="131">
        <v>1</v>
      </c>
      <c r="F30" s="132"/>
      <c r="G30" s="112">
        <f>F30*E30</f>
        <v>0</v>
      </c>
    </row>
    <row r="31" spans="1:7" x14ac:dyDescent="0.2">
      <c r="A31" s="113"/>
      <c r="B31" s="114"/>
      <c r="C31" s="123" t="s">
        <v>202</v>
      </c>
      <c r="D31" s="113"/>
      <c r="E31" s="121"/>
      <c r="F31" s="121"/>
      <c r="G31" s="129"/>
    </row>
    <row r="32" spans="1:7" x14ac:dyDescent="0.2">
      <c r="A32" s="113"/>
      <c r="B32" s="114"/>
      <c r="C32" s="123">
        <v>1</v>
      </c>
      <c r="D32" s="113"/>
      <c r="E32" s="121"/>
      <c r="F32" s="121"/>
      <c r="G32" s="129"/>
    </row>
    <row r="33" spans="1:7" x14ac:dyDescent="0.2">
      <c r="A33" s="106">
        <v>9</v>
      </c>
      <c r="B33" s="107" t="s">
        <v>213</v>
      </c>
      <c r="C33" s="108" t="s">
        <v>214</v>
      </c>
      <c r="D33" s="133" t="s">
        <v>4</v>
      </c>
      <c r="E33" s="131">
        <v>10</v>
      </c>
      <c r="F33" s="132"/>
      <c r="G33" s="112">
        <f t="shared" ref="G33:G39" si="0">F33*E33</f>
        <v>0</v>
      </c>
    </row>
    <row r="34" spans="1:7" x14ac:dyDescent="0.2">
      <c r="A34" s="113"/>
      <c r="B34" s="114"/>
      <c r="C34" s="123" t="s">
        <v>202</v>
      </c>
      <c r="D34" s="120"/>
      <c r="E34" s="121"/>
      <c r="F34" s="121"/>
      <c r="G34" s="129"/>
    </row>
    <row r="35" spans="1:7" x14ac:dyDescent="0.2">
      <c r="A35" s="113"/>
      <c r="B35" s="114"/>
      <c r="C35" s="123">
        <v>10</v>
      </c>
      <c r="D35" s="120"/>
      <c r="E35" s="121"/>
      <c r="F35" s="121"/>
      <c r="G35" s="129"/>
    </row>
    <row r="36" spans="1:7" x14ac:dyDescent="0.2">
      <c r="A36" s="106">
        <v>10</v>
      </c>
      <c r="B36" s="107" t="s">
        <v>215</v>
      </c>
      <c r="C36" s="134" t="s">
        <v>216</v>
      </c>
      <c r="D36" s="106" t="s">
        <v>4</v>
      </c>
      <c r="E36" s="131">
        <v>10</v>
      </c>
      <c r="F36" s="132"/>
      <c r="G36" s="112">
        <f t="shared" si="0"/>
        <v>0</v>
      </c>
    </row>
    <row r="37" spans="1:7" x14ac:dyDescent="0.2">
      <c r="A37" s="113"/>
      <c r="B37" s="114"/>
      <c r="C37" s="123" t="s">
        <v>202</v>
      </c>
      <c r="D37" s="113"/>
      <c r="E37" s="121"/>
      <c r="F37" s="121"/>
      <c r="G37" s="129"/>
    </row>
    <row r="38" spans="1:7" x14ac:dyDescent="0.2">
      <c r="A38" s="113"/>
      <c r="B38" s="114"/>
      <c r="C38" s="123">
        <v>10</v>
      </c>
      <c r="D38" s="113"/>
      <c r="E38" s="121"/>
      <c r="F38" s="121"/>
      <c r="G38" s="129"/>
    </row>
    <row r="39" spans="1:7" ht="22.5" x14ac:dyDescent="0.2">
      <c r="A39" s="106">
        <v>11</v>
      </c>
      <c r="B39" s="107" t="s">
        <v>217</v>
      </c>
      <c r="C39" s="130" t="s">
        <v>218</v>
      </c>
      <c r="D39" s="135" t="s">
        <v>4</v>
      </c>
      <c r="E39" s="136">
        <v>3</v>
      </c>
      <c r="F39" s="137"/>
      <c r="G39" s="138">
        <f t="shared" si="0"/>
        <v>0</v>
      </c>
    </row>
    <row r="40" spans="1:7" x14ac:dyDescent="0.2">
      <c r="A40" s="113"/>
      <c r="B40" s="114"/>
      <c r="C40" s="123" t="s">
        <v>202</v>
      </c>
      <c r="D40" s="113"/>
      <c r="E40" s="121"/>
      <c r="F40" s="121"/>
      <c r="G40" s="129"/>
    </row>
    <row r="41" spans="1:7" x14ac:dyDescent="0.2">
      <c r="A41" s="113"/>
      <c r="B41" s="114"/>
      <c r="C41" s="123">
        <v>3</v>
      </c>
      <c r="D41" s="113"/>
      <c r="E41" s="121"/>
      <c r="F41" s="121"/>
      <c r="G41" s="129"/>
    </row>
    <row r="42" spans="1:7" ht="22.5" x14ac:dyDescent="0.2">
      <c r="A42" s="106">
        <v>12</v>
      </c>
      <c r="B42" s="107" t="s">
        <v>219</v>
      </c>
      <c r="C42" s="139" t="s">
        <v>220</v>
      </c>
      <c r="D42" s="106" t="s">
        <v>58</v>
      </c>
      <c r="E42" s="131">
        <v>50</v>
      </c>
      <c r="F42" s="140"/>
      <c r="G42" s="112">
        <f>F42*E42</f>
        <v>0</v>
      </c>
    </row>
    <row r="43" spans="1:7" x14ac:dyDescent="0.2">
      <c r="A43" s="113"/>
      <c r="B43" s="114"/>
      <c r="C43" s="123" t="s">
        <v>202</v>
      </c>
      <c r="D43" s="113"/>
      <c r="E43" s="121"/>
      <c r="F43" s="121"/>
      <c r="G43" s="129"/>
    </row>
    <row r="44" spans="1:7" x14ac:dyDescent="0.2">
      <c r="A44" s="113"/>
      <c r="B44" s="114"/>
      <c r="C44" s="123">
        <v>50</v>
      </c>
      <c r="D44" s="113"/>
      <c r="E44" s="121"/>
      <c r="F44" s="121"/>
      <c r="G44" s="129"/>
    </row>
    <row r="45" spans="1:7" x14ac:dyDescent="0.2">
      <c r="A45" s="106">
        <v>13</v>
      </c>
      <c r="B45" s="107" t="s">
        <v>221</v>
      </c>
      <c r="C45" s="139" t="s">
        <v>222</v>
      </c>
      <c r="D45" s="106" t="s">
        <v>58</v>
      </c>
      <c r="E45" s="131">
        <v>10</v>
      </c>
      <c r="F45" s="140"/>
      <c r="G45" s="112">
        <f>F45*E45</f>
        <v>0</v>
      </c>
    </row>
    <row r="46" spans="1:7" x14ac:dyDescent="0.2">
      <c r="A46" s="113"/>
      <c r="B46" s="114"/>
      <c r="C46" s="123" t="s">
        <v>202</v>
      </c>
      <c r="D46" s="113"/>
      <c r="E46" s="121"/>
      <c r="F46" s="121"/>
      <c r="G46" s="129"/>
    </row>
    <row r="47" spans="1:7" x14ac:dyDescent="0.2">
      <c r="A47" s="113"/>
      <c r="B47" s="114"/>
      <c r="C47" s="123">
        <v>10</v>
      </c>
      <c r="D47" s="113"/>
      <c r="E47" s="121"/>
      <c r="F47" s="121"/>
      <c r="G47" s="129"/>
    </row>
    <row r="48" spans="1:7" x14ac:dyDescent="0.2">
      <c r="A48" s="106">
        <v>14</v>
      </c>
      <c r="B48" s="107" t="s">
        <v>223</v>
      </c>
      <c r="C48" s="130" t="s">
        <v>224</v>
      </c>
      <c r="D48" s="106" t="s">
        <v>58</v>
      </c>
      <c r="E48" s="131">
        <v>30</v>
      </c>
      <c r="F48" s="140"/>
      <c r="G48" s="112">
        <f>F48*E48</f>
        <v>0</v>
      </c>
    </row>
    <row r="49" spans="1:7" x14ac:dyDescent="0.2">
      <c r="A49" s="113"/>
      <c r="B49" s="114"/>
      <c r="C49" s="123" t="s">
        <v>202</v>
      </c>
      <c r="D49" s="113"/>
      <c r="E49" s="121"/>
      <c r="F49" s="121"/>
      <c r="G49" s="129"/>
    </row>
    <row r="50" spans="1:7" x14ac:dyDescent="0.2">
      <c r="A50" s="113"/>
      <c r="B50" s="114"/>
      <c r="C50" s="123">
        <v>25</v>
      </c>
      <c r="D50" s="113"/>
      <c r="E50" s="121"/>
      <c r="F50" s="121"/>
      <c r="G50" s="129"/>
    </row>
    <row r="51" spans="1:7" x14ac:dyDescent="0.2">
      <c r="A51" s="106">
        <v>15</v>
      </c>
      <c r="B51" s="107" t="s">
        <v>225</v>
      </c>
      <c r="C51" s="134" t="s">
        <v>226</v>
      </c>
      <c r="D51" s="106" t="s">
        <v>58</v>
      </c>
      <c r="E51" s="131">
        <v>156</v>
      </c>
      <c r="F51" s="132"/>
      <c r="G51" s="112">
        <f>F51*E51</f>
        <v>0</v>
      </c>
    </row>
    <row r="52" spans="1:7" x14ac:dyDescent="0.2">
      <c r="A52" s="113"/>
      <c r="B52" s="114"/>
      <c r="C52" s="123" t="s">
        <v>227</v>
      </c>
      <c r="D52" s="113"/>
      <c r="E52" s="121"/>
      <c r="F52" s="121"/>
      <c r="G52" s="129"/>
    </row>
    <row r="53" spans="1:7" x14ac:dyDescent="0.2">
      <c r="A53" s="113"/>
      <c r="B53" s="114"/>
      <c r="C53" s="123">
        <v>156</v>
      </c>
      <c r="D53" s="113"/>
      <c r="E53" s="121"/>
      <c r="F53" s="121"/>
      <c r="G53" s="129"/>
    </row>
    <row r="54" spans="1:7" x14ac:dyDescent="0.2">
      <c r="A54" s="106">
        <v>16</v>
      </c>
      <c r="B54" s="107" t="s">
        <v>228</v>
      </c>
      <c r="C54" s="134" t="s">
        <v>229</v>
      </c>
      <c r="D54" s="106" t="s">
        <v>58</v>
      </c>
      <c r="E54" s="131">
        <v>234</v>
      </c>
      <c r="F54" s="132"/>
      <c r="G54" s="112">
        <f>F54*E54</f>
        <v>0</v>
      </c>
    </row>
    <row r="55" spans="1:7" x14ac:dyDescent="0.2">
      <c r="A55" s="113"/>
      <c r="B55" s="114"/>
      <c r="C55" s="123" t="s">
        <v>227</v>
      </c>
      <c r="D55" s="113"/>
      <c r="E55" s="121"/>
      <c r="F55" s="121"/>
      <c r="G55" s="129"/>
    </row>
    <row r="56" spans="1:7" x14ac:dyDescent="0.2">
      <c r="A56" s="113"/>
      <c r="B56" s="114"/>
      <c r="C56" s="123">
        <v>234</v>
      </c>
      <c r="D56" s="113"/>
      <c r="E56" s="121"/>
      <c r="F56" s="121"/>
      <c r="G56" s="129"/>
    </row>
    <row r="57" spans="1:7" x14ac:dyDescent="0.2">
      <c r="A57" s="106">
        <v>17</v>
      </c>
      <c r="B57" s="107" t="s">
        <v>230</v>
      </c>
      <c r="C57" s="108" t="s">
        <v>231</v>
      </c>
      <c r="D57" s="133" t="s">
        <v>58</v>
      </c>
      <c r="E57" s="131">
        <v>26</v>
      </c>
      <c r="F57" s="132"/>
      <c r="G57" s="112">
        <f>F57*E57</f>
        <v>0</v>
      </c>
    </row>
    <row r="58" spans="1:7" x14ac:dyDescent="0.2">
      <c r="A58" s="113"/>
      <c r="B58" s="114"/>
      <c r="C58" s="123" t="s">
        <v>227</v>
      </c>
      <c r="D58" s="120"/>
      <c r="E58" s="121"/>
      <c r="F58" s="121"/>
      <c r="G58" s="129"/>
    </row>
    <row r="59" spans="1:7" x14ac:dyDescent="0.2">
      <c r="A59" s="113"/>
      <c r="B59" s="114"/>
      <c r="C59" s="123">
        <v>26</v>
      </c>
      <c r="D59" s="141"/>
      <c r="E59" s="141"/>
      <c r="F59" s="141"/>
      <c r="G59" s="141"/>
    </row>
    <row r="60" spans="1:7" x14ac:dyDescent="0.2">
      <c r="A60" s="106">
        <v>18</v>
      </c>
      <c r="B60" s="107" t="s">
        <v>232</v>
      </c>
      <c r="C60" s="108" t="s">
        <v>233</v>
      </c>
      <c r="D60" s="133" t="s">
        <v>58</v>
      </c>
      <c r="E60" s="108">
        <v>26</v>
      </c>
      <c r="F60" s="132"/>
      <c r="G60" s="108">
        <f>F60*E60</f>
        <v>0</v>
      </c>
    </row>
    <row r="61" spans="1:7" x14ac:dyDescent="0.2">
      <c r="A61" s="113"/>
      <c r="B61" s="114"/>
      <c r="C61" s="123" t="s">
        <v>227</v>
      </c>
      <c r="D61" s="113"/>
      <c r="E61" s="121"/>
      <c r="F61" s="121"/>
      <c r="G61" s="129"/>
    </row>
    <row r="62" spans="1:7" x14ac:dyDescent="0.2">
      <c r="A62" s="113"/>
      <c r="B62" s="114"/>
      <c r="C62" s="123">
        <v>26</v>
      </c>
      <c r="D62" s="113"/>
      <c r="E62" s="121"/>
      <c r="F62" s="121"/>
      <c r="G62" s="129"/>
    </row>
    <row r="63" spans="1:7" x14ac:dyDescent="0.2">
      <c r="A63" s="106">
        <v>19</v>
      </c>
      <c r="B63" s="107" t="s">
        <v>234</v>
      </c>
      <c r="C63" s="108" t="s">
        <v>235</v>
      </c>
      <c r="D63" s="133" t="s">
        <v>58</v>
      </c>
      <c r="E63" s="131">
        <v>60</v>
      </c>
      <c r="F63" s="132"/>
      <c r="G63" s="112">
        <f>F63*E63</f>
        <v>0</v>
      </c>
    </row>
    <row r="64" spans="1:7" x14ac:dyDescent="0.2">
      <c r="A64" s="113"/>
      <c r="B64" s="114"/>
      <c r="C64" s="123" t="s">
        <v>227</v>
      </c>
      <c r="D64" s="113"/>
      <c r="E64" s="121"/>
      <c r="F64" s="121"/>
      <c r="G64" s="129"/>
    </row>
    <row r="65" spans="1:7" x14ac:dyDescent="0.2">
      <c r="A65" s="113"/>
      <c r="B65" s="114"/>
      <c r="C65" s="123">
        <v>60</v>
      </c>
      <c r="D65" s="113"/>
      <c r="E65" s="121"/>
      <c r="F65" s="121"/>
      <c r="G65" s="129"/>
    </row>
    <row r="66" spans="1:7" x14ac:dyDescent="0.2">
      <c r="A66" s="106">
        <v>20</v>
      </c>
      <c r="B66" s="107" t="s">
        <v>236</v>
      </c>
      <c r="C66" s="134" t="s">
        <v>237</v>
      </c>
      <c r="D66" s="106" t="s">
        <v>58</v>
      </c>
      <c r="E66" s="131">
        <v>30</v>
      </c>
      <c r="F66" s="132"/>
      <c r="G66" s="112">
        <f>F66*E66</f>
        <v>0</v>
      </c>
    </row>
    <row r="67" spans="1:7" x14ac:dyDescent="0.2">
      <c r="A67" s="113"/>
      <c r="B67" s="114"/>
      <c r="C67" s="123" t="s">
        <v>227</v>
      </c>
      <c r="D67" s="113"/>
      <c r="E67" s="121"/>
      <c r="F67" s="121"/>
      <c r="G67" s="129"/>
    </row>
    <row r="68" spans="1:7" x14ac:dyDescent="0.2">
      <c r="A68" s="113"/>
      <c r="B68" s="114"/>
      <c r="C68" s="123">
        <v>30</v>
      </c>
      <c r="D68" s="113"/>
      <c r="E68" s="121"/>
      <c r="F68" s="121"/>
      <c r="G68" s="129"/>
    </row>
    <row r="69" spans="1:7" x14ac:dyDescent="0.2">
      <c r="A69" s="106">
        <v>21</v>
      </c>
      <c r="B69" s="107" t="s">
        <v>238</v>
      </c>
      <c r="C69" s="108" t="s">
        <v>239</v>
      </c>
      <c r="D69" s="133" t="s">
        <v>58</v>
      </c>
      <c r="E69" s="131">
        <v>100</v>
      </c>
      <c r="F69" s="132"/>
      <c r="G69" s="112">
        <f>F69*E69</f>
        <v>0</v>
      </c>
    </row>
    <row r="70" spans="1:7" x14ac:dyDescent="0.2">
      <c r="A70" s="113"/>
      <c r="B70" s="114"/>
      <c r="C70" s="123" t="s">
        <v>227</v>
      </c>
      <c r="D70" s="120"/>
      <c r="E70" s="121"/>
      <c r="F70" s="121"/>
      <c r="G70" s="129"/>
    </row>
    <row r="71" spans="1:7" x14ac:dyDescent="0.2">
      <c r="A71" s="113"/>
      <c r="B71" s="114"/>
      <c r="C71" s="123">
        <v>100</v>
      </c>
      <c r="D71" s="120"/>
      <c r="E71" s="121"/>
      <c r="F71" s="121"/>
      <c r="G71" s="129"/>
    </row>
    <row r="72" spans="1:7" x14ac:dyDescent="0.2">
      <c r="A72" s="106">
        <v>22</v>
      </c>
      <c r="B72" s="107" t="s">
        <v>240</v>
      </c>
      <c r="C72" s="134" t="s">
        <v>241</v>
      </c>
      <c r="D72" s="106" t="s">
        <v>242</v>
      </c>
      <c r="E72" s="131">
        <v>10</v>
      </c>
      <c r="F72" s="132"/>
      <c r="G72" s="112">
        <f t="shared" ref="G72:G82" si="1">F72*E72</f>
        <v>0</v>
      </c>
    </row>
    <row r="73" spans="1:7" x14ac:dyDescent="0.2">
      <c r="A73" s="113"/>
      <c r="B73" s="114"/>
      <c r="C73" s="123">
        <v>10</v>
      </c>
      <c r="D73" s="113"/>
      <c r="E73" s="121"/>
      <c r="F73" s="121"/>
      <c r="G73" s="129"/>
    </row>
    <row r="74" spans="1:7" x14ac:dyDescent="0.2">
      <c r="A74" s="106">
        <v>23</v>
      </c>
      <c r="B74" s="107" t="s">
        <v>243</v>
      </c>
      <c r="C74" s="142" t="s">
        <v>244</v>
      </c>
      <c r="D74" s="143" t="s">
        <v>242</v>
      </c>
      <c r="E74" s="110">
        <v>5</v>
      </c>
      <c r="F74" s="126"/>
      <c r="G74" s="112">
        <f t="shared" si="1"/>
        <v>0</v>
      </c>
    </row>
    <row r="75" spans="1:7" x14ac:dyDescent="0.2">
      <c r="A75" s="113"/>
      <c r="B75" s="114"/>
      <c r="C75" s="123">
        <v>5</v>
      </c>
      <c r="D75" s="116"/>
      <c r="E75" s="117"/>
      <c r="F75" s="118"/>
      <c r="G75" s="129"/>
    </row>
    <row r="76" spans="1:7" x14ac:dyDescent="0.2">
      <c r="A76" s="106">
        <v>24</v>
      </c>
      <c r="B76" s="107" t="s">
        <v>245</v>
      </c>
      <c r="C76" s="144" t="s">
        <v>246</v>
      </c>
      <c r="D76" s="106" t="s">
        <v>242</v>
      </c>
      <c r="E76" s="131">
        <v>24</v>
      </c>
      <c r="F76" s="132"/>
      <c r="G76" s="112">
        <f t="shared" si="1"/>
        <v>0</v>
      </c>
    </row>
    <row r="77" spans="1:7" x14ac:dyDescent="0.2">
      <c r="A77" s="113"/>
      <c r="B77" s="114"/>
      <c r="C77" s="123">
        <v>16</v>
      </c>
      <c r="D77" s="113"/>
      <c r="E77" s="121"/>
      <c r="F77" s="121"/>
      <c r="G77" s="129"/>
    </row>
    <row r="78" spans="1:7" x14ac:dyDescent="0.2">
      <c r="A78" s="106">
        <v>25</v>
      </c>
      <c r="B78" s="107" t="s">
        <v>247</v>
      </c>
      <c r="C78" s="142" t="s">
        <v>248</v>
      </c>
      <c r="D78" s="106" t="s">
        <v>242</v>
      </c>
      <c r="E78" s="131">
        <v>20</v>
      </c>
      <c r="F78" s="132"/>
      <c r="G78" s="112">
        <f>F78*E78</f>
        <v>0</v>
      </c>
    </row>
    <row r="79" spans="1:7" x14ac:dyDescent="0.2">
      <c r="A79" s="113"/>
      <c r="B79" s="114"/>
      <c r="C79" s="123">
        <v>16</v>
      </c>
      <c r="D79" s="113"/>
      <c r="E79" s="121"/>
      <c r="F79" s="121"/>
      <c r="G79" s="129"/>
    </row>
    <row r="80" spans="1:7" x14ac:dyDescent="0.2">
      <c r="A80" s="106">
        <v>26</v>
      </c>
      <c r="B80" s="107" t="s">
        <v>249</v>
      </c>
      <c r="C80" s="134" t="s">
        <v>250</v>
      </c>
      <c r="D80" s="106" t="s">
        <v>4</v>
      </c>
      <c r="E80" s="131">
        <v>1</v>
      </c>
      <c r="F80" s="132"/>
      <c r="G80" s="112">
        <f t="shared" si="1"/>
        <v>0</v>
      </c>
    </row>
    <row r="81" spans="1:7" x14ac:dyDescent="0.2">
      <c r="A81" s="113"/>
      <c r="B81" s="114"/>
      <c r="C81" s="123">
        <v>1</v>
      </c>
      <c r="D81" s="113"/>
      <c r="E81" s="121"/>
      <c r="F81" s="121"/>
      <c r="G81" s="129"/>
    </row>
    <row r="82" spans="1:7" x14ac:dyDescent="0.2">
      <c r="A82" s="106">
        <v>27</v>
      </c>
      <c r="B82" s="107" t="s">
        <v>251</v>
      </c>
      <c r="C82" s="130" t="s">
        <v>252</v>
      </c>
      <c r="D82" s="143" t="s">
        <v>72</v>
      </c>
      <c r="E82" s="110">
        <v>10</v>
      </c>
      <c r="F82" s="126"/>
      <c r="G82" s="112">
        <f t="shared" si="1"/>
        <v>0</v>
      </c>
    </row>
    <row r="83" spans="1:7" x14ac:dyDescent="0.2">
      <c r="A83" s="113"/>
      <c r="B83" s="114"/>
      <c r="C83" s="123">
        <v>40</v>
      </c>
      <c r="D83" s="116"/>
      <c r="E83" s="117"/>
      <c r="F83" s="118"/>
      <c r="G83" s="129"/>
    </row>
    <row r="84" spans="1:7" x14ac:dyDescent="0.2">
      <c r="A84" s="106">
        <v>28</v>
      </c>
      <c r="B84" s="107" t="s">
        <v>253</v>
      </c>
      <c r="C84" s="130" t="s">
        <v>254</v>
      </c>
      <c r="D84" s="143" t="s">
        <v>4</v>
      </c>
      <c r="E84" s="110">
        <v>1</v>
      </c>
      <c r="F84" s="126"/>
      <c r="G84" s="112">
        <f>F84*E84</f>
        <v>0</v>
      </c>
    </row>
    <row r="85" spans="1:7" x14ac:dyDescent="0.2">
      <c r="A85" s="113"/>
      <c r="B85" s="114"/>
      <c r="C85" s="123">
        <v>1</v>
      </c>
      <c r="D85" s="116"/>
      <c r="E85" s="117"/>
      <c r="F85" s="118"/>
      <c r="G85" s="129"/>
    </row>
    <row r="86" spans="1:7" x14ac:dyDescent="0.2">
      <c r="A86" s="106">
        <v>29</v>
      </c>
      <c r="B86" s="107" t="s">
        <v>255</v>
      </c>
      <c r="C86" s="130" t="s">
        <v>256</v>
      </c>
      <c r="D86" s="143" t="s">
        <v>242</v>
      </c>
      <c r="E86" s="110">
        <v>50</v>
      </c>
      <c r="F86" s="126"/>
      <c r="G86" s="112">
        <f>F86*E86</f>
        <v>0</v>
      </c>
    </row>
    <row r="87" spans="1:7" x14ac:dyDescent="0.2">
      <c r="A87" s="113"/>
      <c r="B87" s="114"/>
      <c r="C87" s="123">
        <v>6</v>
      </c>
      <c r="D87" s="116"/>
      <c r="E87" s="117"/>
      <c r="F87" s="118"/>
      <c r="G87" s="129"/>
    </row>
    <row r="88" spans="1:7" ht="22.5" x14ac:dyDescent="0.2">
      <c r="A88" s="106">
        <v>30</v>
      </c>
      <c r="B88" s="107" t="s">
        <v>257</v>
      </c>
      <c r="C88" s="130" t="s">
        <v>258</v>
      </c>
      <c r="D88" s="143" t="s">
        <v>242</v>
      </c>
      <c r="E88" s="110">
        <v>20</v>
      </c>
      <c r="F88" s="126"/>
      <c r="G88" s="112">
        <f>E88*F88</f>
        <v>0</v>
      </c>
    </row>
    <row r="89" spans="1:7" x14ac:dyDescent="0.2">
      <c r="A89" s="113"/>
      <c r="B89" s="114"/>
      <c r="C89" s="123">
        <v>20</v>
      </c>
      <c r="D89" s="116"/>
      <c r="E89" s="117"/>
      <c r="F89" s="118"/>
      <c r="G89" s="129"/>
    </row>
    <row r="90" spans="1:7" x14ac:dyDescent="0.2">
      <c r="A90" s="113"/>
      <c r="B90" s="114"/>
      <c r="C90" s="123"/>
      <c r="D90" s="116"/>
      <c r="E90" s="117"/>
      <c r="F90" s="118"/>
      <c r="G90" s="129"/>
    </row>
    <row r="91" spans="1:7" x14ac:dyDescent="0.2">
      <c r="A91" s="300" t="s">
        <v>259</v>
      </c>
      <c r="B91" s="301"/>
      <c r="C91" s="301"/>
      <c r="D91" s="301"/>
      <c r="E91" s="301"/>
      <c r="F91" s="301"/>
      <c r="G91" s="145">
        <f>SUM(G7:G89)</f>
        <v>0</v>
      </c>
    </row>
  </sheetData>
  <sheetProtection sheet="1" objects="1" scenarios="1"/>
  <protectedRanges>
    <protectedRange sqref="F7:F88" name="Oblast1" securityDescriptor="O:WDG:WDD:(A;;CC;;;S-1-5-21-1766983562-705278227-3023458120-571)"/>
  </protectedRanges>
  <mergeCells count="5">
    <mergeCell ref="A1:G1"/>
    <mergeCell ref="A2:G2"/>
    <mergeCell ref="A3:G3"/>
    <mergeCell ref="A4:G4"/>
    <mergeCell ref="A91:F9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E34"/>
  <sheetViews>
    <sheetView workbookViewId="0">
      <selection activeCell="E9" sqref="E9"/>
    </sheetView>
  </sheetViews>
  <sheetFormatPr defaultRowHeight="12.75" x14ac:dyDescent="0.2"/>
  <cols>
    <col min="2" max="2" width="10" bestFit="1" customWidth="1"/>
    <col min="3" max="3" width="74.7109375" customWidth="1"/>
    <col min="5" max="5" width="10" customWidth="1"/>
  </cols>
  <sheetData>
    <row r="1" spans="1:5" ht="15.75" x14ac:dyDescent="0.25">
      <c r="A1" s="302" t="s">
        <v>260</v>
      </c>
      <c r="B1" s="303"/>
      <c r="C1" s="303"/>
      <c r="D1" s="303"/>
      <c r="E1" s="304"/>
    </row>
    <row r="2" spans="1:5" x14ac:dyDescent="0.2">
      <c r="A2" s="296"/>
      <c r="B2" s="297"/>
      <c r="C2" s="297"/>
      <c r="D2" s="297"/>
      <c r="E2" s="297"/>
    </row>
    <row r="3" spans="1:5" x14ac:dyDescent="0.2">
      <c r="A3" s="305" t="s">
        <v>187</v>
      </c>
      <c r="B3" s="306"/>
      <c r="C3" s="306"/>
      <c r="D3" s="306"/>
      <c r="E3" s="307"/>
    </row>
    <row r="4" spans="1:5" x14ac:dyDescent="0.2">
      <c r="A4" s="305" t="s">
        <v>188</v>
      </c>
      <c r="B4" s="306"/>
      <c r="C4" s="306"/>
      <c r="D4" s="306"/>
      <c r="E4" s="307"/>
    </row>
    <row r="5" spans="1:5" x14ac:dyDescent="0.2">
      <c r="A5" s="146"/>
      <c r="B5" s="147"/>
      <c r="C5" s="147"/>
      <c r="D5" s="148"/>
      <c r="E5" s="149"/>
    </row>
    <row r="6" spans="1:5" x14ac:dyDescent="0.2">
      <c r="A6" s="150" t="s">
        <v>1</v>
      </c>
      <c r="B6" s="151" t="s">
        <v>189</v>
      </c>
      <c r="C6" s="151" t="s">
        <v>190</v>
      </c>
      <c r="D6" s="152" t="s">
        <v>2</v>
      </c>
      <c r="E6" s="153" t="s">
        <v>191</v>
      </c>
    </row>
    <row r="7" spans="1:5" x14ac:dyDescent="0.2">
      <c r="A7" s="154"/>
      <c r="B7" s="154"/>
      <c r="C7" s="154" t="s">
        <v>261</v>
      </c>
      <c r="D7" s="154"/>
      <c r="E7" s="154"/>
    </row>
    <row r="8" spans="1:5" x14ac:dyDescent="0.2">
      <c r="A8" s="155"/>
      <c r="B8" s="156"/>
      <c r="C8" s="157" t="s">
        <v>262</v>
      </c>
      <c r="D8" s="158" t="s">
        <v>4</v>
      </c>
      <c r="E8" s="159">
        <v>1</v>
      </c>
    </row>
    <row r="9" spans="1:5" x14ac:dyDescent="0.2">
      <c r="A9" s="155"/>
      <c r="B9" s="156"/>
      <c r="C9" s="160" t="s">
        <v>263</v>
      </c>
      <c r="D9" s="158" t="s">
        <v>4</v>
      </c>
      <c r="E9" s="159">
        <v>1</v>
      </c>
    </row>
    <row r="10" spans="1:5" x14ac:dyDescent="0.2">
      <c r="A10" s="155"/>
      <c r="B10" s="156"/>
      <c r="C10" s="161" t="s">
        <v>264</v>
      </c>
      <c r="D10" s="158" t="s">
        <v>4</v>
      </c>
      <c r="E10" s="162">
        <v>1</v>
      </c>
    </row>
    <row r="11" spans="1:5" x14ac:dyDescent="0.2">
      <c r="A11" s="155"/>
      <c r="B11" s="163"/>
      <c r="C11" s="164" t="s">
        <v>265</v>
      </c>
      <c r="D11" s="165" t="s">
        <v>4</v>
      </c>
      <c r="E11" s="166">
        <v>1</v>
      </c>
    </row>
    <row r="12" spans="1:5" x14ac:dyDescent="0.2">
      <c r="A12" s="167"/>
      <c r="B12" s="163"/>
      <c r="C12" s="161"/>
      <c r="D12" s="165"/>
      <c r="E12" s="166"/>
    </row>
    <row r="13" spans="1:5" x14ac:dyDescent="0.2">
      <c r="A13" s="154"/>
      <c r="B13" s="154"/>
      <c r="C13" s="154" t="s">
        <v>199</v>
      </c>
      <c r="D13" s="154"/>
      <c r="E13" s="154"/>
    </row>
    <row r="14" spans="1:5" ht="78.75" x14ac:dyDescent="0.2">
      <c r="A14" s="167"/>
      <c r="B14" s="163"/>
      <c r="C14" s="168" t="s">
        <v>266</v>
      </c>
      <c r="D14" s="165"/>
      <c r="E14" s="166"/>
    </row>
    <row r="15" spans="1:5" x14ac:dyDescent="0.2">
      <c r="A15" s="167"/>
      <c r="B15" s="163"/>
      <c r="C15" s="157" t="s">
        <v>267</v>
      </c>
      <c r="D15" s="169" t="s">
        <v>4</v>
      </c>
      <c r="E15" s="159">
        <v>1</v>
      </c>
    </row>
    <row r="16" spans="1:5" x14ac:dyDescent="0.2">
      <c r="A16" s="167"/>
      <c r="B16" s="163"/>
      <c r="C16" s="157" t="s">
        <v>268</v>
      </c>
      <c r="D16" s="169" t="s">
        <v>4</v>
      </c>
      <c r="E16" s="159">
        <v>1</v>
      </c>
    </row>
    <row r="17" spans="1:5" x14ac:dyDescent="0.2">
      <c r="A17" s="167"/>
      <c r="B17" s="163"/>
      <c r="C17" s="157" t="s">
        <v>269</v>
      </c>
      <c r="D17" s="158" t="s">
        <v>4</v>
      </c>
      <c r="E17" s="159">
        <v>8</v>
      </c>
    </row>
    <row r="18" spans="1:5" x14ac:dyDescent="0.2">
      <c r="A18" s="155"/>
      <c r="B18" s="156"/>
      <c r="C18" s="157" t="s">
        <v>270</v>
      </c>
      <c r="D18" s="158" t="s">
        <v>4</v>
      </c>
      <c r="E18" s="159">
        <v>4</v>
      </c>
    </row>
    <row r="19" spans="1:5" x14ac:dyDescent="0.2">
      <c r="A19" s="155"/>
      <c r="B19" s="156"/>
      <c r="C19" s="157" t="s">
        <v>271</v>
      </c>
      <c r="D19" s="158" t="s">
        <v>4</v>
      </c>
      <c r="E19" s="159">
        <v>1</v>
      </c>
    </row>
    <row r="20" spans="1:5" x14ac:dyDescent="0.2">
      <c r="A20" s="155"/>
      <c r="B20" s="156"/>
      <c r="C20" s="157" t="s">
        <v>272</v>
      </c>
      <c r="D20" s="158" t="s">
        <v>4</v>
      </c>
      <c r="E20" s="159">
        <v>4</v>
      </c>
    </row>
    <row r="21" spans="1:5" x14ac:dyDescent="0.2">
      <c r="A21" s="155"/>
      <c r="B21" s="156"/>
      <c r="C21" s="157" t="s">
        <v>273</v>
      </c>
      <c r="D21" s="158" t="s">
        <v>4</v>
      </c>
      <c r="E21" s="159">
        <v>1</v>
      </c>
    </row>
    <row r="22" spans="1:5" x14ac:dyDescent="0.2">
      <c r="A22" s="155"/>
      <c r="B22" s="163"/>
      <c r="C22" s="161" t="s">
        <v>264</v>
      </c>
      <c r="D22" s="158" t="s">
        <v>4</v>
      </c>
      <c r="E22" s="162">
        <v>20</v>
      </c>
    </row>
    <row r="23" spans="1:5" ht="33.75" x14ac:dyDescent="0.2">
      <c r="A23" s="155"/>
      <c r="B23" s="170"/>
      <c r="C23" s="164" t="s">
        <v>274</v>
      </c>
      <c r="D23" s="165" t="s">
        <v>4</v>
      </c>
      <c r="E23" s="166">
        <v>1</v>
      </c>
    </row>
    <row r="24" spans="1:5" x14ac:dyDescent="0.2">
      <c r="A24" s="155"/>
      <c r="B24" s="163"/>
      <c r="C24" s="164" t="s">
        <v>275</v>
      </c>
      <c r="D24" s="165" t="s">
        <v>4</v>
      </c>
      <c r="E24" s="166">
        <v>1</v>
      </c>
    </row>
    <row r="25" spans="1:5" x14ac:dyDescent="0.2">
      <c r="A25" s="167"/>
      <c r="B25" s="163"/>
      <c r="C25" s="171"/>
      <c r="D25" s="172"/>
      <c r="E25" s="173"/>
    </row>
    <row r="26" spans="1:5" x14ac:dyDescent="0.2">
      <c r="A26" s="154"/>
      <c r="B26" s="154"/>
      <c r="C26" s="154" t="s">
        <v>276</v>
      </c>
      <c r="D26" s="154"/>
      <c r="E26" s="154"/>
    </row>
    <row r="27" spans="1:5" x14ac:dyDescent="0.2">
      <c r="A27" s="155"/>
      <c r="B27" s="156"/>
      <c r="C27" s="174" t="s">
        <v>277</v>
      </c>
      <c r="D27" s="169"/>
      <c r="E27" s="162"/>
    </row>
    <row r="28" spans="1:5" x14ac:dyDescent="0.2">
      <c r="A28" s="155"/>
      <c r="B28" s="156"/>
      <c r="C28" s="174" t="s">
        <v>278</v>
      </c>
      <c r="D28" s="169"/>
      <c r="E28" s="162"/>
    </row>
    <row r="29" spans="1:5" x14ac:dyDescent="0.2">
      <c r="A29" s="175"/>
      <c r="B29" s="156"/>
      <c r="C29" s="157" t="s">
        <v>279</v>
      </c>
      <c r="D29" s="158"/>
      <c r="E29" s="162"/>
    </row>
    <row r="30" spans="1:5" x14ac:dyDescent="0.2">
      <c r="A30" s="175"/>
      <c r="B30" s="156"/>
      <c r="C30" s="157" t="s">
        <v>280</v>
      </c>
      <c r="D30" s="158"/>
      <c r="E30" s="162"/>
    </row>
    <row r="31" spans="1:5" x14ac:dyDescent="0.2">
      <c r="A31" s="175"/>
      <c r="B31" s="156"/>
      <c r="C31" s="157"/>
      <c r="D31" s="158"/>
      <c r="E31" s="162"/>
    </row>
    <row r="32" spans="1:5" x14ac:dyDescent="0.2">
      <c r="A32" s="154"/>
      <c r="B32" s="154"/>
      <c r="C32" s="154" t="s">
        <v>281</v>
      </c>
      <c r="D32" s="154"/>
      <c r="E32" s="154"/>
    </row>
    <row r="33" spans="1:5" ht="33.75" x14ac:dyDescent="0.2">
      <c r="A33" s="167"/>
      <c r="B33" s="163"/>
      <c r="C33" s="176" t="s">
        <v>282</v>
      </c>
      <c r="D33" s="165"/>
      <c r="E33" s="166"/>
    </row>
    <row r="34" spans="1:5" ht="13.5" thickBot="1" x14ac:dyDescent="0.25">
      <c r="A34" s="177"/>
      <c r="B34" s="178"/>
      <c r="C34" s="179"/>
      <c r="D34" s="180"/>
      <c r="E34" s="181"/>
    </row>
  </sheetData>
  <sheetProtection algorithmName="SHA-512" hashValue="SpADbdEEwWg3vE4koyVF3z2j4Djcd7Vnh6TLelgTLCesERJv4eT9BcHCc/zGc5F5Y9OZRVboEYQR71x7xTyijw==" saltValue="NXidOn7i/biH2hX3lD1ggA==" spinCount="100000" sheet="1" objects="1" scenarios="1"/>
  <mergeCells count="4">
    <mergeCell ref="A1:E1"/>
    <mergeCell ref="A2:E2"/>
    <mergeCell ref="A3:E3"/>
    <mergeCell ref="A4:E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</sheetPr>
  <dimension ref="A1:G23"/>
  <sheetViews>
    <sheetView workbookViewId="0">
      <selection activeCell="F10" sqref="F10"/>
    </sheetView>
  </sheetViews>
  <sheetFormatPr defaultRowHeight="12.75" x14ac:dyDescent="0.2"/>
  <cols>
    <col min="1" max="1" width="7.140625" bestFit="1" customWidth="1"/>
    <col min="2" max="2" width="11.5703125" customWidth="1"/>
    <col min="3" max="3" width="48.140625" customWidth="1"/>
    <col min="7" max="7" width="16.85546875" customWidth="1"/>
  </cols>
  <sheetData>
    <row r="1" spans="1:7" ht="15.75" x14ac:dyDescent="0.25">
      <c r="A1" s="295" t="s">
        <v>283</v>
      </c>
      <c r="B1" s="295"/>
      <c r="C1" s="295"/>
      <c r="D1" s="295"/>
      <c r="E1" s="295"/>
      <c r="F1" s="295"/>
      <c r="G1" s="295"/>
    </row>
    <row r="2" spans="1:7" x14ac:dyDescent="0.2">
      <c r="A2" s="296"/>
      <c r="B2" s="297"/>
      <c r="C2" s="297"/>
      <c r="D2" s="297"/>
      <c r="E2" s="297"/>
      <c r="F2" s="297"/>
      <c r="G2" s="298"/>
    </row>
    <row r="3" spans="1:7" x14ac:dyDescent="0.2">
      <c r="A3" s="299" t="s">
        <v>187</v>
      </c>
      <c r="B3" s="299"/>
      <c r="C3" s="299"/>
      <c r="D3" s="299"/>
      <c r="E3" s="299"/>
      <c r="F3" s="299"/>
      <c r="G3" s="299"/>
    </row>
    <row r="4" spans="1:7" x14ac:dyDescent="0.2">
      <c r="A4" s="299" t="s">
        <v>188</v>
      </c>
      <c r="B4" s="299"/>
      <c r="C4" s="299"/>
      <c r="D4" s="299"/>
      <c r="E4" s="299"/>
      <c r="F4" s="299"/>
      <c r="G4" s="299"/>
    </row>
    <row r="6" spans="1:7" x14ac:dyDescent="0.2">
      <c r="A6" s="100" t="s">
        <v>1</v>
      </c>
      <c r="B6" s="182" t="s">
        <v>189</v>
      </c>
      <c r="C6" s="182" t="s">
        <v>190</v>
      </c>
      <c r="D6" s="102" t="s">
        <v>2</v>
      </c>
      <c r="E6" s="103" t="s">
        <v>191</v>
      </c>
      <c r="F6" s="104" t="s">
        <v>192</v>
      </c>
      <c r="G6" s="105" t="s">
        <v>193</v>
      </c>
    </row>
    <row r="7" spans="1:7" x14ac:dyDescent="0.2">
      <c r="A7" s="183"/>
      <c r="B7" s="184"/>
      <c r="C7" s="185" t="s">
        <v>284</v>
      </c>
      <c r="D7" s="186"/>
      <c r="E7" s="187"/>
      <c r="F7" s="188"/>
      <c r="G7" s="145">
        <f>SUM(G8:G15)</f>
        <v>0</v>
      </c>
    </row>
    <row r="8" spans="1:7" ht="22.5" x14ac:dyDescent="0.2">
      <c r="A8" s="106">
        <v>1</v>
      </c>
      <c r="B8" s="189" t="s">
        <v>285</v>
      </c>
      <c r="C8" s="190" t="s">
        <v>286</v>
      </c>
      <c r="D8" s="143" t="s">
        <v>4</v>
      </c>
      <c r="E8" s="191">
        <v>1</v>
      </c>
      <c r="F8" s="192"/>
      <c r="G8" s="193">
        <f>F8*E8</f>
        <v>0</v>
      </c>
    </row>
    <row r="9" spans="1:7" x14ac:dyDescent="0.2">
      <c r="A9" s="106">
        <v>2</v>
      </c>
      <c r="B9" s="189"/>
      <c r="C9" s="190" t="s">
        <v>287</v>
      </c>
      <c r="D9" s="143" t="s">
        <v>4</v>
      </c>
      <c r="E9" s="191">
        <v>1</v>
      </c>
      <c r="F9" s="192"/>
      <c r="G9" s="193">
        <f t="shared" ref="G9:G20" si="0">F9*E9</f>
        <v>0</v>
      </c>
    </row>
    <row r="10" spans="1:7" x14ac:dyDescent="0.2">
      <c r="A10" s="106">
        <v>3</v>
      </c>
      <c r="B10" s="189" t="s">
        <v>285</v>
      </c>
      <c r="C10" s="190" t="s">
        <v>288</v>
      </c>
      <c r="D10" s="143" t="s">
        <v>58</v>
      </c>
      <c r="E10" s="191">
        <v>30</v>
      </c>
      <c r="F10" s="192"/>
      <c r="G10" s="193">
        <f t="shared" si="0"/>
        <v>0</v>
      </c>
    </row>
    <row r="11" spans="1:7" x14ac:dyDescent="0.2">
      <c r="A11" s="106">
        <v>4</v>
      </c>
      <c r="B11" s="189"/>
      <c r="C11" s="190" t="s">
        <v>289</v>
      </c>
      <c r="D11" s="143" t="s">
        <v>290</v>
      </c>
      <c r="E11" s="191">
        <v>30</v>
      </c>
      <c r="F11" s="192"/>
      <c r="G11" s="193">
        <f t="shared" si="0"/>
        <v>0</v>
      </c>
    </row>
    <row r="12" spans="1:7" x14ac:dyDescent="0.2">
      <c r="A12" s="106">
        <v>5</v>
      </c>
      <c r="B12" s="189" t="s">
        <v>285</v>
      </c>
      <c r="C12" s="190" t="s">
        <v>291</v>
      </c>
      <c r="D12" s="143" t="s">
        <v>58</v>
      </c>
      <c r="E12" s="191">
        <v>60</v>
      </c>
      <c r="F12" s="192"/>
      <c r="G12" s="193">
        <f t="shared" si="0"/>
        <v>0</v>
      </c>
    </row>
    <row r="13" spans="1:7" x14ac:dyDescent="0.2">
      <c r="A13" s="106">
        <v>6</v>
      </c>
      <c r="B13" s="189"/>
      <c r="C13" s="190" t="s">
        <v>292</v>
      </c>
      <c r="D13" s="143" t="s">
        <v>290</v>
      </c>
      <c r="E13" s="191">
        <v>60</v>
      </c>
      <c r="F13" s="192"/>
      <c r="G13" s="193">
        <f t="shared" si="0"/>
        <v>0</v>
      </c>
    </row>
    <row r="14" spans="1:7" x14ac:dyDescent="0.2">
      <c r="A14" s="106">
        <v>7</v>
      </c>
      <c r="B14" s="189" t="s">
        <v>285</v>
      </c>
      <c r="C14" s="190" t="s">
        <v>293</v>
      </c>
      <c r="D14" s="143" t="s">
        <v>4</v>
      </c>
      <c r="E14" s="191">
        <v>1</v>
      </c>
      <c r="F14" s="192"/>
      <c r="G14" s="193">
        <f t="shared" si="0"/>
        <v>0</v>
      </c>
    </row>
    <row r="15" spans="1:7" x14ac:dyDescent="0.2">
      <c r="A15" s="106">
        <v>8</v>
      </c>
      <c r="B15" s="189"/>
      <c r="C15" s="190" t="s">
        <v>294</v>
      </c>
      <c r="D15" s="143" t="s">
        <v>4</v>
      </c>
      <c r="E15" s="191">
        <v>1</v>
      </c>
      <c r="F15" s="192"/>
      <c r="G15" s="193">
        <f t="shared" si="0"/>
        <v>0</v>
      </c>
    </row>
    <row r="16" spans="1:7" x14ac:dyDescent="0.2">
      <c r="A16" s="194"/>
      <c r="B16" s="195"/>
      <c r="C16" s="196" t="s">
        <v>16</v>
      </c>
      <c r="D16" s="197"/>
      <c r="E16" s="198"/>
      <c r="F16" s="199"/>
      <c r="G16" s="200">
        <f>SUM(G17:G21)</f>
        <v>0</v>
      </c>
    </row>
    <row r="17" spans="1:7" x14ac:dyDescent="0.2">
      <c r="A17" s="106">
        <v>9</v>
      </c>
      <c r="B17" s="201"/>
      <c r="C17" s="190" t="s">
        <v>295</v>
      </c>
      <c r="D17" s="143" t="s">
        <v>4</v>
      </c>
      <c r="E17" s="191">
        <v>1</v>
      </c>
      <c r="F17" s="192"/>
      <c r="G17" s="193">
        <f t="shared" si="0"/>
        <v>0</v>
      </c>
    </row>
    <row r="18" spans="1:7" x14ac:dyDescent="0.2">
      <c r="A18" s="106">
        <v>10</v>
      </c>
      <c r="B18" s="201"/>
      <c r="C18" s="190" t="s">
        <v>296</v>
      </c>
      <c r="D18" s="143" t="s">
        <v>72</v>
      </c>
      <c r="E18" s="191">
        <v>3</v>
      </c>
      <c r="F18" s="192"/>
      <c r="G18" s="193">
        <f t="shared" si="0"/>
        <v>0</v>
      </c>
    </row>
    <row r="19" spans="1:7" x14ac:dyDescent="0.2">
      <c r="A19" s="106">
        <v>11</v>
      </c>
      <c r="B19" s="201"/>
      <c r="C19" s="190" t="s">
        <v>38</v>
      </c>
      <c r="D19" s="143" t="s">
        <v>72</v>
      </c>
      <c r="E19" s="191">
        <v>3</v>
      </c>
      <c r="F19" s="192"/>
      <c r="G19" s="193">
        <f t="shared" si="0"/>
        <v>0</v>
      </c>
    </row>
    <row r="20" spans="1:7" x14ac:dyDescent="0.2">
      <c r="A20" s="106">
        <v>12</v>
      </c>
      <c r="B20" s="201"/>
      <c r="C20" s="190" t="s">
        <v>39</v>
      </c>
      <c r="D20" s="143" t="s">
        <v>72</v>
      </c>
      <c r="E20" s="191">
        <v>5</v>
      </c>
      <c r="F20" s="192"/>
      <c r="G20" s="193">
        <f t="shared" si="0"/>
        <v>0</v>
      </c>
    </row>
    <row r="21" spans="1:7" x14ac:dyDescent="0.2">
      <c r="A21" s="106">
        <v>13</v>
      </c>
      <c r="B21" s="201"/>
      <c r="C21" s="190" t="s">
        <v>297</v>
      </c>
      <c r="D21" s="143" t="s">
        <v>4</v>
      </c>
      <c r="E21" s="191">
        <v>1</v>
      </c>
      <c r="F21" s="192"/>
      <c r="G21" s="193">
        <f>E21*F21</f>
        <v>0</v>
      </c>
    </row>
    <row r="23" spans="1:7" x14ac:dyDescent="0.2">
      <c r="A23" s="183" t="s">
        <v>259</v>
      </c>
      <c r="B23" s="184"/>
      <c r="C23" s="185"/>
      <c r="D23" s="186"/>
      <c r="E23" s="187"/>
      <c r="F23" s="188"/>
      <c r="G23" s="145">
        <f>G7+G16</f>
        <v>0</v>
      </c>
    </row>
  </sheetData>
  <sheetProtection algorithmName="SHA-512" hashValue="GUaaZ0csxxgtzrVY5kMKz27F9YQAaOtPQDwvTQSQ0S8U047ZRN445x/y0dK5g7ecZfXCAQG1fviqUpr6JZWizg==" saltValue="8syX8CfvJgXHNHHf5rb80Q==" spinCount="100000" sheet="1" objects="1" scenarios="1"/>
  <protectedRanges>
    <protectedRange sqref="F8:F21" name="Oblast1" securityDescriptor="O:WDG:WDD:(A;;CC;;;S-1-5-21-1766983562-705278227-3023458120-571)"/>
  </protectedRanges>
  <mergeCells count="4">
    <mergeCell ref="A1:G1"/>
    <mergeCell ref="A2:G2"/>
    <mergeCell ref="A3:G3"/>
    <mergeCell ref="A4:G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</sheetPr>
  <dimension ref="A1:G60"/>
  <sheetViews>
    <sheetView workbookViewId="0">
      <selection activeCell="F38" sqref="F38"/>
    </sheetView>
  </sheetViews>
  <sheetFormatPr defaultRowHeight="12.75" x14ac:dyDescent="0.2"/>
  <cols>
    <col min="1" max="1" width="7.140625" bestFit="1" customWidth="1"/>
    <col min="2" max="2" width="11.5703125" customWidth="1"/>
    <col min="3" max="3" width="39.7109375" customWidth="1"/>
  </cols>
  <sheetData>
    <row r="1" spans="1:7" ht="15.75" x14ac:dyDescent="0.25">
      <c r="A1" s="202" t="s">
        <v>298</v>
      </c>
      <c r="B1" s="203"/>
      <c r="C1" s="204"/>
    </row>
    <row r="2" spans="1:7" ht="13.5" thickBot="1" x14ac:dyDescent="0.25">
      <c r="A2" s="205"/>
      <c r="B2" s="206"/>
      <c r="C2" s="207"/>
    </row>
    <row r="3" spans="1:7" ht="13.5" thickTop="1" x14ac:dyDescent="0.2">
      <c r="A3" s="208" t="s">
        <v>42</v>
      </c>
      <c r="B3" s="312" t="s">
        <v>299</v>
      </c>
      <c r="C3" s="312"/>
    </row>
    <row r="4" spans="1:7" ht="13.5" thickBot="1" x14ac:dyDescent="0.25">
      <c r="A4" s="209"/>
      <c r="B4" s="313"/>
      <c r="C4" s="313"/>
    </row>
    <row r="5" spans="1:7" ht="14.25" thickTop="1" thickBot="1" x14ac:dyDescent="0.25">
      <c r="A5" s="210" t="s">
        <v>43</v>
      </c>
      <c r="B5" s="211" t="s">
        <v>121</v>
      </c>
      <c r="C5" s="212"/>
    </row>
    <row r="6" spans="1:7" ht="13.5" thickTop="1" x14ac:dyDescent="0.2"/>
    <row r="7" spans="1:7" x14ac:dyDescent="0.2">
      <c r="A7" s="100" t="s">
        <v>1</v>
      </c>
      <c r="B7" s="101" t="s">
        <v>189</v>
      </c>
      <c r="C7" s="101" t="s">
        <v>190</v>
      </c>
      <c r="D7" s="102" t="s">
        <v>2</v>
      </c>
      <c r="E7" s="103" t="s">
        <v>191</v>
      </c>
      <c r="F7" s="104" t="s">
        <v>192</v>
      </c>
      <c r="G7" s="105" t="s">
        <v>193</v>
      </c>
    </row>
    <row r="8" spans="1:7" x14ac:dyDescent="0.2">
      <c r="A8" s="183"/>
      <c r="B8" s="184"/>
      <c r="C8" s="185" t="s">
        <v>300</v>
      </c>
      <c r="D8" s="186"/>
      <c r="E8" s="187"/>
      <c r="F8" s="188"/>
      <c r="G8" s="213">
        <f>SUM(G9)</f>
        <v>0</v>
      </c>
    </row>
    <row r="9" spans="1:7" x14ac:dyDescent="0.2">
      <c r="A9" s="214">
        <v>1</v>
      </c>
      <c r="B9" s="215" t="s">
        <v>301</v>
      </c>
      <c r="C9" s="216" t="s">
        <v>302</v>
      </c>
      <c r="D9" s="217" t="s">
        <v>58</v>
      </c>
      <c r="E9" s="218">
        <v>0.3</v>
      </c>
      <c r="F9" s="219"/>
      <c r="G9" s="220">
        <f>E9*F9</f>
        <v>0</v>
      </c>
    </row>
    <row r="10" spans="1:7" x14ac:dyDescent="0.2">
      <c r="A10" s="221"/>
      <c r="B10" s="184"/>
      <c r="C10" s="185" t="s">
        <v>303</v>
      </c>
      <c r="D10" s="186"/>
      <c r="E10" s="187"/>
      <c r="F10" s="188"/>
      <c r="G10" s="213">
        <f>G11+G12+G14+G15+G16+G17+G18+G24+G26</f>
        <v>0</v>
      </c>
    </row>
    <row r="11" spans="1:7" x14ac:dyDescent="0.2">
      <c r="A11" s="222">
        <v>2</v>
      </c>
      <c r="B11" s="215" t="s">
        <v>304</v>
      </c>
      <c r="C11" s="216" t="s">
        <v>305</v>
      </c>
      <c r="D11" s="217" t="s">
        <v>4</v>
      </c>
      <c r="E11" s="218">
        <v>3</v>
      </c>
      <c r="F11" s="219"/>
      <c r="G11" s="220">
        <f>E11*F11</f>
        <v>0</v>
      </c>
    </row>
    <row r="12" spans="1:7" x14ac:dyDescent="0.2">
      <c r="A12" s="223">
        <v>3</v>
      </c>
      <c r="B12" s="224" t="s">
        <v>306</v>
      </c>
      <c r="C12" s="225" t="s">
        <v>307</v>
      </c>
      <c r="D12" s="226" t="s">
        <v>58</v>
      </c>
      <c r="E12" s="227">
        <v>13</v>
      </c>
      <c r="F12" s="228"/>
      <c r="G12" s="220">
        <f>E12*F12</f>
        <v>0</v>
      </c>
    </row>
    <row r="13" spans="1:7" x14ac:dyDescent="0.2">
      <c r="A13" s="113"/>
      <c r="B13" s="230"/>
      <c r="C13" s="310" t="s">
        <v>308</v>
      </c>
      <c r="D13" s="311"/>
      <c r="E13" s="311"/>
      <c r="F13" s="311"/>
      <c r="G13" s="311"/>
    </row>
    <row r="14" spans="1:7" x14ac:dyDescent="0.2">
      <c r="A14" s="222">
        <v>4</v>
      </c>
      <c r="B14" s="215" t="s">
        <v>309</v>
      </c>
      <c r="C14" s="216" t="s">
        <v>310</v>
      </c>
      <c r="D14" s="217" t="s">
        <v>4</v>
      </c>
      <c r="E14" s="218">
        <v>4</v>
      </c>
      <c r="F14" s="219"/>
      <c r="G14" s="220">
        <f>E14*F14</f>
        <v>0</v>
      </c>
    </row>
    <row r="15" spans="1:7" ht="22.5" x14ac:dyDescent="0.2">
      <c r="A15" s="222">
        <v>5</v>
      </c>
      <c r="B15" s="215" t="s">
        <v>311</v>
      </c>
      <c r="C15" s="216" t="s">
        <v>312</v>
      </c>
      <c r="D15" s="217" t="s">
        <v>58</v>
      </c>
      <c r="E15" s="218">
        <v>13</v>
      </c>
      <c r="F15" s="219"/>
      <c r="G15" s="220">
        <f t="shared" ref="G15:G18" si="0">E15*F15</f>
        <v>0</v>
      </c>
    </row>
    <row r="16" spans="1:7" x14ac:dyDescent="0.2">
      <c r="A16" s="222">
        <v>6</v>
      </c>
      <c r="B16" s="215" t="s">
        <v>313</v>
      </c>
      <c r="C16" s="216" t="s">
        <v>314</v>
      </c>
      <c r="D16" s="217" t="s">
        <v>4</v>
      </c>
      <c r="E16" s="218">
        <v>3</v>
      </c>
      <c r="F16" s="219"/>
      <c r="G16" s="220">
        <f t="shared" si="0"/>
        <v>0</v>
      </c>
    </row>
    <row r="17" spans="1:7" x14ac:dyDescent="0.2">
      <c r="A17" s="222">
        <v>7</v>
      </c>
      <c r="B17" s="215" t="s">
        <v>315</v>
      </c>
      <c r="C17" s="216" t="s">
        <v>316</v>
      </c>
      <c r="D17" s="217" t="s">
        <v>4</v>
      </c>
      <c r="E17" s="218">
        <v>5</v>
      </c>
      <c r="F17" s="219"/>
      <c r="G17" s="220">
        <f t="shared" si="0"/>
        <v>0</v>
      </c>
    </row>
    <row r="18" spans="1:7" ht="22.5" x14ac:dyDescent="0.2">
      <c r="A18" s="223">
        <v>8</v>
      </c>
      <c r="B18" s="224" t="s">
        <v>317</v>
      </c>
      <c r="C18" s="225" t="s">
        <v>318</v>
      </c>
      <c r="D18" s="226" t="s">
        <v>4</v>
      </c>
      <c r="E18" s="227">
        <v>1</v>
      </c>
      <c r="F18" s="228"/>
      <c r="G18" s="220">
        <f t="shared" si="0"/>
        <v>0</v>
      </c>
    </row>
    <row r="19" spans="1:7" x14ac:dyDescent="0.2">
      <c r="A19" s="113"/>
      <c r="B19" s="230"/>
      <c r="C19" s="310" t="s">
        <v>319</v>
      </c>
      <c r="D19" s="311"/>
      <c r="E19" s="311"/>
      <c r="F19" s="311"/>
      <c r="G19" s="311"/>
    </row>
    <row r="20" spans="1:7" x14ac:dyDescent="0.2">
      <c r="A20" s="113"/>
      <c r="B20" s="230"/>
      <c r="C20" s="308" t="s">
        <v>320</v>
      </c>
      <c r="D20" s="309"/>
      <c r="E20" s="309"/>
      <c r="F20" s="309"/>
      <c r="G20" s="309"/>
    </row>
    <row r="21" spans="1:7" x14ac:dyDescent="0.2">
      <c r="A21" s="113"/>
      <c r="B21" s="230"/>
      <c r="C21" s="308" t="s">
        <v>321</v>
      </c>
      <c r="D21" s="309"/>
      <c r="E21" s="309"/>
      <c r="F21" s="309"/>
      <c r="G21" s="309"/>
    </row>
    <row r="22" spans="1:7" x14ac:dyDescent="0.2">
      <c r="A22" s="113"/>
      <c r="B22" s="230"/>
      <c r="C22" s="308" t="s">
        <v>322</v>
      </c>
      <c r="D22" s="309"/>
      <c r="E22" s="309"/>
      <c r="F22" s="309"/>
      <c r="G22" s="309"/>
    </row>
    <row r="23" spans="1:7" x14ac:dyDescent="0.2">
      <c r="A23" s="113"/>
      <c r="B23" s="230"/>
      <c r="C23" s="308" t="s">
        <v>323</v>
      </c>
      <c r="D23" s="309"/>
      <c r="E23" s="309"/>
      <c r="F23" s="309"/>
      <c r="G23" s="309"/>
    </row>
    <row r="24" spans="1:7" ht="22.5" x14ac:dyDescent="0.2">
      <c r="A24" s="223">
        <v>9</v>
      </c>
      <c r="B24" s="224" t="s">
        <v>324</v>
      </c>
      <c r="C24" s="225" t="s">
        <v>325</v>
      </c>
      <c r="D24" s="226" t="s">
        <v>4</v>
      </c>
      <c r="E24" s="227">
        <v>3</v>
      </c>
      <c r="F24" s="228"/>
      <c r="G24" s="229">
        <f>E24*F24</f>
        <v>0</v>
      </c>
    </row>
    <row r="25" spans="1:7" x14ac:dyDescent="0.2">
      <c r="A25" s="113"/>
      <c r="B25" s="230"/>
      <c r="C25" s="310" t="s">
        <v>326</v>
      </c>
      <c r="D25" s="311"/>
      <c r="E25" s="311"/>
      <c r="F25" s="311"/>
      <c r="G25" s="311"/>
    </row>
    <row r="26" spans="1:7" x14ac:dyDescent="0.2">
      <c r="A26" s="222">
        <v>10</v>
      </c>
      <c r="B26" s="215" t="s">
        <v>327</v>
      </c>
      <c r="C26" s="216" t="s">
        <v>328</v>
      </c>
      <c r="D26" s="217" t="s">
        <v>329</v>
      </c>
      <c r="E26" s="218">
        <v>2.5389999999999999E-2</v>
      </c>
      <c r="F26" s="219"/>
      <c r="G26" s="220">
        <f>E26*F26</f>
        <v>0</v>
      </c>
    </row>
    <row r="27" spans="1:7" x14ac:dyDescent="0.2">
      <c r="A27" s="194"/>
      <c r="B27" s="184"/>
      <c r="C27" s="185" t="s">
        <v>330</v>
      </c>
      <c r="D27" s="186"/>
      <c r="E27" s="187"/>
      <c r="F27" s="188"/>
      <c r="G27" s="213">
        <f>SUM(G28:G48)</f>
        <v>0</v>
      </c>
    </row>
    <row r="28" spans="1:7" ht="22.5" x14ac:dyDescent="0.2">
      <c r="A28" s="223">
        <v>11</v>
      </c>
      <c r="B28" s="224" t="s">
        <v>331</v>
      </c>
      <c r="C28" s="225" t="s">
        <v>332</v>
      </c>
      <c r="D28" s="226" t="s">
        <v>58</v>
      </c>
      <c r="E28" s="227">
        <v>5</v>
      </c>
      <c r="F28" s="228"/>
      <c r="G28" s="229">
        <f>E28*F28</f>
        <v>0</v>
      </c>
    </row>
    <row r="29" spans="1:7" x14ac:dyDescent="0.2">
      <c r="A29" s="113"/>
      <c r="B29" s="230"/>
      <c r="C29" s="261" t="s">
        <v>333</v>
      </c>
      <c r="D29" s="261"/>
      <c r="E29" s="261"/>
      <c r="F29" s="261"/>
      <c r="G29" s="261"/>
    </row>
    <row r="30" spans="1:7" ht="12.75" customHeight="1" x14ac:dyDescent="0.2">
      <c r="A30" s="113"/>
      <c r="B30" s="230"/>
      <c r="C30" s="262" t="s">
        <v>326</v>
      </c>
      <c r="D30" s="262"/>
      <c r="E30" s="262"/>
      <c r="F30" s="262"/>
      <c r="G30" s="262"/>
    </row>
    <row r="31" spans="1:7" ht="22.5" x14ac:dyDescent="0.2">
      <c r="A31" s="223">
        <v>12</v>
      </c>
      <c r="B31" s="224" t="s">
        <v>334</v>
      </c>
      <c r="C31" s="225" t="s">
        <v>335</v>
      </c>
      <c r="D31" s="226" t="s">
        <v>58</v>
      </c>
      <c r="E31" s="227">
        <v>5</v>
      </c>
      <c r="F31" s="228"/>
      <c r="G31" s="229">
        <f>E31*F31</f>
        <v>0</v>
      </c>
    </row>
    <row r="32" spans="1:7" ht="12.75" customHeight="1" x14ac:dyDescent="0.2">
      <c r="A32" s="113"/>
      <c r="B32" s="230"/>
      <c r="C32" s="261" t="s">
        <v>336</v>
      </c>
      <c r="D32" s="261"/>
      <c r="E32" s="261"/>
      <c r="F32" s="261"/>
      <c r="G32" s="261"/>
    </row>
    <row r="33" spans="1:7" x14ac:dyDescent="0.2">
      <c r="A33" s="223">
        <v>13</v>
      </c>
      <c r="B33" s="224" t="s">
        <v>337</v>
      </c>
      <c r="C33" s="225" t="s">
        <v>338</v>
      </c>
      <c r="D33" s="226" t="s">
        <v>58</v>
      </c>
      <c r="E33" s="227">
        <v>5</v>
      </c>
      <c r="F33" s="228"/>
      <c r="G33" s="229">
        <f>E33*F33</f>
        <v>0</v>
      </c>
    </row>
    <row r="34" spans="1:7" x14ac:dyDescent="0.2">
      <c r="A34" s="113"/>
      <c r="B34" s="230"/>
      <c r="C34" s="261" t="s">
        <v>339</v>
      </c>
      <c r="D34" s="261"/>
      <c r="E34" s="261"/>
      <c r="F34" s="261"/>
      <c r="G34" s="261"/>
    </row>
    <row r="35" spans="1:7" x14ac:dyDescent="0.2">
      <c r="A35" s="222">
        <v>14</v>
      </c>
      <c r="B35" s="215" t="s">
        <v>340</v>
      </c>
      <c r="C35" s="216" t="s">
        <v>341</v>
      </c>
      <c r="D35" s="217" t="s">
        <v>4</v>
      </c>
      <c r="E35" s="218">
        <v>1</v>
      </c>
      <c r="F35" s="219"/>
      <c r="G35" s="220">
        <f>E35*F35</f>
        <v>0</v>
      </c>
    </row>
    <row r="36" spans="1:7" x14ac:dyDescent="0.2">
      <c r="A36" s="222">
        <v>15</v>
      </c>
      <c r="B36" s="215" t="s">
        <v>342</v>
      </c>
      <c r="C36" s="216" t="s">
        <v>343</v>
      </c>
      <c r="D36" s="217" t="s">
        <v>4</v>
      </c>
      <c r="E36" s="218">
        <v>2</v>
      </c>
      <c r="F36" s="219"/>
      <c r="G36" s="220">
        <f t="shared" ref="G36:G39" si="1">E36*F36</f>
        <v>0</v>
      </c>
    </row>
    <row r="37" spans="1:7" x14ac:dyDescent="0.2">
      <c r="A37" s="222">
        <v>16</v>
      </c>
      <c r="B37" s="215" t="s">
        <v>344</v>
      </c>
      <c r="C37" s="216" t="s">
        <v>345</v>
      </c>
      <c r="D37" s="217" t="s">
        <v>4</v>
      </c>
      <c r="E37" s="218">
        <v>1</v>
      </c>
      <c r="F37" s="219"/>
      <c r="G37" s="220">
        <f t="shared" si="1"/>
        <v>0</v>
      </c>
    </row>
    <row r="38" spans="1:7" x14ac:dyDescent="0.2">
      <c r="A38" s="222">
        <v>17</v>
      </c>
      <c r="B38" s="215" t="s">
        <v>346</v>
      </c>
      <c r="C38" s="216" t="s">
        <v>347</v>
      </c>
      <c r="D38" s="217" t="s">
        <v>4</v>
      </c>
      <c r="E38" s="218">
        <v>1</v>
      </c>
      <c r="F38" s="219"/>
      <c r="G38" s="220">
        <f t="shared" si="1"/>
        <v>0</v>
      </c>
    </row>
    <row r="39" spans="1:7" x14ac:dyDescent="0.2">
      <c r="A39" s="223">
        <v>18</v>
      </c>
      <c r="B39" s="224" t="s">
        <v>348</v>
      </c>
      <c r="C39" s="225" t="s">
        <v>349</v>
      </c>
      <c r="D39" s="226" t="s">
        <v>58</v>
      </c>
      <c r="E39" s="227">
        <v>5</v>
      </c>
      <c r="F39" s="228"/>
      <c r="G39" s="220">
        <f t="shared" si="1"/>
        <v>0</v>
      </c>
    </row>
    <row r="40" spans="1:7" ht="12.75" customHeight="1" x14ac:dyDescent="0.2">
      <c r="A40" s="113"/>
      <c r="B40" s="230"/>
      <c r="C40" s="261" t="s">
        <v>350</v>
      </c>
      <c r="D40" s="261"/>
      <c r="E40" s="261"/>
      <c r="F40" s="261"/>
      <c r="G40" s="261"/>
    </row>
    <row r="41" spans="1:7" x14ac:dyDescent="0.2">
      <c r="A41" s="223">
        <v>19</v>
      </c>
      <c r="B41" s="224" t="s">
        <v>351</v>
      </c>
      <c r="C41" s="225" t="s">
        <v>352</v>
      </c>
      <c r="D41" s="226" t="s">
        <v>58</v>
      </c>
      <c r="E41" s="227">
        <v>5</v>
      </c>
      <c r="F41" s="228"/>
      <c r="G41" s="229">
        <f>E41*F41</f>
        <v>0</v>
      </c>
    </row>
    <row r="42" spans="1:7" x14ac:dyDescent="0.2">
      <c r="A42" s="113"/>
      <c r="B42" s="230"/>
      <c r="C42" s="261" t="s">
        <v>353</v>
      </c>
      <c r="D42" s="261"/>
      <c r="E42" s="261"/>
      <c r="F42" s="261"/>
      <c r="G42" s="261"/>
    </row>
    <row r="43" spans="1:7" x14ac:dyDescent="0.2">
      <c r="A43" s="222">
        <v>20</v>
      </c>
      <c r="B43" s="215" t="s">
        <v>354</v>
      </c>
      <c r="C43" s="216" t="s">
        <v>355</v>
      </c>
      <c r="D43" s="217" t="s">
        <v>4</v>
      </c>
      <c r="E43" s="218">
        <v>1</v>
      </c>
      <c r="F43" s="219"/>
      <c r="G43" s="220">
        <f>E43*F43</f>
        <v>0</v>
      </c>
    </row>
    <row r="44" spans="1:7" x14ac:dyDescent="0.2">
      <c r="A44" s="222">
        <v>21</v>
      </c>
      <c r="B44" s="215" t="s">
        <v>356</v>
      </c>
      <c r="C44" s="216" t="s">
        <v>357</v>
      </c>
      <c r="D44" s="217" t="s">
        <v>4</v>
      </c>
      <c r="E44" s="218">
        <v>1</v>
      </c>
      <c r="F44" s="219"/>
      <c r="G44" s="220">
        <f t="shared" ref="G44:G48" si="2">E44*F44</f>
        <v>0</v>
      </c>
    </row>
    <row r="45" spans="1:7" ht="22.5" x14ac:dyDescent="0.2">
      <c r="A45" s="222">
        <v>22</v>
      </c>
      <c r="B45" s="215" t="s">
        <v>358</v>
      </c>
      <c r="C45" s="216" t="s">
        <v>359</v>
      </c>
      <c r="D45" s="217" t="s">
        <v>4</v>
      </c>
      <c r="E45" s="218">
        <v>5</v>
      </c>
      <c r="F45" s="219"/>
      <c r="G45" s="220">
        <f t="shared" si="2"/>
        <v>0</v>
      </c>
    </row>
    <row r="46" spans="1:7" x14ac:dyDescent="0.2">
      <c r="A46" s="222">
        <v>23</v>
      </c>
      <c r="B46" s="215" t="s">
        <v>360</v>
      </c>
      <c r="C46" s="216" t="s">
        <v>361</v>
      </c>
      <c r="D46" s="217" t="s">
        <v>4</v>
      </c>
      <c r="E46" s="218">
        <v>1</v>
      </c>
      <c r="F46" s="219"/>
      <c r="G46" s="220">
        <f t="shared" si="2"/>
        <v>0</v>
      </c>
    </row>
    <row r="47" spans="1:7" x14ac:dyDescent="0.2">
      <c r="A47" s="222">
        <v>24</v>
      </c>
      <c r="B47" s="215" t="s">
        <v>362</v>
      </c>
      <c r="C47" s="216" t="s">
        <v>363</v>
      </c>
      <c r="D47" s="217" t="s">
        <v>4</v>
      </c>
      <c r="E47" s="218">
        <v>1</v>
      </c>
      <c r="F47" s="219"/>
      <c r="G47" s="220">
        <f t="shared" si="2"/>
        <v>0</v>
      </c>
    </row>
    <row r="48" spans="1:7" x14ac:dyDescent="0.2">
      <c r="A48" s="222">
        <v>25</v>
      </c>
      <c r="B48" s="215" t="s">
        <v>364</v>
      </c>
      <c r="C48" s="216" t="s">
        <v>365</v>
      </c>
      <c r="D48" s="217" t="s">
        <v>329</v>
      </c>
      <c r="E48" s="218">
        <v>4.7400000000000003E-3</v>
      </c>
      <c r="F48" s="219"/>
      <c r="G48" s="220">
        <f t="shared" si="2"/>
        <v>0</v>
      </c>
    </row>
    <row r="49" spans="1:7" x14ac:dyDescent="0.2">
      <c r="A49" s="194"/>
      <c r="B49" s="184"/>
      <c r="C49" s="185" t="s">
        <v>366</v>
      </c>
      <c r="D49" s="186"/>
      <c r="E49" s="187"/>
      <c r="F49" s="188"/>
      <c r="G49" s="213">
        <f>SUM(G50:G52)</f>
        <v>0</v>
      </c>
    </row>
    <row r="50" spans="1:7" x14ac:dyDescent="0.2">
      <c r="A50" s="223">
        <v>26</v>
      </c>
      <c r="B50" s="231" t="s">
        <v>367</v>
      </c>
      <c r="C50" s="232" t="s">
        <v>368</v>
      </c>
      <c r="D50" s="226" t="s">
        <v>4</v>
      </c>
      <c r="E50" s="227">
        <v>3</v>
      </c>
      <c r="F50" s="228"/>
      <c r="G50" s="229">
        <f>E50*F50</f>
        <v>0</v>
      </c>
    </row>
    <row r="51" spans="1:7" x14ac:dyDescent="0.2">
      <c r="A51" s="113"/>
      <c r="B51" s="233"/>
      <c r="C51" s="263" t="s">
        <v>369</v>
      </c>
      <c r="D51" s="263"/>
      <c r="E51" s="263"/>
      <c r="F51" s="263"/>
      <c r="G51" s="263"/>
    </row>
    <row r="52" spans="1:7" x14ac:dyDescent="0.2">
      <c r="A52" s="222">
        <v>27</v>
      </c>
      <c r="B52" s="234" t="s">
        <v>370</v>
      </c>
      <c r="C52" s="235" t="s">
        <v>371</v>
      </c>
      <c r="D52" s="217" t="s">
        <v>329</v>
      </c>
      <c r="E52" s="218">
        <v>6.8999999999999997E-4</v>
      </c>
      <c r="F52" s="219"/>
      <c r="G52" s="220">
        <f>E52*F52</f>
        <v>0</v>
      </c>
    </row>
    <row r="53" spans="1:7" x14ac:dyDescent="0.2">
      <c r="A53" s="194"/>
      <c r="B53" s="236"/>
      <c r="C53" s="237" t="s">
        <v>372</v>
      </c>
      <c r="D53" s="197"/>
      <c r="E53" s="238"/>
      <c r="F53" s="239"/>
      <c r="G53" s="240">
        <f>G54</f>
        <v>0</v>
      </c>
    </row>
    <row r="54" spans="1:7" x14ac:dyDescent="0.2">
      <c r="A54" s="222">
        <v>28</v>
      </c>
      <c r="B54" s="234" t="s">
        <v>373</v>
      </c>
      <c r="C54" s="235" t="s">
        <v>374</v>
      </c>
      <c r="D54" s="217" t="s">
        <v>329</v>
      </c>
      <c r="E54" s="218">
        <v>1.5299999999999999E-3</v>
      </c>
      <c r="F54" s="219"/>
      <c r="G54" s="220">
        <f>E54*F54</f>
        <v>0</v>
      </c>
    </row>
    <row r="55" spans="1:7" x14ac:dyDescent="0.2">
      <c r="A55" s="194"/>
      <c r="B55" s="236"/>
      <c r="C55" s="237" t="s">
        <v>375</v>
      </c>
      <c r="D55" s="197"/>
      <c r="E55" s="238"/>
      <c r="F55" s="239"/>
      <c r="G55" s="240">
        <f>SUM(G56:G58)</f>
        <v>0</v>
      </c>
    </row>
    <row r="56" spans="1:7" x14ac:dyDescent="0.2">
      <c r="A56" s="222">
        <v>29</v>
      </c>
      <c r="B56" s="234" t="s">
        <v>376</v>
      </c>
      <c r="C56" s="235" t="s">
        <v>377</v>
      </c>
      <c r="D56" s="217" t="s">
        <v>4</v>
      </c>
      <c r="E56" s="218">
        <v>1</v>
      </c>
      <c r="F56" s="219"/>
      <c r="G56" s="220">
        <f>E56*F56</f>
        <v>0</v>
      </c>
    </row>
    <row r="57" spans="1:7" x14ac:dyDescent="0.2">
      <c r="A57" s="222">
        <v>30</v>
      </c>
      <c r="B57" s="234" t="s">
        <v>378</v>
      </c>
      <c r="C57" s="235" t="s">
        <v>379</v>
      </c>
      <c r="D57" s="217" t="s">
        <v>4</v>
      </c>
      <c r="E57" s="218">
        <v>1</v>
      </c>
      <c r="F57" s="219"/>
      <c r="G57" s="220">
        <f t="shared" ref="G57" si="3">E57*F57</f>
        <v>0</v>
      </c>
    </row>
    <row r="58" spans="1:7" ht="22.5" x14ac:dyDescent="0.2">
      <c r="A58" s="223">
        <v>31</v>
      </c>
      <c r="B58" s="231" t="s">
        <v>380</v>
      </c>
      <c r="C58" s="232" t="s">
        <v>381</v>
      </c>
      <c r="D58" s="226" t="s">
        <v>4</v>
      </c>
      <c r="E58" s="227">
        <v>1</v>
      </c>
      <c r="F58" s="228"/>
      <c r="G58" s="220">
        <f>E58*F58</f>
        <v>0</v>
      </c>
    </row>
    <row r="60" spans="1:7" x14ac:dyDescent="0.2">
      <c r="A60" s="183" t="s">
        <v>259</v>
      </c>
      <c r="B60" s="184"/>
      <c r="C60" s="185"/>
      <c r="D60" s="186"/>
      <c r="E60" s="187"/>
      <c r="F60" s="188"/>
      <c r="G60" s="145">
        <f>G8+G10+G27+G49+G53+G55</f>
        <v>0</v>
      </c>
    </row>
  </sheetData>
  <sheetProtection algorithmName="SHA-512" hashValue="djs+j+5vej/j+gFRtpexipJkgf9xwxqmUPi4r/q/Xlno4njGnJhAmxAAin6DSyU8bx+rs+FTW3hQWimgfm3rZg==" saltValue="4Qbprbb3t/ctmOam8rs/2g==" spinCount="100000" sheet="1" objects="1" scenarios="1"/>
  <protectedRanges>
    <protectedRange sqref="F9 F11 F12 F14 F15 F16 F17 F18 F24 F26 F28 F31 F33 F35:F39 F41 F43:F48 F50 F52 F54 F56 F57 F58" name="Oblast1" securityDescriptor="O:WDG:WDD:(A;;CC;;;S-1-5-21-1766983562-705278227-3023458120-571)"/>
  </protectedRanges>
  <mergeCells count="9">
    <mergeCell ref="C22:G22"/>
    <mergeCell ref="C23:G23"/>
    <mergeCell ref="C25:G25"/>
    <mergeCell ref="B3:C3"/>
    <mergeCell ref="B4:C4"/>
    <mergeCell ref="C13:G13"/>
    <mergeCell ref="C19:G19"/>
    <mergeCell ref="C20:G20"/>
    <mergeCell ref="C21:G2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G54"/>
  <sheetViews>
    <sheetView workbookViewId="0">
      <selection activeCell="E52" sqref="E52"/>
    </sheetView>
  </sheetViews>
  <sheetFormatPr defaultRowHeight="12.75" x14ac:dyDescent="0.2"/>
  <cols>
    <col min="1" max="1" width="7.140625" bestFit="1" customWidth="1"/>
    <col min="2" max="2" width="11.5703125" customWidth="1"/>
    <col min="3" max="3" width="39.7109375" customWidth="1"/>
    <col min="7" max="7" width="10.140625" bestFit="1" customWidth="1"/>
  </cols>
  <sheetData>
    <row r="1" spans="1:7" ht="15.75" x14ac:dyDescent="0.25">
      <c r="A1" s="202" t="s">
        <v>382</v>
      </c>
      <c r="B1" s="203"/>
      <c r="C1" s="204"/>
    </row>
    <row r="2" spans="1:7" ht="13.5" thickBot="1" x14ac:dyDescent="0.25">
      <c r="A2" s="205"/>
      <c r="B2" s="206"/>
      <c r="C2" s="207"/>
    </row>
    <row r="3" spans="1:7" ht="13.5" thickTop="1" x14ac:dyDescent="0.2">
      <c r="A3" s="208" t="s">
        <v>42</v>
      </c>
      <c r="B3" s="312" t="s">
        <v>299</v>
      </c>
      <c r="C3" s="312"/>
    </row>
    <row r="4" spans="1:7" ht="13.5" thickBot="1" x14ac:dyDescent="0.25">
      <c r="A4" s="209"/>
      <c r="B4" s="313"/>
      <c r="C4" s="313"/>
    </row>
    <row r="5" spans="1:7" ht="14.25" thickTop="1" thickBot="1" x14ac:dyDescent="0.25">
      <c r="A5" s="210" t="s">
        <v>43</v>
      </c>
      <c r="B5" s="211" t="s">
        <v>121</v>
      </c>
      <c r="C5" s="212"/>
    </row>
    <row r="6" spans="1:7" ht="13.5" thickTop="1" x14ac:dyDescent="0.2"/>
    <row r="7" spans="1:7" x14ac:dyDescent="0.2">
      <c r="A7" s="100" t="s">
        <v>1</v>
      </c>
      <c r="B7" s="101" t="s">
        <v>189</v>
      </c>
      <c r="C7" s="101" t="s">
        <v>190</v>
      </c>
      <c r="D7" s="102" t="s">
        <v>2</v>
      </c>
      <c r="E7" s="241" t="s">
        <v>191</v>
      </c>
      <c r="F7" s="242" t="s">
        <v>192</v>
      </c>
      <c r="G7" s="243" t="s">
        <v>193</v>
      </c>
    </row>
    <row r="8" spans="1:7" x14ac:dyDescent="0.2">
      <c r="A8" s="183"/>
      <c r="B8" s="184"/>
      <c r="C8" s="185" t="s">
        <v>383</v>
      </c>
      <c r="D8" s="186"/>
      <c r="E8" s="187"/>
      <c r="F8" s="188"/>
      <c r="G8" s="213">
        <f>SUM(G9:G19)</f>
        <v>0</v>
      </c>
    </row>
    <row r="9" spans="1:7" ht="45" x14ac:dyDescent="0.2">
      <c r="A9" s="244">
        <v>1</v>
      </c>
      <c r="B9" s="245" t="s">
        <v>384</v>
      </c>
      <c r="C9" s="246" t="s">
        <v>385</v>
      </c>
      <c r="D9" s="247" t="s">
        <v>4</v>
      </c>
      <c r="E9" s="248">
        <v>1</v>
      </c>
      <c r="F9" s="249"/>
      <c r="G9" s="250">
        <f>E9*F9</f>
        <v>0</v>
      </c>
    </row>
    <row r="10" spans="1:7" ht="22.5" x14ac:dyDescent="0.2">
      <c r="A10" s="244">
        <v>2</v>
      </c>
      <c r="B10" s="245" t="s">
        <v>386</v>
      </c>
      <c r="C10" s="246" t="s">
        <v>387</v>
      </c>
      <c r="D10" s="247" t="s">
        <v>4</v>
      </c>
      <c r="E10" s="248">
        <v>1</v>
      </c>
      <c r="F10" s="249"/>
      <c r="G10" s="250">
        <f t="shared" ref="G10:G17" si="0">E10*F10</f>
        <v>0</v>
      </c>
    </row>
    <row r="11" spans="1:7" ht="33.75" x14ac:dyDescent="0.2">
      <c r="A11" s="244">
        <v>3</v>
      </c>
      <c r="B11" s="245" t="s">
        <v>388</v>
      </c>
      <c r="C11" s="246" t="s">
        <v>389</v>
      </c>
      <c r="D11" s="247" t="s">
        <v>4</v>
      </c>
      <c r="E11" s="248">
        <v>1</v>
      </c>
      <c r="F11" s="249"/>
      <c r="G11" s="250">
        <f t="shared" si="0"/>
        <v>0</v>
      </c>
    </row>
    <row r="12" spans="1:7" ht="33.75" x14ac:dyDescent="0.2">
      <c r="A12" s="244">
        <v>4</v>
      </c>
      <c r="B12" s="245" t="s">
        <v>390</v>
      </c>
      <c r="C12" s="246" t="s">
        <v>391</v>
      </c>
      <c r="D12" s="247" t="s">
        <v>4</v>
      </c>
      <c r="E12" s="248">
        <v>2</v>
      </c>
      <c r="F12" s="249"/>
      <c r="G12" s="250">
        <f t="shared" si="0"/>
        <v>0</v>
      </c>
    </row>
    <row r="13" spans="1:7" ht="56.25" x14ac:dyDescent="0.2">
      <c r="A13" s="244">
        <v>5</v>
      </c>
      <c r="B13" s="251"/>
      <c r="C13" s="246" t="s">
        <v>392</v>
      </c>
      <c r="D13" s="247" t="s">
        <v>5</v>
      </c>
      <c r="E13" s="248">
        <v>2</v>
      </c>
      <c r="F13" s="249"/>
      <c r="G13" s="250">
        <f t="shared" si="0"/>
        <v>0</v>
      </c>
    </row>
    <row r="14" spans="1:7" ht="33.75" x14ac:dyDescent="0.2">
      <c r="A14" s="244">
        <v>6</v>
      </c>
      <c r="B14" s="251"/>
      <c r="C14" s="246" t="s">
        <v>393</v>
      </c>
      <c r="D14" s="247" t="s">
        <v>5</v>
      </c>
      <c r="E14" s="248">
        <v>4</v>
      </c>
      <c r="F14" s="249"/>
      <c r="G14" s="250">
        <f>E14*F14</f>
        <v>0</v>
      </c>
    </row>
    <row r="15" spans="1:7" ht="33.75" x14ac:dyDescent="0.2">
      <c r="A15" s="244">
        <v>7</v>
      </c>
      <c r="B15" s="251"/>
      <c r="C15" s="246" t="s">
        <v>394</v>
      </c>
      <c r="D15" s="247" t="s">
        <v>5</v>
      </c>
      <c r="E15" s="248">
        <v>9</v>
      </c>
      <c r="F15" s="249"/>
      <c r="G15" s="250">
        <f t="shared" si="0"/>
        <v>0</v>
      </c>
    </row>
    <row r="16" spans="1:7" ht="33.75" x14ac:dyDescent="0.2">
      <c r="A16" s="244">
        <v>8</v>
      </c>
      <c r="B16" s="251"/>
      <c r="C16" s="246" t="s">
        <v>395</v>
      </c>
      <c r="D16" s="247" t="s">
        <v>5</v>
      </c>
      <c r="E16" s="248">
        <v>3</v>
      </c>
      <c r="F16" s="249"/>
      <c r="G16" s="250">
        <f t="shared" si="0"/>
        <v>0</v>
      </c>
    </row>
    <row r="17" spans="1:7" ht="33.75" x14ac:dyDescent="0.2">
      <c r="A17" s="244">
        <v>9</v>
      </c>
      <c r="B17" s="251"/>
      <c r="C17" s="246" t="s">
        <v>396</v>
      </c>
      <c r="D17" s="247" t="s">
        <v>397</v>
      </c>
      <c r="E17" s="248">
        <v>13</v>
      </c>
      <c r="F17" s="249"/>
      <c r="G17" s="250">
        <f t="shared" si="0"/>
        <v>0</v>
      </c>
    </row>
    <row r="18" spans="1:7" ht="45" x14ac:dyDescent="0.2">
      <c r="A18" s="244">
        <v>10</v>
      </c>
      <c r="B18" s="251"/>
      <c r="C18" s="246" t="s">
        <v>398</v>
      </c>
      <c r="D18" s="247" t="s">
        <v>5</v>
      </c>
      <c r="E18" s="248">
        <v>1.5</v>
      </c>
      <c r="F18" s="249"/>
      <c r="G18" s="250">
        <f>E18*F18</f>
        <v>0</v>
      </c>
    </row>
    <row r="19" spans="1:7" ht="22.5" x14ac:dyDescent="0.2">
      <c r="A19" s="244">
        <v>11</v>
      </c>
      <c r="B19" s="251"/>
      <c r="C19" s="246" t="s">
        <v>399</v>
      </c>
      <c r="D19" s="247" t="s">
        <v>13</v>
      </c>
      <c r="E19" s="248">
        <v>1</v>
      </c>
      <c r="F19" s="249"/>
      <c r="G19" s="250">
        <f>E19*F19</f>
        <v>0</v>
      </c>
    </row>
    <row r="20" spans="1:7" x14ac:dyDescent="0.2">
      <c r="A20" s="183"/>
      <c r="B20" s="184"/>
      <c r="C20" s="185" t="s">
        <v>400</v>
      </c>
      <c r="D20" s="186"/>
      <c r="E20" s="252"/>
      <c r="F20" s="253"/>
      <c r="G20" s="213">
        <f>SUM(G21:G35)</f>
        <v>0</v>
      </c>
    </row>
    <row r="21" spans="1:7" ht="33.75" x14ac:dyDescent="0.2">
      <c r="A21" s="244">
        <v>12</v>
      </c>
      <c r="B21" s="245" t="s">
        <v>401</v>
      </c>
      <c r="C21" s="246" t="s">
        <v>402</v>
      </c>
      <c r="D21" s="247" t="s">
        <v>4</v>
      </c>
      <c r="E21" s="248">
        <v>1</v>
      </c>
      <c r="F21" s="249"/>
      <c r="G21" s="250">
        <f t="shared" ref="G21:G35" si="1">E21*F21</f>
        <v>0</v>
      </c>
    </row>
    <row r="22" spans="1:7" ht="33.75" x14ac:dyDescent="0.2">
      <c r="A22" s="244">
        <v>13</v>
      </c>
      <c r="B22" s="245" t="s">
        <v>403</v>
      </c>
      <c r="C22" s="246" t="s">
        <v>404</v>
      </c>
      <c r="D22" s="247" t="s">
        <v>5</v>
      </c>
      <c r="E22" s="248">
        <v>3</v>
      </c>
      <c r="F22" s="249"/>
      <c r="G22" s="250">
        <f t="shared" si="1"/>
        <v>0</v>
      </c>
    </row>
    <row r="23" spans="1:7" x14ac:dyDescent="0.2">
      <c r="A23" s="244">
        <v>14</v>
      </c>
      <c r="B23" s="245" t="s">
        <v>405</v>
      </c>
      <c r="C23" s="246" t="s">
        <v>406</v>
      </c>
      <c r="D23" s="247" t="s">
        <v>13</v>
      </c>
      <c r="E23" s="248">
        <v>1</v>
      </c>
      <c r="F23" s="249"/>
      <c r="G23" s="250">
        <f t="shared" si="1"/>
        <v>0</v>
      </c>
    </row>
    <row r="24" spans="1:7" x14ac:dyDescent="0.2">
      <c r="A24" s="244">
        <v>15</v>
      </c>
      <c r="B24" s="245" t="s">
        <v>407</v>
      </c>
      <c r="C24" s="246" t="s">
        <v>408</v>
      </c>
      <c r="D24" s="247" t="s">
        <v>409</v>
      </c>
      <c r="E24" s="248">
        <v>6</v>
      </c>
      <c r="F24" s="249"/>
      <c r="G24" s="250">
        <f t="shared" si="1"/>
        <v>0</v>
      </c>
    </row>
    <row r="25" spans="1:7" ht="22.5" x14ac:dyDescent="0.2">
      <c r="A25" s="244">
        <v>16</v>
      </c>
      <c r="B25" s="245" t="s">
        <v>390</v>
      </c>
      <c r="C25" s="246" t="s">
        <v>399</v>
      </c>
      <c r="D25" s="247" t="s">
        <v>13</v>
      </c>
      <c r="E25" s="248">
        <v>1</v>
      </c>
      <c r="F25" s="249"/>
      <c r="G25" s="250">
        <f t="shared" si="1"/>
        <v>0</v>
      </c>
    </row>
    <row r="26" spans="1:7" ht="135" x14ac:dyDescent="0.2">
      <c r="A26" s="244">
        <v>17</v>
      </c>
      <c r="B26" s="245" t="s">
        <v>410</v>
      </c>
      <c r="C26" s="246" t="s">
        <v>411</v>
      </c>
      <c r="D26" s="247" t="s">
        <v>4</v>
      </c>
      <c r="E26" s="248">
        <v>1</v>
      </c>
      <c r="F26" s="249"/>
      <c r="G26" s="250">
        <f t="shared" si="1"/>
        <v>0</v>
      </c>
    </row>
    <row r="27" spans="1:7" ht="45" x14ac:dyDescent="0.2">
      <c r="A27" s="244">
        <v>18</v>
      </c>
      <c r="B27" s="245" t="s">
        <v>412</v>
      </c>
      <c r="C27" s="246" t="s">
        <v>413</v>
      </c>
      <c r="D27" s="247" t="s">
        <v>4</v>
      </c>
      <c r="E27" s="248">
        <v>1</v>
      </c>
      <c r="F27" s="249"/>
      <c r="G27" s="250">
        <f t="shared" si="1"/>
        <v>0</v>
      </c>
    </row>
    <row r="28" spans="1:7" x14ac:dyDescent="0.2">
      <c r="A28" s="244">
        <v>19</v>
      </c>
      <c r="B28" s="245" t="s">
        <v>414</v>
      </c>
      <c r="C28" s="246" t="s">
        <v>415</v>
      </c>
      <c r="D28" s="247" t="s">
        <v>5</v>
      </c>
      <c r="E28" s="248">
        <v>40</v>
      </c>
      <c r="F28" s="249"/>
      <c r="G28" s="250">
        <f t="shared" si="1"/>
        <v>0</v>
      </c>
    </row>
    <row r="29" spans="1:7" ht="22.5" x14ac:dyDescent="0.2">
      <c r="A29" s="244">
        <v>20</v>
      </c>
      <c r="B29" s="245" t="s">
        <v>416</v>
      </c>
      <c r="C29" s="246" t="s">
        <v>399</v>
      </c>
      <c r="D29" s="247" t="s">
        <v>13</v>
      </c>
      <c r="E29" s="248">
        <v>1</v>
      </c>
      <c r="F29" s="249"/>
      <c r="G29" s="250">
        <f t="shared" si="1"/>
        <v>0</v>
      </c>
    </row>
    <row r="30" spans="1:7" ht="135" x14ac:dyDescent="0.2">
      <c r="A30" s="244">
        <v>21</v>
      </c>
      <c r="B30" s="245" t="s">
        <v>417</v>
      </c>
      <c r="C30" s="246" t="s">
        <v>411</v>
      </c>
      <c r="D30" s="247" t="s">
        <v>4</v>
      </c>
      <c r="E30" s="248">
        <v>1</v>
      </c>
      <c r="F30" s="249"/>
      <c r="G30" s="250">
        <f t="shared" si="1"/>
        <v>0</v>
      </c>
    </row>
    <row r="31" spans="1:7" ht="45" x14ac:dyDescent="0.2">
      <c r="A31" s="244">
        <v>22</v>
      </c>
      <c r="B31" s="245" t="s">
        <v>418</v>
      </c>
      <c r="C31" s="246" t="s">
        <v>413</v>
      </c>
      <c r="D31" s="247" t="s">
        <v>4</v>
      </c>
      <c r="E31" s="248">
        <v>1</v>
      </c>
      <c r="F31" s="249"/>
      <c r="G31" s="250">
        <f t="shared" si="1"/>
        <v>0</v>
      </c>
    </row>
    <row r="32" spans="1:7" x14ac:dyDescent="0.2">
      <c r="A32" s="244">
        <v>23</v>
      </c>
      <c r="B32" s="245" t="s">
        <v>419</v>
      </c>
      <c r="C32" s="246" t="s">
        <v>415</v>
      </c>
      <c r="D32" s="247" t="s">
        <v>5</v>
      </c>
      <c r="E32" s="248">
        <v>40</v>
      </c>
      <c r="F32" s="249"/>
      <c r="G32" s="250">
        <f t="shared" si="1"/>
        <v>0</v>
      </c>
    </row>
    <row r="33" spans="1:7" ht="22.5" x14ac:dyDescent="0.2">
      <c r="A33" s="244">
        <v>24</v>
      </c>
      <c r="B33" s="245" t="s">
        <v>420</v>
      </c>
      <c r="C33" s="246" t="s">
        <v>399</v>
      </c>
      <c r="D33" s="247" t="s">
        <v>13</v>
      </c>
      <c r="E33" s="248">
        <v>1</v>
      </c>
      <c r="F33" s="249"/>
      <c r="G33" s="250">
        <f t="shared" si="1"/>
        <v>0</v>
      </c>
    </row>
    <row r="34" spans="1:7" x14ac:dyDescent="0.2">
      <c r="A34" s="244">
        <v>25</v>
      </c>
      <c r="B34" s="245"/>
      <c r="C34" s="246" t="s">
        <v>421</v>
      </c>
      <c r="D34" s="247" t="s">
        <v>4</v>
      </c>
      <c r="E34" s="248">
        <v>1</v>
      </c>
      <c r="F34" s="249"/>
      <c r="G34" s="250">
        <f t="shared" si="1"/>
        <v>0</v>
      </c>
    </row>
    <row r="35" spans="1:7" ht="45" x14ac:dyDescent="0.2">
      <c r="A35" s="244">
        <v>26</v>
      </c>
      <c r="B35" s="245"/>
      <c r="C35" s="246" t="s">
        <v>422</v>
      </c>
      <c r="D35" s="247" t="s">
        <v>423</v>
      </c>
      <c r="E35" s="248">
        <v>1</v>
      </c>
      <c r="F35" s="249"/>
      <c r="G35" s="250">
        <f t="shared" si="1"/>
        <v>0</v>
      </c>
    </row>
    <row r="36" spans="1:7" x14ac:dyDescent="0.2">
      <c r="A36" s="184"/>
      <c r="B36" s="254"/>
      <c r="C36" s="185" t="s">
        <v>424</v>
      </c>
      <c r="D36" s="186"/>
      <c r="E36" s="252"/>
      <c r="F36" s="253"/>
      <c r="G36" s="213">
        <f>SUM(G37:G40)</f>
        <v>0</v>
      </c>
    </row>
    <row r="37" spans="1:7" ht="22.5" x14ac:dyDescent="0.2">
      <c r="A37" s="244">
        <v>27</v>
      </c>
      <c r="B37" s="255"/>
      <c r="C37" s="256" t="s">
        <v>425</v>
      </c>
      <c r="D37" s="257" t="s">
        <v>13</v>
      </c>
      <c r="E37" s="258">
        <v>1</v>
      </c>
      <c r="F37" s="259"/>
      <c r="G37" s="260">
        <f>E37*F37</f>
        <v>0</v>
      </c>
    </row>
    <row r="38" spans="1:7" x14ac:dyDescent="0.2">
      <c r="A38" s="244">
        <v>28</v>
      </c>
      <c r="B38" s="255"/>
      <c r="C38" s="256" t="s">
        <v>426</v>
      </c>
      <c r="D38" s="257" t="s">
        <v>4</v>
      </c>
      <c r="E38" s="258">
        <v>1</v>
      </c>
      <c r="F38" s="259"/>
      <c r="G38" s="260">
        <f>E38*F38</f>
        <v>0</v>
      </c>
    </row>
    <row r="39" spans="1:7" x14ac:dyDescent="0.2">
      <c r="A39" s="244">
        <v>29</v>
      </c>
      <c r="B39" s="255"/>
      <c r="C39" s="246" t="s">
        <v>427</v>
      </c>
      <c r="D39" s="247" t="s">
        <v>5</v>
      </c>
      <c r="E39" s="248">
        <v>6</v>
      </c>
      <c r="F39" s="249"/>
      <c r="G39" s="250">
        <f>E39*F39</f>
        <v>0</v>
      </c>
    </row>
    <row r="40" spans="1:7" x14ac:dyDescent="0.2">
      <c r="A40" s="244">
        <v>30</v>
      </c>
      <c r="B40" s="255"/>
      <c r="C40" s="246" t="s">
        <v>428</v>
      </c>
      <c r="D40" s="247" t="s">
        <v>5</v>
      </c>
      <c r="E40" s="248">
        <v>3</v>
      </c>
      <c r="F40" s="249"/>
      <c r="G40" s="250">
        <f>E40*F40</f>
        <v>0</v>
      </c>
    </row>
    <row r="41" spans="1:7" x14ac:dyDescent="0.2">
      <c r="A41" s="184"/>
      <c r="B41" s="254"/>
      <c r="C41" s="185" t="s">
        <v>429</v>
      </c>
      <c r="D41" s="186"/>
      <c r="E41" s="252"/>
      <c r="F41" s="253"/>
      <c r="G41" s="213">
        <f>SUM(G42:G49)</f>
        <v>0</v>
      </c>
    </row>
    <row r="42" spans="1:7" ht="22.5" x14ac:dyDescent="0.2">
      <c r="A42" s="244">
        <v>31</v>
      </c>
      <c r="B42" s="255"/>
      <c r="C42" s="246" t="s">
        <v>430</v>
      </c>
      <c r="D42" s="247" t="s">
        <v>397</v>
      </c>
      <c r="E42" s="248">
        <v>10</v>
      </c>
      <c r="F42" s="249"/>
      <c r="G42" s="250">
        <f t="shared" ref="G42:G49" si="2">E42*F42</f>
        <v>0</v>
      </c>
    </row>
    <row r="43" spans="1:7" ht="22.5" x14ac:dyDescent="0.2">
      <c r="A43" s="244">
        <v>32</v>
      </c>
      <c r="B43" s="255"/>
      <c r="C43" s="246" t="s">
        <v>431</v>
      </c>
      <c r="D43" s="247" t="s">
        <v>397</v>
      </c>
      <c r="E43" s="248">
        <v>10</v>
      </c>
      <c r="F43" s="249"/>
      <c r="G43" s="250">
        <f t="shared" si="2"/>
        <v>0</v>
      </c>
    </row>
    <row r="44" spans="1:7" ht="22.5" x14ac:dyDescent="0.2">
      <c r="A44" s="244">
        <v>33</v>
      </c>
      <c r="B44" s="255"/>
      <c r="C44" s="246" t="s">
        <v>432</v>
      </c>
      <c r="D44" s="247" t="s">
        <v>397</v>
      </c>
      <c r="E44" s="248">
        <v>4</v>
      </c>
      <c r="F44" s="249"/>
      <c r="G44" s="250">
        <f t="shared" si="2"/>
        <v>0</v>
      </c>
    </row>
    <row r="45" spans="1:7" x14ac:dyDescent="0.2">
      <c r="A45" s="244">
        <v>34</v>
      </c>
      <c r="B45" s="255"/>
      <c r="C45" s="246" t="s">
        <v>433</v>
      </c>
      <c r="D45" s="247" t="s">
        <v>4</v>
      </c>
      <c r="E45" s="248">
        <v>3</v>
      </c>
      <c r="F45" s="249"/>
      <c r="G45" s="250">
        <f t="shared" si="2"/>
        <v>0</v>
      </c>
    </row>
    <row r="46" spans="1:7" x14ac:dyDescent="0.2">
      <c r="A46" s="244">
        <v>35</v>
      </c>
      <c r="B46" s="255"/>
      <c r="C46" s="246" t="s">
        <v>434</v>
      </c>
      <c r="D46" s="247" t="s">
        <v>4</v>
      </c>
      <c r="E46" s="248">
        <v>3</v>
      </c>
      <c r="F46" s="249"/>
      <c r="G46" s="250">
        <f t="shared" si="2"/>
        <v>0</v>
      </c>
    </row>
    <row r="47" spans="1:7" ht="22.5" x14ac:dyDescent="0.2">
      <c r="A47" s="244">
        <v>36</v>
      </c>
      <c r="B47" s="255"/>
      <c r="C47" s="246" t="s">
        <v>435</v>
      </c>
      <c r="D47" s="247" t="s">
        <v>5</v>
      </c>
      <c r="E47" s="248">
        <v>22</v>
      </c>
      <c r="F47" s="249"/>
      <c r="G47" s="250">
        <f t="shared" si="2"/>
        <v>0</v>
      </c>
    </row>
    <row r="48" spans="1:7" ht="33.75" x14ac:dyDescent="0.2">
      <c r="A48" s="244">
        <v>37</v>
      </c>
      <c r="B48" s="255"/>
      <c r="C48" s="246" t="s">
        <v>436</v>
      </c>
      <c r="D48" s="247" t="s">
        <v>13</v>
      </c>
      <c r="E48" s="248">
        <v>1</v>
      </c>
      <c r="F48" s="249"/>
      <c r="G48" s="250">
        <f t="shared" si="2"/>
        <v>0</v>
      </c>
    </row>
    <row r="49" spans="1:7" ht="22.5" x14ac:dyDescent="0.2">
      <c r="A49" s="244">
        <v>38</v>
      </c>
      <c r="B49" s="255"/>
      <c r="C49" s="246" t="s">
        <v>437</v>
      </c>
      <c r="D49" s="247" t="s">
        <v>438</v>
      </c>
      <c r="E49" s="248">
        <v>1</v>
      </c>
      <c r="F49" s="249"/>
      <c r="G49" s="250">
        <f t="shared" si="2"/>
        <v>0</v>
      </c>
    </row>
    <row r="50" spans="1:7" x14ac:dyDescent="0.2">
      <c r="A50" s="184"/>
      <c r="B50" s="254"/>
      <c r="C50" s="185" t="s">
        <v>16</v>
      </c>
      <c r="D50" s="186"/>
      <c r="E50" s="252"/>
      <c r="F50" s="253"/>
      <c r="G50" s="213">
        <f>SUM(G51:G52)</f>
        <v>0</v>
      </c>
    </row>
    <row r="51" spans="1:7" x14ac:dyDescent="0.2">
      <c r="A51" s="244">
        <v>39</v>
      </c>
      <c r="B51" s="255"/>
      <c r="C51" s="246" t="s">
        <v>439</v>
      </c>
      <c r="D51" s="247" t="s">
        <v>423</v>
      </c>
      <c r="E51" s="248">
        <v>1</v>
      </c>
      <c r="F51" s="259"/>
      <c r="G51" s="250">
        <f>E51*F51</f>
        <v>0</v>
      </c>
    </row>
    <row r="52" spans="1:7" x14ac:dyDescent="0.2">
      <c r="A52" s="244">
        <v>40</v>
      </c>
      <c r="B52" s="255"/>
      <c r="C52" s="246" t="s">
        <v>440</v>
      </c>
      <c r="D52" s="247" t="s">
        <v>438</v>
      </c>
      <c r="E52" s="248">
        <v>1</v>
      </c>
      <c r="F52" s="259"/>
      <c r="G52" s="250">
        <f>E52*F52</f>
        <v>0</v>
      </c>
    </row>
    <row r="54" spans="1:7" x14ac:dyDescent="0.2">
      <c r="A54" s="184" t="s">
        <v>259</v>
      </c>
      <c r="B54" s="184"/>
      <c r="C54" s="185"/>
      <c r="D54" s="186"/>
      <c r="E54" s="187"/>
      <c r="F54" s="188"/>
      <c r="G54" s="145">
        <f>G8+G20+G36+G41+G50</f>
        <v>0</v>
      </c>
    </row>
  </sheetData>
  <sheetProtection algorithmName="SHA-512" hashValue="ZBbVmFq8zfqfBBJ8l2P1VdB3cSLB/w3mufVEPQDUM1JRNbVPOed6GfjsTPPj+WfP7vBcw8WZ4EqMR1H0d4xiuA==" saltValue="zFVB3A4cHVwp88QcKF0SYA==" spinCount="100000" sheet="1" objects="1" scenarios="1"/>
  <protectedRanges>
    <protectedRange sqref="F9:F19 F21:F35 F37:F40 F42:F49 F51:F52" name="Oblast1" securityDescriptor="O:WDG:WDD:(A;;CC;;;S-1-5-21-1766983562-705278227-3023458120-571)"/>
  </protectedRanges>
  <mergeCells count="2">
    <mergeCell ref="B3:C3"/>
    <mergeCell ref="B4:C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CW112"/>
  <sheetViews>
    <sheetView showGridLines="0" showZeros="0" zoomScaleNormal="100" zoomScaleSheetLayoutView="100" workbookViewId="0">
      <selection activeCell="G8" sqref="G8"/>
    </sheetView>
  </sheetViews>
  <sheetFormatPr defaultRowHeight="12.75" x14ac:dyDescent="0.2"/>
  <cols>
    <col min="1" max="1" width="7.28515625" style="2" customWidth="1"/>
    <col min="2" max="2" width="10.28515625" style="2" customWidth="1"/>
    <col min="3" max="3" width="52.42578125" style="2" customWidth="1"/>
    <col min="4" max="4" width="5.140625" style="2" customWidth="1"/>
    <col min="5" max="5" width="8.5703125" style="12" customWidth="1"/>
    <col min="6" max="6" width="8.140625" style="12" customWidth="1"/>
    <col min="7" max="7" width="10.140625" style="2" customWidth="1"/>
    <col min="8" max="8" width="11" style="2" customWidth="1"/>
    <col min="9" max="9" width="10" style="2" bestFit="1" customWidth="1"/>
    <col min="10" max="11" width="9.140625" style="2"/>
    <col min="12" max="12" width="11.7109375" style="2" bestFit="1" customWidth="1"/>
    <col min="13" max="16384" width="9.140625" style="2"/>
  </cols>
  <sheetData>
    <row r="1" spans="1:52" s="3" customFormat="1" ht="15.75" x14ac:dyDescent="0.25">
      <c r="A1" s="290" t="s">
        <v>0</v>
      </c>
      <c r="B1" s="291"/>
      <c r="C1" s="291"/>
      <c r="D1" s="291"/>
      <c r="E1" s="291"/>
      <c r="F1" s="291"/>
      <c r="G1" s="292"/>
      <c r="H1" s="30"/>
    </row>
    <row r="2" spans="1:52" s="3" customFormat="1" ht="13.5" thickBot="1" x14ac:dyDescent="0.25">
      <c r="A2" s="81"/>
      <c r="B2" s="82"/>
      <c r="C2" s="79"/>
      <c r="D2" s="79"/>
      <c r="E2" s="83"/>
      <c r="F2" s="83"/>
      <c r="G2" s="84"/>
      <c r="H2" s="4"/>
    </row>
    <row r="3" spans="1:52" s="3" customFormat="1" ht="13.5" thickTop="1" x14ac:dyDescent="0.2">
      <c r="A3" s="314" t="s">
        <v>128</v>
      </c>
      <c r="B3" s="315"/>
      <c r="C3" s="316" t="s">
        <v>122</v>
      </c>
      <c r="D3" s="317"/>
      <c r="E3" s="317"/>
      <c r="F3" s="317"/>
      <c r="G3" s="318"/>
      <c r="H3" s="20"/>
    </row>
    <row r="4" spans="1:52" s="3" customFormat="1" ht="13.5" thickBot="1" x14ac:dyDescent="0.25">
      <c r="A4" s="319" t="s">
        <v>129</v>
      </c>
      <c r="B4" s="320"/>
      <c r="C4" s="59" t="s">
        <v>172</v>
      </c>
      <c r="D4" s="60"/>
      <c r="E4" s="321"/>
      <c r="F4" s="321"/>
      <c r="G4" s="322"/>
      <c r="H4" s="21"/>
    </row>
    <row r="5" spans="1:52" s="3" customFormat="1" ht="13.5" thickTop="1" x14ac:dyDescent="0.2">
      <c r="A5" s="85"/>
      <c r="B5" s="80"/>
      <c r="C5" s="80"/>
      <c r="D5" s="31"/>
      <c r="E5" s="86"/>
      <c r="F5" s="86"/>
      <c r="G5" s="87"/>
      <c r="I5" s="31"/>
      <c r="J5" s="31"/>
      <c r="K5" s="31"/>
      <c r="L5" s="31"/>
      <c r="M5" s="31"/>
      <c r="N5" s="31"/>
    </row>
    <row r="6" spans="1:52" s="3" customFormat="1" ht="36" x14ac:dyDescent="0.2">
      <c r="A6" s="61" t="s">
        <v>1</v>
      </c>
      <c r="B6" s="62" t="s">
        <v>7</v>
      </c>
      <c r="C6" s="62" t="s">
        <v>8</v>
      </c>
      <c r="D6" s="62" t="s">
        <v>2</v>
      </c>
      <c r="E6" s="63" t="s">
        <v>9</v>
      </c>
      <c r="F6" s="64" t="s">
        <v>11</v>
      </c>
      <c r="G6" s="19" t="s">
        <v>10</v>
      </c>
      <c r="H6" s="22"/>
      <c r="I6" s="32"/>
      <c r="J6" s="22"/>
      <c r="K6" s="32"/>
      <c r="L6" s="24"/>
      <c r="M6" s="31"/>
      <c r="N6" s="31"/>
    </row>
    <row r="7" spans="1:52" s="3" customFormat="1" x14ac:dyDescent="0.2">
      <c r="A7" s="65"/>
      <c r="B7" s="66"/>
      <c r="C7" s="67" t="s">
        <v>124</v>
      </c>
      <c r="D7" s="39"/>
      <c r="E7" s="68"/>
      <c r="F7" s="68"/>
      <c r="G7" s="17"/>
      <c r="H7" s="69"/>
      <c r="I7" s="1"/>
      <c r="J7" s="1"/>
      <c r="K7" s="1"/>
      <c r="L7" s="24"/>
      <c r="M7" s="33"/>
      <c r="N7" s="1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</row>
    <row r="8" spans="1:52" s="3" customFormat="1" ht="33.75" x14ac:dyDescent="0.2">
      <c r="A8" s="264" t="s">
        <v>130</v>
      </c>
      <c r="B8" s="264" t="s">
        <v>6</v>
      </c>
      <c r="C8" s="265" t="s">
        <v>131</v>
      </c>
      <c r="D8" s="266" t="s">
        <v>4</v>
      </c>
      <c r="E8" s="267">
        <v>1</v>
      </c>
      <c r="F8" s="268"/>
      <c r="G8" s="267">
        <f>E8*F8</f>
        <v>0</v>
      </c>
      <c r="H8" s="70"/>
      <c r="I8" s="31"/>
      <c r="J8" s="31"/>
      <c r="K8" s="71"/>
      <c r="L8" s="72"/>
      <c r="M8" s="33"/>
      <c r="N8" s="1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</row>
    <row r="9" spans="1:52" s="3" customFormat="1" ht="17.25" customHeight="1" x14ac:dyDescent="0.2">
      <c r="A9" s="264" t="s">
        <v>132</v>
      </c>
      <c r="B9" s="264" t="s">
        <v>6</v>
      </c>
      <c r="C9" s="265" t="s">
        <v>133</v>
      </c>
      <c r="D9" s="266" t="s">
        <v>4</v>
      </c>
      <c r="E9" s="267">
        <v>1</v>
      </c>
      <c r="F9" s="268"/>
      <c r="G9" s="267">
        <f>E9*F9</f>
        <v>0</v>
      </c>
      <c r="H9" s="70"/>
      <c r="I9" s="31"/>
      <c r="J9" s="31"/>
      <c r="K9" s="71"/>
      <c r="L9" s="72"/>
      <c r="M9" s="1"/>
      <c r="N9" s="1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</row>
    <row r="10" spans="1:52" s="3" customFormat="1" x14ac:dyDescent="0.2">
      <c r="A10" s="5"/>
      <c r="B10" s="6" t="s">
        <v>3</v>
      </c>
      <c r="C10" s="7" t="str">
        <f>CONCATENATE(B7," ",C7)</f>
        <v xml:space="preserve"> Zařízení č.15.01 - Přívodní VZT jednotka</v>
      </c>
      <c r="D10" s="5"/>
      <c r="E10" s="8"/>
      <c r="F10" s="8"/>
      <c r="G10" s="73">
        <f>SUM(G7:G9)</f>
        <v>0</v>
      </c>
      <c r="H10" s="23"/>
      <c r="I10" s="1"/>
      <c r="J10" s="1"/>
      <c r="K10" s="1"/>
      <c r="L10" s="1"/>
      <c r="M10" s="33"/>
      <c r="N10" s="31"/>
    </row>
    <row r="11" spans="1:52" s="3" customFormat="1" x14ac:dyDescent="0.2">
      <c r="A11" s="65"/>
      <c r="B11" s="66"/>
      <c r="C11" s="67" t="s">
        <v>125</v>
      </c>
      <c r="D11" s="39"/>
      <c r="E11" s="68"/>
      <c r="F11" s="68"/>
      <c r="G11" s="17"/>
      <c r="H11" s="23"/>
      <c r="I11" s="1"/>
      <c r="J11" s="1"/>
      <c r="K11" s="1"/>
      <c r="L11" s="1"/>
      <c r="M11" s="33"/>
      <c r="N11" s="31"/>
    </row>
    <row r="12" spans="1:52" s="3" customFormat="1" x14ac:dyDescent="0.2">
      <c r="A12" s="264" t="s">
        <v>134</v>
      </c>
      <c r="B12" s="264" t="s">
        <v>6</v>
      </c>
      <c r="C12" s="265" t="s">
        <v>135</v>
      </c>
      <c r="D12" s="266" t="s">
        <v>13</v>
      </c>
      <c r="E12" s="267">
        <v>1</v>
      </c>
      <c r="F12" s="268"/>
      <c r="G12" s="267">
        <f>E12*F12</f>
        <v>0</v>
      </c>
      <c r="H12" s="23"/>
      <c r="I12" s="1"/>
      <c r="J12" s="1"/>
      <c r="K12" s="1"/>
      <c r="L12" s="1"/>
      <c r="M12" s="33"/>
      <c r="N12" s="31"/>
    </row>
    <row r="13" spans="1:52" s="3" customFormat="1" x14ac:dyDescent="0.2">
      <c r="A13" s="26"/>
      <c r="B13" s="6" t="s">
        <v>3</v>
      </c>
      <c r="C13" s="7" t="str">
        <f>C11</f>
        <v>Zařízení č. 15.02 - Odvodní ventilátor</v>
      </c>
      <c r="D13" s="5"/>
      <c r="E13" s="8"/>
      <c r="F13" s="27"/>
      <c r="G13" s="38">
        <f>SUM(G12)</f>
        <v>0</v>
      </c>
      <c r="H13" s="23"/>
      <c r="I13" s="1"/>
      <c r="J13" s="1"/>
      <c r="K13" s="1"/>
      <c r="L13" s="1"/>
      <c r="M13" s="33"/>
      <c r="N13" s="31"/>
    </row>
    <row r="14" spans="1:52" s="3" customFormat="1" x14ac:dyDescent="0.2">
      <c r="A14" s="65"/>
      <c r="B14" s="66"/>
      <c r="C14" s="67" t="s">
        <v>126</v>
      </c>
      <c r="D14" s="39"/>
      <c r="E14" s="68"/>
      <c r="F14" s="68"/>
      <c r="G14" s="17"/>
      <c r="H14" s="23"/>
      <c r="I14" s="1"/>
      <c r="J14" s="1"/>
      <c r="K14" s="1"/>
      <c r="L14" s="1"/>
      <c r="M14" s="33"/>
      <c r="N14" s="31"/>
    </row>
    <row r="15" spans="1:52" s="3" customFormat="1" ht="33.75" x14ac:dyDescent="0.2">
      <c r="A15" s="264" t="s">
        <v>136</v>
      </c>
      <c r="B15" s="264" t="s">
        <v>6</v>
      </c>
      <c r="C15" s="265" t="s">
        <v>137</v>
      </c>
      <c r="D15" s="266" t="s">
        <v>4</v>
      </c>
      <c r="E15" s="267">
        <v>1</v>
      </c>
      <c r="F15" s="268"/>
      <c r="G15" s="267">
        <f t="shared" ref="G15:G25" si="0">E15*F15</f>
        <v>0</v>
      </c>
      <c r="H15" s="23"/>
      <c r="I15" s="1"/>
      <c r="J15" s="1"/>
      <c r="K15" s="1"/>
      <c r="L15" s="1"/>
      <c r="M15" s="33"/>
      <c r="N15" s="31"/>
    </row>
    <row r="16" spans="1:52" s="3" customFormat="1" x14ac:dyDescent="0.2">
      <c r="A16" s="264" t="s">
        <v>138</v>
      </c>
      <c r="B16" s="264" t="s">
        <v>6</v>
      </c>
      <c r="C16" s="265" t="s">
        <v>139</v>
      </c>
      <c r="D16" s="266" t="s">
        <v>5</v>
      </c>
      <c r="E16" s="267">
        <v>41</v>
      </c>
      <c r="F16" s="268"/>
      <c r="G16" s="267">
        <f t="shared" si="0"/>
        <v>0</v>
      </c>
      <c r="H16" s="23"/>
      <c r="I16" s="1"/>
      <c r="J16" s="1"/>
      <c r="K16" s="1"/>
      <c r="L16" s="1"/>
      <c r="M16" s="33"/>
      <c r="N16" s="31"/>
    </row>
    <row r="17" spans="1:14" s="3" customFormat="1" ht="22.5" x14ac:dyDescent="0.2">
      <c r="A17" s="264" t="s">
        <v>140</v>
      </c>
      <c r="B17" s="264" t="s">
        <v>6</v>
      </c>
      <c r="C17" s="265" t="s">
        <v>12</v>
      </c>
      <c r="D17" s="266" t="s">
        <v>13</v>
      </c>
      <c r="E17" s="267">
        <v>1</v>
      </c>
      <c r="F17" s="268"/>
      <c r="G17" s="267">
        <f t="shared" si="0"/>
        <v>0</v>
      </c>
      <c r="H17" s="23"/>
      <c r="I17" s="1"/>
      <c r="J17" s="1"/>
      <c r="K17" s="1"/>
      <c r="L17" s="1"/>
      <c r="M17" s="33"/>
      <c r="N17" s="31"/>
    </row>
    <row r="18" spans="1:14" s="3" customFormat="1" x14ac:dyDescent="0.2">
      <c r="A18" s="264" t="s">
        <v>141</v>
      </c>
      <c r="B18" s="264" t="s">
        <v>6</v>
      </c>
      <c r="C18" s="265" t="s">
        <v>142</v>
      </c>
      <c r="D18" s="266" t="s">
        <v>4</v>
      </c>
      <c r="E18" s="267">
        <v>1</v>
      </c>
      <c r="F18" s="268"/>
      <c r="G18" s="267">
        <f t="shared" si="0"/>
        <v>0</v>
      </c>
      <c r="H18" s="23"/>
      <c r="I18" s="1"/>
      <c r="J18" s="1"/>
      <c r="K18" s="1"/>
      <c r="L18" s="1"/>
      <c r="M18" s="33"/>
      <c r="N18" s="31"/>
    </row>
    <row r="19" spans="1:14" s="3" customFormat="1" x14ac:dyDescent="0.2">
      <c r="A19" s="264" t="s">
        <v>143</v>
      </c>
      <c r="B19" s="264" t="s">
        <v>6</v>
      </c>
      <c r="C19" s="265" t="s">
        <v>144</v>
      </c>
      <c r="D19" s="266" t="s">
        <v>4</v>
      </c>
      <c r="E19" s="267">
        <v>1</v>
      </c>
      <c r="F19" s="268"/>
      <c r="G19" s="267">
        <f t="shared" si="0"/>
        <v>0</v>
      </c>
      <c r="H19" s="23"/>
      <c r="I19" s="1"/>
      <c r="J19" s="1"/>
      <c r="K19" s="1"/>
      <c r="L19" s="1"/>
      <c r="M19" s="33"/>
      <c r="N19" s="31"/>
    </row>
    <row r="20" spans="1:14" s="3" customFormat="1" x14ac:dyDescent="0.2">
      <c r="A20" s="264" t="s">
        <v>145</v>
      </c>
      <c r="B20" s="264" t="s">
        <v>6</v>
      </c>
      <c r="C20" s="265" t="s">
        <v>146</v>
      </c>
      <c r="D20" s="266" t="s">
        <v>4</v>
      </c>
      <c r="E20" s="267">
        <v>1</v>
      </c>
      <c r="F20" s="268"/>
      <c r="G20" s="267">
        <f t="shared" si="0"/>
        <v>0</v>
      </c>
      <c r="H20" s="23"/>
      <c r="I20" s="1"/>
      <c r="J20" s="1"/>
      <c r="K20" s="1"/>
      <c r="L20" s="1"/>
      <c r="M20" s="33"/>
      <c r="N20" s="31"/>
    </row>
    <row r="21" spans="1:14" s="3" customFormat="1" x14ac:dyDescent="0.2">
      <c r="A21" s="264" t="s">
        <v>147</v>
      </c>
      <c r="B21" s="264"/>
      <c r="C21" s="265" t="s">
        <v>148</v>
      </c>
      <c r="D21" s="266" t="s">
        <v>4</v>
      </c>
      <c r="E21" s="267">
        <v>1</v>
      </c>
      <c r="F21" s="268"/>
      <c r="G21" s="267">
        <f t="shared" si="0"/>
        <v>0</v>
      </c>
      <c r="H21" s="23"/>
      <c r="I21" s="1"/>
      <c r="J21" s="1"/>
      <c r="K21" s="1"/>
      <c r="L21" s="1"/>
      <c r="M21" s="33"/>
      <c r="N21" s="31"/>
    </row>
    <row r="22" spans="1:14" s="3" customFormat="1" ht="33.75" x14ac:dyDescent="0.2">
      <c r="A22" s="264" t="s">
        <v>149</v>
      </c>
      <c r="B22" s="264" t="s">
        <v>6</v>
      </c>
      <c r="C22" s="265" t="s">
        <v>150</v>
      </c>
      <c r="D22" s="266" t="s">
        <v>4</v>
      </c>
      <c r="E22" s="267">
        <v>1</v>
      </c>
      <c r="F22" s="268"/>
      <c r="G22" s="267">
        <f t="shared" si="0"/>
        <v>0</v>
      </c>
      <c r="H22" s="23"/>
      <c r="I22" s="1"/>
      <c r="J22" s="1"/>
      <c r="K22" s="1"/>
      <c r="L22" s="1"/>
      <c r="M22" s="33"/>
      <c r="N22" s="31"/>
    </row>
    <row r="23" spans="1:14" s="3" customFormat="1" ht="22.5" x14ac:dyDescent="0.2">
      <c r="A23" s="264" t="s">
        <v>151</v>
      </c>
      <c r="B23" s="264" t="s">
        <v>6</v>
      </c>
      <c r="C23" s="265" t="s">
        <v>14</v>
      </c>
      <c r="D23" s="266" t="s">
        <v>13</v>
      </c>
      <c r="E23" s="267">
        <v>1</v>
      </c>
      <c r="F23" s="268"/>
      <c r="G23" s="267">
        <f t="shared" si="0"/>
        <v>0</v>
      </c>
      <c r="H23" s="23"/>
      <c r="I23" s="1"/>
      <c r="J23" s="1"/>
      <c r="K23" s="1"/>
      <c r="L23" s="1"/>
      <c r="M23" s="33"/>
      <c r="N23" s="31"/>
    </row>
    <row r="24" spans="1:14" s="3" customFormat="1" ht="45" x14ac:dyDescent="0.2">
      <c r="A24" s="264" t="s">
        <v>152</v>
      </c>
      <c r="B24" s="264" t="s">
        <v>6</v>
      </c>
      <c r="C24" s="265" t="s">
        <v>179</v>
      </c>
      <c r="D24" s="266" t="s">
        <v>13</v>
      </c>
      <c r="E24" s="267">
        <v>1</v>
      </c>
      <c r="F24" s="268"/>
      <c r="G24" s="267">
        <f t="shared" si="0"/>
        <v>0</v>
      </c>
      <c r="H24" s="23"/>
      <c r="I24" s="1"/>
      <c r="J24" s="1"/>
      <c r="K24" s="1"/>
      <c r="L24" s="1"/>
      <c r="M24" s="33"/>
      <c r="N24" s="31"/>
    </row>
    <row r="25" spans="1:14" s="3" customFormat="1" ht="22.5" x14ac:dyDescent="0.2">
      <c r="A25" s="264" t="s">
        <v>153</v>
      </c>
      <c r="B25" s="264" t="s">
        <v>6</v>
      </c>
      <c r="C25" s="265" t="s">
        <v>15</v>
      </c>
      <c r="D25" s="266" t="s">
        <v>4</v>
      </c>
      <c r="E25" s="267">
        <v>1</v>
      </c>
      <c r="F25" s="268"/>
      <c r="G25" s="267">
        <f t="shared" si="0"/>
        <v>0</v>
      </c>
      <c r="H25" s="23"/>
      <c r="I25" s="1"/>
      <c r="J25" s="1"/>
      <c r="K25" s="1"/>
      <c r="L25" s="1"/>
      <c r="M25" s="33"/>
      <c r="N25" s="31"/>
    </row>
    <row r="26" spans="1:14" s="3" customFormat="1" x14ac:dyDescent="0.2">
      <c r="A26" s="26"/>
      <c r="B26" s="6" t="s">
        <v>3</v>
      </c>
      <c r="C26" s="7" t="str">
        <f>C14</f>
        <v>Zařízení č. 15.05 - Odvodní ventilátor pro sklad P1.010</v>
      </c>
      <c r="D26" s="5"/>
      <c r="E26" s="8"/>
      <c r="F26" s="27"/>
      <c r="G26" s="38">
        <f>SUM(G15:G25)</f>
        <v>0</v>
      </c>
      <c r="H26" s="23"/>
      <c r="I26" s="1"/>
      <c r="J26" s="1"/>
      <c r="K26" s="1"/>
      <c r="L26" s="1"/>
      <c r="M26" s="33"/>
      <c r="N26" s="31"/>
    </row>
    <row r="27" spans="1:14" s="3" customFormat="1" x14ac:dyDescent="0.2">
      <c r="A27" s="65"/>
      <c r="B27" s="66"/>
      <c r="C27" s="67" t="s">
        <v>127</v>
      </c>
      <c r="D27" s="39"/>
      <c r="E27" s="68"/>
      <c r="F27" s="68"/>
      <c r="G27" s="17"/>
      <c r="H27" s="23"/>
      <c r="I27" s="1"/>
      <c r="J27" s="1"/>
      <c r="K27" s="1"/>
      <c r="L27" s="1"/>
      <c r="M27" s="33"/>
      <c r="N27" s="31"/>
    </row>
    <row r="28" spans="1:14" s="3" customFormat="1" ht="33.75" x14ac:dyDescent="0.2">
      <c r="A28" s="264" t="s">
        <v>154</v>
      </c>
      <c r="B28" s="264" t="s">
        <v>6</v>
      </c>
      <c r="C28" s="265" t="s">
        <v>155</v>
      </c>
      <c r="D28" s="266" t="s">
        <v>4</v>
      </c>
      <c r="E28" s="267">
        <v>1</v>
      </c>
      <c r="F28" s="268"/>
      <c r="G28" s="267">
        <f>E28*F28</f>
        <v>0</v>
      </c>
      <c r="H28" s="23"/>
      <c r="I28" s="1"/>
      <c r="J28" s="1"/>
      <c r="K28" s="1"/>
      <c r="L28" s="1"/>
      <c r="M28" s="33"/>
      <c r="N28" s="31"/>
    </row>
    <row r="29" spans="1:14" s="3" customFormat="1" x14ac:dyDescent="0.2">
      <c r="A29" s="264" t="s">
        <v>156</v>
      </c>
      <c r="B29" s="264" t="s">
        <v>6</v>
      </c>
      <c r="C29" s="265" t="s">
        <v>139</v>
      </c>
      <c r="D29" s="266" t="s">
        <v>5</v>
      </c>
      <c r="E29" s="267">
        <v>49</v>
      </c>
      <c r="F29" s="268"/>
      <c r="G29" s="267">
        <f>E29*F29</f>
        <v>0</v>
      </c>
      <c r="H29" s="23"/>
      <c r="I29" s="1"/>
      <c r="J29" s="1"/>
      <c r="K29" s="1"/>
      <c r="L29" s="1"/>
      <c r="M29" s="33"/>
      <c r="N29" s="31"/>
    </row>
    <row r="30" spans="1:14" s="3" customFormat="1" ht="22.5" x14ac:dyDescent="0.2">
      <c r="A30" s="264" t="s">
        <v>157</v>
      </c>
      <c r="B30" s="264" t="s">
        <v>6</v>
      </c>
      <c r="C30" s="265" t="s">
        <v>12</v>
      </c>
      <c r="D30" s="266" t="s">
        <v>13</v>
      </c>
      <c r="E30" s="267">
        <v>1</v>
      </c>
      <c r="F30" s="268"/>
      <c r="G30" s="267">
        <f>E30*F30</f>
        <v>0</v>
      </c>
      <c r="H30" s="23"/>
      <c r="I30" s="1"/>
      <c r="J30" s="1"/>
      <c r="K30" s="1"/>
      <c r="L30" s="1"/>
      <c r="M30" s="33"/>
      <c r="N30" s="31"/>
    </row>
    <row r="31" spans="1:14" s="3" customFormat="1" x14ac:dyDescent="0.2">
      <c r="A31" s="264" t="s">
        <v>158</v>
      </c>
      <c r="B31" s="264" t="s">
        <v>6</v>
      </c>
      <c r="C31" s="265" t="s">
        <v>142</v>
      </c>
      <c r="D31" s="266" t="s">
        <v>4</v>
      </c>
      <c r="E31" s="267">
        <v>1</v>
      </c>
      <c r="F31" s="268"/>
      <c r="G31" s="267">
        <f t="shared" ref="G31:G38" si="1">E31*F31</f>
        <v>0</v>
      </c>
      <c r="H31" s="23"/>
      <c r="I31" s="1"/>
      <c r="J31" s="1"/>
      <c r="K31" s="1"/>
      <c r="L31" s="1"/>
      <c r="M31" s="33"/>
      <c r="N31" s="31"/>
    </row>
    <row r="32" spans="1:14" s="3" customFormat="1" x14ac:dyDescent="0.2">
      <c r="A32" s="264" t="s">
        <v>159</v>
      </c>
      <c r="B32" s="264" t="s">
        <v>6</v>
      </c>
      <c r="C32" s="265" t="s">
        <v>144</v>
      </c>
      <c r="D32" s="266" t="s">
        <v>4</v>
      </c>
      <c r="E32" s="267">
        <v>1</v>
      </c>
      <c r="F32" s="268"/>
      <c r="G32" s="267">
        <f t="shared" si="1"/>
        <v>0</v>
      </c>
      <c r="H32" s="23"/>
      <c r="I32" s="1"/>
      <c r="J32" s="1"/>
      <c r="K32" s="1"/>
      <c r="L32" s="1"/>
      <c r="M32" s="33"/>
      <c r="N32" s="31"/>
    </row>
    <row r="33" spans="1:14" s="3" customFormat="1" x14ac:dyDescent="0.2">
      <c r="A33" s="264" t="s">
        <v>160</v>
      </c>
      <c r="B33" s="264" t="s">
        <v>6</v>
      </c>
      <c r="C33" s="265" t="s">
        <v>146</v>
      </c>
      <c r="D33" s="266" t="s">
        <v>4</v>
      </c>
      <c r="E33" s="267">
        <v>1</v>
      </c>
      <c r="F33" s="268"/>
      <c r="G33" s="267">
        <f t="shared" si="1"/>
        <v>0</v>
      </c>
      <c r="H33" s="23"/>
      <c r="I33" s="1"/>
      <c r="J33" s="1"/>
      <c r="K33" s="1"/>
      <c r="L33" s="1"/>
      <c r="M33" s="33"/>
      <c r="N33" s="31"/>
    </row>
    <row r="34" spans="1:14" s="3" customFormat="1" x14ac:dyDescent="0.2">
      <c r="A34" s="264" t="s">
        <v>161</v>
      </c>
      <c r="B34" s="264"/>
      <c r="C34" s="265" t="s">
        <v>148</v>
      </c>
      <c r="D34" s="266" t="s">
        <v>4</v>
      </c>
      <c r="E34" s="267">
        <v>1</v>
      </c>
      <c r="F34" s="268"/>
      <c r="G34" s="267">
        <f t="shared" si="1"/>
        <v>0</v>
      </c>
      <c r="H34" s="23"/>
      <c r="I34" s="1"/>
      <c r="J34" s="1"/>
      <c r="K34" s="1"/>
      <c r="L34" s="1"/>
      <c r="M34" s="33"/>
      <c r="N34" s="31"/>
    </row>
    <row r="35" spans="1:14" s="3" customFormat="1" ht="33.75" x14ac:dyDescent="0.2">
      <c r="A35" s="264" t="s">
        <v>162</v>
      </c>
      <c r="B35" s="264" t="s">
        <v>6</v>
      </c>
      <c r="C35" s="265" t="s">
        <v>150</v>
      </c>
      <c r="D35" s="266" t="s">
        <v>4</v>
      </c>
      <c r="E35" s="267">
        <v>1</v>
      </c>
      <c r="F35" s="268"/>
      <c r="G35" s="267">
        <f t="shared" si="1"/>
        <v>0</v>
      </c>
      <c r="H35" s="23"/>
      <c r="I35" s="1"/>
      <c r="J35" s="1"/>
      <c r="K35" s="1"/>
      <c r="L35" s="1"/>
      <c r="M35" s="33"/>
      <c r="N35" s="31"/>
    </row>
    <row r="36" spans="1:14" s="3" customFormat="1" ht="22.5" x14ac:dyDescent="0.2">
      <c r="A36" s="264" t="s">
        <v>163</v>
      </c>
      <c r="B36" s="264" t="s">
        <v>6</v>
      </c>
      <c r="C36" s="265" t="s">
        <v>14</v>
      </c>
      <c r="D36" s="266" t="s">
        <v>13</v>
      </c>
      <c r="E36" s="267">
        <v>1</v>
      </c>
      <c r="F36" s="268"/>
      <c r="G36" s="267">
        <f t="shared" si="1"/>
        <v>0</v>
      </c>
      <c r="H36" s="23"/>
      <c r="I36" s="1"/>
      <c r="J36" s="1"/>
      <c r="K36" s="1"/>
      <c r="L36" s="1"/>
      <c r="M36" s="33"/>
      <c r="N36" s="31"/>
    </row>
    <row r="37" spans="1:14" s="3" customFormat="1" ht="45" x14ac:dyDescent="0.2">
      <c r="A37" s="264" t="s">
        <v>164</v>
      </c>
      <c r="B37" s="264" t="s">
        <v>6</v>
      </c>
      <c r="C37" s="265" t="s">
        <v>179</v>
      </c>
      <c r="D37" s="266" t="s">
        <v>13</v>
      </c>
      <c r="E37" s="267">
        <v>1</v>
      </c>
      <c r="F37" s="268"/>
      <c r="G37" s="267">
        <f t="shared" si="1"/>
        <v>0</v>
      </c>
      <c r="H37" s="23"/>
      <c r="I37" s="1"/>
      <c r="J37" s="1"/>
      <c r="K37" s="1"/>
      <c r="L37" s="1"/>
      <c r="M37" s="33"/>
      <c r="N37" s="31"/>
    </row>
    <row r="38" spans="1:14" s="3" customFormat="1" ht="22.5" x14ac:dyDescent="0.2">
      <c r="A38" s="264" t="s">
        <v>165</v>
      </c>
      <c r="B38" s="264" t="s">
        <v>6</v>
      </c>
      <c r="C38" s="265" t="s">
        <v>15</v>
      </c>
      <c r="D38" s="266" t="s">
        <v>4</v>
      </c>
      <c r="E38" s="267">
        <v>1</v>
      </c>
      <c r="F38" s="268"/>
      <c r="G38" s="267">
        <f t="shared" si="1"/>
        <v>0</v>
      </c>
      <c r="H38" s="23"/>
      <c r="I38" s="1"/>
      <c r="J38" s="1"/>
      <c r="K38" s="1"/>
      <c r="L38" s="1"/>
      <c r="M38" s="33"/>
      <c r="N38" s="31"/>
    </row>
    <row r="39" spans="1:14" s="3" customFormat="1" x14ac:dyDescent="0.2">
      <c r="A39" s="26"/>
      <c r="B39" s="6" t="s">
        <v>3</v>
      </c>
      <c r="C39" s="7" t="str">
        <f>C27</f>
        <v>Zařízení č. 15.06 - Odvodní ventilátor pro sklad P1.019</v>
      </c>
      <c r="D39" s="5"/>
      <c r="E39" s="8"/>
      <c r="F39" s="27"/>
      <c r="G39" s="38">
        <f>SUM(G28:G38)</f>
        <v>0</v>
      </c>
      <c r="H39" s="23"/>
      <c r="I39" s="1"/>
      <c r="J39" s="1"/>
      <c r="K39" s="1"/>
      <c r="L39" s="1"/>
      <c r="M39" s="33"/>
      <c r="N39" s="31"/>
    </row>
    <row r="40" spans="1:14" s="3" customFormat="1" x14ac:dyDescent="0.2">
      <c r="A40" s="34"/>
      <c r="B40" s="35"/>
      <c r="C40" s="67" t="s">
        <v>101</v>
      </c>
      <c r="D40" s="36"/>
      <c r="E40" s="37"/>
      <c r="F40" s="37"/>
      <c r="G40" s="28"/>
      <c r="H40" s="23"/>
      <c r="I40" s="1"/>
      <c r="J40" s="1"/>
      <c r="K40" s="1"/>
      <c r="L40" s="1"/>
      <c r="M40" s="33"/>
      <c r="N40" s="31"/>
    </row>
    <row r="41" spans="1:14" s="3" customFormat="1" x14ac:dyDescent="0.2">
      <c r="A41" s="264"/>
      <c r="B41" s="264" t="s">
        <v>6</v>
      </c>
      <c r="C41" s="265" t="s">
        <v>17</v>
      </c>
      <c r="D41" s="266" t="s">
        <v>13</v>
      </c>
      <c r="E41" s="267">
        <v>1</v>
      </c>
      <c r="F41" s="269"/>
      <c r="G41" s="267">
        <f>E41*F41</f>
        <v>0</v>
      </c>
      <c r="H41" s="23"/>
      <c r="I41" s="1"/>
      <c r="J41" s="1"/>
      <c r="K41" s="1"/>
      <c r="L41" s="1"/>
      <c r="M41" s="33"/>
      <c r="N41" s="31"/>
    </row>
    <row r="42" spans="1:14" s="3" customFormat="1" ht="22.5" x14ac:dyDescent="0.2">
      <c r="A42" s="245"/>
      <c r="B42" s="270" t="s">
        <v>6</v>
      </c>
      <c r="C42" s="246" t="s">
        <v>166</v>
      </c>
      <c r="D42" s="247" t="s">
        <v>13</v>
      </c>
      <c r="E42" s="250">
        <v>1</v>
      </c>
      <c r="F42" s="269"/>
      <c r="G42" s="267">
        <f t="shared" ref="G42:G48" si="2">E42*F42</f>
        <v>0</v>
      </c>
      <c r="H42" s="23"/>
      <c r="I42" s="1"/>
      <c r="J42" s="1"/>
      <c r="K42" s="1"/>
      <c r="L42" s="1"/>
      <c r="M42" s="33"/>
      <c r="N42" s="31"/>
    </row>
    <row r="43" spans="1:14" s="3" customFormat="1" ht="22.5" x14ac:dyDescent="0.2">
      <c r="A43" s="245"/>
      <c r="B43" s="270" t="s">
        <v>6</v>
      </c>
      <c r="C43" s="246" t="s">
        <v>167</v>
      </c>
      <c r="D43" s="247" t="s">
        <v>13</v>
      </c>
      <c r="E43" s="250">
        <v>1</v>
      </c>
      <c r="F43" s="269"/>
      <c r="G43" s="267">
        <f t="shared" si="2"/>
        <v>0</v>
      </c>
      <c r="H43" s="23"/>
      <c r="I43" s="1"/>
      <c r="J43" s="1"/>
      <c r="K43" s="1"/>
      <c r="L43" s="1"/>
      <c r="M43" s="33"/>
      <c r="N43" s="31"/>
    </row>
    <row r="44" spans="1:14" s="3" customFormat="1" x14ac:dyDescent="0.2">
      <c r="A44" s="245"/>
      <c r="B44" s="270" t="s">
        <v>6</v>
      </c>
      <c r="C44" s="246" t="s">
        <v>168</v>
      </c>
      <c r="D44" s="247" t="s">
        <v>13</v>
      </c>
      <c r="E44" s="250">
        <v>1</v>
      </c>
      <c r="F44" s="269"/>
      <c r="G44" s="267">
        <f t="shared" si="2"/>
        <v>0</v>
      </c>
      <c r="H44" s="23"/>
      <c r="I44" s="1"/>
      <c r="J44" s="1"/>
      <c r="K44" s="1"/>
      <c r="L44" s="1"/>
      <c r="M44" s="33"/>
      <c r="N44" s="31"/>
    </row>
    <row r="45" spans="1:14" s="3" customFormat="1" x14ac:dyDescent="0.2">
      <c r="A45" s="245"/>
      <c r="B45" s="270" t="s">
        <v>6</v>
      </c>
      <c r="C45" s="246" t="s">
        <v>169</v>
      </c>
      <c r="D45" s="247" t="s">
        <v>13</v>
      </c>
      <c r="E45" s="250">
        <v>1</v>
      </c>
      <c r="F45" s="269"/>
      <c r="G45" s="267">
        <f t="shared" si="2"/>
        <v>0</v>
      </c>
      <c r="H45" s="23"/>
      <c r="I45" s="1"/>
      <c r="J45" s="1"/>
      <c r="K45" s="1"/>
      <c r="L45" s="1"/>
      <c r="M45" s="33"/>
      <c r="N45" s="31"/>
    </row>
    <row r="46" spans="1:14" s="3" customFormat="1" x14ac:dyDescent="0.2">
      <c r="A46" s="245"/>
      <c r="B46" s="270" t="s">
        <v>6</v>
      </c>
      <c r="C46" s="246" t="s">
        <v>170</v>
      </c>
      <c r="D46" s="247" t="s">
        <v>13</v>
      </c>
      <c r="E46" s="250">
        <v>1</v>
      </c>
      <c r="F46" s="269"/>
      <c r="G46" s="267">
        <f t="shared" si="2"/>
        <v>0</v>
      </c>
      <c r="H46" s="23"/>
      <c r="I46" s="1"/>
      <c r="J46" s="1"/>
      <c r="K46" s="1"/>
      <c r="L46" s="1"/>
      <c r="M46" s="33"/>
      <c r="N46" s="31"/>
    </row>
    <row r="47" spans="1:14" s="3" customFormat="1" x14ac:dyDescent="0.2">
      <c r="A47" s="245"/>
      <c r="B47" s="270" t="s">
        <v>6</v>
      </c>
      <c r="C47" s="246" t="s">
        <v>171</v>
      </c>
      <c r="D47" s="247" t="s">
        <v>13</v>
      </c>
      <c r="E47" s="250">
        <v>1</v>
      </c>
      <c r="F47" s="269"/>
      <c r="G47" s="267">
        <f t="shared" si="2"/>
        <v>0</v>
      </c>
      <c r="H47" s="23"/>
      <c r="I47" s="1"/>
      <c r="J47" s="1"/>
      <c r="K47" s="1"/>
      <c r="L47" s="1"/>
      <c r="M47" s="33"/>
      <c r="N47" s="31"/>
    </row>
    <row r="48" spans="1:14" s="3" customFormat="1" x14ac:dyDescent="0.2">
      <c r="A48" s="245"/>
      <c r="B48" s="270" t="s">
        <v>6</v>
      </c>
      <c r="C48" s="271" t="s">
        <v>104</v>
      </c>
      <c r="D48" s="247" t="s">
        <v>13</v>
      </c>
      <c r="E48" s="250">
        <v>1</v>
      </c>
      <c r="F48" s="269"/>
      <c r="G48" s="267">
        <f t="shared" si="2"/>
        <v>0</v>
      </c>
      <c r="H48" s="23"/>
      <c r="I48" s="1"/>
      <c r="J48" s="1"/>
      <c r="K48" s="1"/>
      <c r="L48" s="1"/>
      <c r="M48" s="33"/>
      <c r="N48" s="31"/>
    </row>
    <row r="49" spans="1:101" s="3" customFormat="1" x14ac:dyDescent="0.2">
      <c r="A49" s="26"/>
      <c r="B49" s="6" t="s">
        <v>3</v>
      </c>
      <c r="C49" s="6" t="s">
        <v>101</v>
      </c>
      <c r="D49" s="5"/>
      <c r="E49" s="8"/>
      <c r="F49" s="27"/>
      <c r="G49" s="38">
        <f>SUM(G41:G48)</f>
        <v>0</v>
      </c>
      <c r="H49" s="23"/>
      <c r="I49" s="1"/>
      <c r="J49" s="1"/>
      <c r="K49" s="1"/>
      <c r="L49" s="1"/>
      <c r="M49" s="33"/>
      <c r="N49" s="31"/>
    </row>
    <row r="50" spans="1:101" x14ac:dyDescent="0.2">
      <c r="A50" s="88"/>
      <c r="B50" s="89"/>
      <c r="C50" s="89"/>
      <c r="D50" s="89"/>
      <c r="E50" s="89"/>
      <c r="F50" s="89"/>
      <c r="G50" s="90">
        <f>G49+G13+G10+G26+G39</f>
        <v>0</v>
      </c>
      <c r="I50" s="10"/>
      <c r="J50" s="10"/>
      <c r="K50" s="10"/>
      <c r="L50" s="10"/>
      <c r="M50" s="25"/>
      <c r="N50" s="10"/>
      <c r="AX50" s="9"/>
      <c r="AY50" s="9"/>
      <c r="AZ50" s="9"/>
      <c r="BA50" s="9"/>
      <c r="BB50" s="9"/>
    </row>
    <row r="51" spans="1:101" x14ac:dyDescent="0.2">
      <c r="A51" s="10"/>
      <c r="B51" s="10"/>
      <c r="C51" s="10"/>
      <c r="D51" s="10"/>
      <c r="E51" s="10"/>
      <c r="F51" s="10"/>
      <c r="G51" s="10"/>
      <c r="I51" s="10"/>
      <c r="J51" s="10"/>
      <c r="K51" s="10"/>
      <c r="L51" s="10"/>
      <c r="M51" s="25"/>
      <c r="N51" s="10"/>
      <c r="AX51" s="9"/>
      <c r="AY51" s="9"/>
      <c r="AZ51" s="9"/>
      <c r="BA51" s="9"/>
      <c r="BB51" s="9"/>
    </row>
    <row r="52" spans="1:101" x14ac:dyDescent="0.2">
      <c r="E52" s="2"/>
      <c r="F52" s="2"/>
      <c r="I52" s="10"/>
      <c r="J52" s="10"/>
      <c r="K52" s="10"/>
      <c r="L52" s="10"/>
      <c r="M52" s="25"/>
      <c r="N52" s="10"/>
      <c r="AX52" s="9"/>
      <c r="AY52" s="9"/>
      <c r="AZ52" s="9"/>
      <c r="BA52" s="9"/>
      <c r="BB52" s="9"/>
    </row>
    <row r="53" spans="1:101" x14ac:dyDescent="0.2">
      <c r="E53" s="2"/>
      <c r="F53" s="2"/>
      <c r="I53" s="10"/>
      <c r="J53" s="10"/>
      <c r="K53" s="10"/>
      <c r="L53" s="10"/>
      <c r="M53" s="25"/>
      <c r="N53" s="10"/>
      <c r="AX53" s="9"/>
      <c r="AY53" s="9"/>
      <c r="AZ53" s="9"/>
      <c r="BA53" s="9"/>
      <c r="BB53" s="9"/>
    </row>
    <row r="54" spans="1:101" x14ac:dyDescent="0.2">
      <c r="E54" s="2"/>
      <c r="F54" s="2"/>
      <c r="I54" s="10"/>
      <c r="J54" s="10"/>
      <c r="K54" s="10"/>
      <c r="L54" s="10"/>
      <c r="M54" s="25"/>
      <c r="N54" s="10"/>
      <c r="AX54" s="9"/>
      <c r="AY54" s="9"/>
      <c r="AZ54" s="9"/>
      <c r="BA54" s="9"/>
      <c r="BB54" s="9"/>
    </row>
    <row r="55" spans="1:101" x14ac:dyDescent="0.2">
      <c r="E55" s="2"/>
      <c r="F55" s="2"/>
      <c r="I55" s="10"/>
      <c r="J55" s="10"/>
      <c r="K55" s="10"/>
      <c r="L55" s="10"/>
      <c r="M55" s="25"/>
      <c r="N55" s="10"/>
      <c r="AW55" s="2">
        <v>2</v>
      </c>
    </row>
    <row r="56" spans="1:101" x14ac:dyDescent="0.2">
      <c r="E56" s="2"/>
      <c r="F56" s="2"/>
      <c r="I56" s="10"/>
      <c r="J56" s="10"/>
      <c r="K56" s="10"/>
      <c r="L56" s="10"/>
      <c r="M56" s="25"/>
      <c r="N56" s="10"/>
      <c r="Y56" s="2">
        <v>0</v>
      </c>
      <c r="Z56" s="2">
        <v>71</v>
      </c>
      <c r="AW56" s="2">
        <v>2</v>
      </c>
      <c r="AX56" s="2">
        <f>IF(AW56=1,#REF!,0)</f>
        <v>0</v>
      </c>
      <c r="AY56" s="2" t="e">
        <f>IF(AW56=2,#REF!,0)</f>
        <v>#REF!</v>
      </c>
      <c r="AZ56" s="2">
        <f>IF(AW56=3,#REF!,0)</f>
        <v>0</v>
      </c>
      <c r="BA56" s="2">
        <f>IF(AW56=4,#REF!,0)</f>
        <v>0</v>
      </c>
      <c r="BB56" s="2">
        <f>IF(AW56=5,#REF!,0)</f>
        <v>0</v>
      </c>
      <c r="CW56" s="2">
        <v>2.2000000000000001E-4</v>
      </c>
    </row>
    <row r="57" spans="1:101" x14ac:dyDescent="0.2">
      <c r="E57" s="2"/>
      <c r="F57" s="2"/>
      <c r="I57" s="10"/>
      <c r="J57" s="10"/>
      <c r="K57" s="10"/>
      <c r="L57" s="10"/>
      <c r="M57" s="25"/>
      <c r="N57" s="10"/>
      <c r="Y57" s="2">
        <v>0</v>
      </c>
      <c r="Z57" s="2">
        <v>72</v>
      </c>
      <c r="AW57" s="2">
        <v>2</v>
      </c>
      <c r="AX57" s="2">
        <f>IF(AW57=1,#REF!,0)</f>
        <v>0</v>
      </c>
      <c r="AY57" s="2" t="e">
        <f>IF(AW57=2,#REF!,0)</f>
        <v>#REF!</v>
      </c>
      <c r="AZ57" s="2">
        <f>IF(AW57=3,#REF!,0)</f>
        <v>0</v>
      </c>
      <c r="BA57" s="2">
        <f>IF(AW57=4,#REF!,0)</f>
        <v>0</v>
      </c>
      <c r="BB57" s="2">
        <f>IF(AW57=5,#REF!,0)</f>
        <v>0</v>
      </c>
      <c r="CW57" s="2">
        <v>3.0000000000000001E-5</v>
      </c>
    </row>
    <row r="58" spans="1:101" x14ac:dyDescent="0.2">
      <c r="E58" s="2"/>
      <c r="F58" s="2"/>
      <c r="I58" s="10"/>
      <c r="J58" s="10"/>
      <c r="K58" s="10"/>
      <c r="L58" s="10"/>
      <c r="M58" s="25"/>
      <c r="N58" s="10"/>
      <c r="Y58" s="2">
        <v>0</v>
      </c>
      <c r="Z58" s="2">
        <v>73</v>
      </c>
      <c r="AW58" s="2">
        <v>2</v>
      </c>
      <c r="AX58" s="2">
        <f>IF(AW58=1,#REF!,0)</f>
        <v>0</v>
      </c>
      <c r="AY58" s="2" t="e">
        <f>IF(AW58=2,#REF!,0)</f>
        <v>#REF!</v>
      </c>
      <c r="AZ58" s="2">
        <f>IF(AW58=3,#REF!,0)</f>
        <v>0</v>
      </c>
      <c r="BA58" s="2">
        <f>IF(AW58=4,#REF!,0)</f>
        <v>0</v>
      </c>
      <c r="BB58" s="2">
        <f>IF(AW58=5,#REF!,0)</f>
        <v>0</v>
      </c>
      <c r="CW58" s="2">
        <v>4.0000000000000003E-5</v>
      </c>
    </row>
    <row r="59" spans="1:101" x14ac:dyDescent="0.2">
      <c r="E59" s="2"/>
      <c r="F59" s="2"/>
      <c r="I59" s="10"/>
      <c r="J59" s="10"/>
      <c r="K59" s="10"/>
      <c r="L59" s="10"/>
      <c r="M59" s="25"/>
      <c r="N59" s="10"/>
      <c r="Y59" s="2">
        <v>0</v>
      </c>
      <c r="Z59" s="2">
        <v>74</v>
      </c>
      <c r="AW59" s="2">
        <v>2</v>
      </c>
      <c r="AX59" s="2">
        <f>IF(AW59=1,#REF!,0)</f>
        <v>0</v>
      </c>
      <c r="AY59" s="2" t="e">
        <f>IF(AW59=2,#REF!,0)</f>
        <v>#REF!</v>
      </c>
      <c r="AZ59" s="2">
        <f>IF(AW59=3,#REF!,0)</f>
        <v>0</v>
      </c>
      <c r="BA59" s="2">
        <f>IF(AW59=4,#REF!,0)</f>
        <v>0</v>
      </c>
      <c r="BB59" s="2">
        <f>IF(AW59=5,#REF!,0)</f>
        <v>0</v>
      </c>
      <c r="CW59" s="2">
        <v>6.0000000000000002E-5</v>
      </c>
    </row>
    <row r="60" spans="1:101" x14ac:dyDescent="0.2">
      <c r="E60" s="2"/>
      <c r="F60" s="2"/>
      <c r="I60" s="10"/>
      <c r="J60" s="10"/>
      <c r="K60" s="10"/>
      <c r="L60" s="10"/>
      <c r="M60" s="25"/>
      <c r="N60" s="10"/>
      <c r="AX60" s="9">
        <f>SUM(AX55:AX59)</f>
        <v>0</v>
      </c>
      <c r="AY60" s="9" t="e">
        <f>SUM(AY55:AY59)</f>
        <v>#REF!</v>
      </c>
      <c r="AZ60" s="9">
        <f>SUM(AZ55:AZ59)</f>
        <v>0</v>
      </c>
      <c r="BA60" s="9">
        <f>SUM(BA55:BA59)</f>
        <v>0</v>
      </c>
      <c r="BB60" s="9">
        <f>SUM(BB55:BB59)</f>
        <v>0</v>
      </c>
    </row>
    <row r="61" spans="1:101" x14ac:dyDescent="0.2">
      <c r="E61" s="2"/>
      <c r="F61" s="2"/>
      <c r="I61" s="10"/>
      <c r="J61" s="10"/>
      <c r="K61" s="10"/>
      <c r="L61" s="10"/>
      <c r="M61" s="10"/>
      <c r="N61" s="10"/>
    </row>
    <row r="62" spans="1:101" x14ac:dyDescent="0.2">
      <c r="E62" s="2"/>
      <c r="F62" s="2"/>
      <c r="I62" s="10"/>
      <c r="J62" s="10"/>
      <c r="K62" s="10"/>
      <c r="L62" s="10"/>
      <c r="M62" s="10"/>
      <c r="N62" s="10"/>
    </row>
    <row r="63" spans="1:101" x14ac:dyDescent="0.2">
      <c r="E63" s="2"/>
      <c r="F63" s="2"/>
      <c r="I63" s="10"/>
      <c r="J63" s="10"/>
      <c r="K63" s="10"/>
      <c r="L63" s="10"/>
      <c r="M63" s="10"/>
      <c r="N63" s="10"/>
    </row>
    <row r="64" spans="1:10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1:14" x14ac:dyDescent="0.2">
      <c r="A66" s="10"/>
      <c r="B66" s="10"/>
      <c r="C66" s="10"/>
      <c r="D66" s="10"/>
      <c r="E66" s="10"/>
      <c r="F66" s="10"/>
      <c r="G66" s="10"/>
      <c r="H66" s="10"/>
    </row>
    <row r="67" spans="1:14" x14ac:dyDescent="0.2">
      <c r="E67" s="2"/>
      <c r="F67" s="2"/>
    </row>
    <row r="68" spans="1:14" x14ac:dyDescent="0.2">
      <c r="E68" s="2"/>
      <c r="F68" s="2"/>
    </row>
    <row r="69" spans="1:14" x14ac:dyDescent="0.2">
      <c r="E69" s="2"/>
      <c r="F69" s="2"/>
    </row>
    <row r="70" spans="1:14" x14ac:dyDescent="0.2">
      <c r="E70" s="2"/>
      <c r="F70" s="2"/>
    </row>
    <row r="71" spans="1:14" x14ac:dyDescent="0.2">
      <c r="E71" s="2"/>
      <c r="F71" s="2"/>
    </row>
    <row r="72" spans="1:14" x14ac:dyDescent="0.2">
      <c r="E72" s="2"/>
      <c r="F72" s="2"/>
    </row>
    <row r="73" spans="1:14" x14ac:dyDescent="0.2">
      <c r="E73" s="2"/>
      <c r="F73" s="2"/>
    </row>
    <row r="74" spans="1:14" x14ac:dyDescent="0.2">
      <c r="E74" s="2"/>
      <c r="F74" s="2"/>
    </row>
    <row r="75" spans="1:14" x14ac:dyDescent="0.2">
      <c r="E75" s="2"/>
      <c r="F75" s="2"/>
    </row>
    <row r="76" spans="1:14" x14ac:dyDescent="0.2">
      <c r="E76" s="2"/>
      <c r="F76" s="2"/>
    </row>
    <row r="77" spans="1:14" x14ac:dyDescent="0.2">
      <c r="E77" s="2"/>
      <c r="F77" s="2"/>
    </row>
    <row r="78" spans="1:14" x14ac:dyDescent="0.2">
      <c r="E78" s="2"/>
      <c r="F78" s="2"/>
    </row>
    <row r="79" spans="1:14" x14ac:dyDescent="0.2">
      <c r="E79" s="2"/>
      <c r="F79" s="2"/>
    </row>
    <row r="80" spans="1:14" x14ac:dyDescent="0.2">
      <c r="E80" s="2"/>
      <c r="F80" s="2"/>
    </row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pans="1:8" x14ac:dyDescent="0.2">
      <c r="E97" s="2"/>
      <c r="F97" s="2"/>
    </row>
    <row r="98" spans="1:8" x14ac:dyDescent="0.2">
      <c r="A98" s="11"/>
      <c r="B98" s="11"/>
    </row>
    <row r="99" spans="1:8" x14ac:dyDescent="0.2">
      <c r="A99" s="10"/>
      <c r="B99" s="10"/>
      <c r="C99" s="13"/>
      <c r="D99" s="13"/>
      <c r="E99" s="14"/>
      <c r="F99" s="14"/>
      <c r="G99" s="13"/>
      <c r="H99" s="13"/>
    </row>
    <row r="100" spans="1:8" x14ac:dyDescent="0.2">
      <c r="A100" s="15"/>
      <c r="B100" s="15"/>
      <c r="C100" s="10"/>
      <c r="D100" s="10"/>
      <c r="E100" s="16"/>
      <c r="F100" s="16"/>
      <c r="G100" s="10"/>
      <c r="H100" s="10"/>
    </row>
    <row r="101" spans="1:8" x14ac:dyDescent="0.2">
      <c r="A101" s="10"/>
      <c r="B101" s="10"/>
      <c r="C101" s="10"/>
      <c r="D101" s="10"/>
      <c r="E101" s="16"/>
      <c r="F101" s="16"/>
      <c r="G101" s="10"/>
      <c r="H101" s="10"/>
    </row>
    <row r="102" spans="1:8" x14ac:dyDescent="0.2">
      <c r="A102" s="10"/>
      <c r="B102" s="10"/>
      <c r="C102" s="10"/>
      <c r="D102" s="10"/>
      <c r="E102" s="16"/>
      <c r="F102" s="16"/>
      <c r="G102" s="10"/>
      <c r="H102" s="10"/>
    </row>
    <row r="103" spans="1:8" x14ac:dyDescent="0.2">
      <c r="A103" s="10"/>
      <c r="B103" s="10"/>
      <c r="C103" s="10"/>
      <c r="D103" s="10"/>
      <c r="E103" s="16"/>
      <c r="F103" s="16"/>
      <c r="G103" s="10"/>
      <c r="H103" s="10"/>
    </row>
    <row r="104" spans="1:8" x14ac:dyDescent="0.2">
      <c r="A104" s="10"/>
      <c r="B104" s="10"/>
      <c r="C104" s="10"/>
      <c r="D104" s="10"/>
      <c r="E104" s="16"/>
      <c r="F104" s="16"/>
      <c r="G104" s="10"/>
      <c r="H104" s="10"/>
    </row>
    <row r="105" spans="1:8" x14ac:dyDescent="0.2">
      <c r="A105" s="10"/>
      <c r="B105" s="10"/>
      <c r="C105" s="10"/>
      <c r="D105" s="10"/>
      <c r="E105" s="16"/>
      <c r="F105" s="16"/>
      <c r="G105" s="10"/>
      <c r="H105" s="10"/>
    </row>
    <row r="106" spans="1:8" x14ac:dyDescent="0.2">
      <c r="A106" s="10"/>
      <c r="B106" s="10"/>
      <c r="C106" s="10"/>
      <c r="D106" s="10"/>
      <c r="E106" s="16"/>
      <c r="F106" s="16"/>
      <c r="G106" s="10"/>
      <c r="H106" s="10"/>
    </row>
    <row r="107" spans="1:8" x14ac:dyDescent="0.2">
      <c r="A107" s="10"/>
      <c r="B107" s="10"/>
      <c r="C107" s="10"/>
      <c r="D107" s="10"/>
      <c r="E107" s="16"/>
      <c r="F107" s="16"/>
      <c r="G107" s="10"/>
      <c r="H107" s="10"/>
    </row>
    <row r="108" spans="1:8" x14ac:dyDescent="0.2">
      <c r="A108" s="10"/>
      <c r="B108" s="10"/>
      <c r="C108" s="10"/>
      <c r="D108" s="10"/>
      <c r="E108" s="16"/>
      <c r="F108" s="16"/>
      <c r="G108" s="10"/>
      <c r="H108" s="10"/>
    </row>
    <row r="109" spans="1:8" x14ac:dyDescent="0.2">
      <c r="A109" s="10"/>
      <c r="B109" s="10"/>
      <c r="C109" s="10"/>
      <c r="D109" s="10"/>
      <c r="E109" s="16"/>
      <c r="F109" s="16"/>
      <c r="G109" s="10"/>
      <c r="H109" s="10"/>
    </row>
    <row r="110" spans="1:8" x14ac:dyDescent="0.2">
      <c r="A110" s="10"/>
      <c r="B110" s="10"/>
      <c r="C110" s="10"/>
      <c r="D110" s="10"/>
      <c r="E110" s="16"/>
      <c r="F110" s="16"/>
      <c r="G110" s="10"/>
      <c r="H110" s="10"/>
    </row>
    <row r="111" spans="1:8" x14ac:dyDescent="0.2">
      <c r="A111" s="10"/>
      <c r="B111" s="10"/>
      <c r="C111" s="10"/>
      <c r="D111" s="10"/>
      <c r="E111" s="16"/>
      <c r="F111" s="16"/>
      <c r="G111" s="10"/>
      <c r="H111" s="10"/>
    </row>
    <row r="112" spans="1:8" x14ac:dyDescent="0.2">
      <c r="A112" s="10"/>
      <c r="B112" s="10"/>
      <c r="C112" s="10"/>
      <c r="D112" s="10"/>
      <c r="E112" s="16"/>
      <c r="F112" s="16"/>
      <c r="G112" s="10"/>
      <c r="H112" s="10"/>
    </row>
  </sheetData>
  <sheetProtection algorithmName="SHA-512" hashValue="/DUSMflHOuDq7eWk4CSiKwxyK7486+ZDYnUJbhfmrpgqH7wszzjKhNaTdkYRAsMW++E+LIy/fuDDZKDZa/CMgg==" saltValue="NVAMNXLJZhMvHcaExyU7ig==" spinCount="100000" sheet="1" objects="1" scenarios="1"/>
  <protectedRanges>
    <protectedRange sqref="F8:F48" name="Oblast1" securityDescriptor="O:WDG:WDD:(A;;CC;;;S-1-5-21-1766983562-705278227-3023458120-571)"/>
  </protectedRanges>
  <mergeCells count="5">
    <mergeCell ref="A1:G1"/>
    <mergeCell ref="A3:B3"/>
    <mergeCell ref="C3:G3"/>
    <mergeCell ref="A4:B4"/>
    <mergeCell ref="E4:G4"/>
  </mergeCells>
  <printOptions gridLinesSet="0"/>
  <pageMargins left="0.51181102362204722" right="0.39370078740157483" top="0.39370078740157483" bottom="0.39370078740157483" header="0" footer="0.19685039370078741"/>
  <pageSetup paperSize="9" scale="93" fitToHeight="0" orientation="portrait" r:id="rId1"/>
  <headerFooter alignWithMargins="0">
    <oddFooter>Stránka &amp;P z &amp;N</oddFooter>
  </headerFooter>
  <rowBreaks count="1" manualBreakCount="1">
    <brk id="39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2">
    <tabColor rgb="FF92D050"/>
    <pageSetUpPr fitToPage="1"/>
  </sheetPr>
  <dimension ref="A1:CF88"/>
  <sheetViews>
    <sheetView showGridLines="0" showZeros="0" zoomScaleNormal="100" zoomScaleSheetLayoutView="100" workbookViewId="0">
      <selection activeCell="F12" sqref="F12"/>
    </sheetView>
  </sheetViews>
  <sheetFormatPr defaultRowHeight="12.75" x14ac:dyDescent="0.2"/>
  <cols>
    <col min="1" max="1" width="7.7109375" style="2" customWidth="1"/>
    <col min="2" max="2" width="10.7109375" style="2" customWidth="1"/>
    <col min="3" max="3" width="55.7109375" style="2" customWidth="1"/>
    <col min="4" max="4" width="5.7109375" style="2" customWidth="1"/>
    <col min="5" max="5" width="8.28515625" style="12" customWidth="1"/>
    <col min="6" max="6" width="13.28515625" style="12" customWidth="1"/>
    <col min="7" max="7" width="13.28515625" style="2" customWidth="1"/>
    <col min="8" max="8" width="11" style="2" customWidth="1"/>
    <col min="9" max="9" width="10" style="2" bestFit="1" customWidth="1"/>
    <col min="10" max="11" width="9.140625" style="2"/>
    <col min="12" max="12" width="11.7109375" style="2" bestFit="1" customWidth="1"/>
    <col min="13" max="16384" width="9.140625" style="2"/>
  </cols>
  <sheetData>
    <row r="1" spans="1:14" s="3" customFormat="1" ht="15.75" x14ac:dyDescent="0.25">
      <c r="A1" s="290" t="s">
        <v>0</v>
      </c>
      <c r="B1" s="291"/>
      <c r="C1" s="291"/>
      <c r="D1" s="291"/>
      <c r="E1" s="291"/>
      <c r="F1" s="291"/>
      <c r="G1" s="292"/>
      <c r="H1" s="30"/>
    </row>
    <row r="2" spans="1:14" s="3" customFormat="1" ht="13.5" thickBot="1" x14ac:dyDescent="0.25">
      <c r="A2" s="81"/>
      <c r="B2" s="82"/>
      <c r="C2" s="79"/>
      <c r="D2" s="79"/>
      <c r="E2" s="83"/>
      <c r="F2" s="83"/>
      <c r="G2" s="84"/>
      <c r="H2" s="4"/>
    </row>
    <row r="3" spans="1:14" s="3" customFormat="1" ht="13.5" thickTop="1" x14ac:dyDescent="0.2">
      <c r="A3" s="323" t="s">
        <v>42</v>
      </c>
      <c r="B3" s="324"/>
      <c r="C3" s="316" t="s">
        <v>123</v>
      </c>
      <c r="D3" s="317"/>
      <c r="E3" s="317"/>
      <c r="F3" s="317"/>
      <c r="G3" s="318"/>
      <c r="H3" s="20"/>
    </row>
    <row r="4" spans="1:14" s="3" customFormat="1" x14ac:dyDescent="0.2">
      <c r="A4" s="329" t="s">
        <v>43</v>
      </c>
      <c r="B4" s="330"/>
      <c r="C4" s="40" t="s">
        <v>44</v>
      </c>
      <c r="D4" s="20"/>
      <c r="E4" s="20"/>
      <c r="F4" s="20"/>
      <c r="G4" s="91"/>
      <c r="H4" s="20"/>
    </row>
    <row r="5" spans="1:14" s="3" customFormat="1" ht="13.5" thickBot="1" x14ac:dyDescent="0.25">
      <c r="A5" s="325" t="s">
        <v>45</v>
      </c>
      <c r="B5" s="326"/>
      <c r="C5" s="51" t="s">
        <v>46</v>
      </c>
      <c r="D5" s="58"/>
      <c r="E5" s="327"/>
      <c r="F5" s="327"/>
      <c r="G5" s="328"/>
      <c r="H5" s="21"/>
    </row>
    <row r="6" spans="1:14" s="3" customFormat="1" ht="13.5" thickTop="1" x14ac:dyDescent="0.2">
      <c r="A6" s="85"/>
      <c r="B6" s="80"/>
      <c r="C6" s="80"/>
      <c r="D6" s="31"/>
      <c r="E6" s="86"/>
      <c r="F6" s="86"/>
      <c r="G6" s="87"/>
      <c r="I6" s="31"/>
      <c r="J6" s="31"/>
      <c r="K6" s="31"/>
      <c r="L6" s="31"/>
      <c r="M6" s="31"/>
      <c r="N6" s="31"/>
    </row>
    <row r="7" spans="1:14" s="3" customFormat="1" ht="24" x14ac:dyDescent="0.2">
      <c r="A7" s="57" t="s">
        <v>1</v>
      </c>
      <c r="B7" s="53" t="s">
        <v>7</v>
      </c>
      <c r="C7" s="52" t="s">
        <v>8</v>
      </c>
      <c r="D7" s="53" t="s">
        <v>2</v>
      </c>
      <c r="E7" s="54" t="s">
        <v>9</v>
      </c>
      <c r="F7" s="55" t="s">
        <v>78</v>
      </c>
      <c r="G7" s="56" t="s">
        <v>79</v>
      </c>
      <c r="H7" s="22"/>
      <c r="I7" s="32"/>
      <c r="J7" s="22"/>
      <c r="K7" s="32"/>
      <c r="L7" s="24"/>
      <c r="M7" s="31"/>
      <c r="N7" s="31"/>
    </row>
    <row r="8" spans="1:14" s="3" customFormat="1" x14ac:dyDescent="0.2">
      <c r="A8" s="41"/>
      <c r="B8" s="42"/>
      <c r="C8" s="43" t="s">
        <v>37</v>
      </c>
      <c r="D8" s="44"/>
      <c r="E8" s="45"/>
      <c r="F8" s="45"/>
      <c r="G8" s="46"/>
      <c r="H8" s="23"/>
      <c r="I8" s="1"/>
      <c r="J8" s="1"/>
      <c r="K8" s="1"/>
      <c r="L8" s="1"/>
      <c r="M8" s="33"/>
      <c r="N8" s="31"/>
    </row>
    <row r="9" spans="1:14" s="3" customFormat="1" ht="33.75" x14ac:dyDescent="0.2">
      <c r="A9" s="272" t="s">
        <v>18</v>
      </c>
      <c r="B9" s="272" t="s">
        <v>6</v>
      </c>
      <c r="C9" s="271" t="s">
        <v>41</v>
      </c>
      <c r="D9" s="273" t="s">
        <v>4</v>
      </c>
      <c r="E9" s="274">
        <v>1</v>
      </c>
      <c r="F9" s="268"/>
      <c r="G9" s="274">
        <f t="shared" ref="G9:G20" si="0">E9*F9</f>
        <v>0</v>
      </c>
      <c r="H9" s="23"/>
      <c r="I9" s="1"/>
      <c r="J9" s="1"/>
      <c r="K9" s="1"/>
      <c r="L9" s="1"/>
      <c r="M9" s="33"/>
      <c r="N9" s="31"/>
    </row>
    <row r="10" spans="1:14" s="3" customFormat="1" x14ac:dyDescent="0.2">
      <c r="A10" s="272" t="s">
        <v>25</v>
      </c>
      <c r="B10" s="272" t="s">
        <v>6</v>
      </c>
      <c r="C10" s="271" t="s">
        <v>19</v>
      </c>
      <c r="D10" s="273" t="s">
        <v>5</v>
      </c>
      <c r="E10" s="274">
        <v>30</v>
      </c>
      <c r="F10" s="268"/>
      <c r="G10" s="274">
        <f t="shared" si="0"/>
        <v>0</v>
      </c>
      <c r="H10" s="23"/>
      <c r="I10" s="1"/>
      <c r="J10" s="1"/>
      <c r="K10" s="1"/>
      <c r="L10" s="1"/>
      <c r="M10" s="33"/>
      <c r="N10" s="31"/>
    </row>
    <row r="11" spans="1:14" s="3" customFormat="1" ht="22.5" x14ac:dyDescent="0.2">
      <c r="A11" s="272" t="s">
        <v>26</v>
      </c>
      <c r="B11" s="272" t="s">
        <v>6</v>
      </c>
      <c r="C11" s="271" t="s">
        <v>12</v>
      </c>
      <c r="D11" s="273" t="s">
        <v>13</v>
      </c>
      <c r="E11" s="274">
        <v>1</v>
      </c>
      <c r="F11" s="268"/>
      <c r="G11" s="274">
        <f t="shared" si="0"/>
        <v>0</v>
      </c>
      <c r="H11" s="23"/>
      <c r="I11" s="1"/>
      <c r="J11" s="1"/>
      <c r="K11" s="1"/>
      <c r="L11" s="1"/>
      <c r="M11" s="33"/>
      <c r="N11" s="31"/>
    </row>
    <row r="12" spans="1:14" s="3" customFormat="1" x14ac:dyDescent="0.2">
      <c r="A12" s="272" t="s">
        <v>27</v>
      </c>
      <c r="B12" s="272" t="s">
        <v>6</v>
      </c>
      <c r="C12" s="271" t="s">
        <v>20</v>
      </c>
      <c r="D12" s="273" t="s">
        <v>4</v>
      </c>
      <c r="E12" s="274">
        <v>1</v>
      </c>
      <c r="F12" s="268"/>
      <c r="G12" s="274">
        <f t="shared" si="0"/>
        <v>0</v>
      </c>
      <c r="H12" s="23"/>
      <c r="I12" s="1"/>
      <c r="J12" s="1"/>
      <c r="K12" s="1"/>
      <c r="L12" s="1"/>
      <c r="M12" s="33"/>
      <c r="N12" s="31"/>
    </row>
    <row r="13" spans="1:14" s="3" customFormat="1" x14ac:dyDescent="0.2">
      <c r="A13" s="272" t="s">
        <v>28</v>
      </c>
      <c r="B13" s="272" t="s">
        <v>6</v>
      </c>
      <c r="C13" s="271" t="s">
        <v>21</v>
      </c>
      <c r="D13" s="273" t="s">
        <v>4</v>
      </c>
      <c r="E13" s="274">
        <v>1</v>
      </c>
      <c r="F13" s="268"/>
      <c r="G13" s="274">
        <f t="shared" si="0"/>
        <v>0</v>
      </c>
      <c r="H13" s="23"/>
      <c r="I13" s="1"/>
      <c r="J13" s="1"/>
      <c r="K13" s="1"/>
      <c r="L13" s="1"/>
      <c r="M13" s="33"/>
      <c r="N13" s="31"/>
    </row>
    <row r="14" spans="1:14" s="3" customFormat="1" x14ac:dyDescent="0.2">
      <c r="A14" s="272" t="s">
        <v>29</v>
      </c>
      <c r="B14" s="272" t="s">
        <v>6</v>
      </c>
      <c r="C14" s="271" t="s">
        <v>22</v>
      </c>
      <c r="D14" s="273" t="s">
        <v>4</v>
      </c>
      <c r="E14" s="274">
        <v>1</v>
      </c>
      <c r="F14" s="268"/>
      <c r="G14" s="274">
        <f t="shared" si="0"/>
        <v>0</v>
      </c>
      <c r="H14" s="23"/>
      <c r="I14" s="1"/>
      <c r="J14" s="1"/>
      <c r="K14" s="1"/>
      <c r="L14" s="1"/>
      <c r="M14" s="33"/>
      <c r="N14" s="31"/>
    </row>
    <row r="15" spans="1:14" s="3" customFormat="1" x14ac:dyDescent="0.2">
      <c r="A15" s="272" t="s">
        <v>30</v>
      </c>
      <c r="B15" s="272"/>
      <c r="C15" s="271" t="s">
        <v>23</v>
      </c>
      <c r="D15" s="273" t="s">
        <v>4</v>
      </c>
      <c r="E15" s="274">
        <v>1</v>
      </c>
      <c r="F15" s="268"/>
      <c r="G15" s="274">
        <f t="shared" si="0"/>
        <v>0</v>
      </c>
      <c r="H15" s="23"/>
      <c r="I15" s="1"/>
      <c r="J15" s="1"/>
      <c r="K15" s="1"/>
      <c r="L15" s="1"/>
      <c r="M15" s="33"/>
      <c r="N15" s="31"/>
    </row>
    <row r="16" spans="1:14" s="3" customFormat="1" ht="33.75" x14ac:dyDescent="0.2">
      <c r="A16" s="272" t="s">
        <v>31</v>
      </c>
      <c r="B16" s="272" t="s">
        <v>6</v>
      </c>
      <c r="C16" s="271" t="s">
        <v>24</v>
      </c>
      <c r="D16" s="273" t="s">
        <v>4</v>
      </c>
      <c r="E16" s="274">
        <v>1</v>
      </c>
      <c r="F16" s="268"/>
      <c r="G16" s="274">
        <f t="shared" si="0"/>
        <v>0</v>
      </c>
      <c r="H16" s="23"/>
      <c r="I16" s="1"/>
      <c r="J16" s="1"/>
      <c r="K16" s="1"/>
      <c r="L16" s="1"/>
      <c r="M16" s="33"/>
      <c r="N16" s="31"/>
    </row>
    <row r="17" spans="1:84" s="3" customFormat="1" x14ac:dyDescent="0.2">
      <c r="A17" s="272" t="s">
        <v>32</v>
      </c>
      <c r="B17" s="272" t="s">
        <v>6</v>
      </c>
      <c r="C17" s="271" t="s">
        <v>36</v>
      </c>
      <c r="D17" s="273" t="s">
        <v>4</v>
      </c>
      <c r="E17" s="274">
        <v>2</v>
      </c>
      <c r="F17" s="268"/>
      <c r="G17" s="274">
        <f>E17*F17</f>
        <v>0</v>
      </c>
      <c r="H17" s="23"/>
      <c r="I17" s="1"/>
      <c r="J17" s="1"/>
      <c r="K17" s="1"/>
      <c r="L17" s="1"/>
      <c r="M17" s="33"/>
      <c r="N17" s="31"/>
    </row>
    <row r="18" spans="1:84" s="3" customFormat="1" ht="22.5" x14ac:dyDescent="0.2">
      <c r="A18" s="272" t="s">
        <v>33</v>
      </c>
      <c r="B18" s="272" t="s">
        <v>6</v>
      </c>
      <c r="C18" s="271" t="s">
        <v>14</v>
      </c>
      <c r="D18" s="273" t="s">
        <v>13</v>
      </c>
      <c r="E18" s="274">
        <v>1</v>
      </c>
      <c r="F18" s="268"/>
      <c r="G18" s="274">
        <f t="shared" si="0"/>
        <v>0</v>
      </c>
      <c r="H18" s="23"/>
      <c r="I18" s="1"/>
      <c r="J18" s="1"/>
      <c r="K18" s="1"/>
      <c r="L18" s="1"/>
      <c r="M18" s="33"/>
      <c r="N18" s="31"/>
    </row>
    <row r="19" spans="1:84" s="3" customFormat="1" ht="45" x14ac:dyDescent="0.2">
      <c r="A19" s="272" t="s">
        <v>34</v>
      </c>
      <c r="B19" s="272" t="s">
        <v>6</v>
      </c>
      <c r="C19" s="271" t="s">
        <v>179</v>
      </c>
      <c r="D19" s="273" t="s">
        <v>13</v>
      </c>
      <c r="E19" s="274">
        <v>1</v>
      </c>
      <c r="F19" s="268"/>
      <c r="G19" s="274">
        <f t="shared" si="0"/>
        <v>0</v>
      </c>
      <c r="H19" s="23"/>
      <c r="I19" s="1"/>
      <c r="J19" s="1"/>
      <c r="K19" s="1"/>
      <c r="L19" s="1"/>
      <c r="M19" s="33"/>
      <c r="N19" s="31"/>
    </row>
    <row r="20" spans="1:84" s="3" customFormat="1" ht="22.5" x14ac:dyDescent="0.2">
      <c r="A20" s="272" t="s">
        <v>35</v>
      </c>
      <c r="B20" s="272" t="s">
        <v>6</v>
      </c>
      <c r="C20" s="271" t="s">
        <v>15</v>
      </c>
      <c r="D20" s="273" t="s">
        <v>4</v>
      </c>
      <c r="E20" s="274">
        <v>1</v>
      </c>
      <c r="F20" s="268"/>
      <c r="G20" s="274">
        <f t="shared" si="0"/>
        <v>0</v>
      </c>
      <c r="H20" s="23"/>
      <c r="I20" s="1"/>
      <c r="J20" s="1"/>
      <c r="K20" s="1"/>
      <c r="L20" s="1"/>
      <c r="M20" s="33"/>
      <c r="N20" s="31"/>
    </row>
    <row r="21" spans="1:84" s="3" customFormat="1" x14ac:dyDescent="0.2">
      <c r="A21" s="26"/>
      <c r="B21" s="6" t="s">
        <v>3</v>
      </c>
      <c r="C21" s="7" t="str">
        <f>C8</f>
        <v>Zařízení č. 152 - Odvodní ventilátor pro laboratoř 3.068</v>
      </c>
      <c r="D21" s="5"/>
      <c r="E21" s="8"/>
      <c r="F21" s="27"/>
      <c r="G21" s="38">
        <f>SUM(G9:G20)</f>
        <v>0</v>
      </c>
      <c r="H21" s="23"/>
      <c r="I21" s="1"/>
      <c r="J21" s="1"/>
      <c r="K21" s="1"/>
      <c r="L21" s="1"/>
      <c r="M21" s="33"/>
      <c r="N21" s="31"/>
    </row>
    <row r="22" spans="1:84" s="3" customFormat="1" x14ac:dyDescent="0.2">
      <c r="A22" s="34"/>
      <c r="B22" s="35"/>
      <c r="C22" s="29" t="s">
        <v>16</v>
      </c>
      <c r="D22" s="36"/>
      <c r="E22" s="37"/>
      <c r="F22" s="37"/>
      <c r="G22" s="28"/>
      <c r="H22" s="23"/>
      <c r="I22" s="1"/>
      <c r="J22" s="1"/>
      <c r="K22" s="1"/>
      <c r="L22" s="1"/>
      <c r="M22" s="33"/>
      <c r="N22" s="31"/>
    </row>
    <row r="23" spans="1:84" s="3" customFormat="1" x14ac:dyDescent="0.2">
      <c r="A23" s="272" t="s">
        <v>83</v>
      </c>
      <c r="B23" s="264" t="s">
        <v>6</v>
      </c>
      <c r="C23" s="265" t="s">
        <v>17</v>
      </c>
      <c r="D23" s="266" t="s">
        <v>13</v>
      </c>
      <c r="E23" s="267">
        <v>1</v>
      </c>
      <c r="F23" s="268"/>
      <c r="G23" s="267">
        <f>E23*F23</f>
        <v>0</v>
      </c>
      <c r="H23" s="23"/>
      <c r="I23" s="1"/>
      <c r="J23" s="1"/>
      <c r="K23" s="1"/>
      <c r="L23" s="1"/>
      <c r="M23" s="33"/>
      <c r="N23" s="31"/>
    </row>
    <row r="24" spans="1:84" s="3" customFormat="1" x14ac:dyDescent="0.2">
      <c r="A24" s="272" t="s">
        <v>84</v>
      </c>
      <c r="B24" s="264" t="s">
        <v>6</v>
      </c>
      <c r="C24" s="271" t="s">
        <v>108</v>
      </c>
      <c r="D24" s="266" t="s">
        <v>13</v>
      </c>
      <c r="E24" s="267">
        <v>1</v>
      </c>
      <c r="F24" s="268"/>
      <c r="G24" s="267">
        <f>E24*F24</f>
        <v>0</v>
      </c>
      <c r="H24" s="23"/>
      <c r="I24" s="1"/>
      <c r="J24" s="1"/>
      <c r="K24" s="1"/>
      <c r="L24" s="1"/>
      <c r="M24" s="33"/>
      <c r="N24" s="31"/>
    </row>
    <row r="25" spans="1:84" s="3" customFormat="1" x14ac:dyDescent="0.2">
      <c r="A25" s="26"/>
      <c r="B25" s="6" t="s">
        <v>3</v>
      </c>
      <c r="C25" s="7" t="str">
        <f>C22</f>
        <v>Ostatní</v>
      </c>
      <c r="D25" s="5"/>
      <c r="E25" s="8"/>
      <c r="F25" s="27"/>
      <c r="G25" s="38">
        <f>SUM(G23:G24)</f>
        <v>0</v>
      </c>
      <c r="H25" s="23"/>
      <c r="I25" s="1"/>
      <c r="J25" s="1"/>
      <c r="K25" s="1"/>
      <c r="L25" s="1"/>
      <c r="M25" s="33"/>
      <c r="N25" s="31"/>
    </row>
    <row r="26" spans="1:84" x14ac:dyDescent="0.2">
      <c r="A26" s="92"/>
      <c r="B26" s="93"/>
      <c r="C26" s="94" t="s">
        <v>77</v>
      </c>
      <c r="D26" s="94"/>
      <c r="E26" s="94"/>
      <c r="F26" s="94"/>
      <c r="G26" s="95">
        <f>G21+G25</f>
        <v>0</v>
      </c>
      <c r="I26" s="10"/>
      <c r="J26" s="10"/>
      <c r="K26" s="10"/>
      <c r="L26" s="10"/>
      <c r="M26" s="25"/>
      <c r="N26" s="10"/>
    </row>
    <row r="27" spans="1:84" x14ac:dyDescent="0.2">
      <c r="A27" s="10"/>
      <c r="B27" s="10"/>
      <c r="C27" s="10"/>
      <c r="D27" s="10"/>
      <c r="E27" s="10"/>
      <c r="F27" s="10"/>
      <c r="G27" s="10"/>
      <c r="I27" s="10"/>
      <c r="J27" s="10"/>
      <c r="K27" s="10"/>
      <c r="L27" s="10"/>
      <c r="M27" s="25"/>
      <c r="N27" s="10"/>
    </row>
    <row r="28" spans="1:84" x14ac:dyDescent="0.2">
      <c r="E28" s="2"/>
      <c r="F28" s="2"/>
      <c r="I28" s="10"/>
      <c r="J28" s="10"/>
      <c r="K28" s="10"/>
      <c r="L28" s="10"/>
      <c r="M28" s="25"/>
      <c r="N28" s="10"/>
    </row>
    <row r="29" spans="1:84" x14ac:dyDescent="0.2">
      <c r="E29" s="2"/>
      <c r="F29" s="2"/>
      <c r="I29" s="10"/>
      <c r="J29" s="10"/>
      <c r="K29" s="10"/>
      <c r="L29" s="10"/>
      <c r="M29" s="25"/>
      <c r="N29" s="10"/>
    </row>
    <row r="30" spans="1:84" x14ac:dyDescent="0.2">
      <c r="E30" s="2"/>
      <c r="F30" s="2"/>
      <c r="I30" s="10"/>
      <c r="J30" s="10"/>
      <c r="K30" s="10"/>
      <c r="L30" s="10"/>
      <c r="M30" s="25"/>
      <c r="N30" s="10"/>
    </row>
    <row r="31" spans="1:84" x14ac:dyDescent="0.2">
      <c r="E31" s="2"/>
      <c r="F31" s="2"/>
      <c r="I31" s="10"/>
      <c r="J31" s="10"/>
      <c r="K31" s="10"/>
      <c r="L31" s="10"/>
      <c r="M31" s="25"/>
      <c r="N31" s="10"/>
    </row>
    <row r="32" spans="1:84" x14ac:dyDescent="0.2">
      <c r="E32" s="2"/>
      <c r="F32" s="2"/>
      <c r="I32" s="10"/>
      <c r="J32" s="10"/>
      <c r="K32" s="10"/>
      <c r="L32" s="10"/>
      <c r="M32" s="25"/>
      <c r="N32" s="10"/>
      <c r="CF32" s="2">
        <v>2.2000000000000001E-4</v>
      </c>
    </row>
    <row r="33" spans="1:84" x14ac:dyDescent="0.2">
      <c r="E33" s="2"/>
      <c r="F33" s="2"/>
      <c r="I33" s="10"/>
      <c r="J33" s="10"/>
      <c r="K33" s="10"/>
      <c r="L33" s="10"/>
      <c r="M33" s="25"/>
      <c r="N33" s="10"/>
      <c r="CF33" s="2">
        <v>3.0000000000000001E-5</v>
      </c>
    </row>
    <row r="34" spans="1:84" x14ac:dyDescent="0.2">
      <c r="E34" s="2"/>
      <c r="F34" s="2"/>
      <c r="I34" s="10"/>
      <c r="J34" s="10"/>
      <c r="K34" s="10"/>
      <c r="L34" s="10"/>
      <c r="M34" s="25"/>
      <c r="N34" s="10"/>
      <c r="CF34" s="2">
        <v>4.0000000000000003E-5</v>
      </c>
    </row>
    <row r="35" spans="1:84" x14ac:dyDescent="0.2">
      <c r="E35" s="2"/>
      <c r="F35" s="2"/>
      <c r="I35" s="10"/>
      <c r="J35" s="10"/>
      <c r="K35" s="10"/>
      <c r="L35" s="10"/>
      <c r="M35" s="25"/>
      <c r="N35" s="10"/>
      <c r="CF35" s="2">
        <v>6.0000000000000002E-5</v>
      </c>
    </row>
    <row r="36" spans="1:84" x14ac:dyDescent="0.2">
      <c r="E36" s="2"/>
      <c r="F36" s="2"/>
      <c r="I36" s="10"/>
      <c r="J36" s="10"/>
      <c r="K36" s="10"/>
      <c r="L36" s="10"/>
      <c r="M36" s="25"/>
      <c r="N36" s="10"/>
    </row>
    <row r="37" spans="1:84" x14ac:dyDescent="0.2">
      <c r="E37" s="2"/>
      <c r="F37" s="2"/>
      <c r="I37" s="10"/>
      <c r="J37" s="10"/>
      <c r="K37" s="10"/>
      <c r="L37" s="10"/>
      <c r="M37" s="10"/>
      <c r="N37" s="10"/>
    </row>
    <row r="38" spans="1:84" x14ac:dyDescent="0.2">
      <c r="E38" s="2"/>
      <c r="F38" s="2"/>
      <c r="I38" s="10"/>
      <c r="J38" s="10"/>
      <c r="K38" s="10"/>
      <c r="L38" s="10"/>
      <c r="M38" s="10"/>
      <c r="N38" s="10"/>
    </row>
    <row r="39" spans="1:84" x14ac:dyDescent="0.2">
      <c r="E39" s="2"/>
      <c r="F39" s="2"/>
      <c r="I39" s="10"/>
      <c r="J39" s="10"/>
      <c r="K39" s="10"/>
      <c r="L39" s="10"/>
      <c r="M39" s="10"/>
      <c r="N39" s="10"/>
    </row>
    <row r="40" spans="1:84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84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84" x14ac:dyDescent="0.2">
      <c r="A42" s="10"/>
      <c r="B42" s="10"/>
      <c r="C42" s="10"/>
      <c r="D42" s="10"/>
      <c r="E42" s="10"/>
      <c r="F42" s="10"/>
      <c r="G42" s="10"/>
      <c r="H42" s="10"/>
    </row>
    <row r="43" spans="1:84" x14ac:dyDescent="0.2">
      <c r="E43" s="2"/>
      <c r="F43" s="2"/>
    </row>
    <row r="44" spans="1:84" x14ac:dyDescent="0.2">
      <c r="E44" s="2"/>
      <c r="F44" s="2"/>
    </row>
    <row r="45" spans="1:84" x14ac:dyDescent="0.2">
      <c r="E45" s="2"/>
      <c r="F45" s="2"/>
    </row>
    <row r="46" spans="1:84" x14ac:dyDescent="0.2">
      <c r="E46" s="2"/>
      <c r="F46" s="2"/>
    </row>
    <row r="47" spans="1:84" x14ac:dyDescent="0.2">
      <c r="E47" s="2"/>
      <c r="F47" s="2"/>
    </row>
    <row r="48" spans="1:84" x14ac:dyDescent="0.2">
      <c r="E48" s="2"/>
      <c r="F48" s="2"/>
    </row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pans="1:8" x14ac:dyDescent="0.2">
      <c r="E65" s="2"/>
      <c r="F65" s="2"/>
    </row>
    <row r="66" spans="1:8" x14ac:dyDescent="0.2">
      <c r="E66" s="2"/>
      <c r="F66" s="2"/>
    </row>
    <row r="67" spans="1:8" x14ac:dyDescent="0.2">
      <c r="E67" s="2"/>
      <c r="F67" s="2"/>
    </row>
    <row r="68" spans="1:8" x14ac:dyDescent="0.2">
      <c r="E68" s="2"/>
      <c r="F68" s="2"/>
    </row>
    <row r="69" spans="1:8" x14ac:dyDescent="0.2">
      <c r="E69" s="2"/>
      <c r="F69" s="2"/>
    </row>
    <row r="70" spans="1:8" x14ac:dyDescent="0.2">
      <c r="E70" s="2"/>
      <c r="F70" s="2"/>
    </row>
    <row r="71" spans="1:8" x14ac:dyDescent="0.2">
      <c r="E71" s="2"/>
      <c r="F71" s="2"/>
    </row>
    <row r="72" spans="1:8" x14ac:dyDescent="0.2">
      <c r="E72" s="2"/>
      <c r="F72" s="2"/>
    </row>
    <row r="73" spans="1:8" x14ac:dyDescent="0.2">
      <c r="E73" s="2"/>
      <c r="F73" s="2"/>
    </row>
    <row r="74" spans="1:8" x14ac:dyDescent="0.2">
      <c r="A74" s="11"/>
      <c r="B74" s="11"/>
    </row>
    <row r="75" spans="1:8" x14ac:dyDescent="0.2">
      <c r="A75" s="10"/>
      <c r="B75" s="10"/>
      <c r="C75" s="13"/>
      <c r="D75" s="13"/>
      <c r="E75" s="14"/>
      <c r="F75" s="14"/>
      <c r="G75" s="13"/>
      <c r="H75" s="13"/>
    </row>
    <row r="76" spans="1:8" x14ac:dyDescent="0.2">
      <c r="A76" s="15"/>
      <c r="B76" s="15"/>
      <c r="C76" s="10"/>
      <c r="D76" s="10"/>
      <c r="E76" s="16"/>
      <c r="F76" s="16"/>
      <c r="G76" s="10"/>
      <c r="H76" s="10"/>
    </row>
    <row r="77" spans="1:8" x14ac:dyDescent="0.2">
      <c r="A77" s="10"/>
      <c r="B77" s="10"/>
      <c r="C77" s="10"/>
      <c r="D77" s="10"/>
      <c r="E77" s="16"/>
      <c r="F77" s="16"/>
      <c r="G77" s="10"/>
      <c r="H77" s="10"/>
    </row>
    <row r="78" spans="1:8" x14ac:dyDescent="0.2">
      <c r="A78" s="10"/>
      <c r="B78" s="10"/>
      <c r="C78" s="10"/>
      <c r="D78" s="10"/>
      <c r="E78" s="16"/>
      <c r="F78" s="16"/>
      <c r="G78" s="10"/>
      <c r="H78" s="10"/>
    </row>
    <row r="79" spans="1:8" x14ac:dyDescent="0.2">
      <c r="A79" s="10"/>
      <c r="B79" s="10"/>
      <c r="C79" s="10"/>
      <c r="D79" s="10"/>
      <c r="E79" s="16"/>
      <c r="F79" s="16"/>
      <c r="G79" s="10"/>
      <c r="H79" s="10"/>
    </row>
    <row r="80" spans="1:8" x14ac:dyDescent="0.2">
      <c r="A80" s="10"/>
      <c r="B80" s="10"/>
      <c r="C80" s="10"/>
      <c r="D80" s="10"/>
      <c r="E80" s="16"/>
      <c r="F80" s="16"/>
      <c r="G80" s="10"/>
      <c r="H80" s="10"/>
    </row>
    <row r="81" spans="1:8" x14ac:dyDescent="0.2">
      <c r="A81" s="10"/>
      <c r="B81" s="10"/>
      <c r="C81" s="10"/>
      <c r="D81" s="10"/>
      <c r="E81" s="16"/>
      <c r="F81" s="16"/>
      <c r="G81" s="10"/>
      <c r="H81" s="10"/>
    </row>
    <row r="82" spans="1:8" x14ac:dyDescent="0.2">
      <c r="A82" s="10"/>
      <c r="B82" s="10"/>
      <c r="C82" s="10"/>
      <c r="D82" s="10"/>
      <c r="E82" s="16"/>
      <c r="F82" s="16"/>
      <c r="G82" s="10"/>
      <c r="H82" s="10"/>
    </row>
    <row r="83" spans="1:8" x14ac:dyDescent="0.2">
      <c r="A83" s="10"/>
      <c r="B83" s="10"/>
      <c r="C83" s="10"/>
      <c r="D83" s="10"/>
      <c r="E83" s="16"/>
      <c r="F83" s="16"/>
      <c r="G83" s="10"/>
      <c r="H83" s="10"/>
    </row>
    <row r="84" spans="1:8" x14ac:dyDescent="0.2">
      <c r="A84" s="10"/>
      <c r="B84" s="10"/>
      <c r="C84" s="10"/>
      <c r="D84" s="10"/>
      <c r="E84" s="16"/>
      <c r="F84" s="16"/>
      <c r="G84" s="10"/>
      <c r="H84" s="10"/>
    </row>
    <row r="85" spans="1:8" x14ac:dyDescent="0.2">
      <c r="A85" s="10"/>
      <c r="B85" s="10"/>
      <c r="C85" s="10"/>
      <c r="D85" s="10"/>
      <c r="E85" s="16"/>
      <c r="F85" s="16"/>
      <c r="G85" s="10"/>
      <c r="H85" s="10"/>
    </row>
    <row r="86" spans="1:8" x14ac:dyDescent="0.2">
      <c r="A86" s="10"/>
      <c r="B86" s="10"/>
      <c r="C86" s="10"/>
      <c r="D86" s="10"/>
      <c r="E86" s="16"/>
      <c r="F86" s="16"/>
      <c r="G86" s="10"/>
      <c r="H86" s="10"/>
    </row>
    <row r="87" spans="1:8" x14ac:dyDescent="0.2">
      <c r="A87" s="10"/>
      <c r="B87" s="10"/>
      <c r="C87" s="10"/>
      <c r="D87" s="10"/>
      <c r="E87" s="16"/>
      <c r="F87" s="16"/>
      <c r="G87" s="10"/>
      <c r="H87" s="10"/>
    </row>
    <row r="88" spans="1:8" x14ac:dyDescent="0.2">
      <c r="A88" s="10"/>
      <c r="B88" s="10"/>
      <c r="C88" s="10"/>
      <c r="D88" s="10"/>
      <c r="E88" s="16"/>
      <c r="F88" s="16"/>
      <c r="G88" s="10"/>
      <c r="H88" s="10"/>
    </row>
  </sheetData>
  <sheetProtection algorithmName="SHA-512" hashValue="ETEXomt/BJ+KXi+NAOCfeGW7spupcKluZFgXgXaRTUsccSx/gSUAudoN9/zs0g267Eg4J9tSRvpI8pF1VSJmGA==" saltValue="mgs+E+ZRC/6QXYulf0jpkQ==" spinCount="100000" sheet="1" objects="1" scenarios="1"/>
  <protectedRanges>
    <protectedRange sqref="F9:F24" name="Oblast1" securityDescriptor="O:WDG:WDD:(A;;CC;;;S-1-5-21-1766983562-705278227-3023458120-571)"/>
  </protectedRanges>
  <mergeCells count="6">
    <mergeCell ref="A3:B3"/>
    <mergeCell ref="A5:B5"/>
    <mergeCell ref="C3:G3"/>
    <mergeCell ref="E5:G5"/>
    <mergeCell ref="A1:G1"/>
    <mergeCell ref="A4:B4"/>
  </mergeCells>
  <phoneticPr fontId="15" type="noConversion"/>
  <printOptions gridLinesSet="0"/>
  <pageMargins left="0.51181102362204722" right="0.39370078740157483" top="0.39370078740157483" bottom="0.39370078740157483" header="0" footer="0.19685039370078741"/>
  <pageSetup paperSize="9" scale="83" fitToHeight="0" orientation="portrait" r:id="rId1"/>
  <headerFooter alignWithMargins="0"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CS101"/>
  <sheetViews>
    <sheetView showGridLines="0" showZeros="0" zoomScaleNormal="100" zoomScaleSheetLayoutView="100" workbookViewId="0">
      <selection activeCell="F12" sqref="F12"/>
    </sheetView>
  </sheetViews>
  <sheetFormatPr defaultRowHeight="12.75" x14ac:dyDescent="0.2"/>
  <cols>
    <col min="1" max="1" width="7.7109375" style="2" customWidth="1"/>
    <col min="2" max="2" width="10.7109375" style="2" customWidth="1"/>
    <col min="3" max="3" width="55.7109375" style="2" customWidth="1"/>
    <col min="4" max="4" width="5.7109375" style="2" customWidth="1"/>
    <col min="5" max="5" width="8.28515625" style="12" customWidth="1"/>
    <col min="6" max="6" width="13.28515625" style="12" customWidth="1"/>
    <col min="7" max="7" width="13.28515625" style="2" customWidth="1"/>
    <col min="8" max="8" width="11" style="2" customWidth="1"/>
    <col min="9" max="9" width="10" style="2" bestFit="1" customWidth="1"/>
    <col min="10" max="11" width="9.140625" style="2"/>
    <col min="12" max="12" width="11.7109375" style="2" bestFit="1" customWidth="1"/>
    <col min="13" max="16384" width="9.140625" style="2"/>
  </cols>
  <sheetData>
    <row r="1" spans="1:14" s="3" customFormat="1" ht="15.75" x14ac:dyDescent="0.25">
      <c r="A1" s="290" t="s">
        <v>0</v>
      </c>
      <c r="B1" s="291"/>
      <c r="C1" s="291"/>
      <c r="D1" s="291"/>
      <c r="E1" s="291"/>
      <c r="F1" s="291"/>
      <c r="G1" s="292"/>
      <c r="H1" s="30"/>
    </row>
    <row r="2" spans="1:14" s="3" customFormat="1" ht="13.5" thickBot="1" x14ac:dyDescent="0.25">
      <c r="A2" s="81"/>
      <c r="B2" s="82"/>
      <c r="C2" s="79"/>
      <c r="D2" s="79"/>
      <c r="E2" s="83"/>
      <c r="F2" s="83"/>
      <c r="G2" s="84"/>
      <c r="H2" s="4"/>
    </row>
    <row r="3" spans="1:14" s="3" customFormat="1" ht="13.5" thickTop="1" x14ac:dyDescent="0.2">
      <c r="A3" s="323" t="s">
        <v>42</v>
      </c>
      <c r="B3" s="324"/>
      <c r="C3" s="316" t="s">
        <v>123</v>
      </c>
      <c r="D3" s="317"/>
      <c r="E3" s="317"/>
      <c r="F3" s="317"/>
      <c r="G3" s="318"/>
      <c r="H3" s="20"/>
    </row>
    <row r="4" spans="1:14" s="3" customFormat="1" x14ac:dyDescent="0.2">
      <c r="A4" s="329" t="s">
        <v>43</v>
      </c>
      <c r="B4" s="330"/>
      <c r="C4" s="40" t="s">
        <v>44</v>
      </c>
      <c r="D4" s="20"/>
      <c r="E4" s="20"/>
      <c r="F4" s="20"/>
      <c r="G4" s="91"/>
      <c r="H4" s="20"/>
    </row>
    <row r="5" spans="1:14" s="3" customFormat="1" ht="13.5" thickBot="1" x14ac:dyDescent="0.25">
      <c r="A5" s="325" t="s">
        <v>45</v>
      </c>
      <c r="B5" s="326"/>
      <c r="C5" s="51" t="s">
        <v>47</v>
      </c>
      <c r="D5" s="58"/>
      <c r="E5" s="327"/>
      <c r="F5" s="327"/>
      <c r="G5" s="328"/>
      <c r="H5" s="21"/>
    </row>
    <row r="6" spans="1:14" s="3" customFormat="1" ht="13.5" thickTop="1" x14ac:dyDescent="0.2">
      <c r="A6" s="85"/>
      <c r="B6" s="80"/>
      <c r="C6" s="80"/>
      <c r="D6" s="31"/>
      <c r="E6" s="86"/>
      <c r="F6" s="86"/>
      <c r="G6" s="87"/>
      <c r="I6" s="31"/>
      <c r="J6" s="31"/>
      <c r="K6" s="31"/>
      <c r="L6" s="31"/>
      <c r="M6" s="31"/>
      <c r="N6" s="31"/>
    </row>
    <row r="7" spans="1:14" s="3" customFormat="1" ht="24" x14ac:dyDescent="0.2">
      <c r="A7" s="57" t="s">
        <v>1</v>
      </c>
      <c r="B7" s="53" t="s">
        <v>7</v>
      </c>
      <c r="C7" s="52" t="s">
        <v>8</v>
      </c>
      <c r="D7" s="53" t="s">
        <v>2</v>
      </c>
      <c r="E7" s="54" t="s">
        <v>9</v>
      </c>
      <c r="F7" s="55" t="s">
        <v>11</v>
      </c>
      <c r="G7" s="56" t="s">
        <v>10</v>
      </c>
      <c r="H7" s="22"/>
      <c r="I7" s="32"/>
      <c r="J7" s="22"/>
      <c r="K7" s="32"/>
      <c r="L7" s="24"/>
      <c r="M7" s="31"/>
      <c r="N7" s="31"/>
    </row>
    <row r="8" spans="1:14" s="3" customFormat="1" x14ac:dyDescent="0.2">
      <c r="A8" s="41"/>
      <c r="B8" s="42"/>
      <c r="C8" s="43" t="s">
        <v>48</v>
      </c>
      <c r="D8" s="44"/>
      <c r="E8" s="45"/>
      <c r="F8" s="45"/>
      <c r="G8" s="46"/>
      <c r="H8" s="23"/>
      <c r="I8" s="1"/>
      <c r="J8" s="1"/>
      <c r="K8" s="1"/>
      <c r="L8" s="1"/>
      <c r="M8" s="33"/>
      <c r="N8" s="31"/>
    </row>
    <row r="9" spans="1:14" s="3" customFormat="1" x14ac:dyDescent="0.2">
      <c r="A9" s="275">
        <v>1</v>
      </c>
      <c r="B9" s="272" t="s">
        <v>6</v>
      </c>
      <c r="C9" s="271" t="s">
        <v>49</v>
      </c>
      <c r="D9" s="273" t="s">
        <v>13</v>
      </c>
      <c r="E9" s="274">
        <v>1</v>
      </c>
      <c r="F9" s="268"/>
      <c r="G9" s="274">
        <f t="shared" ref="G9:G16" si="0">E9*F9</f>
        <v>0</v>
      </c>
      <c r="H9" s="23"/>
      <c r="I9" s="1"/>
      <c r="J9" s="1"/>
      <c r="K9" s="1"/>
      <c r="L9" s="1"/>
      <c r="M9" s="33"/>
      <c r="N9" s="31"/>
    </row>
    <row r="10" spans="1:14" s="3" customFormat="1" x14ac:dyDescent="0.2">
      <c r="A10" s="275">
        <v>2</v>
      </c>
      <c r="B10" s="272" t="s">
        <v>6</v>
      </c>
      <c r="C10" s="271" t="s">
        <v>51</v>
      </c>
      <c r="D10" s="273" t="s">
        <v>57</v>
      </c>
      <c r="E10" s="274">
        <v>1</v>
      </c>
      <c r="F10" s="268"/>
      <c r="G10" s="274">
        <f t="shared" si="0"/>
        <v>0</v>
      </c>
      <c r="H10" s="23"/>
      <c r="I10" s="1"/>
      <c r="J10" s="1"/>
      <c r="K10" s="1"/>
      <c r="L10" s="1"/>
      <c r="M10" s="33"/>
      <c r="N10" s="31"/>
    </row>
    <row r="11" spans="1:14" s="3" customFormat="1" x14ac:dyDescent="0.2">
      <c r="A11" s="275">
        <v>3</v>
      </c>
      <c r="B11" s="272" t="s">
        <v>6</v>
      </c>
      <c r="C11" s="271" t="s">
        <v>50</v>
      </c>
      <c r="D11" s="273" t="s">
        <v>13</v>
      </c>
      <c r="E11" s="274">
        <v>1</v>
      </c>
      <c r="F11" s="268"/>
      <c r="G11" s="274">
        <f t="shared" si="0"/>
        <v>0</v>
      </c>
      <c r="H11" s="23"/>
      <c r="I11" s="1"/>
      <c r="J11" s="1"/>
      <c r="K11" s="1"/>
      <c r="L11" s="1"/>
      <c r="M11" s="33"/>
      <c r="N11" s="31"/>
    </row>
    <row r="12" spans="1:14" s="3" customFormat="1" x14ac:dyDescent="0.2">
      <c r="A12" s="275">
        <v>4</v>
      </c>
      <c r="B12" s="272" t="s">
        <v>6</v>
      </c>
      <c r="C12" s="271" t="s">
        <v>54</v>
      </c>
      <c r="D12" s="273" t="s">
        <v>57</v>
      </c>
      <c r="E12" s="274">
        <v>1</v>
      </c>
      <c r="F12" s="268"/>
      <c r="G12" s="274">
        <f t="shared" si="0"/>
        <v>0</v>
      </c>
      <c r="H12" s="23"/>
      <c r="I12" s="1"/>
      <c r="J12" s="1"/>
      <c r="K12" s="1"/>
      <c r="L12" s="1"/>
      <c r="M12" s="33"/>
      <c r="N12" s="31"/>
    </row>
    <row r="13" spans="1:14" s="3" customFormat="1" x14ac:dyDescent="0.2">
      <c r="A13" s="275">
        <v>5</v>
      </c>
      <c r="B13" s="272" t="s">
        <v>6</v>
      </c>
      <c r="C13" s="271" t="s">
        <v>52</v>
      </c>
      <c r="D13" s="273" t="s">
        <v>58</v>
      </c>
      <c r="E13" s="274">
        <v>30</v>
      </c>
      <c r="F13" s="268"/>
      <c r="G13" s="274">
        <f t="shared" si="0"/>
        <v>0</v>
      </c>
      <c r="H13" s="23"/>
      <c r="I13" s="1"/>
      <c r="J13" s="1"/>
      <c r="K13" s="1"/>
      <c r="L13" s="1"/>
      <c r="M13" s="33"/>
      <c r="N13" s="31"/>
    </row>
    <row r="14" spans="1:14" s="3" customFormat="1" x14ac:dyDescent="0.2">
      <c r="A14" s="275">
        <v>6</v>
      </c>
      <c r="B14" s="272" t="s">
        <v>6</v>
      </c>
      <c r="C14" s="271" t="s">
        <v>55</v>
      </c>
      <c r="D14" s="273" t="s">
        <v>57</v>
      </c>
      <c r="E14" s="274">
        <v>1</v>
      </c>
      <c r="F14" s="268"/>
      <c r="G14" s="274">
        <f t="shared" si="0"/>
        <v>0</v>
      </c>
      <c r="H14" s="23"/>
      <c r="I14" s="1"/>
      <c r="J14" s="1"/>
      <c r="K14" s="1"/>
      <c r="L14" s="1"/>
      <c r="M14" s="33"/>
      <c r="N14" s="31"/>
    </row>
    <row r="15" spans="1:14" s="3" customFormat="1" x14ac:dyDescent="0.2">
      <c r="A15" s="275">
        <v>7</v>
      </c>
      <c r="B15" s="272" t="s">
        <v>6</v>
      </c>
      <c r="C15" s="271" t="s">
        <v>53</v>
      </c>
      <c r="D15" s="273" t="s">
        <v>58</v>
      </c>
      <c r="E15" s="274">
        <v>60</v>
      </c>
      <c r="F15" s="268"/>
      <c r="G15" s="274">
        <f t="shared" si="0"/>
        <v>0</v>
      </c>
      <c r="H15" s="23"/>
      <c r="I15" s="1"/>
      <c r="J15" s="1"/>
      <c r="K15" s="1"/>
      <c r="L15" s="1"/>
      <c r="M15" s="33"/>
      <c r="N15" s="31"/>
    </row>
    <row r="16" spans="1:14" s="3" customFormat="1" x14ac:dyDescent="0.2">
      <c r="A16" s="275">
        <v>8</v>
      </c>
      <c r="B16" s="272" t="s">
        <v>6</v>
      </c>
      <c r="C16" s="271" t="s">
        <v>56</v>
      </c>
      <c r="D16" s="273" t="s">
        <v>57</v>
      </c>
      <c r="E16" s="274">
        <v>1</v>
      </c>
      <c r="F16" s="268"/>
      <c r="G16" s="274">
        <f t="shared" si="0"/>
        <v>0</v>
      </c>
      <c r="H16" s="23"/>
      <c r="I16" s="1"/>
      <c r="J16" s="1"/>
      <c r="K16" s="1"/>
      <c r="L16" s="1"/>
      <c r="M16" s="33"/>
      <c r="N16" s="31"/>
    </row>
    <row r="17" spans="1:14" s="3" customFormat="1" x14ac:dyDescent="0.2">
      <c r="A17" s="26"/>
      <c r="B17" s="6" t="s">
        <v>3</v>
      </c>
      <c r="C17" s="6" t="s">
        <v>48</v>
      </c>
      <c r="D17" s="5"/>
      <c r="E17" s="8"/>
      <c r="F17" s="27"/>
      <c r="G17" s="38">
        <f>SUM(G9:G16)</f>
        <v>0</v>
      </c>
      <c r="H17" s="23"/>
      <c r="I17" s="1"/>
      <c r="J17" s="1"/>
      <c r="K17" s="1"/>
      <c r="L17" s="1"/>
      <c r="M17" s="33"/>
      <c r="N17" s="31"/>
    </row>
    <row r="18" spans="1:14" s="3" customFormat="1" x14ac:dyDescent="0.2">
      <c r="A18" s="41"/>
      <c r="B18" s="42"/>
      <c r="C18" s="43" t="s">
        <v>59</v>
      </c>
      <c r="D18" s="44"/>
      <c r="E18" s="45"/>
      <c r="F18" s="45"/>
      <c r="G18" s="46"/>
      <c r="H18" s="23"/>
      <c r="I18" s="1"/>
      <c r="J18" s="1"/>
      <c r="K18" s="1"/>
      <c r="L18" s="1"/>
      <c r="M18" s="33"/>
      <c r="N18" s="31"/>
    </row>
    <row r="19" spans="1:14" s="3" customFormat="1" x14ac:dyDescent="0.2">
      <c r="A19" s="275">
        <v>9</v>
      </c>
      <c r="B19" s="272" t="s">
        <v>6</v>
      </c>
      <c r="C19" s="271" t="s">
        <v>60</v>
      </c>
      <c r="D19" s="273" t="s">
        <v>4</v>
      </c>
      <c r="E19" s="274">
        <v>1</v>
      </c>
      <c r="F19" s="268"/>
      <c r="G19" s="274">
        <f t="shared" ref="G19:G32" si="1">E19*F19</f>
        <v>0</v>
      </c>
      <c r="H19" s="23"/>
      <c r="I19" s="1"/>
      <c r="J19" s="1"/>
      <c r="K19" s="1"/>
      <c r="L19" s="1"/>
      <c r="M19" s="33"/>
      <c r="N19" s="31"/>
    </row>
    <row r="20" spans="1:14" s="3" customFormat="1" x14ac:dyDescent="0.2">
      <c r="A20" s="275">
        <v>10</v>
      </c>
      <c r="B20" s="272" t="s">
        <v>6</v>
      </c>
      <c r="C20" s="271" t="s">
        <v>66</v>
      </c>
      <c r="D20" s="273" t="s">
        <v>57</v>
      </c>
      <c r="E20" s="274">
        <v>1</v>
      </c>
      <c r="F20" s="268"/>
      <c r="G20" s="274">
        <f t="shared" si="1"/>
        <v>0</v>
      </c>
      <c r="H20" s="23"/>
      <c r="I20" s="1"/>
      <c r="J20" s="1"/>
      <c r="K20" s="1"/>
      <c r="L20" s="1"/>
      <c r="M20" s="33"/>
      <c r="N20" s="31"/>
    </row>
    <row r="21" spans="1:14" s="3" customFormat="1" x14ac:dyDescent="0.2">
      <c r="A21" s="275">
        <v>11</v>
      </c>
      <c r="B21" s="272" t="s">
        <v>6</v>
      </c>
      <c r="C21" s="271" t="s">
        <v>61</v>
      </c>
      <c r="D21" s="273" t="s">
        <v>4</v>
      </c>
      <c r="E21" s="274">
        <v>1</v>
      </c>
      <c r="F21" s="268"/>
      <c r="G21" s="274">
        <f t="shared" si="1"/>
        <v>0</v>
      </c>
      <c r="H21" s="23"/>
      <c r="I21" s="1"/>
      <c r="J21" s="1"/>
      <c r="K21" s="1"/>
      <c r="L21" s="1"/>
      <c r="M21" s="33"/>
      <c r="N21" s="31"/>
    </row>
    <row r="22" spans="1:14" s="3" customFormat="1" x14ac:dyDescent="0.2">
      <c r="A22" s="275">
        <v>12</v>
      </c>
      <c r="B22" s="272" t="s">
        <v>6</v>
      </c>
      <c r="C22" s="271" t="s">
        <v>67</v>
      </c>
      <c r="D22" s="273" t="s">
        <v>57</v>
      </c>
      <c r="E22" s="274">
        <v>1</v>
      </c>
      <c r="F22" s="268"/>
      <c r="G22" s="274">
        <f t="shared" si="1"/>
        <v>0</v>
      </c>
      <c r="H22" s="23"/>
      <c r="I22" s="1"/>
      <c r="J22" s="1"/>
      <c r="K22" s="1"/>
      <c r="L22" s="1"/>
      <c r="M22" s="33"/>
      <c r="N22" s="31"/>
    </row>
    <row r="23" spans="1:14" s="3" customFormat="1" x14ac:dyDescent="0.2">
      <c r="A23" s="275">
        <v>13</v>
      </c>
      <c r="B23" s="272" t="s">
        <v>6</v>
      </c>
      <c r="C23" s="271" t="s">
        <v>62</v>
      </c>
      <c r="D23" s="273" t="s">
        <v>4</v>
      </c>
      <c r="E23" s="274">
        <v>1</v>
      </c>
      <c r="F23" s="268"/>
      <c r="G23" s="274">
        <f t="shared" si="1"/>
        <v>0</v>
      </c>
      <c r="H23" s="23"/>
      <c r="I23" s="1"/>
      <c r="J23" s="1"/>
      <c r="K23" s="1"/>
      <c r="L23" s="1"/>
      <c r="M23" s="33"/>
      <c r="N23" s="31"/>
    </row>
    <row r="24" spans="1:14" s="3" customFormat="1" x14ac:dyDescent="0.2">
      <c r="A24" s="275">
        <v>14</v>
      </c>
      <c r="B24" s="272" t="s">
        <v>6</v>
      </c>
      <c r="C24" s="271" t="s">
        <v>68</v>
      </c>
      <c r="D24" s="273" t="s">
        <v>57</v>
      </c>
      <c r="E24" s="274">
        <v>1</v>
      </c>
      <c r="F24" s="268"/>
      <c r="G24" s="274">
        <f t="shared" si="1"/>
        <v>0</v>
      </c>
      <c r="H24" s="23"/>
      <c r="I24" s="1"/>
      <c r="J24" s="1"/>
      <c r="K24" s="1"/>
      <c r="L24" s="1"/>
      <c r="M24" s="33"/>
      <c r="N24" s="31"/>
    </row>
    <row r="25" spans="1:14" s="3" customFormat="1" x14ac:dyDescent="0.2">
      <c r="A25" s="275">
        <v>15</v>
      </c>
      <c r="B25" s="272" t="s">
        <v>6</v>
      </c>
      <c r="C25" s="271" t="s">
        <v>63</v>
      </c>
      <c r="D25" s="273" t="s">
        <v>58</v>
      </c>
      <c r="E25" s="274">
        <v>80</v>
      </c>
      <c r="F25" s="268"/>
      <c r="G25" s="274">
        <f t="shared" si="1"/>
        <v>0</v>
      </c>
      <c r="H25" s="23"/>
      <c r="I25" s="1"/>
      <c r="J25" s="1"/>
      <c r="K25" s="1"/>
      <c r="L25" s="1"/>
      <c r="M25" s="33"/>
      <c r="N25" s="31"/>
    </row>
    <row r="26" spans="1:14" s="3" customFormat="1" x14ac:dyDescent="0.2">
      <c r="A26" s="275">
        <v>16</v>
      </c>
      <c r="B26" s="272" t="s">
        <v>6</v>
      </c>
      <c r="C26" s="271" t="s">
        <v>69</v>
      </c>
      <c r="D26" s="273" t="s">
        <v>57</v>
      </c>
      <c r="E26" s="274">
        <v>1</v>
      </c>
      <c r="F26" s="268"/>
      <c r="G26" s="274">
        <f t="shared" si="1"/>
        <v>0</v>
      </c>
      <c r="H26" s="23"/>
      <c r="I26" s="1"/>
      <c r="J26" s="1"/>
      <c r="K26" s="1"/>
      <c r="L26" s="1"/>
      <c r="M26" s="33"/>
      <c r="N26" s="31"/>
    </row>
    <row r="27" spans="1:14" s="3" customFormat="1" x14ac:dyDescent="0.2">
      <c r="A27" s="275">
        <v>17</v>
      </c>
      <c r="B27" s="272" t="s">
        <v>6</v>
      </c>
      <c r="C27" s="271" t="s">
        <v>64</v>
      </c>
      <c r="D27" s="273" t="s">
        <v>58</v>
      </c>
      <c r="E27" s="274">
        <v>80</v>
      </c>
      <c r="F27" s="268"/>
      <c r="G27" s="274">
        <f t="shared" si="1"/>
        <v>0</v>
      </c>
      <c r="H27" s="23"/>
      <c r="I27" s="1"/>
      <c r="J27" s="1"/>
      <c r="K27" s="1"/>
      <c r="L27" s="1"/>
      <c r="M27" s="33"/>
      <c r="N27" s="31"/>
    </row>
    <row r="28" spans="1:14" s="3" customFormat="1" x14ac:dyDescent="0.2">
      <c r="A28" s="275">
        <v>18</v>
      </c>
      <c r="B28" s="272" t="s">
        <v>6</v>
      </c>
      <c r="C28" s="271" t="s">
        <v>70</v>
      </c>
      <c r="D28" s="273" t="s">
        <v>57</v>
      </c>
      <c r="E28" s="274">
        <v>1</v>
      </c>
      <c r="F28" s="268"/>
      <c r="G28" s="274">
        <f t="shared" si="1"/>
        <v>0</v>
      </c>
      <c r="H28" s="23"/>
      <c r="I28" s="1"/>
      <c r="J28" s="1"/>
      <c r="K28" s="1"/>
      <c r="L28" s="1"/>
      <c r="M28" s="33"/>
      <c r="N28" s="31"/>
    </row>
    <row r="29" spans="1:14" s="3" customFormat="1" x14ac:dyDescent="0.2">
      <c r="A29" s="275">
        <v>19</v>
      </c>
      <c r="B29" s="272" t="s">
        <v>6</v>
      </c>
      <c r="C29" s="271" t="s">
        <v>52</v>
      </c>
      <c r="D29" s="273" t="s">
        <v>58</v>
      </c>
      <c r="E29" s="274">
        <v>80</v>
      </c>
      <c r="F29" s="268"/>
      <c r="G29" s="274">
        <f t="shared" si="1"/>
        <v>0</v>
      </c>
      <c r="H29" s="23"/>
      <c r="I29" s="1"/>
      <c r="J29" s="1"/>
      <c r="K29" s="1"/>
      <c r="L29" s="1"/>
      <c r="M29" s="33"/>
      <c r="N29" s="31"/>
    </row>
    <row r="30" spans="1:14" s="3" customFormat="1" x14ac:dyDescent="0.2">
      <c r="A30" s="275">
        <v>20</v>
      </c>
      <c r="B30" s="272" t="s">
        <v>6</v>
      </c>
      <c r="C30" s="271" t="s">
        <v>55</v>
      </c>
      <c r="D30" s="273" t="s">
        <v>57</v>
      </c>
      <c r="E30" s="274">
        <v>1</v>
      </c>
      <c r="F30" s="268"/>
      <c r="G30" s="274">
        <f t="shared" si="1"/>
        <v>0</v>
      </c>
      <c r="H30" s="23"/>
      <c r="I30" s="1"/>
      <c r="J30" s="1"/>
      <c r="K30" s="1"/>
      <c r="L30" s="1"/>
      <c r="M30" s="33"/>
      <c r="N30" s="31"/>
    </row>
    <row r="31" spans="1:14" s="3" customFormat="1" x14ac:dyDescent="0.2">
      <c r="A31" s="275">
        <v>21</v>
      </c>
      <c r="B31" s="272" t="s">
        <v>6</v>
      </c>
      <c r="C31" s="271" t="s">
        <v>65</v>
      </c>
      <c r="D31" s="273" t="s">
        <v>4</v>
      </c>
      <c r="E31" s="274">
        <v>8</v>
      </c>
      <c r="F31" s="268"/>
      <c r="G31" s="274">
        <f t="shared" si="1"/>
        <v>0</v>
      </c>
      <c r="H31" s="23"/>
      <c r="I31" s="1"/>
      <c r="J31" s="1"/>
      <c r="K31" s="1"/>
      <c r="L31" s="1"/>
      <c r="M31" s="33"/>
      <c r="N31" s="31"/>
    </row>
    <row r="32" spans="1:14" s="3" customFormat="1" x14ac:dyDescent="0.2">
      <c r="A32" s="275">
        <v>22</v>
      </c>
      <c r="B32" s="272" t="s">
        <v>6</v>
      </c>
      <c r="C32" s="271" t="s">
        <v>71</v>
      </c>
      <c r="D32" s="273" t="s">
        <v>57</v>
      </c>
      <c r="E32" s="274">
        <v>1</v>
      </c>
      <c r="F32" s="268"/>
      <c r="G32" s="274">
        <f t="shared" si="1"/>
        <v>0</v>
      </c>
      <c r="H32" s="23"/>
      <c r="I32" s="1"/>
      <c r="J32" s="1"/>
      <c r="K32" s="1"/>
      <c r="L32" s="1"/>
      <c r="M32" s="33"/>
      <c r="N32" s="31"/>
    </row>
    <row r="33" spans="1:97" s="3" customFormat="1" x14ac:dyDescent="0.2">
      <c r="A33" s="26"/>
      <c r="B33" s="6" t="s">
        <v>3</v>
      </c>
      <c r="C33" s="50" t="s">
        <v>59</v>
      </c>
      <c r="D33" s="5"/>
      <c r="E33" s="8"/>
      <c r="F33" s="27"/>
      <c r="G33" s="38">
        <f>SUM(G19:G32)</f>
        <v>0</v>
      </c>
      <c r="H33" s="23"/>
      <c r="I33" s="1"/>
      <c r="J33" s="1"/>
      <c r="K33" s="1"/>
      <c r="L33" s="1"/>
      <c r="M33" s="33"/>
      <c r="N33" s="31"/>
    </row>
    <row r="34" spans="1:97" s="3" customFormat="1" x14ac:dyDescent="0.2">
      <c r="A34" s="18"/>
      <c r="B34" s="47"/>
      <c r="C34" s="29" t="s">
        <v>16</v>
      </c>
      <c r="D34" s="39"/>
      <c r="E34" s="48"/>
      <c r="F34" s="17"/>
      <c r="G34" s="49"/>
      <c r="H34" s="23"/>
      <c r="I34" s="1"/>
      <c r="J34" s="1"/>
      <c r="K34" s="1"/>
      <c r="L34" s="1"/>
      <c r="M34" s="33"/>
      <c r="N34" s="31"/>
    </row>
    <row r="35" spans="1:97" s="3" customFormat="1" x14ac:dyDescent="0.2">
      <c r="A35" s="275">
        <v>24</v>
      </c>
      <c r="B35" s="272" t="s">
        <v>6</v>
      </c>
      <c r="C35" s="271" t="s">
        <v>178</v>
      </c>
      <c r="D35" s="273" t="s">
        <v>72</v>
      </c>
      <c r="E35" s="274">
        <v>18</v>
      </c>
      <c r="F35" s="268"/>
      <c r="G35" s="274">
        <f>E35*F35</f>
        <v>0</v>
      </c>
      <c r="H35" s="23"/>
      <c r="I35" s="1"/>
      <c r="J35" s="1"/>
      <c r="K35" s="1"/>
      <c r="L35" s="1"/>
      <c r="M35" s="33"/>
      <c r="N35" s="31"/>
    </row>
    <row r="36" spans="1:97" s="3" customFormat="1" x14ac:dyDescent="0.2">
      <c r="A36" s="275">
        <v>25</v>
      </c>
      <c r="B36" s="272" t="s">
        <v>6</v>
      </c>
      <c r="C36" s="271" t="s">
        <v>107</v>
      </c>
      <c r="D36" s="273" t="s">
        <v>13</v>
      </c>
      <c r="E36" s="274">
        <v>1</v>
      </c>
      <c r="F36" s="268"/>
      <c r="G36" s="274">
        <f>E36*F36</f>
        <v>0</v>
      </c>
      <c r="H36" s="23"/>
      <c r="I36" s="1"/>
      <c r="J36" s="1"/>
      <c r="K36" s="1"/>
      <c r="L36" s="1"/>
      <c r="M36" s="33"/>
      <c r="N36" s="31"/>
    </row>
    <row r="37" spans="1:97" s="3" customFormat="1" x14ac:dyDescent="0.2">
      <c r="A37" s="275">
        <v>26</v>
      </c>
      <c r="B37" s="272" t="s">
        <v>6</v>
      </c>
      <c r="C37" s="271" t="s">
        <v>38</v>
      </c>
      <c r="D37" s="273" t="s">
        <v>72</v>
      </c>
      <c r="E37" s="274">
        <v>18</v>
      </c>
      <c r="F37" s="268"/>
      <c r="G37" s="274">
        <f>E37*F37</f>
        <v>0</v>
      </c>
      <c r="H37" s="23"/>
      <c r="I37" s="1"/>
      <c r="J37" s="1"/>
      <c r="K37" s="1"/>
      <c r="L37" s="1"/>
      <c r="M37" s="33"/>
      <c r="N37" s="31"/>
    </row>
    <row r="38" spans="1:97" s="3" customFormat="1" x14ac:dyDescent="0.2">
      <c r="A38" s="26"/>
      <c r="B38" s="6" t="s">
        <v>3</v>
      </c>
      <c r="C38" s="7" t="str">
        <f>C34</f>
        <v>Ostatní</v>
      </c>
      <c r="D38" s="5"/>
      <c r="E38" s="8"/>
      <c r="F38" s="27"/>
      <c r="G38" s="38">
        <f>SUM(G35:G37)</f>
        <v>0</v>
      </c>
      <c r="H38" s="23"/>
      <c r="I38" s="1"/>
      <c r="J38" s="1"/>
      <c r="K38" s="1"/>
      <c r="L38" s="1"/>
      <c r="M38" s="33"/>
      <c r="N38" s="31"/>
    </row>
    <row r="39" spans="1:97" x14ac:dyDescent="0.2">
      <c r="A39" s="92"/>
      <c r="B39" s="93"/>
      <c r="C39" s="94" t="s">
        <v>73</v>
      </c>
      <c r="D39" s="94"/>
      <c r="E39" s="94"/>
      <c r="F39" s="94"/>
      <c r="G39" s="95">
        <f>G33+G38+G17</f>
        <v>0</v>
      </c>
      <c r="I39" s="10"/>
      <c r="J39" s="10"/>
      <c r="K39" s="10"/>
      <c r="L39" s="10"/>
      <c r="M39" s="25"/>
      <c r="N39" s="10"/>
      <c r="AT39" s="9"/>
      <c r="AU39" s="9"/>
      <c r="AV39" s="9"/>
      <c r="AW39" s="9"/>
      <c r="AX39" s="9"/>
    </row>
    <row r="40" spans="1:97" x14ac:dyDescent="0.2">
      <c r="A40" s="10"/>
      <c r="B40" s="10"/>
      <c r="C40" s="10"/>
      <c r="D40" s="10"/>
      <c r="E40" s="10"/>
      <c r="F40" s="10"/>
      <c r="G40" s="10"/>
      <c r="I40" s="10"/>
      <c r="J40" s="10"/>
      <c r="K40" s="10"/>
      <c r="L40" s="10"/>
      <c r="M40" s="25"/>
      <c r="N40" s="10"/>
      <c r="AT40" s="9"/>
      <c r="AU40" s="9"/>
      <c r="AV40" s="9"/>
      <c r="AW40" s="9"/>
      <c r="AX40" s="9"/>
    </row>
    <row r="41" spans="1:97" x14ac:dyDescent="0.2">
      <c r="E41" s="2"/>
      <c r="F41" s="2"/>
      <c r="I41" s="10"/>
      <c r="J41" s="10"/>
      <c r="K41" s="10"/>
      <c r="L41" s="10"/>
      <c r="M41" s="25"/>
      <c r="N41" s="10"/>
      <c r="AT41" s="9"/>
      <c r="AU41" s="9"/>
      <c r="AV41" s="9"/>
      <c r="AW41" s="9"/>
      <c r="AX41" s="9"/>
    </row>
    <row r="42" spans="1:97" x14ac:dyDescent="0.2">
      <c r="E42" s="2"/>
      <c r="F42" s="2"/>
      <c r="I42" s="10"/>
      <c r="J42" s="10"/>
      <c r="K42" s="10"/>
      <c r="L42" s="10"/>
      <c r="M42" s="25"/>
      <c r="N42" s="10"/>
      <c r="AT42" s="9"/>
      <c r="AU42" s="9"/>
      <c r="AV42" s="9"/>
      <c r="AW42" s="9"/>
      <c r="AX42" s="9"/>
    </row>
    <row r="43" spans="1:97" x14ac:dyDescent="0.2">
      <c r="E43" s="2"/>
      <c r="F43" s="2"/>
      <c r="I43" s="10"/>
      <c r="J43" s="10"/>
      <c r="K43" s="10"/>
      <c r="L43" s="10"/>
      <c r="M43" s="25"/>
      <c r="N43" s="10"/>
      <c r="AT43" s="9"/>
      <c r="AU43" s="9"/>
      <c r="AV43" s="9"/>
      <c r="AW43" s="9"/>
      <c r="AX43" s="9"/>
    </row>
    <row r="44" spans="1:97" x14ac:dyDescent="0.2">
      <c r="E44" s="2"/>
      <c r="F44" s="2"/>
      <c r="I44" s="10"/>
      <c r="J44" s="10"/>
      <c r="K44" s="10"/>
      <c r="L44" s="10"/>
      <c r="M44" s="25"/>
      <c r="N44" s="10"/>
    </row>
    <row r="45" spans="1:97" x14ac:dyDescent="0.2">
      <c r="E45" s="2"/>
      <c r="F45" s="2"/>
      <c r="I45" s="10"/>
      <c r="J45" s="10"/>
      <c r="K45" s="10"/>
      <c r="L45" s="10"/>
      <c r="M45" s="25"/>
      <c r="N45" s="10"/>
      <c r="CS45" s="2">
        <v>2.2000000000000001E-4</v>
      </c>
    </row>
    <row r="46" spans="1:97" x14ac:dyDescent="0.2">
      <c r="E46" s="2"/>
      <c r="F46" s="2"/>
      <c r="I46" s="10"/>
      <c r="J46" s="10"/>
      <c r="K46" s="10"/>
      <c r="L46" s="10"/>
      <c r="M46" s="25"/>
      <c r="N46" s="10"/>
      <c r="CS46" s="2">
        <v>3.0000000000000001E-5</v>
      </c>
    </row>
    <row r="47" spans="1:97" x14ac:dyDescent="0.2">
      <c r="E47" s="2"/>
      <c r="F47" s="2"/>
      <c r="I47" s="10"/>
      <c r="J47" s="10"/>
      <c r="K47" s="10"/>
      <c r="L47" s="10"/>
      <c r="M47" s="25"/>
      <c r="N47" s="10"/>
      <c r="CS47" s="2">
        <v>4.0000000000000003E-5</v>
      </c>
    </row>
    <row r="48" spans="1:97" x14ac:dyDescent="0.2">
      <c r="E48" s="2"/>
      <c r="F48" s="2"/>
      <c r="I48" s="10"/>
      <c r="J48" s="10"/>
      <c r="K48" s="10"/>
      <c r="L48" s="10"/>
      <c r="M48" s="25"/>
      <c r="N48" s="10"/>
      <c r="CS48" s="2">
        <v>6.0000000000000002E-5</v>
      </c>
    </row>
    <row r="49" spans="1:50" x14ac:dyDescent="0.2">
      <c r="E49" s="2"/>
      <c r="F49" s="2"/>
      <c r="I49" s="10"/>
      <c r="J49" s="10"/>
      <c r="K49" s="10"/>
      <c r="L49" s="10"/>
      <c r="M49" s="25"/>
      <c r="N49" s="10"/>
      <c r="AT49" s="9"/>
      <c r="AU49" s="9"/>
      <c r="AV49" s="9"/>
      <c r="AW49" s="9"/>
      <c r="AX49" s="9"/>
    </row>
    <row r="50" spans="1:50" x14ac:dyDescent="0.2">
      <c r="E50" s="2"/>
      <c r="F50" s="2"/>
      <c r="I50" s="10"/>
      <c r="J50" s="10"/>
      <c r="K50" s="10"/>
      <c r="L50" s="10"/>
      <c r="M50" s="10"/>
      <c r="N50" s="10"/>
    </row>
    <row r="51" spans="1:50" x14ac:dyDescent="0.2">
      <c r="E51" s="2"/>
      <c r="F51" s="2"/>
      <c r="I51" s="10"/>
      <c r="J51" s="10"/>
      <c r="K51" s="10"/>
      <c r="L51" s="10"/>
      <c r="M51" s="10"/>
      <c r="N51" s="10"/>
    </row>
    <row r="52" spans="1:50" x14ac:dyDescent="0.2">
      <c r="E52" s="2"/>
      <c r="F52" s="2"/>
      <c r="I52" s="10"/>
      <c r="J52" s="10"/>
      <c r="K52" s="10"/>
      <c r="L52" s="10"/>
      <c r="M52" s="10"/>
      <c r="N52" s="10"/>
    </row>
    <row r="53" spans="1:50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50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50" x14ac:dyDescent="0.2">
      <c r="A55" s="10"/>
      <c r="B55" s="10"/>
      <c r="C55" s="10"/>
      <c r="D55" s="10"/>
      <c r="E55" s="10"/>
      <c r="F55" s="10"/>
      <c r="G55" s="10"/>
      <c r="H55" s="10"/>
    </row>
    <row r="56" spans="1:50" x14ac:dyDescent="0.2">
      <c r="E56" s="2"/>
      <c r="F56" s="2"/>
    </row>
    <row r="57" spans="1:50" x14ac:dyDescent="0.2">
      <c r="E57" s="2"/>
      <c r="F57" s="2"/>
    </row>
    <row r="58" spans="1:50" x14ac:dyDescent="0.2">
      <c r="E58" s="2"/>
      <c r="F58" s="2"/>
    </row>
    <row r="59" spans="1:50" x14ac:dyDescent="0.2">
      <c r="E59" s="2"/>
      <c r="F59" s="2"/>
    </row>
    <row r="60" spans="1:50" x14ac:dyDescent="0.2">
      <c r="E60" s="2"/>
      <c r="F60" s="2"/>
    </row>
    <row r="61" spans="1:50" x14ac:dyDescent="0.2">
      <c r="E61" s="2"/>
      <c r="F61" s="2"/>
    </row>
    <row r="62" spans="1:50" x14ac:dyDescent="0.2">
      <c r="E62" s="2"/>
      <c r="F62" s="2"/>
    </row>
    <row r="63" spans="1:50" x14ac:dyDescent="0.2">
      <c r="E63" s="2"/>
      <c r="F63" s="2"/>
    </row>
    <row r="64" spans="1:50" x14ac:dyDescent="0.2">
      <c r="E64" s="2"/>
      <c r="F64" s="2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pans="1:8" x14ac:dyDescent="0.2">
      <c r="E81" s="2"/>
      <c r="F81" s="2"/>
    </row>
    <row r="82" spans="1:8" x14ac:dyDescent="0.2">
      <c r="E82" s="2"/>
      <c r="F82" s="2"/>
    </row>
    <row r="83" spans="1:8" x14ac:dyDescent="0.2">
      <c r="E83" s="2"/>
      <c r="F83" s="2"/>
    </row>
    <row r="84" spans="1:8" x14ac:dyDescent="0.2">
      <c r="E84" s="2"/>
      <c r="F84" s="2"/>
    </row>
    <row r="85" spans="1:8" x14ac:dyDescent="0.2">
      <c r="E85" s="2"/>
      <c r="F85" s="2"/>
    </row>
    <row r="86" spans="1:8" x14ac:dyDescent="0.2">
      <c r="E86" s="2"/>
      <c r="F86" s="2"/>
    </row>
    <row r="87" spans="1:8" x14ac:dyDescent="0.2">
      <c r="A87" s="11"/>
      <c r="B87" s="11"/>
    </row>
    <row r="88" spans="1:8" x14ac:dyDescent="0.2">
      <c r="A88" s="10"/>
      <c r="B88" s="10"/>
      <c r="C88" s="13"/>
      <c r="D88" s="13"/>
      <c r="E88" s="14"/>
      <c r="F88" s="14"/>
      <c r="G88" s="13"/>
      <c r="H88" s="13"/>
    </row>
    <row r="89" spans="1:8" x14ac:dyDescent="0.2">
      <c r="A89" s="15"/>
      <c r="B89" s="15"/>
      <c r="C89" s="10"/>
      <c r="D89" s="10"/>
      <c r="E89" s="16"/>
      <c r="F89" s="16"/>
      <c r="G89" s="10"/>
      <c r="H89" s="10"/>
    </row>
    <row r="90" spans="1:8" x14ac:dyDescent="0.2">
      <c r="A90" s="10"/>
      <c r="B90" s="10"/>
      <c r="C90" s="10"/>
      <c r="D90" s="10"/>
      <c r="E90" s="16"/>
      <c r="F90" s="16"/>
      <c r="G90" s="10"/>
      <c r="H90" s="10"/>
    </row>
    <row r="91" spans="1:8" x14ac:dyDescent="0.2">
      <c r="A91" s="10"/>
      <c r="B91" s="10"/>
      <c r="C91" s="10"/>
      <c r="D91" s="10"/>
      <c r="E91" s="16"/>
      <c r="F91" s="16"/>
      <c r="G91" s="10"/>
      <c r="H91" s="10"/>
    </row>
    <row r="92" spans="1:8" x14ac:dyDescent="0.2">
      <c r="A92" s="10"/>
      <c r="B92" s="10"/>
      <c r="C92" s="10"/>
      <c r="D92" s="10"/>
      <c r="E92" s="16"/>
      <c r="F92" s="16"/>
      <c r="G92" s="10"/>
      <c r="H92" s="10"/>
    </row>
    <row r="93" spans="1:8" x14ac:dyDescent="0.2">
      <c r="A93" s="10"/>
      <c r="B93" s="10"/>
      <c r="C93" s="10"/>
      <c r="D93" s="10"/>
      <c r="E93" s="16"/>
      <c r="F93" s="16"/>
      <c r="G93" s="10"/>
      <c r="H93" s="10"/>
    </row>
    <row r="94" spans="1:8" x14ac:dyDescent="0.2">
      <c r="A94" s="10"/>
      <c r="B94" s="10"/>
      <c r="C94" s="10"/>
      <c r="D94" s="10"/>
      <c r="E94" s="16"/>
      <c r="F94" s="16"/>
      <c r="G94" s="10"/>
      <c r="H94" s="10"/>
    </row>
    <row r="95" spans="1:8" x14ac:dyDescent="0.2">
      <c r="A95" s="10"/>
      <c r="B95" s="10"/>
      <c r="C95" s="10"/>
      <c r="D95" s="10"/>
      <c r="E95" s="16"/>
      <c r="F95" s="16"/>
      <c r="G95" s="10"/>
      <c r="H95" s="10"/>
    </row>
    <row r="96" spans="1:8" x14ac:dyDescent="0.2">
      <c r="A96" s="10"/>
      <c r="B96" s="10"/>
      <c r="C96" s="10"/>
      <c r="D96" s="10"/>
      <c r="E96" s="16"/>
      <c r="F96" s="16"/>
      <c r="G96" s="10"/>
      <c r="H96" s="10"/>
    </row>
    <row r="97" spans="1:8" x14ac:dyDescent="0.2">
      <c r="A97" s="10"/>
      <c r="B97" s="10"/>
      <c r="C97" s="10"/>
      <c r="D97" s="10"/>
      <c r="E97" s="16"/>
      <c r="F97" s="16"/>
      <c r="G97" s="10"/>
      <c r="H97" s="10"/>
    </row>
    <row r="98" spans="1:8" x14ac:dyDescent="0.2">
      <c r="A98" s="10"/>
      <c r="B98" s="10"/>
      <c r="C98" s="10"/>
      <c r="D98" s="10"/>
      <c r="E98" s="16"/>
      <c r="F98" s="16"/>
      <c r="G98" s="10"/>
      <c r="H98" s="10"/>
    </row>
    <row r="99" spans="1:8" x14ac:dyDescent="0.2">
      <c r="A99" s="10"/>
      <c r="B99" s="10"/>
      <c r="C99" s="10"/>
      <c r="D99" s="10"/>
      <c r="E99" s="16"/>
      <c r="F99" s="16"/>
      <c r="G99" s="10"/>
      <c r="H99" s="10"/>
    </row>
    <row r="100" spans="1:8" x14ac:dyDescent="0.2">
      <c r="A100" s="10"/>
      <c r="B100" s="10"/>
      <c r="C100" s="10"/>
      <c r="D100" s="10"/>
      <c r="E100" s="16"/>
      <c r="F100" s="16"/>
      <c r="G100" s="10"/>
      <c r="H100" s="10"/>
    </row>
    <row r="101" spans="1:8" x14ac:dyDescent="0.2">
      <c r="A101" s="10"/>
      <c r="B101" s="10"/>
      <c r="C101" s="10"/>
      <c r="D101" s="10"/>
      <c r="E101" s="16"/>
      <c r="F101" s="16"/>
      <c r="G101" s="10"/>
      <c r="H101" s="10"/>
    </row>
  </sheetData>
  <sheetProtection algorithmName="SHA-512" hashValue="dvaIVy+QdV4O/WZQkqL4UTbrsqlC3VSkWIjQOScKPLkF6st60iud1oxGN6KNzFLXZD2jIat1FfRAa/lIhE4DFA==" saltValue="6ooxPu6tnxQz/pLwliPp2g==" spinCount="100000" sheet="1" objects="1" scenarios="1"/>
  <protectedRanges>
    <protectedRange sqref="F9:F37" name="Oblast1" securityDescriptor="O:WDG:WDD:(A;;CC;;;S-1-5-21-1766983562-705278227-3023458120-571)"/>
  </protectedRanges>
  <mergeCells count="6">
    <mergeCell ref="A1:G1"/>
    <mergeCell ref="A3:B3"/>
    <mergeCell ref="C3:G3"/>
    <mergeCell ref="A4:B4"/>
    <mergeCell ref="A5:B5"/>
    <mergeCell ref="E5:G5"/>
  </mergeCells>
  <printOptions gridLinesSet="0"/>
  <pageMargins left="0.51181102362204722" right="0.39370078740157483" top="0.39370078740157483" bottom="0.39370078740157483" header="0" footer="0.19685039370078741"/>
  <pageSetup paperSize="9" scale="83" fitToHeight="0" orientation="portrait" r:id="rId1"/>
  <headerFooter alignWithMargins="0"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CJ85"/>
  <sheetViews>
    <sheetView showGridLines="0" showZeros="0" zoomScaleNormal="100" zoomScaleSheetLayoutView="100" workbookViewId="0">
      <selection activeCell="F9" sqref="F9"/>
    </sheetView>
  </sheetViews>
  <sheetFormatPr defaultRowHeight="12.75" x14ac:dyDescent="0.2"/>
  <cols>
    <col min="1" max="1" width="7.7109375" style="2" customWidth="1"/>
    <col min="2" max="2" width="10.7109375" style="2" customWidth="1"/>
    <col min="3" max="3" width="55.7109375" style="2" customWidth="1"/>
    <col min="4" max="4" width="5.7109375" style="2" customWidth="1"/>
    <col min="5" max="5" width="8.28515625" style="12" customWidth="1"/>
    <col min="6" max="6" width="13.28515625" style="12" customWidth="1"/>
    <col min="7" max="7" width="13.28515625" style="2" customWidth="1"/>
    <col min="8" max="8" width="11" style="2" customWidth="1"/>
    <col min="9" max="9" width="10" style="2" bestFit="1" customWidth="1"/>
    <col min="10" max="11" width="9.140625" style="2"/>
    <col min="12" max="12" width="11.7109375" style="2" bestFit="1" customWidth="1"/>
    <col min="13" max="16384" width="9.140625" style="2"/>
  </cols>
  <sheetData>
    <row r="1" spans="1:14" s="3" customFormat="1" ht="15.75" x14ac:dyDescent="0.25">
      <c r="A1" s="290" t="s">
        <v>0</v>
      </c>
      <c r="B1" s="291"/>
      <c r="C1" s="291"/>
      <c r="D1" s="291"/>
      <c r="E1" s="291"/>
      <c r="F1" s="291"/>
      <c r="G1" s="292"/>
      <c r="H1" s="30"/>
    </row>
    <row r="2" spans="1:14" s="3" customFormat="1" ht="13.5" thickBot="1" x14ac:dyDescent="0.25">
      <c r="A2" s="81"/>
      <c r="B2" s="82"/>
      <c r="C2" s="79"/>
      <c r="D2" s="79"/>
      <c r="E2" s="83"/>
      <c r="F2" s="83"/>
      <c r="G2" s="84"/>
      <c r="H2" s="4"/>
    </row>
    <row r="3" spans="1:14" s="3" customFormat="1" ht="13.5" thickTop="1" x14ac:dyDescent="0.2">
      <c r="A3" s="323" t="s">
        <v>42</v>
      </c>
      <c r="B3" s="324"/>
      <c r="C3" s="316" t="s">
        <v>123</v>
      </c>
      <c r="D3" s="317"/>
      <c r="E3" s="317"/>
      <c r="F3" s="317"/>
      <c r="G3" s="318"/>
      <c r="H3" s="20"/>
    </row>
    <row r="4" spans="1:14" s="3" customFormat="1" x14ac:dyDescent="0.2">
      <c r="A4" s="329" t="s">
        <v>43</v>
      </c>
      <c r="B4" s="330"/>
      <c r="C4" s="40" t="s">
        <v>44</v>
      </c>
      <c r="D4" s="20"/>
      <c r="E4" s="20"/>
      <c r="F4" s="20"/>
      <c r="G4" s="91"/>
      <c r="H4" s="20"/>
    </row>
    <row r="5" spans="1:14" s="3" customFormat="1" ht="13.5" thickBot="1" x14ac:dyDescent="0.25">
      <c r="A5" s="325" t="s">
        <v>45</v>
      </c>
      <c r="B5" s="326"/>
      <c r="C5" s="51" t="s">
        <v>74</v>
      </c>
      <c r="D5" s="58"/>
      <c r="E5" s="327"/>
      <c r="F5" s="327"/>
      <c r="G5" s="328"/>
      <c r="H5" s="21"/>
    </row>
    <row r="6" spans="1:14" s="3" customFormat="1" ht="13.5" thickTop="1" x14ac:dyDescent="0.2">
      <c r="A6" s="85"/>
      <c r="B6" s="80"/>
      <c r="C6" s="80"/>
      <c r="D6" s="31"/>
      <c r="E6" s="86"/>
      <c r="F6" s="86"/>
      <c r="G6" s="87"/>
      <c r="I6" s="31"/>
      <c r="J6" s="31"/>
      <c r="K6" s="31"/>
      <c r="L6" s="31"/>
      <c r="M6" s="31"/>
      <c r="N6" s="31"/>
    </row>
    <row r="7" spans="1:14" s="3" customFormat="1" ht="24" x14ac:dyDescent="0.2">
      <c r="A7" s="57" t="s">
        <v>1</v>
      </c>
      <c r="B7" s="53" t="s">
        <v>7</v>
      </c>
      <c r="C7" s="52" t="s">
        <v>8</v>
      </c>
      <c r="D7" s="53" t="s">
        <v>2</v>
      </c>
      <c r="E7" s="54" t="s">
        <v>9</v>
      </c>
      <c r="F7" s="55" t="s">
        <v>11</v>
      </c>
      <c r="G7" s="56" t="s">
        <v>10</v>
      </c>
      <c r="H7" s="22"/>
      <c r="I7" s="32"/>
      <c r="J7" s="22"/>
      <c r="K7" s="32"/>
      <c r="L7" s="24"/>
      <c r="M7" s="31"/>
      <c r="N7" s="31"/>
    </row>
    <row r="8" spans="1:14" s="3" customFormat="1" x14ac:dyDescent="0.2">
      <c r="A8" s="41"/>
      <c r="B8" s="42"/>
      <c r="C8" s="43" t="s">
        <v>75</v>
      </c>
      <c r="D8" s="44"/>
      <c r="E8" s="45"/>
      <c r="F8" s="45"/>
      <c r="G8" s="46"/>
      <c r="H8" s="23"/>
      <c r="I8" s="1"/>
      <c r="J8" s="1"/>
      <c r="K8" s="1"/>
      <c r="L8" s="1"/>
      <c r="M8" s="33"/>
      <c r="N8" s="31"/>
    </row>
    <row r="9" spans="1:14" s="3" customFormat="1" x14ac:dyDescent="0.2">
      <c r="A9" s="275">
        <v>1</v>
      </c>
      <c r="B9" s="272" t="s">
        <v>6</v>
      </c>
      <c r="C9" s="271" t="s">
        <v>85</v>
      </c>
      <c r="D9" s="273" t="s">
        <v>4</v>
      </c>
      <c r="E9" s="274">
        <v>1</v>
      </c>
      <c r="F9" s="268">
        <v>0</v>
      </c>
      <c r="G9" s="274">
        <f t="shared" ref="G9:G18" si="0">E9*F9</f>
        <v>0</v>
      </c>
      <c r="H9" s="23"/>
      <c r="I9" s="1"/>
      <c r="J9" s="1"/>
      <c r="K9" s="1"/>
      <c r="L9" s="1"/>
      <c r="M9" s="33"/>
      <c r="N9" s="31"/>
    </row>
    <row r="10" spans="1:14" s="3" customFormat="1" x14ac:dyDescent="0.2">
      <c r="A10" s="275">
        <v>2</v>
      </c>
      <c r="B10" s="272" t="s">
        <v>6</v>
      </c>
      <c r="C10" s="271" t="s">
        <v>40</v>
      </c>
      <c r="D10" s="273" t="s">
        <v>4</v>
      </c>
      <c r="E10" s="274">
        <v>1</v>
      </c>
      <c r="F10" s="268"/>
      <c r="G10" s="274">
        <f t="shared" si="0"/>
        <v>0</v>
      </c>
      <c r="H10" s="23"/>
      <c r="I10" s="1"/>
      <c r="J10" s="1"/>
      <c r="K10" s="1"/>
      <c r="L10" s="1"/>
      <c r="M10" s="33"/>
      <c r="N10" s="31"/>
    </row>
    <row r="11" spans="1:14" s="3" customFormat="1" x14ac:dyDescent="0.2">
      <c r="A11" s="275">
        <v>3</v>
      </c>
      <c r="B11" s="272" t="s">
        <v>6</v>
      </c>
      <c r="C11" s="271" t="s">
        <v>113</v>
      </c>
      <c r="D11" s="273" t="s">
        <v>4</v>
      </c>
      <c r="E11" s="274">
        <v>1</v>
      </c>
      <c r="F11" s="268"/>
      <c r="G11" s="274">
        <f t="shared" si="0"/>
        <v>0</v>
      </c>
      <c r="H11" s="23"/>
      <c r="I11" s="1"/>
      <c r="J11" s="1"/>
      <c r="K11" s="1"/>
      <c r="L11" s="1"/>
      <c r="M11" s="33"/>
      <c r="N11" s="31"/>
    </row>
    <row r="12" spans="1:14" s="3" customFormat="1" x14ac:dyDescent="0.2">
      <c r="A12" s="275">
        <v>4</v>
      </c>
      <c r="B12" s="272" t="s">
        <v>6</v>
      </c>
      <c r="C12" s="271" t="s">
        <v>114</v>
      </c>
      <c r="D12" s="273" t="s">
        <v>4</v>
      </c>
      <c r="E12" s="274">
        <v>1</v>
      </c>
      <c r="F12" s="268"/>
      <c r="G12" s="274">
        <f t="shared" si="0"/>
        <v>0</v>
      </c>
      <c r="H12" s="23"/>
      <c r="I12" s="1"/>
      <c r="J12" s="1"/>
      <c r="K12" s="1"/>
      <c r="L12" s="1"/>
      <c r="M12" s="33"/>
      <c r="N12" s="31"/>
    </row>
    <row r="13" spans="1:14" s="3" customFormat="1" x14ac:dyDescent="0.2">
      <c r="A13" s="275">
        <v>5</v>
      </c>
      <c r="B13" s="272" t="s">
        <v>6</v>
      </c>
      <c r="C13" s="271" t="s">
        <v>115</v>
      </c>
      <c r="D13" s="273" t="s">
        <v>13</v>
      </c>
      <c r="E13" s="274">
        <v>1</v>
      </c>
      <c r="F13" s="268"/>
      <c r="G13" s="274">
        <f t="shared" si="0"/>
        <v>0</v>
      </c>
      <c r="H13" s="23"/>
      <c r="I13" s="1"/>
      <c r="J13" s="1"/>
      <c r="K13" s="1"/>
      <c r="L13" s="1"/>
      <c r="M13" s="33"/>
      <c r="N13" s="31"/>
    </row>
    <row r="14" spans="1:14" s="3" customFormat="1" x14ac:dyDescent="0.2">
      <c r="A14" s="275">
        <v>6</v>
      </c>
      <c r="B14" s="272" t="s">
        <v>6</v>
      </c>
      <c r="C14" s="271" t="s">
        <v>116</v>
      </c>
      <c r="D14" s="273" t="s">
        <v>13</v>
      </c>
      <c r="E14" s="274">
        <v>1</v>
      </c>
      <c r="F14" s="268"/>
      <c r="G14" s="274">
        <f t="shared" si="0"/>
        <v>0</v>
      </c>
      <c r="H14" s="23"/>
      <c r="I14" s="1"/>
      <c r="J14" s="1"/>
      <c r="K14" s="1"/>
      <c r="L14" s="1"/>
      <c r="M14" s="33"/>
      <c r="N14" s="31"/>
    </row>
    <row r="15" spans="1:14" s="3" customFormat="1" x14ac:dyDescent="0.2">
      <c r="A15" s="275">
        <v>7</v>
      </c>
      <c r="B15" s="272" t="s">
        <v>6</v>
      </c>
      <c r="C15" s="271" t="s">
        <v>117</v>
      </c>
      <c r="D15" s="273" t="s">
        <v>13</v>
      </c>
      <c r="E15" s="274">
        <v>1</v>
      </c>
      <c r="F15" s="268"/>
      <c r="G15" s="274">
        <f t="shared" si="0"/>
        <v>0</v>
      </c>
      <c r="H15" s="23"/>
      <c r="I15" s="1"/>
      <c r="J15" s="1"/>
      <c r="K15" s="1"/>
      <c r="L15" s="1"/>
      <c r="M15" s="33"/>
      <c r="N15" s="31"/>
    </row>
    <row r="16" spans="1:14" s="3" customFormat="1" ht="45" x14ac:dyDescent="0.2">
      <c r="A16" s="275">
        <v>8</v>
      </c>
      <c r="B16" s="272" t="s">
        <v>6</v>
      </c>
      <c r="C16" s="271" t="s">
        <v>118</v>
      </c>
      <c r="D16" s="273" t="s">
        <v>13</v>
      </c>
      <c r="E16" s="274">
        <v>1</v>
      </c>
      <c r="F16" s="268"/>
      <c r="G16" s="274">
        <f t="shared" si="0"/>
        <v>0</v>
      </c>
      <c r="H16" s="23"/>
      <c r="I16" s="1"/>
      <c r="J16" s="1"/>
      <c r="K16" s="1"/>
      <c r="L16" s="1"/>
      <c r="M16" s="33"/>
      <c r="N16" s="31"/>
    </row>
    <row r="17" spans="1:88" s="3" customFormat="1" ht="22.5" x14ac:dyDescent="0.2">
      <c r="A17" s="275">
        <v>9</v>
      </c>
      <c r="B17" s="272" t="s">
        <v>6</v>
      </c>
      <c r="C17" s="271" t="s">
        <v>119</v>
      </c>
      <c r="D17" s="273" t="s">
        <v>13</v>
      </c>
      <c r="E17" s="274">
        <v>1</v>
      </c>
      <c r="F17" s="268"/>
      <c r="G17" s="274">
        <f>E17*F17</f>
        <v>0</v>
      </c>
      <c r="H17" s="23"/>
      <c r="I17" s="1"/>
      <c r="J17" s="1"/>
      <c r="K17" s="1"/>
      <c r="L17" s="1"/>
      <c r="M17" s="33"/>
      <c r="N17" s="31"/>
    </row>
    <row r="18" spans="1:88" s="3" customFormat="1" x14ac:dyDescent="0.2">
      <c r="A18" s="275">
        <v>10</v>
      </c>
      <c r="B18" s="272" t="s">
        <v>6</v>
      </c>
      <c r="C18" s="271" t="s">
        <v>120</v>
      </c>
      <c r="D18" s="273" t="s">
        <v>13</v>
      </c>
      <c r="E18" s="274">
        <v>1</v>
      </c>
      <c r="F18" s="268"/>
      <c r="G18" s="274">
        <f t="shared" si="0"/>
        <v>0</v>
      </c>
      <c r="H18" s="23"/>
      <c r="I18" s="1"/>
      <c r="J18" s="1"/>
      <c r="K18" s="1"/>
      <c r="L18" s="1"/>
      <c r="M18" s="33"/>
      <c r="N18" s="31"/>
    </row>
    <row r="19" spans="1:88" s="3" customFormat="1" x14ac:dyDescent="0.2">
      <c r="A19" s="26"/>
      <c r="B19" s="6" t="s">
        <v>3</v>
      </c>
      <c r="C19" s="7" t="str">
        <f>C8</f>
        <v>M22.01 - EPS - Elektrická požární signalizace</v>
      </c>
      <c r="D19" s="5"/>
      <c r="E19" s="8"/>
      <c r="F19" s="27"/>
      <c r="G19" s="38">
        <f>SUM(G9:G18)</f>
        <v>0</v>
      </c>
      <c r="H19" s="23"/>
      <c r="I19" s="1"/>
      <c r="J19" s="1"/>
      <c r="K19" s="1"/>
      <c r="L19" s="1"/>
      <c r="M19" s="33"/>
      <c r="N19" s="31"/>
    </row>
    <row r="20" spans="1:88" s="3" customFormat="1" x14ac:dyDescent="0.2">
      <c r="A20" s="34"/>
      <c r="B20" s="35"/>
      <c r="C20" s="29" t="s">
        <v>16</v>
      </c>
      <c r="D20" s="36"/>
      <c r="E20" s="37"/>
      <c r="F20" s="37"/>
      <c r="G20" s="28"/>
      <c r="H20" s="23"/>
      <c r="I20" s="1"/>
      <c r="J20" s="1"/>
      <c r="K20" s="1"/>
      <c r="L20" s="1"/>
      <c r="M20" s="33"/>
      <c r="N20" s="31"/>
    </row>
    <row r="21" spans="1:88" s="3" customFormat="1" x14ac:dyDescent="0.2">
      <c r="A21" s="275">
        <v>11</v>
      </c>
      <c r="B21" s="272" t="s">
        <v>6</v>
      </c>
      <c r="C21" s="271" t="s">
        <v>106</v>
      </c>
      <c r="D21" s="273" t="s">
        <v>13</v>
      </c>
      <c r="E21" s="274">
        <v>1</v>
      </c>
      <c r="F21" s="268"/>
      <c r="G21" s="274">
        <f>E21*F21</f>
        <v>0</v>
      </c>
      <c r="H21" s="23"/>
      <c r="I21" s="1"/>
      <c r="J21" s="1"/>
      <c r="K21" s="1"/>
      <c r="L21" s="1"/>
      <c r="M21" s="33"/>
      <c r="N21" s="31"/>
    </row>
    <row r="22" spans="1:88" s="3" customFormat="1" x14ac:dyDescent="0.2">
      <c r="A22" s="26"/>
      <c r="B22" s="6" t="s">
        <v>3</v>
      </c>
      <c r="C22" s="7" t="str">
        <f>C20</f>
        <v>Ostatní</v>
      </c>
      <c r="D22" s="5"/>
      <c r="E22" s="8"/>
      <c r="F22" s="27"/>
      <c r="G22" s="38">
        <f>SUM(G20:G21)</f>
        <v>0</v>
      </c>
      <c r="H22" s="23"/>
      <c r="I22" s="1"/>
      <c r="J22" s="1"/>
      <c r="K22" s="1"/>
      <c r="L22" s="1"/>
      <c r="M22" s="33"/>
      <c r="N22" s="31"/>
    </row>
    <row r="23" spans="1:88" x14ac:dyDescent="0.2">
      <c r="A23" s="92"/>
      <c r="B23" s="93"/>
      <c r="C23" s="94" t="s">
        <v>76</v>
      </c>
      <c r="D23" s="94"/>
      <c r="E23" s="94"/>
      <c r="F23" s="94"/>
      <c r="G23" s="95">
        <f>G19+G22</f>
        <v>0</v>
      </c>
      <c r="I23" s="10"/>
      <c r="J23" s="10"/>
      <c r="K23" s="10"/>
      <c r="L23" s="10"/>
      <c r="M23" s="25"/>
      <c r="N23" s="10"/>
    </row>
    <row r="24" spans="1:88" x14ac:dyDescent="0.2">
      <c r="A24" s="10"/>
      <c r="B24" s="10"/>
      <c r="C24" s="10"/>
      <c r="D24" s="10"/>
      <c r="E24" s="10"/>
      <c r="F24" s="10"/>
      <c r="G24" s="10"/>
      <c r="I24" s="10"/>
      <c r="J24" s="10"/>
      <c r="K24" s="10"/>
      <c r="L24" s="10"/>
      <c r="M24" s="25"/>
      <c r="N24" s="10"/>
    </row>
    <row r="25" spans="1:88" x14ac:dyDescent="0.2">
      <c r="E25" s="2"/>
      <c r="F25" s="2"/>
      <c r="I25" s="10"/>
      <c r="J25" s="10"/>
      <c r="K25" s="10"/>
      <c r="L25" s="10"/>
      <c r="M25" s="25"/>
      <c r="N25" s="10"/>
    </row>
    <row r="26" spans="1:88" x14ac:dyDescent="0.2">
      <c r="E26" s="2"/>
      <c r="F26" s="2"/>
      <c r="I26" s="10"/>
      <c r="J26" s="10"/>
      <c r="K26" s="10"/>
      <c r="L26" s="10"/>
      <c r="M26" s="25"/>
      <c r="N26" s="10"/>
    </row>
    <row r="27" spans="1:88" x14ac:dyDescent="0.2">
      <c r="E27" s="2"/>
      <c r="F27" s="2"/>
      <c r="I27" s="10"/>
      <c r="J27" s="10"/>
      <c r="K27" s="10"/>
      <c r="L27" s="10"/>
      <c r="M27" s="25"/>
      <c r="N27" s="10"/>
    </row>
    <row r="28" spans="1:88" x14ac:dyDescent="0.2">
      <c r="E28" s="2"/>
      <c r="F28" s="2"/>
      <c r="I28" s="10"/>
      <c r="J28" s="10"/>
      <c r="K28" s="10"/>
      <c r="L28" s="10"/>
      <c r="M28" s="25"/>
      <c r="N28" s="10"/>
    </row>
    <row r="29" spans="1:88" x14ac:dyDescent="0.2">
      <c r="E29" s="2"/>
      <c r="F29" s="2"/>
      <c r="I29" s="10"/>
      <c r="J29" s="10"/>
      <c r="K29" s="10"/>
      <c r="L29" s="10"/>
      <c r="M29" s="25"/>
      <c r="N29" s="10"/>
      <c r="CJ29" s="2">
        <v>2.2000000000000001E-4</v>
      </c>
    </row>
    <row r="30" spans="1:88" x14ac:dyDescent="0.2">
      <c r="E30" s="2"/>
      <c r="F30" s="2"/>
      <c r="I30" s="10"/>
      <c r="J30" s="10"/>
      <c r="K30" s="10"/>
      <c r="L30" s="10"/>
      <c r="M30" s="25"/>
      <c r="N30" s="10"/>
      <c r="CJ30" s="2">
        <v>3.0000000000000001E-5</v>
      </c>
    </row>
    <row r="31" spans="1:88" x14ac:dyDescent="0.2">
      <c r="E31" s="2"/>
      <c r="F31" s="2"/>
      <c r="I31" s="10"/>
      <c r="J31" s="10"/>
      <c r="K31" s="10"/>
      <c r="L31" s="10"/>
      <c r="M31" s="25"/>
      <c r="N31" s="10"/>
      <c r="CJ31" s="2">
        <v>4.0000000000000003E-5</v>
      </c>
    </row>
    <row r="32" spans="1:88" x14ac:dyDescent="0.2">
      <c r="E32" s="2"/>
      <c r="F32" s="2"/>
      <c r="I32" s="10"/>
      <c r="J32" s="10"/>
      <c r="K32" s="10"/>
      <c r="L32" s="10"/>
      <c r="M32" s="25"/>
      <c r="N32" s="10"/>
      <c r="CJ32" s="2">
        <v>6.0000000000000002E-5</v>
      </c>
    </row>
    <row r="33" spans="1:14" x14ac:dyDescent="0.2">
      <c r="E33" s="2"/>
      <c r="F33" s="2"/>
      <c r="I33" s="10"/>
      <c r="J33" s="10"/>
      <c r="K33" s="10"/>
      <c r="L33" s="10"/>
      <c r="M33" s="25"/>
      <c r="N33" s="10"/>
    </row>
    <row r="34" spans="1:14" x14ac:dyDescent="0.2">
      <c r="E34" s="2"/>
      <c r="F34" s="2"/>
      <c r="I34" s="10"/>
      <c r="J34" s="10"/>
      <c r="K34" s="10"/>
      <c r="L34" s="10"/>
      <c r="M34" s="10"/>
      <c r="N34" s="10"/>
    </row>
    <row r="35" spans="1:14" x14ac:dyDescent="0.2">
      <c r="E35" s="2"/>
      <c r="F35" s="2"/>
      <c r="I35" s="10"/>
      <c r="J35" s="10"/>
      <c r="K35" s="10"/>
      <c r="L35" s="10"/>
      <c r="M35" s="10"/>
      <c r="N35" s="10"/>
    </row>
    <row r="36" spans="1:14" x14ac:dyDescent="0.2">
      <c r="E36" s="2"/>
      <c r="F36" s="2"/>
      <c r="I36" s="10"/>
      <c r="J36" s="10"/>
      <c r="K36" s="10"/>
      <c r="L36" s="10"/>
      <c r="M36" s="10"/>
      <c r="N36" s="10"/>
    </row>
    <row r="37" spans="1:14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x14ac:dyDescent="0.2">
      <c r="A39" s="10"/>
      <c r="B39" s="10"/>
      <c r="C39" s="10"/>
      <c r="D39" s="10"/>
      <c r="E39" s="10"/>
      <c r="F39" s="10"/>
      <c r="G39" s="10"/>
      <c r="H39" s="10"/>
    </row>
    <row r="40" spans="1:14" x14ac:dyDescent="0.2">
      <c r="E40" s="2"/>
      <c r="F40" s="2"/>
    </row>
    <row r="41" spans="1:14" x14ac:dyDescent="0.2">
      <c r="E41" s="2"/>
      <c r="F41" s="2"/>
    </row>
    <row r="42" spans="1:14" x14ac:dyDescent="0.2">
      <c r="E42" s="2"/>
      <c r="F42" s="2"/>
    </row>
    <row r="43" spans="1:14" x14ac:dyDescent="0.2">
      <c r="E43" s="2"/>
      <c r="F43" s="2"/>
    </row>
    <row r="44" spans="1:14" x14ac:dyDescent="0.2">
      <c r="E44" s="2"/>
      <c r="F44" s="2"/>
    </row>
    <row r="45" spans="1:14" x14ac:dyDescent="0.2">
      <c r="E45" s="2"/>
      <c r="F45" s="2"/>
    </row>
    <row r="46" spans="1:14" x14ac:dyDescent="0.2">
      <c r="E46" s="2"/>
      <c r="F46" s="2"/>
    </row>
    <row r="47" spans="1:14" x14ac:dyDescent="0.2">
      <c r="E47" s="2"/>
      <c r="F47" s="2"/>
    </row>
    <row r="48" spans="1:14" x14ac:dyDescent="0.2">
      <c r="E48" s="2"/>
      <c r="F48" s="2"/>
    </row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pans="1:8" x14ac:dyDescent="0.2">
      <c r="E65" s="2"/>
      <c r="F65" s="2"/>
    </row>
    <row r="66" spans="1:8" x14ac:dyDescent="0.2">
      <c r="E66" s="2"/>
      <c r="F66" s="2"/>
    </row>
    <row r="67" spans="1:8" x14ac:dyDescent="0.2">
      <c r="E67" s="2"/>
      <c r="F67" s="2"/>
    </row>
    <row r="68" spans="1:8" x14ac:dyDescent="0.2">
      <c r="E68" s="2"/>
      <c r="F68" s="2"/>
    </row>
    <row r="69" spans="1:8" x14ac:dyDescent="0.2">
      <c r="E69" s="2"/>
      <c r="F69" s="2"/>
    </row>
    <row r="70" spans="1:8" x14ac:dyDescent="0.2">
      <c r="E70" s="2"/>
      <c r="F70" s="2"/>
    </row>
    <row r="71" spans="1:8" x14ac:dyDescent="0.2">
      <c r="A71" s="11"/>
      <c r="B71" s="11"/>
    </row>
    <row r="72" spans="1:8" x14ac:dyDescent="0.2">
      <c r="A72" s="10"/>
      <c r="B72" s="10"/>
      <c r="C72" s="13"/>
      <c r="D72" s="13"/>
      <c r="E72" s="14"/>
      <c r="F72" s="14"/>
      <c r="G72" s="13"/>
      <c r="H72" s="13"/>
    </row>
    <row r="73" spans="1:8" x14ac:dyDescent="0.2">
      <c r="A73" s="15"/>
      <c r="B73" s="15"/>
      <c r="C73" s="10"/>
      <c r="D73" s="10"/>
      <c r="E73" s="16"/>
      <c r="F73" s="16"/>
      <c r="G73" s="10"/>
      <c r="H73" s="10"/>
    </row>
    <row r="74" spans="1:8" x14ac:dyDescent="0.2">
      <c r="A74" s="10"/>
      <c r="B74" s="10"/>
      <c r="C74" s="10"/>
      <c r="D74" s="10"/>
      <c r="E74" s="16"/>
      <c r="F74" s="16"/>
      <c r="G74" s="10"/>
      <c r="H74" s="10"/>
    </row>
    <row r="75" spans="1:8" x14ac:dyDescent="0.2">
      <c r="A75" s="10"/>
      <c r="B75" s="10"/>
      <c r="C75" s="10"/>
      <c r="D75" s="10"/>
      <c r="E75" s="16"/>
      <c r="F75" s="16"/>
      <c r="G75" s="10"/>
      <c r="H75" s="10"/>
    </row>
    <row r="76" spans="1:8" x14ac:dyDescent="0.2">
      <c r="A76" s="10"/>
      <c r="B76" s="10"/>
      <c r="C76" s="10"/>
      <c r="D76" s="10"/>
      <c r="E76" s="16"/>
      <c r="F76" s="16"/>
      <c r="G76" s="10"/>
      <c r="H76" s="10"/>
    </row>
    <row r="77" spans="1:8" x14ac:dyDescent="0.2">
      <c r="A77" s="10"/>
      <c r="B77" s="10"/>
      <c r="C77" s="10"/>
      <c r="D77" s="10"/>
      <c r="E77" s="16"/>
      <c r="F77" s="16"/>
      <c r="G77" s="10"/>
      <c r="H77" s="10"/>
    </row>
    <row r="78" spans="1:8" x14ac:dyDescent="0.2">
      <c r="A78" s="10"/>
      <c r="B78" s="10"/>
      <c r="C78" s="10"/>
      <c r="D78" s="10"/>
      <c r="E78" s="16"/>
      <c r="F78" s="16"/>
      <c r="G78" s="10"/>
      <c r="H78" s="10"/>
    </row>
    <row r="79" spans="1:8" x14ac:dyDescent="0.2">
      <c r="A79" s="10"/>
      <c r="B79" s="10"/>
      <c r="C79" s="10"/>
      <c r="D79" s="10"/>
      <c r="E79" s="16"/>
      <c r="F79" s="16"/>
      <c r="G79" s="10"/>
      <c r="H79" s="10"/>
    </row>
    <row r="80" spans="1:8" x14ac:dyDescent="0.2">
      <c r="A80" s="10"/>
      <c r="B80" s="10"/>
      <c r="C80" s="10"/>
      <c r="D80" s="10"/>
      <c r="E80" s="16"/>
      <c r="F80" s="16"/>
      <c r="G80" s="10"/>
      <c r="H80" s="10"/>
    </row>
    <row r="81" spans="1:8" x14ac:dyDescent="0.2">
      <c r="A81" s="10"/>
      <c r="B81" s="10"/>
      <c r="C81" s="10"/>
      <c r="D81" s="10"/>
      <c r="E81" s="16"/>
      <c r="F81" s="16"/>
      <c r="G81" s="10"/>
      <c r="H81" s="10"/>
    </row>
    <row r="82" spans="1:8" x14ac:dyDescent="0.2">
      <c r="A82" s="10"/>
      <c r="B82" s="10"/>
      <c r="C82" s="10"/>
      <c r="D82" s="10"/>
      <c r="E82" s="16"/>
      <c r="F82" s="16"/>
      <c r="G82" s="10"/>
      <c r="H82" s="10"/>
    </row>
    <row r="83" spans="1:8" x14ac:dyDescent="0.2">
      <c r="A83" s="10"/>
      <c r="B83" s="10"/>
      <c r="C83" s="10"/>
      <c r="D83" s="10"/>
      <c r="E83" s="16"/>
      <c r="F83" s="16"/>
      <c r="G83" s="10"/>
      <c r="H83" s="10"/>
    </row>
    <row r="84" spans="1:8" x14ac:dyDescent="0.2">
      <c r="A84" s="10"/>
      <c r="B84" s="10"/>
      <c r="C84" s="10"/>
      <c r="D84" s="10"/>
      <c r="E84" s="16"/>
      <c r="F84" s="16"/>
      <c r="G84" s="10"/>
      <c r="H84" s="10"/>
    </row>
    <row r="85" spans="1:8" x14ac:dyDescent="0.2">
      <c r="A85" s="10"/>
      <c r="B85" s="10"/>
      <c r="C85" s="10"/>
      <c r="D85" s="10"/>
      <c r="E85" s="16"/>
      <c r="F85" s="16"/>
      <c r="G85" s="10"/>
      <c r="H85" s="10"/>
    </row>
  </sheetData>
  <sheetProtection algorithmName="SHA-512" hashValue="29TZYyiyHzPafQWRjR4qoR0wowGFSV8/riETPbnzTsfKUVGCfvjYHReJ3kWGN9LhcVZpBLa36V5KzNLlOy4JXQ==" saltValue="lrJK5Ks0X+UV9F/SHbP5Sg==" spinCount="100000" sheet="1" objects="1" scenarios="1"/>
  <protectedRanges>
    <protectedRange sqref="F9:F21" name="Oblast1" securityDescriptor="O:WDG:WDD:(A;;CC;;;S-1-5-21-1766983562-705278227-3023458120-571)"/>
  </protectedRanges>
  <mergeCells count="6">
    <mergeCell ref="A1:G1"/>
    <mergeCell ref="A3:B3"/>
    <mergeCell ref="C3:G3"/>
    <mergeCell ref="A4:B4"/>
    <mergeCell ref="A5:B5"/>
    <mergeCell ref="E5:G5"/>
  </mergeCells>
  <printOptions gridLinesSet="0"/>
  <pageMargins left="0.51181102362204722" right="0.39370078740157483" top="0.39370078740157483" bottom="0.39370078740157483" header="0" footer="0.19685039370078741"/>
  <pageSetup paperSize="9" scale="83" fitToHeight="0" orientation="portrait" r:id="rId1"/>
  <headerFooter alignWithMargins="0"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Y87"/>
  <sheetViews>
    <sheetView showGridLines="0" showZeros="0" zoomScaleNormal="100" zoomScaleSheetLayoutView="90" workbookViewId="0">
      <selection activeCell="F13" sqref="F13"/>
    </sheetView>
  </sheetViews>
  <sheetFormatPr defaultRowHeight="12.75" x14ac:dyDescent="0.2"/>
  <cols>
    <col min="1" max="1" width="7.7109375" style="2" customWidth="1"/>
    <col min="2" max="2" width="10.7109375" style="2" customWidth="1"/>
    <col min="3" max="3" width="55.7109375" style="2" customWidth="1"/>
    <col min="4" max="4" width="5.7109375" style="2" customWidth="1"/>
    <col min="5" max="5" width="8.28515625" style="12" customWidth="1"/>
    <col min="6" max="6" width="13.28515625" style="12" customWidth="1"/>
    <col min="7" max="7" width="13.28515625" style="2" customWidth="1"/>
    <col min="8" max="8" width="11" style="2" customWidth="1"/>
    <col min="9" max="9" width="10" style="2" bestFit="1" customWidth="1"/>
    <col min="10" max="11" width="9.140625" style="2"/>
    <col min="12" max="12" width="11.7109375" style="2" bestFit="1" customWidth="1"/>
    <col min="13" max="16384" width="9.140625" style="2"/>
  </cols>
  <sheetData>
    <row r="1" spans="1:14" s="3" customFormat="1" ht="15.75" x14ac:dyDescent="0.25">
      <c r="A1" s="290" t="s">
        <v>0</v>
      </c>
      <c r="B1" s="291"/>
      <c r="C1" s="291"/>
      <c r="D1" s="291"/>
      <c r="E1" s="291"/>
      <c r="F1" s="291"/>
      <c r="G1" s="292"/>
      <c r="H1" s="30"/>
    </row>
    <row r="2" spans="1:14" s="3" customFormat="1" ht="13.5" thickBot="1" x14ac:dyDescent="0.25">
      <c r="A2" s="81"/>
      <c r="B2" s="82"/>
      <c r="C2" s="79"/>
      <c r="D2" s="79"/>
      <c r="E2" s="83"/>
      <c r="F2" s="83"/>
      <c r="G2" s="84"/>
      <c r="H2" s="4"/>
    </row>
    <row r="3" spans="1:14" s="3" customFormat="1" ht="13.5" thickTop="1" x14ac:dyDescent="0.2">
      <c r="A3" s="323" t="s">
        <v>42</v>
      </c>
      <c r="B3" s="324"/>
      <c r="C3" s="316" t="s">
        <v>123</v>
      </c>
      <c r="D3" s="317"/>
      <c r="E3" s="317"/>
      <c r="F3" s="317"/>
      <c r="G3" s="318"/>
      <c r="H3" s="20"/>
    </row>
    <row r="4" spans="1:14" s="3" customFormat="1" x14ac:dyDescent="0.2">
      <c r="A4" s="329" t="s">
        <v>43</v>
      </c>
      <c r="B4" s="330"/>
      <c r="C4" s="40" t="s">
        <v>44</v>
      </c>
      <c r="D4" s="20"/>
      <c r="E4" s="20"/>
      <c r="F4" s="20"/>
      <c r="G4" s="91"/>
      <c r="H4" s="20"/>
    </row>
    <row r="5" spans="1:14" s="3" customFormat="1" ht="13.5" thickBot="1" x14ac:dyDescent="0.25">
      <c r="A5" s="325" t="s">
        <v>45</v>
      </c>
      <c r="B5" s="326"/>
      <c r="C5" s="51" t="s">
        <v>80</v>
      </c>
      <c r="D5" s="58"/>
      <c r="E5" s="327"/>
      <c r="F5" s="327"/>
      <c r="G5" s="328"/>
      <c r="H5" s="21"/>
    </row>
    <row r="6" spans="1:14" s="3" customFormat="1" ht="13.5" thickTop="1" x14ac:dyDescent="0.2">
      <c r="A6" s="85"/>
      <c r="B6" s="80"/>
      <c r="C6" s="80"/>
      <c r="D6" s="31"/>
      <c r="E6" s="86"/>
      <c r="F6" s="86"/>
      <c r="G6" s="87"/>
      <c r="I6" s="31"/>
      <c r="J6" s="31"/>
      <c r="K6" s="31"/>
      <c r="L6" s="31"/>
      <c r="M6" s="31"/>
      <c r="N6" s="31"/>
    </row>
    <row r="7" spans="1:14" s="3" customFormat="1" ht="24" x14ac:dyDescent="0.2">
      <c r="A7" s="57" t="s">
        <v>1</v>
      </c>
      <c r="B7" s="53" t="s">
        <v>7</v>
      </c>
      <c r="C7" s="52" t="s">
        <v>8</v>
      </c>
      <c r="D7" s="53" t="s">
        <v>2</v>
      </c>
      <c r="E7" s="54" t="s">
        <v>9</v>
      </c>
      <c r="F7" s="55" t="s">
        <v>11</v>
      </c>
      <c r="G7" s="56" t="s">
        <v>10</v>
      </c>
      <c r="H7" s="22"/>
      <c r="I7" s="32"/>
      <c r="J7" s="22"/>
      <c r="K7" s="32"/>
      <c r="L7" s="24"/>
      <c r="M7" s="31"/>
      <c r="N7" s="31"/>
    </row>
    <row r="8" spans="1:14" s="3" customFormat="1" x14ac:dyDescent="0.2">
      <c r="A8" s="41"/>
      <c r="B8" s="42"/>
      <c r="C8" s="43" t="s">
        <v>81</v>
      </c>
      <c r="D8" s="44"/>
      <c r="E8" s="45"/>
      <c r="F8" s="45"/>
      <c r="G8" s="46"/>
      <c r="H8" s="23"/>
      <c r="I8" s="1"/>
      <c r="J8" s="1"/>
      <c r="K8" s="1"/>
      <c r="L8" s="1"/>
      <c r="M8" s="33"/>
      <c r="N8" s="31"/>
    </row>
    <row r="9" spans="1:14" s="3" customFormat="1" x14ac:dyDescent="0.2">
      <c r="A9" s="275">
        <v>1</v>
      </c>
      <c r="B9" s="272" t="s">
        <v>6</v>
      </c>
      <c r="C9" s="271" t="s">
        <v>87</v>
      </c>
      <c r="D9" s="273" t="s">
        <v>13</v>
      </c>
      <c r="E9" s="274">
        <v>1</v>
      </c>
      <c r="F9" s="268"/>
      <c r="G9" s="274">
        <f t="shared" ref="G9:G16" si="0">E9*F9</f>
        <v>0</v>
      </c>
      <c r="H9" s="23"/>
      <c r="I9" s="1"/>
      <c r="J9" s="1"/>
      <c r="K9" s="1"/>
      <c r="L9" s="1"/>
      <c r="M9" s="33"/>
      <c r="N9" s="31"/>
    </row>
    <row r="10" spans="1:14" s="3" customFormat="1" x14ac:dyDescent="0.2">
      <c r="A10" s="275">
        <v>2</v>
      </c>
      <c r="B10" s="272" t="s">
        <v>6</v>
      </c>
      <c r="C10" s="271" t="s">
        <v>86</v>
      </c>
      <c r="D10" s="273" t="s">
        <v>13</v>
      </c>
      <c r="E10" s="274">
        <v>1</v>
      </c>
      <c r="F10" s="268"/>
      <c r="G10" s="274">
        <f t="shared" si="0"/>
        <v>0</v>
      </c>
      <c r="H10" s="23"/>
      <c r="I10" s="1"/>
      <c r="J10" s="1"/>
      <c r="K10" s="1"/>
      <c r="L10" s="1"/>
      <c r="M10" s="33"/>
      <c r="N10" s="31"/>
    </row>
    <row r="11" spans="1:14" s="3" customFormat="1" x14ac:dyDescent="0.2">
      <c r="A11" s="275">
        <v>3</v>
      </c>
      <c r="B11" s="272" t="s">
        <v>6</v>
      </c>
      <c r="C11" s="271" t="s">
        <v>88</v>
      </c>
      <c r="D11" s="273" t="s">
        <v>13</v>
      </c>
      <c r="E11" s="274">
        <v>1</v>
      </c>
      <c r="F11" s="268"/>
      <c r="G11" s="274">
        <f t="shared" si="0"/>
        <v>0</v>
      </c>
      <c r="H11" s="23"/>
      <c r="I11" s="1"/>
      <c r="J11" s="1"/>
      <c r="K11" s="1"/>
      <c r="L11" s="1"/>
      <c r="M11" s="33"/>
      <c r="N11" s="31"/>
    </row>
    <row r="12" spans="1:14" s="3" customFormat="1" x14ac:dyDescent="0.2">
      <c r="A12" s="275">
        <v>4</v>
      </c>
      <c r="B12" s="272" t="s">
        <v>6</v>
      </c>
      <c r="C12" s="271" t="s">
        <v>89</v>
      </c>
      <c r="D12" s="273" t="s">
        <v>13</v>
      </c>
      <c r="E12" s="274">
        <v>1</v>
      </c>
      <c r="F12" s="268"/>
      <c r="G12" s="274">
        <f t="shared" si="0"/>
        <v>0</v>
      </c>
      <c r="H12" s="23"/>
      <c r="I12" s="1"/>
      <c r="J12" s="1"/>
      <c r="K12" s="1"/>
      <c r="L12" s="1"/>
      <c r="M12" s="33"/>
      <c r="N12" s="31"/>
    </row>
    <row r="13" spans="1:14" s="3" customFormat="1" x14ac:dyDescent="0.2">
      <c r="A13" s="275">
        <v>5</v>
      </c>
      <c r="B13" s="272" t="s">
        <v>6</v>
      </c>
      <c r="C13" s="271" t="s">
        <v>90</v>
      </c>
      <c r="D13" s="273" t="s">
        <v>13</v>
      </c>
      <c r="E13" s="274">
        <v>1</v>
      </c>
      <c r="F13" s="268"/>
      <c r="G13" s="274">
        <f t="shared" si="0"/>
        <v>0</v>
      </c>
      <c r="H13" s="23"/>
      <c r="I13" s="1"/>
      <c r="J13" s="1"/>
      <c r="K13" s="1"/>
      <c r="L13" s="1"/>
      <c r="M13" s="33"/>
      <c r="N13" s="31"/>
    </row>
    <row r="14" spans="1:14" s="3" customFormat="1" x14ac:dyDescent="0.2">
      <c r="A14" s="275">
        <v>6</v>
      </c>
      <c r="B14" s="272" t="s">
        <v>6</v>
      </c>
      <c r="C14" s="271" t="s">
        <v>91</v>
      </c>
      <c r="D14" s="273" t="s">
        <v>13</v>
      </c>
      <c r="E14" s="274">
        <v>1</v>
      </c>
      <c r="F14" s="268">
        <v>0</v>
      </c>
      <c r="G14" s="274">
        <f t="shared" si="0"/>
        <v>0</v>
      </c>
      <c r="H14" s="23"/>
      <c r="I14" s="1"/>
      <c r="J14" s="1"/>
      <c r="K14" s="1"/>
      <c r="L14" s="1"/>
      <c r="M14" s="33"/>
      <c r="N14" s="31"/>
    </row>
    <row r="15" spans="1:14" s="3" customFormat="1" x14ac:dyDescent="0.2">
      <c r="A15" s="275">
        <v>7</v>
      </c>
      <c r="B15" s="272" t="s">
        <v>6</v>
      </c>
      <c r="C15" s="271" t="s">
        <v>92</v>
      </c>
      <c r="D15" s="273" t="s">
        <v>13</v>
      </c>
      <c r="E15" s="274">
        <v>1</v>
      </c>
      <c r="F15" s="268"/>
      <c r="G15" s="274">
        <f t="shared" si="0"/>
        <v>0</v>
      </c>
      <c r="H15" s="23"/>
      <c r="I15" s="1"/>
      <c r="J15" s="1"/>
      <c r="K15" s="1"/>
      <c r="L15" s="1"/>
      <c r="M15" s="33"/>
      <c r="N15" s="31"/>
    </row>
    <row r="16" spans="1:14" s="3" customFormat="1" x14ac:dyDescent="0.2">
      <c r="A16" s="275">
        <v>8</v>
      </c>
      <c r="B16" s="272" t="s">
        <v>6</v>
      </c>
      <c r="C16" s="271" t="s">
        <v>93</v>
      </c>
      <c r="D16" s="273" t="s">
        <v>13</v>
      </c>
      <c r="E16" s="274">
        <v>1</v>
      </c>
      <c r="F16" s="268"/>
      <c r="G16" s="274">
        <f t="shared" si="0"/>
        <v>0</v>
      </c>
      <c r="H16" s="23"/>
      <c r="I16" s="1"/>
      <c r="J16" s="1"/>
      <c r="K16" s="1"/>
      <c r="L16" s="1"/>
      <c r="M16" s="33"/>
      <c r="N16" s="31"/>
    </row>
    <row r="17" spans="1:25" s="3" customFormat="1" x14ac:dyDescent="0.2">
      <c r="A17" s="275">
        <v>9</v>
      </c>
      <c r="B17" s="272" t="s">
        <v>6</v>
      </c>
      <c r="C17" s="271" t="s">
        <v>94</v>
      </c>
      <c r="D17" s="273" t="s">
        <v>13</v>
      </c>
      <c r="E17" s="274">
        <v>1</v>
      </c>
      <c r="F17" s="268"/>
      <c r="G17" s="274">
        <f>E17*F17</f>
        <v>0</v>
      </c>
      <c r="H17" s="23"/>
      <c r="I17" s="1"/>
      <c r="J17" s="1"/>
      <c r="K17" s="1"/>
      <c r="L17" s="1"/>
      <c r="M17" s="33"/>
      <c r="N17" s="31"/>
    </row>
    <row r="18" spans="1:25" s="3" customFormat="1" x14ac:dyDescent="0.2">
      <c r="A18" s="275">
        <v>10</v>
      </c>
      <c r="B18" s="272" t="s">
        <v>6</v>
      </c>
      <c r="C18" s="271" t="s">
        <v>95</v>
      </c>
      <c r="D18" s="273" t="s">
        <v>13</v>
      </c>
      <c r="E18" s="274">
        <v>1</v>
      </c>
      <c r="F18" s="268"/>
      <c r="G18" s="274">
        <f>E18*F18</f>
        <v>0</v>
      </c>
      <c r="H18" s="23"/>
      <c r="I18" s="1"/>
      <c r="J18" s="1"/>
      <c r="K18" s="1"/>
      <c r="L18" s="1"/>
      <c r="M18" s="33"/>
      <c r="N18" s="31"/>
    </row>
    <row r="19" spans="1:25" s="3" customFormat="1" x14ac:dyDescent="0.2">
      <c r="A19" s="275">
        <v>11</v>
      </c>
      <c r="B19" s="272" t="s">
        <v>6</v>
      </c>
      <c r="C19" s="271" t="s">
        <v>96</v>
      </c>
      <c r="D19" s="273" t="s">
        <v>13</v>
      </c>
      <c r="E19" s="274">
        <v>1</v>
      </c>
      <c r="F19" s="268"/>
      <c r="G19" s="274">
        <f>E19*F19</f>
        <v>0</v>
      </c>
      <c r="H19" s="23"/>
      <c r="I19" s="1"/>
      <c r="J19" s="1"/>
      <c r="K19" s="1"/>
      <c r="L19" s="1"/>
      <c r="M19" s="33"/>
      <c r="N19" s="31"/>
    </row>
    <row r="20" spans="1:25" s="3" customFormat="1" x14ac:dyDescent="0.2">
      <c r="A20" s="26"/>
      <c r="B20" s="6" t="s">
        <v>3</v>
      </c>
      <c r="C20" s="7" t="str">
        <f>C8</f>
        <v>Zařízení - detekce plynů</v>
      </c>
      <c r="D20" s="5"/>
      <c r="E20" s="8"/>
      <c r="F20" s="27"/>
      <c r="G20" s="38">
        <f>SUM(G9:G19)</f>
        <v>0</v>
      </c>
      <c r="H20" s="23"/>
      <c r="I20" s="1"/>
      <c r="J20" s="1"/>
      <c r="K20" s="1"/>
      <c r="L20" s="1"/>
      <c r="M20" s="33"/>
      <c r="N20" s="31"/>
    </row>
    <row r="21" spans="1:25" s="3" customFormat="1" x14ac:dyDescent="0.2">
      <c r="A21" s="34"/>
      <c r="B21" s="35"/>
      <c r="C21" s="29" t="s">
        <v>16</v>
      </c>
      <c r="D21" s="36"/>
      <c r="E21" s="37"/>
      <c r="F21" s="37"/>
      <c r="G21" s="28"/>
      <c r="H21" s="23"/>
      <c r="I21" s="1"/>
      <c r="J21" s="1"/>
      <c r="K21" s="1"/>
      <c r="L21" s="1"/>
      <c r="M21" s="33"/>
      <c r="N21" s="31"/>
    </row>
    <row r="22" spans="1:25" s="3" customFormat="1" ht="22.5" x14ac:dyDescent="0.2">
      <c r="A22" s="275">
        <v>12</v>
      </c>
      <c r="B22" s="272" t="s">
        <v>6</v>
      </c>
      <c r="C22" s="271" t="s">
        <v>97</v>
      </c>
      <c r="D22" s="273" t="s">
        <v>13</v>
      </c>
      <c r="E22" s="274">
        <v>1</v>
      </c>
      <c r="F22" s="268"/>
      <c r="G22" s="274">
        <f>E22*F22</f>
        <v>0</v>
      </c>
      <c r="H22" s="23"/>
      <c r="I22" s="1"/>
      <c r="J22" s="1"/>
      <c r="K22" s="1"/>
      <c r="L22" s="1"/>
      <c r="M22" s="33"/>
      <c r="N22" s="31"/>
    </row>
    <row r="23" spans="1:25" s="3" customFormat="1" x14ac:dyDescent="0.2">
      <c r="A23" s="275">
        <v>13</v>
      </c>
      <c r="B23" s="272" t="s">
        <v>6</v>
      </c>
      <c r="C23" s="271" t="s">
        <v>99</v>
      </c>
      <c r="D23" s="273" t="s">
        <v>109</v>
      </c>
      <c r="E23" s="274">
        <v>3</v>
      </c>
      <c r="F23" s="268"/>
      <c r="G23" s="274">
        <f>E23*F23</f>
        <v>0</v>
      </c>
      <c r="H23" s="23"/>
      <c r="I23" s="1"/>
      <c r="J23" s="1"/>
      <c r="K23" s="1"/>
      <c r="L23" s="1"/>
      <c r="M23" s="33"/>
      <c r="N23" s="31"/>
    </row>
    <row r="24" spans="1:25" s="3" customFormat="1" x14ac:dyDescent="0.2">
      <c r="A24" s="26"/>
      <c r="B24" s="6" t="s">
        <v>3</v>
      </c>
      <c r="C24" s="7" t="str">
        <f>C21</f>
        <v>Ostatní</v>
      </c>
      <c r="D24" s="5"/>
      <c r="E24" s="8"/>
      <c r="F24" s="27"/>
      <c r="G24" s="38">
        <f>SUM(G22:G23)</f>
        <v>0</v>
      </c>
      <c r="H24" s="23"/>
      <c r="I24" s="1"/>
      <c r="J24" s="1"/>
      <c r="K24" s="1"/>
      <c r="L24" s="1"/>
      <c r="M24" s="33"/>
      <c r="N24" s="31"/>
    </row>
    <row r="25" spans="1:25" x14ac:dyDescent="0.2">
      <c r="A25" s="92"/>
      <c r="B25" s="93"/>
      <c r="C25" s="94" t="s">
        <v>82</v>
      </c>
      <c r="D25" s="94"/>
      <c r="E25" s="94"/>
      <c r="F25" s="94"/>
      <c r="G25" s="95">
        <f>G20+G24</f>
        <v>0</v>
      </c>
      <c r="I25" s="10"/>
      <c r="J25" s="10"/>
      <c r="K25" s="10"/>
      <c r="L25" s="10"/>
      <c r="M25" s="25"/>
      <c r="N25" s="10"/>
    </row>
    <row r="26" spans="1:25" x14ac:dyDescent="0.2">
      <c r="A26" s="10"/>
      <c r="B26" s="10"/>
      <c r="C26" s="10"/>
      <c r="D26" s="10"/>
      <c r="E26" s="10"/>
      <c r="F26" s="10"/>
      <c r="G26" s="10"/>
      <c r="I26" s="10"/>
      <c r="J26" s="10"/>
      <c r="K26" s="10"/>
      <c r="L26" s="10"/>
      <c r="M26" s="25"/>
      <c r="N26" s="10"/>
    </row>
    <row r="27" spans="1:25" x14ac:dyDescent="0.2">
      <c r="E27" s="2"/>
      <c r="F27" s="2"/>
      <c r="I27" s="10"/>
      <c r="J27" s="10"/>
      <c r="K27" s="10"/>
      <c r="L27" s="10"/>
      <c r="M27" s="25"/>
      <c r="N27" s="10"/>
    </row>
    <row r="28" spans="1:25" x14ac:dyDescent="0.2">
      <c r="E28" s="2"/>
      <c r="F28" s="2"/>
      <c r="I28" s="10"/>
      <c r="J28" s="10"/>
      <c r="K28" s="10"/>
      <c r="L28" s="10"/>
      <c r="M28" s="25"/>
      <c r="N28" s="10"/>
    </row>
    <row r="29" spans="1:25" x14ac:dyDescent="0.2">
      <c r="E29" s="2"/>
      <c r="F29" s="2"/>
      <c r="I29" s="10"/>
      <c r="J29" s="10"/>
      <c r="K29" s="10"/>
      <c r="L29" s="10"/>
      <c r="M29" s="25"/>
      <c r="N29" s="10"/>
    </row>
    <row r="30" spans="1:25" x14ac:dyDescent="0.2">
      <c r="E30" s="2"/>
      <c r="F30" s="2"/>
      <c r="I30" s="10"/>
      <c r="J30" s="10"/>
      <c r="K30" s="10"/>
      <c r="L30" s="10"/>
      <c r="M30" s="25"/>
      <c r="N30" s="10"/>
    </row>
    <row r="31" spans="1:25" x14ac:dyDescent="0.2">
      <c r="E31" s="2"/>
      <c r="F31" s="2"/>
      <c r="I31" s="10"/>
      <c r="J31" s="10"/>
      <c r="K31" s="10"/>
      <c r="L31" s="10"/>
      <c r="M31" s="25"/>
      <c r="N31" s="10"/>
      <c r="Y31" s="2">
        <v>0</v>
      </c>
    </row>
    <row r="32" spans="1:25" x14ac:dyDescent="0.2">
      <c r="E32" s="2"/>
      <c r="F32" s="2"/>
      <c r="I32" s="10"/>
      <c r="J32" s="10"/>
      <c r="K32" s="10"/>
      <c r="L32" s="10"/>
      <c r="M32" s="25"/>
      <c r="N32" s="10"/>
      <c r="Y32" s="2">
        <v>0</v>
      </c>
    </row>
    <row r="33" spans="1:25" x14ac:dyDescent="0.2">
      <c r="E33" s="2"/>
      <c r="F33" s="2"/>
      <c r="I33" s="10"/>
      <c r="J33" s="10"/>
      <c r="K33" s="10"/>
      <c r="L33" s="10"/>
      <c r="M33" s="25"/>
      <c r="N33" s="10"/>
      <c r="Y33" s="2">
        <v>0</v>
      </c>
    </row>
    <row r="34" spans="1:25" x14ac:dyDescent="0.2">
      <c r="E34" s="2"/>
      <c r="F34" s="2"/>
      <c r="I34" s="10"/>
      <c r="J34" s="10"/>
      <c r="K34" s="10"/>
      <c r="L34" s="10"/>
      <c r="M34" s="25"/>
      <c r="N34" s="10"/>
      <c r="Y34" s="2">
        <v>0</v>
      </c>
    </row>
    <row r="35" spans="1:25" x14ac:dyDescent="0.2">
      <c r="E35" s="2"/>
      <c r="F35" s="2"/>
      <c r="I35" s="10"/>
      <c r="J35" s="10"/>
      <c r="K35" s="10"/>
      <c r="L35" s="10"/>
      <c r="M35" s="25"/>
      <c r="N35" s="10"/>
    </row>
    <row r="36" spans="1:25" x14ac:dyDescent="0.2">
      <c r="E36" s="2"/>
      <c r="F36" s="2"/>
      <c r="I36" s="10"/>
      <c r="J36" s="10"/>
      <c r="K36" s="10"/>
      <c r="L36" s="10"/>
      <c r="M36" s="10"/>
      <c r="N36" s="10"/>
    </row>
    <row r="37" spans="1:25" x14ac:dyDescent="0.2">
      <c r="E37" s="2"/>
      <c r="F37" s="2"/>
      <c r="I37" s="10"/>
      <c r="J37" s="10"/>
      <c r="K37" s="10"/>
      <c r="L37" s="10"/>
      <c r="M37" s="10"/>
      <c r="N37" s="10"/>
    </row>
    <row r="38" spans="1:25" x14ac:dyDescent="0.2">
      <c r="E38" s="2"/>
      <c r="F38" s="2"/>
      <c r="I38" s="10"/>
      <c r="J38" s="10"/>
      <c r="K38" s="10"/>
      <c r="L38" s="10"/>
      <c r="M38" s="10"/>
      <c r="N38" s="10"/>
    </row>
    <row r="39" spans="1:25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25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25" x14ac:dyDescent="0.2">
      <c r="A41" s="10"/>
      <c r="B41" s="10"/>
      <c r="C41" s="10"/>
      <c r="D41" s="10"/>
      <c r="E41" s="10"/>
      <c r="F41" s="10"/>
      <c r="G41" s="10"/>
      <c r="H41" s="10"/>
    </row>
    <row r="42" spans="1:25" x14ac:dyDescent="0.2">
      <c r="E42" s="2"/>
      <c r="F42" s="2"/>
    </row>
    <row r="43" spans="1:25" x14ac:dyDescent="0.2">
      <c r="E43" s="2"/>
      <c r="F43" s="2"/>
    </row>
    <row r="44" spans="1:25" x14ac:dyDescent="0.2">
      <c r="E44" s="2"/>
      <c r="F44" s="2"/>
    </row>
    <row r="45" spans="1:25" x14ac:dyDescent="0.2">
      <c r="E45" s="2"/>
      <c r="F45" s="2"/>
    </row>
    <row r="46" spans="1:25" x14ac:dyDescent="0.2">
      <c r="E46" s="2"/>
      <c r="F46" s="2"/>
    </row>
    <row r="47" spans="1:25" x14ac:dyDescent="0.2">
      <c r="E47" s="2"/>
      <c r="F47" s="2"/>
    </row>
    <row r="48" spans="1:25" x14ac:dyDescent="0.2">
      <c r="E48" s="2"/>
      <c r="F48" s="2"/>
    </row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pans="1:8" x14ac:dyDescent="0.2">
      <c r="E65" s="2"/>
      <c r="F65" s="2"/>
    </row>
    <row r="66" spans="1:8" x14ac:dyDescent="0.2">
      <c r="E66" s="2"/>
      <c r="F66" s="2"/>
    </row>
    <row r="67" spans="1:8" x14ac:dyDescent="0.2">
      <c r="E67" s="2"/>
      <c r="F67" s="2"/>
    </row>
    <row r="68" spans="1:8" x14ac:dyDescent="0.2">
      <c r="E68" s="2"/>
      <c r="F68" s="2"/>
    </row>
    <row r="69" spans="1:8" x14ac:dyDescent="0.2">
      <c r="E69" s="2"/>
      <c r="F69" s="2"/>
    </row>
    <row r="70" spans="1:8" x14ac:dyDescent="0.2">
      <c r="E70" s="2"/>
      <c r="F70" s="2"/>
    </row>
    <row r="71" spans="1:8" x14ac:dyDescent="0.2">
      <c r="E71" s="2"/>
      <c r="F71" s="2"/>
    </row>
    <row r="72" spans="1:8" x14ac:dyDescent="0.2">
      <c r="E72" s="2"/>
      <c r="F72" s="2"/>
    </row>
    <row r="73" spans="1:8" x14ac:dyDescent="0.2">
      <c r="A73" s="11"/>
      <c r="B73" s="11"/>
    </row>
    <row r="74" spans="1:8" x14ac:dyDescent="0.2">
      <c r="A74" s="10"/>
      <c r="B74" s="10"/>
      <c r="C74" s="13"/>
      <c r="D74" s="13"/>
      <c r="E74" s="14"/>
      <c r="F74" s="14"/>
      <c r="G74" s="13"/>
      <c r="H74" s="13"/>
    </row>
    <row r="75" spans="1:8" x14ac:dyDescent="0.2">
      <c r="A75" s="15"/>
      <c r="B75" s="15"/>
      <c r="C75" s="10"/>
      <c r="D75" s="10"/>
      <c r="E75" s="16"/>
      <c r="F75" s="16"/>
      <c r="G75" s="10"/>
      <c r="H75" s="10"/>
    </row>
    <row r="76" spans="1:8" x14ac:dyDescent="0.2">
      <c r="A76" s="10"/>
      <c r="B76" s="10"/>
      <c r="C76" s="10"/>
      <c r="D76" s="10"/>
      <c r="E76" s="16"/>
      <c r="F76" s="16"/>
      <c r="G76" s="10"/>
      <c r="H76" s="10"/>
    </row>
    <row r="77" spans="1:8" x14ac:dyDescent="0.2">
      <c r="A77" s="10"/>
      <c r="B77" s="10"/>
      <c r="C77" s="10"/>
      <c r="D77" s="10"/>
      <c r="E77" s="16"/>
      <c r="F77" s="16"/>
      <c r="G77" s="10"/>
      <c r="H77" s="10"/>
    </row>
    <row r="78" spans="1:8" x14ac:dyDescent="0.2">
      <c r="A78" s="10"/>
      <c r="B78" s="10"/>
      <c r="C78" s="10"/>
      <c r="D78" s="10"/>
      <c r="E78" s="16"/>
      <c r="F78" s="16"/>
      <c r="G78" s="10"/>
      <c r="H78" s="10"/>
    </row>
    <row r="79" spans="1:8" x14ac:dyDescent="0.2">
      <c r="A79" s="10"/>
      <c r="B79" s="10"/>
      <c r="C79" s="10"/>
      <c r="D79" s="10"/>
      <c r="E79" s="16"/>
      <c r="F79" s="16"/>
      <c r="G79" s="10"/>
      <c r="H79" s="10"/>
    </row>
    <row r="80" spans="1:8" x14ac:dyDescent="0.2">
      <c r="A80" s="10"/>
      <c r="B80" s="10"/>
      <c r="C80" s="10"/>
      <c r="D80" s="10"/>
      <c r="E80" s="16"/>
      <c r="F80" s="16"/>
      <c r="G80" s="10"/>
      <c r="H80" s="10"/>
    </row>
    <row r="81" spans="1:8" x14ac:dyDescent="0.2">
      <c r="A81" s="10"/>
      <c r="B81" s="10"/>
      <c r="C81" s="10"/>
      <c r="D81" s="10"/>
      <c r="E81" s="16"/>
      <c r="F81" s="16"/>
      <c r="G81" s="10"/>
      <c r="H81" s="10"/>
    </row>
    <row r="82" spans="1:8" x14ac:dyDescent="0.2">
      <c r="A82" s="10"/>
      <c r="B82" s="10"/>
      <c r="C82" s="10"/>
      <c r="D82" s="10"/>
      <c r="E82" s="16"/>
      <c r="F82" s="16"/>
      <c r="G82" s="10"/>
      <c r="H82" s="10"/>
    </row>
    <row r="83" spans="1:8" x14ac:dyDescent="0.2">
      <c r="A83" s="10"/>
      <c r="B83" s="10"/>
      <c r="C83" s="10"/>
      <c r="D83" s="10"/>
      <c r="E83" s="16"/>
      <c r="F83" s="16"/>
      <c r="G83" s="10"/>
      <c r="H83" s="10"/>
    </row>
    <row r="84" spans="1:8" x14ac:dyDescent="0.2">
      <c r="A84" s="10"/>
      <c r="B84" s="10"/>
      <c r="C84" s="10"/>
      <c r="D84" s="10"/>
      <c r="E84" s="16"/>
      <c r="F84" s="16"/>
      <c r="G84" s="10"/>
      <c r="H84" s="10"/>
    </row>
    <row r="85" spans="1:8" x14ac:dyDescent="0.2">
      <c r="A85" s="10"/>
      <c r="B85" s="10"/>
      <c r="C85" s="10"/>
      <c r="D85" s="10"/>
      <c r="E85" s="16"/>
      <c r="F85" s="16"/>
      <c r="G85" s="10"/>
      <c r="H85" s="10"/>
    </row>
    <row r="86" spans="1:8" x14ac:dyDescent="0.2">
      <c r="A86" s="10"/>
      <c r="B86" s="10"/>
      <c r="C86" s="10"/>
      <c r="D86" s="10"/>
      <c r="E86" s="16"/>
      <c r="F86" s="16"/>
      <c r="G86" s="10"/>
      <c r="H86" s="10"/>
    </row>
    <row r="87" spans="1:8" x14ac:dyDescent="0.2">
      <c r="A87" s="10"/>
      <c r="B87" s="10"/>
      <c r="C87" s="10"/>
      <c r="D87" s="10"/>
      <c r="E87" s="16"/>
      <c r="F87" s="16"/>
      <c r="G87" s="10"/>
      <c r="H87" s="10"/>
    </row>
  </sheetData>
  <sheetProtection algorithmName="SHA-512" hashValue="5ckWzBGaR/rWRxl5nGW5OvORa7solWhmcG5OhWodlVmueTwjLMD4FwrIDvv66KcBehhJSycdMXHF6oZ+hTsY1A==" saltValue="ybmcE6VEambLAxPNQeiPfw==" spinCount="100000" sheet="1" objects="1" scenarios="1"/>
  <protectedRanges>
    <protectedRange sqref="F9:F23" name="Oblast1" securityDescriptor="O:WDG:WDD:(A;;CC;;;S-1-5-21-1766983562-705278227-3023458120-571)"/>
  </protectedRanges>
  <mergeCells count="6">
    <mergeCell ref="A1:G1"/>
    <mergeCell ref="A3:B3"/>
    <mergeCell ref="C3:G3"/>
    <mergeCell ref="A4:B4"/>
    <mergeCell ref="A5:B5"/>
    <mergeCell ref="E5:G5"/>
  </mergeCells>
  <printOptions gridLinesSet="0"/>
  <pageMargins left="0.51181102362204722" right="0.39370078740157483" top="0.39370078740157483" bottom="0.39370078740157483" header="0" footer="0.19685039370078741"/>
  <pageSetup paperSize="9" scale="83" fitToHeight="0" orientation="portrait" r:id="rId1"/>
  <headerFooter alignWithMargins="0"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N81"/>
  <sheetViews>
    <sheetView showGridLines="0" showZeros="0" zoomScaleNormal="100" zoomScaleSheetLayoutView="90" workbookViewId="0">
      <selection activeCell="F9" sqref="F9"/>
    </sheetView>
  </sheetViews>
  <sheetFormatPr defaultRowHeight="12.75" x14ac:dyDescent="0.2"/>
  <cols>
    <col min="1" max="1" width="7.7109375" style="2" customWidth="1"/>
    <col min="2" max="2" width="10.7109375" style="2" customWidth="1"/>
    <col min="3" max="3" width="55.7109375" style="2" customWidth="1"/>
    <col min="4" max="4" width="5.7109375" style="2" customWidth="1"/>
    <col min="5" max="5" width="8.28515625" style="12" customWidth="1"/>
    <col min="6" max="6" width="13.28515625" style="12" customWidth="1"/>
    <col min="7" max="7" width="13.28515625" style="2" customWidth="1"/>
    <col min="8" max="8" width="11" style="2" customWidth="1"/>
    <col min="9" max="9" width="10" style="2" bestFit="1" customWidth="1"/>
    <col min="10" max="11" width="9.140625" style="2"/>
    <col min="12" max="12" width="11.7109375" style="2" bestFit="1" customWidth="1"/>
    <col min="13" max="16384" width="9.140625" style="2"/>
  </cols>
  <sheetData>
    <row r="1" spans="1:14" s="3" customFormat="1" ht="15.75" x14ac:dyDescent="0.25">
      <c r="A1" s="290" t="s">
        <v>0</v>
      </c>
      <c r="B1" s="291"/>
      <c r="C1" s="291"/>
      <c r="D1" s="291"/>
      <c r="E1" s="291"/>
      <c r="F1" s="291"/>
      <c r="G1" s="292"/>
      <c r="H1" s="30"/>
    </row>
    <row r="2" spans="1:14" s="3" customFormat="1" ht="13.5" thickBot="1" x14ac:dyDescent="0.25">
      <c r="A2" s="81"/>
      <c r="B2" s="82"/>
      <c r="C2" s="79"/>
      <c r="D2" s="79"/>
      <c r="E2" s="83"/>
      <c r="F2" s="83"/>
      <c r="G2" s="84"/>
      <c r="H2" s="4"/>
    </row>
    <row r="3" spans="1:14" s="3" customFormat="1" ht="13.5" thickTop="1" x14ac:dyDescent="0.2">
      <c r="A3" s="323" t="s">
        <v>42</v>
      </c>
      <c r="B3" s="324"/>
      <c r="C3" s="316" t="s">
        <v>123</v>
      </c>
      <c r="D3" s="317"/>
      <c r="E3" s="317"/>
      <c r="F3" s="317"/>
      <c r="G3" s="318"/>
      <c r="H3" s="20"/>
    </row>
    <row r="4" spans="1:14" s="3" customFormat="1" x14ac:dyDescent="0.2">
      <c r="A4" s="329" t="s">
        <v>43</v>
      </c>
      <c r="B4" s="330"/>
      <c r="C4" s="40" t="s">
        <v>44</v>
      </c>
      <c r="D4" s="20"/>
      <c r="E4" s="20"/>
      <c r="F4" s="20"/>
      <c r="G4" s="91"/>
      <c r="H4" s="20"/>
    </row>
    <row r="5" spans="1:14" s="3" customFormat="1" ht="13.5" thickBot="1" x14ac:dyDescent="0.25">
      <c r="A5" s="325" t="s">
        <v>45</v>
      </c>
      <c r="B5" s="326"/>
      <c r="C5" s="51" t="s">
        <v>100</v>
      </c>
      <c r="D5" s="58"/>
      <c r="E5" s="327"/>
      <c r="F5" s="327"/>
      <c r="G5" s="328"/>
      <c r="H5" s="21"/>
    </row>
    <row r="6" spans="1:14" s="3" customFormat="1" ht="13.5" thickTop="1" x14ac:dyDescent="0.2">
      <c r="A6" s="85"/>
      <c r="B6" s="80"/>
      <c r="C6" s="80"/>
      <c r="D6" s="31"/>
      <c r="E6" s="86"/>
      <c r="F6" s="86"/>
      <c r="G6" s="87"/>
      <c r="I6" s="31"/>
      <c r="J6" s="31"/>
      <c r="K6" s="31"/>
      <c r="L6" s="31"/>
      <c r="M6" s="31"/>
      <c r="N6" s="31"/>
    </row>
    <row r="7" spans="1:14" s="3" customFormat="1" ht="24" x14ac:dyDescent="0.2">
      <c r="A7" s="57" t="s">
        <v>1</v>
      </c>
      <c r="B7" s="53" t="s">
        <v>7</v>
      </c>
      <c r="C7" s="52" t="s">
        <v>8</v>
      </c>
      <c r="D7" s="53" t="s">
        <v>2</v>
      </c>
      <c r="E7" s="54" t="s">
        <v>9</v>
      </c>
      <c r="F7" s="55" t="s">
        <v>11</v>
      </c>
      <c r="G7" s="56" t="s">
        <v>10</v>
      </c>
      <c r="H7" s="22"/>
      <c r="I7" s="32"/>
      <c r="J7" s="22"/>
      <c r="K7" s="32"/>
      <c r="L7" s="24"/>
      <c r="M7" s="31"/>
      <c r="N7" s="31"/>
    </row>
    <row r="8" spans="1:14" s="3" customFormat="1" x14ac:dyDescent="0.2">
      <c r="A8" s="41"/>
      <c r="B8" s="42"/>
      <c r="C8" s="43" t="s">
        <v>101</v>
      </c>
      <c r="D8" s="44"/>
      <c r="E8" s="45"/>
      <c r="F8" s="45"/>
      <c r="G8" s="46"/>
      <c r="H8" s="23"/>
      <c r="I8" s="1"/>
      <c r="J8" s="1"/>
      <c r="K8" s="1"/>
      <c r="L8" s="1"/>
      <c r="M8" s="33"/>
      <c r="N8" s="31"/>
    </row>
    <row r="9" spans="1:14" s="3" customFormat="1" x14ac:dyDescent="0.2">
      <c r="A9" s="275">
        <v>1</v>
      </c>
      <c r="B9" s="272" t="s">
        <v>6</v>
      </c>
      <c r="C9" s="271" t="s">
        <v>102</v>
      </c>
      <c r="D9" s="273" t="s">
        <v>109</v>
      </c>
      <c r="E9" s="274">
        <v>6</v>
      </c>
      <c r="F9" s="268"/>
      <c r="G9" s="274">
        <f t="shared" ref="G9:G17" si="0">E9*F9</f>
        <v>0</v>
      </c>
      <c r="H9" s="23"/>
      <c r="I9" s="1"/>
      <c r="J9" s="1"/>
      <c r="K9" s="1"/>
      <c r="L9" s="1"/>
      <c r="M9" s="33"/>
      <c r="N9" s="31"/>
    </row>
    <row r="10" spans="1:14" s="3" customFormat="1" x14ac:dyDescent="0.2">
      <c r="A10" s="275">
        <v>2</v>
      </c>
      <c r="B10" s="272" t="s">
        <v>6</v>
      </c>
      <c r="C10" s="271" t="s">
        <v>103</v>
      </c>
      <c r="D10" s="273" t="s">
        <v>109</v>
      </c>
      <c r="E10" s="274">
        <v>3</v>
      </c>
      <c r="F10" s="268"/>
      <c r="G10" s="274">
        <f t="shared" si="0"/>
        <v>0</v>
      </c>
      <c r="H10" s="23"/>
      <c r="I10" s="1"/>
      <c r="J10" s="1"/>
      <c r="K10" s="1"/>
      <c r="L10" s="1"/>
      <c r="M10" s="33"/>
      <c r="N10" s="31"/>
    </row>
    <row r="11" spans="1:14" s="3" customFormat="1" ht="22.5" x14ac:dyDescent="0.2">
      <c r="A11" s="275">
        <v>3</v>
      </c>
      <c r="B11" s="272" t="s">
        <v>6</v>
      </c>
      <c r="C11" s="271" t="s">
        <v>110</v>
      </c>
      <c r="D11" s="273" t="s">
        <v>13</v>
      </c>
      <c r="E11" s="274">
        <v>1</v>
      </c>
      <c r="F11" s="268"/>
      <c r="G11" s="274">
        <f t="shared" si="0"/>
        <v>0</v>
      </c>
      <c r="H11" s="23"/>
      <c r="I11" s="1"/>
      <c r="J11" s="1"/>
      <c r="K11" s="1"/>
      <c r="L11" s="1"/>
      <c r="M11" s="33"/>
      <c r="N11" s="31"/>
    </row>
    <row r="12" spans="1:14" s="3" customFormat="1" ht="22.5" x14ac:dyDescent="0.2">
      <c r="A12" s="275">
        <v>4</v>
      </c>
      <c r="B12" s="272" t="s">
        <v>6</v>
      </c>
      <c r="C12" s="271" t="s">
        <v>175</v>
      </c>
      <c r="D12" s="273" t="s">
        <v>13</v>
      </c>
      <c r="E12" s="274">
        <v>1</v>
      </c>
      <c r="F12" s="268"/>
      <c r="G12" s="274">
        <f t="shared" si="0"/>
        <v>0</v>
      </c>
      <c r="H12" s="23"/>
      <c r="I12" s="1"/>
      <c r="J12" s="1"/>
      <c r="K12" s="1"/>
      <c r="L12" s="1"/>
      <c r="M12" s="33"/>
      <c r="N12" s="31"/>
    </row>
    <row r="13" spans="1:14" s="3" customFormat="1" ht="22.5" x14ac:dyDescent="0.2">
      <c r="A13" s="275">
        <v>5</v>
      </c>
      <c r="B13" s="272" t="s">
        <v>6</v>
      </c>
      <c r="C13" s="271" t="s">
        <v>111</v>
      </c>
      <c r="D13" s="273" t="s">
        <v>13</v>
      </c>
      <c r="E13" s="274">
        <v>1</v>
      </c>
      <c r="F13" s="268"/>
      <c r="G13" s="274">
        <f t="shared" si="0"/>
        <v>0</v>
      </c>
      <c r="H13" s="23"/>
      <c r="I13" s="1"/>
      <c r="J13" s="1"/>
      <c r="K13" s="1"/>
      <c r="L13" s="1"/>
      <c r="M13" s="33"/>
      <c r="N13" s="31"/>
    </row>
    <row r="14" spans="1:14" s="3" customFormat="1" x14ac:dyDescent="0.2">
      <c r="A14" s="275">
        <v>6</v>
      </c>
      <c r="B14" s="272" t="s">
        <v>6</v>
      </c>
      <c r="C14" s="271" t="s">
        <v>39</v>
      </c>
      <c r="D14" s="273" t="s">
        <v>13</v>
      </c>
      <c r="E14" s="274">
        <v>1</v>
      </c>
      <c r="F14" s="268"/>
      <c r="G14" s="274">
        <f t="shared" si="0"/>
        <v>0</v>
      </c>
      <c r="H14" s="23"/>
      <c r="I14" s="1"/>
      <c r="J14" s="1"/>
      <c r="K14" s="1"/>
      <c r="L14" s="1"/>
      <c r="M14" s="33"/>
      <c r="N14" s="31"/>
    </row>
    <row r="15" spans="1:14" s="3" customFormat="1" x14ac:dyDescent="0.2">
      <c r="A15" s="275">
        <v>8</v>
      </c>
      <c r="B15" s="272" t="s">
        <v>6</v>
      </c>
      <c r="C15" s="271" t="s">
        <v>105</v>
      </c>
      <c r="D15" s="273" t="s">
        <v>13</v>
      </c>
      <c r="E15" s="274">
        <v>1</v>
      </c>
      <c r="F15" s="268"/>
      <c r="G15" s="274">
        <f t="shared" si="0"/>
        <v>0</v>
      </c>
      <c r="H15" s="23"/>
      <c r="I15" s="1"/>
      <c r="J15" s="1"/>
      <c r="K15" s="1"/>
      <c r="L15" s="1"/>
      <c r="M15" s="33"/>
      <c r="N15" s="31"/>
    </row>
    <row r="16" spans="1:14" s="3" customFormat="1" ht="22.5" x14ac:dyDescent="0.2">
      <c r="A16" s="275">
        <v>9</v>
      </c>
      <c r="B16" s="272" t="s">
        <v>6</v>
      </c>
      <c r="C16" s="271" t="s">
        <v>98</v>
      </c>
      <c r="D16" s="273" t="s">
        <v>13</v>
      </c>
      <c r="E16" s="274">
        <v>1</v>
      </c>
      <c r="F16" s="268"/>
      <c r="G16" s="274">
        <f t="shared" si="0"/>
        <v>0</v>
      </c>
      <c r="H16" s="23"/>
      <c r="I16" s="1"/>
      <c r="J16" s="1"/>
      <c r="K16" s="1"/>
      <c r="L16" s="1"/>
      <c r="M16" s="33"/>
      <c r="N16" s="31"/>
    </row>
    <row r="17" spans="1:14" s="3" customFormat="1" x14ac:dyDescent="0.2">
      <c r="A17" s="275">
        <v>10</v>
      </c>
      <c r="B17" s="272" t="s">
        <v>6</v>
      </c>
      <c r="C17" s="271" t="s">
        <v>104</v>
      </c>
      <c r="D17" s="273" t="s">
        <v>13</v>
      </c>
      <c r="E17" s="274">
        <v>1</v>
      </c>
      <c r="F17" s="268"/>
      <c r="G17" s="274">
        <f t="shared" si="0"/>
        <v>0</v>
      </c>
      <c r="H17" s="23"/>
      <c r="I17" s="1"/>
      <c r="J17" s="1"/>
      <c r="K17" s="1"/>
      <c r="L17" s="1"/>
      <c r="M17" s="33"/>
      <c r="N17" s="31"/>
    </row>
    <row r="18" spans="1:14" s="3" customFormat="1" x14ac:dyDescent="0.2">
      <c r="A18" s="26"/>
      <c r="B18" s="6" t="s">
        <v>3</v>
      </c>
      <c r="C18" s="7" t="str">
        <f>C8</f>
        <v>Vedlejší a ostatní náklady</v>
      </c>
      <c r="D18" s="5"/>
      <c r="E18" s="8"/>
      <c r="F18" s="27"/>
      <c r="G18" s="38">
        <f>SUM(G9:G17)</f>
        <v>0</v>
      </c>
      <c r="H18" s="23"/>
      <c r="I18" s="1"/>
      <c r="J18" s="1"/>
      <c r="K18" s="1"/>
      <c r="L18" s="1"/>
      <c r="M18" s="33"/>
      <c r="N18" s="31"/>
    </row>
    <row r="19" spans="1:14" x14ac:dyDescent="0.2">
      <c r="A19" s="92"/>
      <c r="B19" s="93"/>
      <c r="C19" s="94" t="s">
        <v>112</v>
      </c>
      <c r="D19" s="94"/>
      <c r="E19" s="94"/>
      <c r="F19" s="94"/>
      <c r="G19" s="95">
        <f>G18</f>
        <v>0</v>
      </c>
      <c r="I19" s="10"/>
      <c r="J19" s="10"/>
      <c r="K19" s="10"/>
      <c r="L19" s="10"/>
      <c r="M19" s="25"/>
      <c r="N19" s="10"/>
    </row>
    <row r="20" spans="1:14" x14ac:dyDescent="0.2">
      <c r="A20" s="10"/>
      <c r="B20" s="10"/>
      <c r="C20" s="10"/>
      <c r="D20" s="10"/>
      <c r="E20" s="10"/>
      <c r="F20" s="10"/>
      <c r="G20" s="10"/>
      <c r="I20" s="10"/>
      <c r="J20" s="10"/>
      <c r="K20" s="10"/>
      <c r="L20" s="10"/>
      <c r="M20" s="25"/>
      <c r="N20" s="10"/>
    </row>
    <row r="21" spans="1:14" x14ac:dyDescent="0.2">
      <c r="E21" s="2"/>
      <c r="F21" s="2"/>
      <c r="I21" s="10"/>
      <c r="J21" s="10"/>
      <c r="K21" s="10"/>
      <c r="L21" s="10"/>
      <c r="M21" s="25"/>
      <c r="N21" s="10"/>
    </row>
    <row r="22" spans="1:14" x14ac:dyDescent="0.2">
      <c r="E22" s="2"/>
      <c r="F22" s="2"/>
      <c r="I22" s="10"/>
      <c r="J22" s="10"/>
      <c r="K22" s="10"/>
      <c r="L22" s="10"/>
      <c r="M22" s="25"/>
      <c r="N22" s="10"/>
    </row>
    <row r="23" spans="1:14" x14ac:dyDescent="0.2">
      <c r="E23" s="2"/>
      <c r="F23" s="2"/>
      <c r="I23" s="10"/>
      <c r="J23" s="10"/>
      <c r="K23" s="10"/>
      <c r="L23" s="10"/>
      <c r="M23" s="25"/>
      <c r="N23" s="10"/>
    </row>
    <row r="24" spans="1:14" x14ac:dyDescent="0.2">
      <c r="E24" s="2"/>
      <c r="F24" s="2"/>
      <c r="I24" s="10"/>
      <c r="J24" s="10"/>
      <c r="K24" s="10"/>
      <c r="L24" s="10"/>
      <c r="M24" s="25"/>
      <c r="N24" s="10"/>
    </row>
    <row r="25" spans="1:14" x14ac:dyDescent="0.2">
      <c r="E25" s="2"/>
      <c r="F25" s="2"/>
      <c r="I25" s="10"/>
      <c r="J25" s="10"/>
      <c r="K25" s="10"/>
      <c r="L25" s="10"/>
      <c r="M25" s="25"/>
      <c r="N25" s="10"/>
    </row>
    <row r="26" spans="1:14" x14ac:dyDescent="0.2">
      <c r="E26" s="2"/>
      <c r="F26" s="2"/>
      <c r="I26" s="10"/>
      <c r="J26" s="10"/>
      <c r="K26" s="10"/>
      <c r="L26" s="10"/>
      <c r="M26" s="25"/>
      <c r="N26" s="10"/>
    </row>
    <row r="27" spans="1:14" x14ac:dyDescent="0.2">
      <c r="E27" s="2"/>
      <c r="F27" s="2"/>
      <c r="I27" s="10"/>
      <c r="J27" s="10"/>
      <c r="K27" s="10"/>
      <c r="L27" s="10"/>
      <c r="M27" s="25"/>
      <c r="N27" s="10"/>
    </row>
    <row r="28" spans="1:14" x14ac:dyDescent="0.2">
      <c r="E28" s="2"/>
      <c r="F28" s="2"/>
      <c r="I28" s="10"/>
      <c r="J28" s="10"/>
      <c r="K28" s="10"/>
      <c r="L28" s="10"/>
      <c r="M28" s="25"/>
      <c r="N28" s="10"/>
    </row>
    <row r="29" spans="1:14" x14ac:dyDescent="0.2">
      <c r="E29" s="2"/>
      <c r="F29" s="2"/>
      <c r="I29" s="10"/>
      <c r="J29" s="10"/>
      <c r="K29" s="10"/>
      <c r="L29" s="10"/>
      <c r="M29" s="25"/>
      <c r="N29" s="10"/>
    </row>
    <row r="30" spans="1:14" x14ac:dyDescent="0.2">
      <c r="E30" s="2"/>
      <c r="F30" s="2"/>
      <c r="I30" s="10"/>
      <c r="J30" s="10"/>
      <c r="K30" s="10"/>
      <c r="L30" s="10"/>
      <c r="M30" s="10"/>
      <c r="N30" s="10"/>
    </row>
    <row r="31" spans="1:14" x14ac:dyDescent="0.2">
      <c r="E31" s="2"/>
      <c r="F31" s="2"/>
      <c r="I31" s="10"/>
      <c r="J31" s="10"/>
      <c r="K31" s="10"/>
      <c r="L31" s="10"/>
      <c r="M31" s="10"/>
      <c r="N31" s="10"/>
    </row>
    <row r="32" spans="1:14" x14ac:dyDescent="0.2">
      <c r="E32" s="2"/>
      <c r="F32" s="2"/>
      <c r="I32" s="10"/>
      <c r="J32" s="10"/>
      <c r="K32" s="10"/>
      <c r="L32" s="10"/>
      <c r="M32" s="10"/>
      <c r="N32" s="10"/>
    </row>
    <row r="33" spans="1:14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x14ac:dyDescent="0.2">
      <c r="A35" s="10"/>
      <c r="B35" s="10"/>
      <c r="C35" s="10"/>
      <c r="D35" s="10"/>
      <c r="E35" s="10"/>
      <c r="F35" s="10"/>
      <c r="G35" s="10"/>
      <c r="H35" s="10"/>
    </row>
    <row r="36" spans="1:14" x14ac:dyDescent="0.2">
      <c r="E36" s="2"/>
      <c r="F36" s="2"/>
    </row>
    <row r="37" spans="1:14" x14ac:dyDescent="0.2">
      <c r="E37" s="2"/>
      <c r="F37" s="2"/>
    </row>
    <row r="38" spans="1:14" x14ac:dyDescent="0.2">
      <c r="E38" s="2"/>
      <c r="F38" s="2"/>
    </row>
    <row r="39" spans="1:14" x14ac:dyDescent="0.2">
      <c r="E39" s="2"/>
      <c r="F39" s="2"/>
    </row>
    <row r="40" spans="1:14" x14ac:dyDescent="0.2">
      <c r="E40" s="2"/>
      <c r="F40" s="2"/>
    </row>
    <row r="41" spans="1:14" x14ac:dyDescent="0.2">
      <c r="E41" s="2"/>
      <c r="F41" s="2"/>
    </row>
    <row r="42" spans="1:14" x14ac:dyDescent="0.2">
      <c r="E42" s="2"/>
      <c r="F42" s="2"/>
    </row>
    <row r="43" spans="1:14" x14ac:dyDescent="0.2">
      <c r="E43" s="2"/>
      <c r="F43" s="2"/>
    </row>
    <row r="44" spans="1:14" x14ac:dyDescent="0.2">
      <c r="E44" s="2"/>
      <c r="F44" s="2"/>
    </row>
    <row r="45" spans="1:14" x14ac:dyDescent="0.2">
      <c r="E45" s="2"/>
      <c r="F45" s="2"/>
    </row>
    <row r="46" spans="1:14" x14ac:dyDescent="0.2">
      <c r="E46" s="2"/>
      <c r="F46" s="2"/>
    </row>
    <row r="47" spans="1:14" x14ac:dyDescent="0.2">
      <c r="E47" s="2"/>
      <c r="F47" s="2"/>
    </row>
    <row r="48" spans="1:14" x14ac:dyDescent="0.2">
      <c r="E48" s="2"/>
      <c r="F48" s="2"/>
    </row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pans="1:8" x14ac:dyDescent="0.2">
      <c r="E65" s="2"/>
      <c r="F65" s="2"/>
    </row>
    <row r="66" spans="1:8" x14ac:dyDescent="0.2">
      <c r="E66" s="2"/>
      <c r="F66" s="2"/>
    </row>
    <row r="67" spans="1:8" x14ac:dyDescent="0.2">
      <c r="A67" s="11"/>
      <c r="B67" s="11"/>
    </row>
    <row r="68" spans="1:8" x14ac:dyDescent="0.2">
      <c r="A68" s="10"/>
      <c r="B68" s="10"/>
      <c r="C68" s="13"/>
      <c r="D68" s="13"/>
      <c r="E68" s="14"/>
      <c r="F68" s="14"/>
      <c r="G68" s="13"/>
      <c r="H68" s="13"/>
    </row>
    <row r="69" spans="1:8" x14ac:dyDescent="0.2">
      <c r="A69" s="15"/>
      <c r="B69" s="15"/>
      <c r="C69" s="10"/>
      <c r="D69" s="10"/>
      <c r="E69" s="16"/>
      <c r="F69" s="16"/>
      <c r="G69" s="10"/>
      <c r="H69" s="10"/>
    </row>
    <row r="70" spans="1:8" x14ac:dyDescent="0.2">
      <c r="A70" s="10"/>
      <c r="B70" s="10"/>
      <c r="C70" s="10"/>
      <c r="D70" s="10"/>
      <c r="E70" s="16"/>
      <c r="F70" s="16"/>
      <c r="G70" s="10"/>
      <c r="H70" s="10"/>
    </row>
    <row r="71" spans="1:8" x14ac:dyDescent="0.2">
      <c r="A71" s="10"/>
      <c r="B71" s="10"/>
      <c r="C71" s="10"/>
      <c r="D71" s="10"/>
      <c r="E71" s="16"/>
      <c r="F71" s="16"/>
      <c r="G71" s="10"/>
      <c r="H71" s="10"/>
    </row>
    <row r="72" spans="1:8" x14ac:dyDescent="0.2">
      <c r="A72" s="10"/>
      <c r="B72" s="10"/>
      <c r="C72" s="10"/>
      <c r="D72" s="10"/>
      <c r="E72" s="16"/>
      <c r="F72" s="16"/>
      <c r="G72" s="10"/>
      <c r="H72" s="10"/>
    </row>
    <row r="73" spans="1:8" x14ac:dyDescent="0.2">
      <c r="A73" s="10"/>
      <c r="B73" s="10"/>
      <c r="C73" s="10"/>
      <c r="D73" s="10"/>
      <c r="E73" s="16"/>
      <c r="F73" s="16"/>
      <c r="G73" s="10"/>
      <c r="H73" s="10"/>
    </row>
    <row r="74" spans="1:8" x14ac:dyDescent="0.2">
      <c r="A74" s="10"/>
      <c r="B74" s="10"/>
      <c r="C74" s="10"/>
      <c r="D74" s="10"/>
      <c r="E74" s="16"/>
      <c r="F74" s="16"/>
      <c r="G74" s="10"/>
      <c r="H74" s="10"/>
    </row>
    <row r="75" spans="1:8" x14ac:dyDescent="0.2">
      <c r="A75" s="10"/>
      <c r="B75" s="10"/>
      <c r="C75" s="10"/>
      <c r="D75" s="10"/>
      <c r="E75" s="16"/>
      <c r="F75" s="16"/>
      <c r="G75" s="10"/>
      <c r="H75" s="10"/>
    </row>
    <row r="76" spans="1:8" x14ac:dyDescent="0.2">
      <c r="A76" s="10"/>
      <c r="B76" s="10"/>
      <c r="C76" s="10"/>
      <c r="D76" s="10"/>
      <c r="E76" s="16"/>
      <c r="F76" s="16"/>
      <c r="G76" s="10"/>
      <c r="H76" s="10"/>
    </row>
    <row r="77" spans="1:8" x14ac:dyDescent="0.2">
      <c r="A77" s="10"/>
      <c r="B77" s="10"/>
      <c r="C77" s="10"/>
      <c r="D77" s="10"/>
      <c r="E77" s="16"/>
      <c r="F77" s="16"/>
      <c r="G77" s="10"/>
      <c r="H77" s="10"/>
    </row>
    <row r="78" spans="1:8" x14ac:dyDescent="0.2">
      <c r="A78" s="10"/>
      <c r="B78" s="10"/>
      <c r="C78" s="10"/>
      <c r="D78" s="10"/>
      <c r="E78" s="16"/>
      <c r="F78" s="16"/>
      <c r="G78" s="10"/>
      <c r="H78" s="10"/>
    </row>
    <row r="79" spans="1:8" x14ac:dyDescent="0.2">
      <c r="A79" s="10"/>
      <c r="B79" s="10"/>
      <c r="C79" s="10"/>
      <c r="D79" s="10"/>
      <c r="E79" s="16"/>
      <c r="F79" s="16"/>
      <c r="G79" s="10"/>
      <c r="H79" s="10"/>
    </row>
    <row r="80" spans="1:8" x14ac:dyDescent="0.2">
      <c r="A80" s="10"/>
      <c r="B80" s="10"/>
      <c r="C80" s="10"/>
      <c r="D80" s="10"/>
      <c r="E80" s="16"/>
      <c r="F80" s="16"/>
      <c r="G80" s="10"/>
      <c r="H80" s="10"/>
    </row>
    <row r="81" spans="1:8" x14ac:dyDescent="0.2">
      <c r="A81" s="10"/>
      <c r="B81" s="10"/>
      <c r="C81" s="10"/>
      <c r="D81" s="10"/>
      <c r="E81" s="16"/>
      <c r="F81" s="16"/>
      <c r="G81" s="10"/>
      <c r="H81" s="10"/>
    </row>
  </sheetData>
  <sheetProtection algorithmName="SHA-512" hashValue="udhaM3aHJCTad59gwPeTK9IjH7uOeOZglnCB9UPhxJO+TRZKC80GU/UXYCzyCqROIKZSyaUtysP6CjNdQE4qPw==" saltValue="rJCT3G7+HfsAMNBTpXflDA==" spinCount="100000" sheet="1" objects="1" scenarios="1"/>
  <protectedRanges>
    <protectedRange sqref="F9:F17" name="Oblast1"/>
  </protectedRanges>
  <mergeCells count="6">
    <mergeCell ref="A1:G1"/>
    <mergeCell ref="A3:B3"/>
    <mergeCell ref="C3:G3"/>
    <mergeCell ref="A4:B4"/>
    <mergeCell ref="A5:B5"/>
    <mergeCell ref="E5:G5"/>
  </mergeCells>
  <printOptions gridLinesSet="0"/>
  <pageMargins left="0.51181102362204722" right="0.39370078740157483" top="0.39370078740157483" bottom="0.39370078740157483" header="0" footer="0.19685039370078741"/>
  <pageSetup paperSize="9" scale="83" fitToHeight="0" orientation="portrait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45</vt:i4>
      </vt:variant>
    </vt:vector>
  </HeadingPairs>
  <TitlesOfParts>
    <vt:vector size="57" baseType="lpstr">
      <vt:lpstr>Rekapitulace</vt:lpstr>
      <vt:lpstr>I.část_ELE - Silnoproud</vt:lpstr>
      <vt:lpstr>I.část_ELE - Silnoproud_specif.</vt:lpstr>
      <vt:lpstr>I.část_MaR</vt:lpstr>
      <vt:lpstr>I.část_ZTI</vt:lpstr>
      <vt:lpstr>I.část_Chlazení</vt:lpstr>
      <vt:lpstr>II.část_Odv. chem. skladů 1.PP</vt:lpstr>
      <vt:lpstr>III.část_1.1_VZT</vt:lpstr>
      <vt:lpstr>III.část_1.2_MaR</vt:lpstr>
      <vt:lpstr>III.část_1.3_EPS</vt:lpstr>
      <vt:lpstr>III.část_1.4_DET</vt:lpstr>
      <vt:lpstr>III.část_1.5_VON</vt:lpstr>
      <vt:lpstr>'II.část_Odv. chem. skladů 1.PP'!Názvy_tisku</vt:lpstr>
      <vt:lpstr>III.část_1.1_VZT!Názvy_tisku</vt:lpstr>
      <vt:lpstr>III.část_1.2_MaR!Názvy_tisku</vt:lpstr>
      <vt:lpstr>III.část_1.3_EPS!Názvy_tisku</vt:lpstr>
      <vt:lpstr>III.část_1.4_DET!Názvy_tisku</vt:lpstr>
      <vt:lpstr>III.část_1.5_VON!Názvy_tisku</vt:lpstr>
      <vt:lpstr>Rekapitulace!Názvy_tisku</vt:lpstr>
      <vt:lpstr>'II.část_Odv. chem. skladů 1.PP'!Oblast_tisku</vt:lpstr>
      <vt:lpstr>III.část_1.1_VZT!Oblast_tisku</vt:lpstr>
      <vt:lpstr>III.část_1.2_MaR!Oblast_tisku</vt:lpstr>
      <vt:lpstr>III.část_1.3_EPS!Oblast_tisku</vt:lpstr>
      <vt:lpstr>III.část_1.4_DET!Oblast_tisku</vt:lpstr>
      <vt:lpstr>III.část_1.5_VON!Oblast_tisku</vt:lpstr>
      <vt:lpstr>Rekapitulace!Oblast_tisku</vt:lpstr>
      <vt:lpstr>'II.část_Odv. chem. skladů 1.PP'!SloupecCisloPol</vt:lpstr>
      <vt:lpstr>III.část_1.2_MaR!SloupecCisloPol</vt:lpstr>
      <vt:lpstr>III.část_1.3_EPS!SloupecCisloPol</vt:lpstr>
      <vt:lpstr>III.část_1.4_DET!SloupecCisloPol</vt:lpstr>
      <vt:lpstr>III.část_1.5_VON!SloupecCisloPol</vt:lpstr>
      <vt:lpstr>SloupecCisloPol</vt:lpstr>
      <vt:lpstr>'II.část_Odv. chem. skladů 1.PP'!SloupecMJ</vt:lpstr>
      <vt:lpstr>III.část_1.2_MaR!SloupecMJ</vt:lpstr>
      <vt:lpstr>III.část_1.3_EPS!SloupecMJ</vt:lpstr>
      <vt:lpstr>III.část_1.4_DET!SloupecMJ</vt:lpstr>
      <vt:lpstr>III.část_1.5_VON!SloupecMJ</vt:lpstr>
      <vt:lpstr>SloupecMJ</vt:lpstr>
      <vt:lpstr>'II.část_Odv. chem. skladů 1.PP'!SloupecMnozstvi</vt:lpstr>
      <vt:lpstr>III.část_1.2_MaR!SloupecMnozstvi</vt:lpstr>
      <vt:lpstr>III.část_1.3_EPS!SloupecMnozstvi</vt:lpstr>
      <vt:lpstr>III.část_1.4_DET!SloupecMnozstvi</vt:lpstr>
      <vt:lpstr>III.část_1.5_VON!SloupecMnozstvi</vt:lpstr>
      <vt:lpstr>SloupecMnozstvi</vt:lpstr>
      <vt:lpstr>'II.část_Odv. chem. skladů 1.PP'!SloupecNazPol</vt:lpstr>
      <vt:lpstr>III.část_1.2_MaR!SloupecNazPol</vt:lpstr>
      <vt:lpstr>III.část_1.3_EPS!SloupecNazPol</vt:lpstr>
      <vt:lpstr>III.část_1.4_DET!SloupecNazPol</vt:lpstr>
      <vt:lpstr>III.část_1.5_VON!SloupecNazPol</vt:lpstr>
      <vt:lpstr>Rekapitulace!SloupecNazPol</vt:lpstr>
      <vt:lpstr>SloupecNazPol</vt:lpstr>
      <vt:lpstr>'II.část_Odv. chem. skladů 1.PP'!SloupecPC</vt:lpstr>
      <vt:lpstr>III.část_1.2_MaR!SloupecPC</vt:lpstr>
      <vt:lpstr>III.část_1.3_EPS!SloupecPC</vt:lpstr>
      <vt:lpstr>III.část_1.4_DET!SloupecPC</vt:lpstr>
      <vt:lpstr>III.část_1.5_VON!SloupecPC</vt:lpstr>
      <vt:lpstr>SloupecPC</vt:lpstr>
    </vt:vector>
  </TitlesOfParts>
  <Company>Ing. Jaroslav Prokes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beran</dc:creator>
  <cp:lastModifiedBy>Jemelka Tomas</cp:lastModifiedBy>
  <cp:lastPrinted>2021-02-11T16:43:07Z</cp:lastPrinted>
  <dcterms:created xsi:type="dcterms:W3CDTF">2010-06-21T12:57:42Z</dcterms:created>
  <dcterms:modified xsi:type="dcterms:W3CDTF">2024-08-01T11:26:43Z</dcterms:modified>
</cp:coreProperties>
</file>