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showInkAnnotation="0" autoCompressPictures="0"/>
  <mc:AlternateContent xmlns:mc="http://schemas.openxmlformats.org/markup-compatibility/2006">
    <mc:Choice Requires="x15">
      <x15ac:absPath xmlns:x15ac="http://schemas.microsoft.com/office/spreadsheetml/2010/11/ac" url="C:\KrosData\Export\"/>
    </mc:Choice>
  </mc:AlternateContent>
  <xr:revisionPtr revIDLastSave="1" documentId="11_856B66A8DE71EB72A42CCB34AA294990521F51AC" xr6:coauthVersionLast="47" xr6:coauthVersionMax="47" xr10:uidLastSave="{A154F0B8-CA4A-4E32-B410-6C8DF59BB488}"/>
  <bookViews>
    <workbookView xWindow="0" yWindow="0" windowWidth="0" windowHeight="0" activeTab="2" xr2:uid="{00000000-000D-0000-FFFF-FFFF00000000}"/>
  </bookViews>
  <sheets>
    <sheet name="Rekapitulace stavby" sheetId="1" r:id="rId1"/>
    <sheet name="01 - Bourací práce" sheetId="2" r:id="rId2"/>
    <sheet name="02 - Stavební úpravy" sheetId="3" r:id="rId3"/>
    <sheet name="01 - Zdravotně technické ..." sheetId="4" r:id="rId4"/>
    <sheet name="02 - Zdravotně technické ..." sheetId="5" r:id="rId5"/>
    <sheet name="01 - Vzduchotechnika a ch..." sheetId="6" r:id="rId6"/>
    <sheet name="02 - Vzduchotechnika a ch..." sheetId="7" r:id="rId7"/>
    <sheet name="D.1.4.3 - Silnoproudá ele..." sheetId="8" r:id="rId8"/>
    <sheet name="01 - Hromosvod" sheetId="9" r:id="rId9"/>
    <sheet name="02 - Elektroinstalace pro..." sheetId="10" r:id="rId10"/>
    <sheet name="D.1.4.4 - Elektronické ko..." sheetId="11" r:id="rId11"/>
    <sheet name="D.1.4.6 - Ústřední vytápění" sheetId="12" r:id="rId12"/>
    <sheet name="D.2.1 - Nakládání s dešťo..." sheetId="13" r:id="rId13"/>
    <sheet name="VRN - Vedlejší rozpočtové..." sheetId="14" r:id="rId14"/>
    <sheet name="Pokyny pro vyplnění" sheetId="15" r:id="rId15"/>
  </sheets>
  <definedNames>
    <definedName name="_xlnm._FilterDatabase" localSheetId="1" hidden="1">'01 - Bourací práce'!$C$106:$K$806</definedName>
    <definedName name="_xlnm._FilterDatabase" localSheetId="2" hidden="1">'02 - Stavební úpravy'!$C$117:$K$2369</definedName>
    <definedName name="_xlnm._FilterDatabase" localSheetId="3" hidden="1">'01 - Zdravotně technické ...'!$C$96:$K$209</definedName>
    <definedName name="_xlnm._FilterDatabase" localSheetId="4" hidden="1">'02 - Zdravotně technické ...'!$C$96:$K$138</definedName>
    <definedName name="_xlnm._FilterDatabase" localSheetId="5" hidden="1">'01 - Vzduchotechnika a ch...'!$C$96:$K$337</definedName>
    <definedName name="_xlnm._FilterDatabase" localSheetId="6" hidden="1">'02 - Vzduchotechnika a ch...'!$C$93:$K$158</definedName>
    <definedName name="_xlnm._FilterDatabase" localSheetId="7" hidden="1">'D.1.4.3 - Silnoproudá ele...'!$C$101:$K$330</definedName>
    <definedName name="_xlnm._FilterDatabase" localSheetId="8" hidden="1">'01 - Hromosvod'!$C$93:$K$135</definedName>
    <definedName name="_xlnm._FilterDatabase" localSheetId="9" hidden="1">'02 - Elektroinstalace pro...'!$C$95:$K$120</definedName>
    <definedName name="_xlnm._FilterDatabase" localSheetId="10" hidden="1">'D.1.4.4 - Elektronické ko...'!$C$90:$K$853</definedName>
    <definedName name="_xlnm._FilterDatabase" localSheetId="11" hidden="1">'D.1.4.6 - Ústřední vytápění'!$C$89:$K$229</definedName>
    <definedName name="_xlnm._FilterDatabase" localSheetId="12" hidden="1">'D.2.1 - Nakládání s dešťo...'!$C$89:$K$197</definedName>
    <definedName name="_xlnm._FilterDatabase" localSheetId="13" hidden="1">'VRN - Vedlejší rozpočtové...'!$C$84:$K$124</definedName>
    <definedName name="_xlnm.Print_Titles" localSheetId="0">'Rekapitulace stavby'!$52:$52</definedName>
    <definedName name="_xlnm.Print_Titles" localSheetId="1">'01 - Bourací práce'!$106:$106</definedName>
    <definedName name="_xlnm.Print_Titles" localSheetId="2">'02 - Stavební úpravy'!$117:$117</definedName>
    <definedName name="_xlnm.Print_Titles" localSheetId="3">'01 - Zdravotně technické ...'!$96:$96</definedName>
    <definedName name="_xlnm.Print_Titles" localSheetId="4">'02 - Zdravotně technické ...'!$96:$96</definedName>
    <definedName name="_xlnm.Print_Titles" localSheetId="5">'01 - Vzduchotechnika a ch...'!$96:$96</definedName>
    <definedName name="_xlnm.Print_Titles" localSheetId="6">'02 - Vzduchotechnika a ch...'!$93:$93</definedName>
    <definedName name="_xlnm.Print_Titles" localSheetId="7">'D.1.4.3 - Silnoproudá ele...'!$101:$101</definedName>
    <definedName name="_xlnm.Print_Titles" localSheetId="8">'01 - Hromosvod'!$93:$93</definedName>
    <definedName name="_xlnm.Print_Titles" localSheetId="9">'02 - Elektroinstalace pro...'!$95:$95</definedName>
    <definedName name="_xlnm.Print_Titles" localSheetId="10">'D.1.4.4 - Elektronické ko...'!$90:$90</definedName>
    <definedName name="_xlnm.Print_Titles" localSheetId="11">'D.1.4.6 - Ústřední vytápění'!$89:$89</definedName>
    <definedName name="_xlnm.Print_Titles" localSheetId="12">'D.2.1 - Nakládání s dešťo...'!$89:$89</definedName>
    <definedName name="_xlnm.Print_Titles" localSheetId="13">'VRN - Vedlejší rozpočtové...'!$84:$84</definedName>
    <definedName name="_xlnm.Print_Area" localSheetId="0">'Rekapitulace stavby'!$D$4:$AO$36,'Rekapitulace stavby'!$C$42:$AQ$73</definedName>
    <definedName name="_xlnm.Print_Area" localSheetId="1">'01 - Bourací práce'!$C$4:$J$43,'01 - Bourací práce'!$C$49:$J$84,'01 - Bourací práce'!$C$90:$K$806</definedName>
    <definedName name="_xlnm.Print_Area" localSheetId="2">'02 - Stavební úpravy'!$C$4:$J$43,'02 - Stavební úpravy'!$C$49:$J$95,'02 - Stavební úpravy'!$C$101:$K$2369</definedName>
    <definedName name="_xlnm.Print_Area" localSheetId="3">'01 - Zdravotně technické ...'!$C$4:$J$43,'01 - Zdravotně technické ...'!$C$49:$J$74,'01 - Zdravotně technické ...'!$C$80:$K$209</definedName>
    <definedName name="_xlnm.Print_Area" localSheetId="4">'02 - Zdravotně technické ...'!$C$4:$J$43,'02 - Zdravotně technické ...'!$C$49:$J$74,'02 - Zdravotně technické ...'!$C$80:$K$138</definedName>
    <definedName name="_xlnm.Print_Area" localSheetId="5">'01 - Vzduchotechnika a ch...'!$C$4:$J$43,'01 - Vzduchotechnika a ch...'!$C$49:$J$74,'01 - Vzduchotechnika a ch...'!$C$80:$K$337</definedName>
    <definedName name="_xlnm.Print_Area" localSheetId="6">'02 - Vzduchotechnika a ch...'!$C$4:$J$43,'02 - Vzduchotechnika a ch...'!$C$49:$J$71,'02 - Vzduchotechnika a ch...'!$C$77:$K$158</definedName>
    <definedName name="_xlnm.Print_Area" localSheetId="7">'D.1.4.3 - Silnoproudá ele...'!$C$4:$J$43,'D.1.4.3 - Silnoproudá ele...'!$C$49:$J$79,'D.1.4.3 - Silnoproudá ele...'!$C$85:$K$330</definedName>
    <definedName name="_xlnm.Print_Area" localSheetId="8">'01 - Hromosvod'!$C$4:$J$43,'01 - Hromosvod'!$C$49:$J$71,'01 - Hromosvod'!$C$77:$K$135</definedName>
    <definedName name="_xlnm.Print_Area" localSheetId="9">'02 - Elektroinstalace pro...'!$C$4:$J$43,'02 - Elektroinstalace pro...'!$C$49:$J$73,'02 - Elektroinstalace pro...'!$C$79:$K$120</definedName>
    <definedName name="_xlnm.Print_Area" localSheetId="10">'D.1.4.4 - Elektronické ko...'!$C$4:$J$41,'D.1.4.4 - Elektronické ko...'!$C$47:$J$70,'D.1.4.4 - Elektronické ko...'!$C$76:$K$853</definedName>
    <definedName name="_xlnm.Print_Area" localSheetId="11">'D.1.4.6 - Ústřední vytápění'!$C$4:$J$41,'D.1.4.6 - Ústřední vytápění'!$C$47:$J$69,'D.1.4.6 - Ústřední vytápění'!$C$75:$K$229</definedName>
    <definedName name="_xlnm.Print_Area" localSheetId="12">'D.2.1 - Nakládání s dešťo...'!$C$4:$J$41,'D.2.1 - Nakládání s dešťo...'!$C$47:$J$69,'D.2.1 - Nakládání s dešťo...'!$C$75:$K$197</definedName>
    <definedName name="_xlnm.Print_Area" localSheetId="13">'VRN - Vedlejší rozpočtové...'!$C$4:$J$39,'VRN - Vedlejší rozpočtové...'!$C$45:$J$66,'VRN - Vedlejší rozpočtové...'!$C$72:$K$124</definedName>
    <definedName name="_xlnm.Print_Area" localSheetId="14">'Pokyny pro vyplnění'!$B$2:$K$71,'Pokyny pro vyplnění'!$B$74:$K$118,'Pokyny pro vyplnění'!$B$121:$K$161,'Pokyny pro vyplnění'!$B$164:$K$219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4" l="1"/>
  <c r="J36" i="14"/>
  <c r="AY72" i="1"/>
  <c r="J35" i="14"/>
  <c r="AX72" i="1"/>
  <c r="BI122" i="14"/>
  <c r="BH122" i="14"/>
  <c r="BG122" i="14"/>
  <c r="BF122" i="14"/>
  <c r="T122" i="14"/>
  <c r="T121" i="14"/>
  <c r="R122" i="14"/>
  <c r="R121" i="14"/>
  <c r="P122" i="14"/>
  <c r="P121" i="14"/>
  <c r="BI120" i="14"/>
  <c r="BH120" i="14"/>
  <c r="BG120" i="14"/>
  <c r="BF120" i="14"/>
  <c r="T120" i="14"/>
  <c r="R120" i="14"/>
  <c r="P120" i="14"/>
  <c r="BI117" i="14"/>
  <c r="BH117" i="14"/>
  <c r="BG117" i="14"/>
  <c r="BF117" i="14"/>
  <c r="T117" i="14"/>
  <c r="R117" i="14"/>
  <c r="P117" i="14"/>
  <c r="BI115" i="14"/>
  <c r="BH115" i="14"/>
  <c r="BG115" i="14"/>
  <c r="BF115" i="14"/>
  <c r="T115" i="14"/>
  <c r="R115" i="14"/>
  <c r="P115" i="14"/>
  <c r="BI112" i="14"/>
  <c r="BH112" i="14"/>
  <c r="BG112" i="14"/>
  <c r="BF112" i="14"/>
  <c r="T112" i="14"/>
  <c r="R112" i="14"/>
  <c r="P112" i="14"/>
  <c r="BI108" i="14"/>
  <c r="BH108" i="14"/>
  <c r="BG108" i="14"/>
  <c r="BF108" i="14"/>
  <c r="T108" i="14"/>
  <c r="R108" i="14"/>
  <c r="P108" i="14"/>
  <c r="BI106" i="14"/>
  <c r="BH106" i="14"/>
  <c r="BG106" i="14"/>
  <c r="BF106" i="14"/>
  <c r="T106" i="14"/>
  <c r="R106" i="14"/>
  <c r="P106" i="14"/>
  <c r="BI104" i="14"/>
  <c r="BH104" i="14"/>
  <c r="BG104" i="14"/>
  <c r="BF104" i="14"/>
  <c r="T104" i="14"/>
  <c r="R104" i="14"/>
  <c r="P104" i="14"/>
  <c r="BI102" i="14"/>
  <c r="BH102" i="14"/>
  <c r="BG102" i="14"/>
  <c r="BF102" i="14"/>
  <c r="T102" i="14"/>
  <c r="R102" i="14"/>
  <c r="P102" i="14"/>
  <c r="BI99" i="14"/>
  <c r="BH99" i="14"/>
  <c r="BG99" i="14"/>
  <c r="BF99" i="14"/>
  <c r="T99" i="14"/>
  <c r="R99" i="14"/>
  <c r="P99" i="14"/>
  <c r="BI95" i="14"/>
  <c r="BH95" i="14"/>
  <c r="BG95" i="14"/>
  <c r="BF95" i="14"/>
  <c r="T95" i="14"/>
  <c r="T94" i="14"/>
  <c r="R95" i="14"/>
  <c r="R94" i="14"/>
  <c r="P95" i="14"/>
  <c r="P94" i="14"/>
  <c r="BI92" i="14"/>
  <c r="BH92" i="14"/>
  <c r="BG92" i="14"/>
  <c r="BF92" i="14"/>
  <c r="T92" i="14"/>
  <c r="R92" i="14"/>
  <c r="P92" i="14"/>
  <c r="BI90" i="14"/>
  <c r="BH90" i="14"/>
  <c r="BG90" i="14"/>
  <c r="BF90" i="14"/>
  <c r="T90" i="14"/>
  <c r="R90" i="14"/>
  <c r="P90" i="14"/>
  <c r="BI87" i="14"/>
  <c r="BH87" i="14"/>
  <c r="BG87" i="14"/>
  <c r="BF87" i="14"/>
  <c r="T87" i="14"/>
  <c r="R87" i="14"/>
  <c r="P87" i="14"/>
  <c r="F79" i="14"/>
  <c r="E77" i="14"/>
  <c r="F52" i="14"/>
  <c r="E50" i="14"/>
  <c r="J24" i="14"/>
  <c r="E24" i="14"/>
  <c r="J82" i="14"/>
  <c r="J23" i="14"/>
  <c r="J21" i="14"/>
  <c r="E21" i="14"/>
  <c r="J81" i="14"/>
  <c r="J20" i="14"/>
  <c r="J18" i="14"/>
  <c r="E18" i="14"/>
  <c r="F55" i="14"/>
  <c r="J17" i="14"/>
  <c r="J15" i="14"/>
  <c r="E15" i="14"/>
  <c r="F54" i="14"/>
  <c r="J14" i="14"/>
  <c r="J12" i="14"/>
  <c r="J79" i="14"/>
  <c r="E7" i="14"/>
  <c r="E48" i="14"/>
  <c r="J39" i="13"/>
  <c r="J38" i="13"/>
  <c r="AY71" i="1"/>
  <c r="J37" i="13"/>
  <c r="AX71" i="1"/>
  <c r="BI193" i="13"/>
  <c r="BH193" i="13"/>
  <c r="BG193" i="13"/>
  <c r="BF193" i="13"/>
  <c r="T193" i="13"/>
  <c r="T192" i="13"/>
  <c r="R193" i="13"/>
  <c r="R192" i="13"/>
  <c r="P193" i="13"/>
  <c r="P192" i="13"/>
  <c r="BI189" i="13"/>
  <c r="BH189" i="13"/>
  <c r="BG189" i="13"/>
  <c r="BF189" i="13"/>
  <c r="T189" i="13"/>
  <c r="R189" i="13"/>
  <c r="P189" i="13"/>
  <c r="BI185" i="13"/>
  <c r="BH185" i="13"/>
  <c r="BG185" i="13"/>
  <c r="BF185" i="13"/>
  <c r="T185" i="13"/>
  <c r="R185" i="13"/>
  <c r="P185" i="13"/>
  <c r="BI181" i="13"/>
  <c r="BH181" i="13"/>
  <c r="BG181" i="13"/>
  <c r="BF181" i="13"/>
  <c r="T181" i="13"/>
  <c r="R181" i="13"/>
  <c r="P181" i="13"/>
  <c r="BI177" i="13"/>
  <c r="BH177" i="13"/>
  <c r="BG177" i="13"/>
  <c r="BF177" i="13"/>
  <c r="T177" i="13"/>
  <c r="R177" i="13"/>
  <c r="P177" i="13"/>
  <c r="BI173" i="13"/>
  <c r="BH173" i="13"/>
  <c r="BG173" i="13"/>
  <c r="BF173" i="13"/>
  <c r="T173" i="13"/>
  <c r="R173" i="13"/>
  <c r="P173" i="13"/>
  <c r="BI170" i="13"/>
  <c r="BH170" i="13"/>
  <c r="BG170" i="13"/>
  <c r="BF170" i="13"/>
  <c r="T170" i="13"/>
  <c r="R170" i="13"/>
  <c r="P170" i="13"/>
  <c r="BI166" i="13"/>
  <c r="BH166" i="13"/>
  <c r="BG166" i="13"/>
  <c r="BF166" i="13"/>
  <c r="T166" i="13"/>
  <c r="R166" i="13"/>
  <c r="P166" i="13"/>
  <c r="BI160" i="13"/>
  <c r="BH160" i="13"/>
  <c r="BG160" i="13"/>
  <c r="BF160" i="13"/>
  <c r="T160" i="13"/>
  <c r="R160" i="13"/>
  <c r="P160" i="13"/>
  <c r="BI156" i="13"/>
  <c r="BH156" i="13"/>
  <c r="BG156" i="13"/>
  <c r="BF156" i="13"/>
  <c r="T156" i="13"/>
  <c r="R156" i="13"/>
  <c r="P156" i="13"/>
  <c r="BI152" i="13"/>
  <c r="BH152" i="13"/>
  <c r="BG152" i="13"/>
  <c r="BF152" i="13"/>
  <c r="T152" i="13"/>
  <c r="R152" i="13"/>
  <c r="P152" i="13"/>
  <c r="BI148" i="13"/>
  <c r="BH148" i="13"/>
  <c r="BG148" i="13"/>
  <c r="BF148" i="13"/>
  <c r="T148" i="13"/>
  <c r="R148" i="13"/>
  <c r="P148" i="13"/>
  <c r="BI144" i="13"/>
  <c r="BH144" i="13"/>
  <c r="BG144" i="13"/>
  <c r="BF144" i="13"/>
  <c r="T144" i="13"/>
  <c r="R144" i="13"/>
  <c r="P144" i="13"/>
  <c r="BI141" i="13"/>
  <c r="BH141" i="13"/>
  <c r="BG141" i="13"/>
  <c r="BF141" i="13"/>
  <c r="T141" i="13"/>
  <c r="R141" i="13"/>
  <c r="P141" i="13"/>
  <c r="BI137" i="13"/>
  <c r="BH137" i="13"/>
  <c r="BG137" i="13"/>
  <c r="BF137" i="13"/>
  <c r="T137" i="13"/>
  <c r="R137" i="13"/>
  <c r="P137" i="13"/>
  <c r="BI131" i="13"/>
  <c r="BH131" i="13"/>
  <c r="BG131" i="13"/>
  <c r="BF131" i="13"/>
  <c r="T131" i="13"/>
  <c r="R131" i="13"/>
  <c r="P131" i="13"/>
  <c r="BI127" i="13"/>
  <c r="BH127" i="13"/>
  <c r="BG127" i="13"/>
  <c r="BF127" i="13"/>
  <c r="T127" i="13"/>
  <c r="R127" i="13"/>
  <c r="P127" i="13"/>
  <c r="BI123" i="13"/>
  <c r="BH123" i="13"/>
  <c r="BG123" i="13"/>
  <c r="BF123" i="13"/>
  <c r="T123" i="13"/>
  <c r="R123" i="13"/>
  <c r="P123" i="13"/>
  <c r="BI119" i="13"/>
  <c r="BH119" i="13"/>
  <c r="BG119" i="13"/>
  <c r="BF119" i="13"/>
  <c r="T119" i="13"/>
  <c r="R119" i="13"/>
  <c r="P119" i="13"/>
  <c r="BI115" i="13"/>
  <c r="BH115" i="13"/>
  <c r="BG115" i="13"/>
  <c r="BF115" i="13"/>
  <c r="T115" i="13"/>
  <c r="R115" i="13"/>
  <c r="P115" i="13"/>
  <c r="BI113" i="13"/>
  <c r="BH113" i="13"/>
  <c r="BG113" i="13"/>
  <c r="BF113" i="13"/>
  <c r="T113" i="13"/>
  <c r="R113" i="13"/>
  <c r="P113" i="13"/>
  <c r="BI111" i="13"/>
  <c r="BH111" i="13"/>
  <c r="BG111" i="13"/>
  <c r="BF111" i="13"/>
  <c r="T111" i="13"/>
  <c r="R111" i="13"/>
  <c r="P111" i="13"/>
  <c r="BI109" i="13"/>
  <c r="BH109" i="13"/>
  <c r="BG109" i="13"/>
  <c r="BF109" i="13"/>
  <c r="T109" i="13"/>
  <c r="R109" i="13"/>
  <c r="P109" i="13"/>
  <c r="BI105" i="13"/>
  <c r="BH105" i="13"/>
  <c r="BG105" i="13"/>
  <c r="BF105" i="13"/>
  <c r="T105" i="13"/>
  <c r="R105" i="13"/>
  <c r="P105" i="13"/>
  <c r="BI101" i="13"/>
  <c r="BH101" i="13"/>
  <c r="BG101" i="13"/>
  <c r="BF101" i="13"/>
  <c r="T101" i="13"/>
  <c r="R101" i="13"/>
  <c r="P101" i="13"/>
  <c r="BI97" i="13"/>
  <c r="BH97" i="13"/>
  <c r="BG97" i="13"/>
  <c r="BF97" i="13"/>
  <c r="T97" i="13"/>
  <c r="R97" i="13"/>
  <c r="P97" i="13"/>
  <c r="BI93" i="13"/>
  <c r="BH93" i="13"/>
  <c r="BG93" i="13"/>
  <c r="BF93" i="13"/>
  <c r="T93" i="13"/>
  <c r="R93" i="13"/>
  <c r="P93" i="13"/>
  <c r="F84" i="13"/>
  <c r="E82" i="13"/>
  <c r="F56" i="13"/>
  <c r="E54" i="13"/>
  <c r="J26" i="13"/>
  <c r="E26" i="13"/>
  <c r="J59" i="13"/>
  <c r="J25" i="13"/>
  <c r="J23" i="13"/>
  <c r="E23" i="13"/>
  <c r="J86" i="13"/>
  <c r="J22" i="13"/>
  <c r="J20" i="13"/>
  <c r="E20" i="13"/>
  <c r="F87" i="13"/>
  <c r="J19" i="13"/>
  <c r="J17" i="13"/>
  <c r="E17" i="13"/>
  <c r="F58" i="13"/>
  <c r="J16" i="13"/>
  <c r="J14" i="13"/>
  <c r="J56" i="13"/>
  <c r="E7" i="13"/>
  <c r="E78" i="13"/>
  <c r="J39" i="12"/>
  <c r="J38" i="12"/>
  <c r="AY70" i="1"/>
  <c r="J37" i="12"/>
  <c r="AX70" i="1"/>
  <c r="BI229" i="12"/>
  <c r="BH229" i="12"/>
  <c r="BG229" i="12"/>
  <c r="BF229" i="12"/>
  <c r="T229" i="12"/>
  <c r="R229" i="12"/>
  <c r="P229" i="12"/>
  <c r="BI228" i="12"/>
  <c r="BH228" i="12"/>
  <c r="BG228" i="12"/>
  <c r="BF228" i="12"/>
  <c r="T228" i="12"/>
  <c r="R228" i="12"/>
  <c r="P228" i="12"/>
  <c r="BI226" i="12"/>
  <c r="BH226" i="12"/>
  <c r="BG226" i="12"/>
  <c r="BF226" i="12"/>
  <c r="T226" i="12"/>
  <c r="R226" i="12"/>
  <c r="P226" i="12"/>
  <c r="BI225" i="12"/>
  <c r="BH225" i="12"/>
  <c r="BG225" i="12"/>
  <c r="BF225" i="12"/>
  <c r="T225" i="12"/>
  <c r="R225" i="12"/>
  <c r="P225"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5" i="12"/>
  <c r="BH95" i="12"/>
  <c r="BG95" i="12"/>
  <c r="BF95" i="12"/>
  <c r="T95" i="12"/>
  <c r="R95" i="12"/>
  <c r="P95" i="12"/>
  <c r="BI94" i="12"/>
  <c r="BH94" i="12"/>
  <c r="BG94" i="12"/>
  <c r="BF94" i="12"/>
  <c r="T94" i="12"/>
  <c r="R94" i="12"/>
  <c r="P94" i="12"/>
  <c r="BI92" i="12"/>
  <c r="BH92" i="12"/>
  <c r="BG92" i="12"/>
  <c r="BF92" i="12"/>
  <c r="T92" i="12"/>
  <c r="R92" i="12"/>
  <c r="P92" i="12"/>
  <c r="F84" i="12"/>
  <c r="E82" i="12"/>
  <c r="F56" i="12"/>
  <c r="E54" i="12"/>
  <c r="J26" i="12"/>
  <c r="E26" i="12"/>
  <c r="J87" i="12"/>
  <c r="J25" i="12"/>
  <c r="J23" i="12"/>
  <c r="E23" i="12"/>
  <c r="J86" i="12"/>
  <c r="J22" i="12"/>
  <c r="J20" i="12"/>
  <c r="E20" i="12"/>
  <c r="F59" i="12"/>
  <c r="J19" i="12"/>
  <c r="J17" i="12"/>
  <c r="E17" i="12"/>
  <c r="F86" i="12"/>
  <c r="J16" i="12"/>
  <c r="J14" i="12"/>
  <c r="J84" i="12"/>
  <c r="E7" i="12"/>
  <c r="E50" i="12"/>
  <c r="J39" i="11"/>
  <c r="J38" i="11"/>
  <c r="AY69" i="1"/>
  <c r="J37" i="11"/>
  <c r="AX69" i="1"/>
  <c r="BI853" i="11"/>
  <c r="BH853" i="11"/>
  <c r="BG853" i="11"/>
  <c r="BF853" i="11"/>
  <c r="T853" i="11"/>
  <c r="R853" i="11"/>
  <c r="P853" i="11"/>
  <c r="BI849" i="11"/>
  <c r="BH849" i="11"/>
  <c r="BG849" i="11"/>
  <c r="BF849" i="11"/>
  <c r="T849" i="11"/>
  <c r="R849" i="11"/>
  <c r="P849" i="11"/>
  <c r="BI845" i="11"/>
  <c r="BH845" i="11"/>
  <c r="BG845" i="11"/>
  <c r="BF845" i="11"/>
  <c r="T845" i="11"/>
  <c r="R845" i="11"/>
  <c r="P845" i="11"/>
  <c r="BI841" i="11"/>
  <c r="BH841" i="11"/>
  <c r="BG841" i="11"/>
  <c r="BF841" i="11"/>
  <c r="T841" i="11"/>
  <c r="R841" i="11"/>
  <c r="P841" i="11"/>
  <c r="BI837" i="11"/>
  <c r="BH837" i="11"/>
  <c r="BG837" i="11"/>
  <c r="BF837" i="11"/>
  <c r="T837" i="11"/>
  <c r="R837" i="11"/>
  <c r="P837" i="11"/>
  <c r="BI833" i="11"/>
  <c r="BH833" i="11"/>
  <c r="BG833" i="11"/>
  <c r="BF833" i="11"/>
  <c r="T833" i="11"/>
  <c r="R833" i="11"/>
  <c r="P833" i="11"/>
  <c r="BI829" i="11"/>
  <c r="BH829" i="11"/>
  <c r="BG829" i="11"/>
  <c r="BF829" i="11"/>
  <c r="T829" i="11"/>
  <c r="R829" i="11"/>
  <c r="P829" i="11"/>
  <c r="BI825" i="11"/>
  <c r="BH825" i="11"/>
  <c r="BG825" i="11"/>
  <c r="BF825" i="11"/>
  <c r="T825" i="11"/>
  <c r="R825" i="11"/>
  <c r="P825" i="11"/>
  <c r="BI824" i="11"/>
  <c r="BH824" i="11"/>
  <c r="BG824" i="11"/>
  <c r="BF824" i="11"/>
  <c r="T824" i="11"/>
  <c r="R824" i="11"/>
  <c r="P824" i="11"/>
  <c r="BI820" i="11"/>
  <c r="BH820" i="11"/>
  <c r="BG820" i="11"/>
  <c r="BF820" i="11"/>
  <c r="T820" i="11"/>
  <c r="R820" i="11"/>
  <c r="P820" i="11"/>
  <c r="BI816" i="11"/>
  <c r="BH816" i="11"/>
  <c r="BG816" i="11"/>
  <c r="BF816" i="11"/>
  <c r="T816" i="11"/>
  <c r="R816" i="11"/>
  <c r="P816" i="11"/>
  <c r="BI812" i="11"/>
  <c r="BH812" i="11"/>
  <c r="BG812" i="11"/>
  <c r="BF812" i="11"/>
  <c r="T812" i="11"/>
  <c r="R812" i="11"/>
  <c r="P812" i="11"/>
  <c r="BI808" i="11"/>
  <c r="BH808" i="11"/>
  <c r="BG808" i="11"/>
  <c r="BF808" i="11"/>
  <c r="T808" i="11"/>
  <c r="R808" i="11"/>
  <c r="P808" i="11"/>
  <c r="BI804" i="11"/>
  <c r="BH804" i="11"/>
  <c r="BG804" i="11"/>
  <c r="BF804" i="11"/>
  <c r="T804" i="11"/>
  <c r="R804" i="11"/>
  <c r="P804" i="11"/>
  <c r="BI800" i="11"/>
  <c r="BH800" i="11"/>
  <c r="BG800" i="11"/>
  <c r="BF800" i="11"/>
  <c r="T800" i="11"/>
  <c r="R800" i="11"/>
  <c r="P800" i="11"/>
  <c r="BI799" i="11"/>
  <c r="BH799" i="11"/>
  <c r="BG799" i="11"/>
  <c r="BF799" i="11"/>
  <c r="T799" i="11"/>
  <c r="R799" i="11"/>
  <c r="P799" i="11"/>
  <c r="BI795" i="11"/>
  <c r="BH795" i="11"/>
  <c r="BG795" i="11"/>
  <c r="BF795" i="11"/>
  <c r="T795" i="11"/>
  <c r="R795" i="11"/>
  <c r="P795" i="11"/>
  <c r="BI794" i="11"/>
  <c r="BH794" i="11"/>
  <c r="BG794" i="11"/>
  <c r="BF794" i="11"/>
  <c r="T794" i="11"/>
  <c r="R794" i="11"/>
  <c r="P794" i="11"/>
  <c r="BI793" i="11"/>
  <c r="BH793" i="11"/>
  <c r="BG793" i="11"/>
  <c r="BF793" i="11"/>
  <c r="T793" i="11"/>
  <c r="R793" i="11"/>
  <c r="P793" i="11"/>
  <c r="BI790" i="11"/>
  <c r="BH790" i="11"/>
  <c r="BG790" i="11"/>
  <c r="BF790" i="11"/>
  <c r="T790" i="11"/>
  <c r="R790" i="11"/>
  <c r="P790" i="11"/>
  <c r="BI786" i="11"/>
  <c r="BH786" i="11"/>
  <c r="BG786" i="11"/>
  <c r="BF786" i="11"/>
  <c r="T786" i="11"/>
  <c r="R786" i="11"/>
  <c r="P786" i="11"/>
  <c r="BI785" i="11"/>
  <c r="BH785" i="11"/>
  <c r="BG785" i="11"/>
  <c r="BF785" i="11"/>
  <c r="T785" i="11"/>
  <c r="R785" i="11"/>
  <c r="P785" i="11"/>
  <c r="BI781" i="11"/>
  <c r="BH781" i="11"/>
  <c r="BG781" i="11"/>
  <c r="BF781" i="11"/>
  <c r="T781" i="11"/>
  <c r="R781" i="11"/>
  <c r="P781" i="11"/>
  <c r="BI780" i="11"/>
  <c r="BH780" i="11"/>
  <c r="BG780" i="11"/>
  <c r="BF780" i="11"/>
  <c r="T780" i="11"/>
  <c r="R780" i="11"/>
  <c r="P780" i="11"/>
  <c r="BI776" i="11"/>
  <c r="BH776" i="11"/>
  <c r="BG776" i="11"/>
  <c r="BF776" i="11"/>
  <c r="T776" i="11"/>
  <c r="R776" i="11"/>
  <c r="P776" i="11"/>
  <c r="BI775" i="11"/>
  <c r="BH775" i="11"/>
  <c r="BG775" i="11"/>
  <c r="BF775" i="11"/>
  <c r="T775" i="11"/>
  <c r="R775" i="11"/>
  <c r="P775" i="11"/>
  <c r="BI771" i="11"/>
  <c r="BH771" i="11"/>
  <c r="BG771" i="11"/>
  <c r="BF771" i="11"/>
  <c r="T771" i="11"/>
  <c r="R771" i="11"/>
  <c r="P771" i="11"/>
  <c r="BI770" i="11"/>
  <c r="BH770" i="11"/>
  <c r="BG770" i="11"/>
  <c r="BF770" i="11"/>
  <c r="T770" i="11"/>
  <c r="R770" i="11"/>
  <c r="P770" i="11"/>
  <c r="BI769" i="11"/>
  <c r="BH769" i="11"/>
  <c r="BG769" i="11"/>
  <c r="BF769" i="11"/>
  <c r="T769" i="11"/>
  <c r="R769" i="11"/>
  <c r="P769" i="11"/>
  <c r="BI766" i="11"/>
  <c r="BH766" i="11"/>
  <c r="BG766" i="11"/>
  <c r="BF766" i="11"/>
  <c r="T766" i="11"/>
  <c r="R766" i="11"/>
  <c r="P766" i="11"/>
  <c r="BI762" i="11"/>
  <c r="BH762" i="11"/>
  <c r="BG762" i="11"/>
  <c r="BF762" i="11"/>
  <c r="T762" i="11"/>
  <c r="R762" i="11"/>
  <c r="P762" i="11"/>
  <c r="BI761" i="11"/>
  <c r="BH761" i="11"/>
  <c r="BG761" i="11"/>
  <c r="BF761" i="11"/>
  <c r="T761" i="11"/>
  <c r="R761" i="11"/>
  <c r="P761" i="11"/>
  <c r="BI757" i="11"/>
  <c r="BH757" i="11"/>
  <c r="BG757" i="11"/>
  <c r="BF757" i="11"/>
  <c r="T757" i="11"/>
  <c r="R757" i="11"/>
  <c r="P757" i="11"/>
  <c r="BI756" i="11"/>
  <c r="BH756" i="11"/>
  <c r="BG756" i="11"/>
  <c r="BF756" i="11"/>
  <c r="T756" i="11"/>
  <c r="R756" i="11"/>
  <c r="P756" i="11"/>
  <c r="BI752" i="11"/>
  <c r="BH752" i="11"/>
  <c r="BG752" i="11"/>
  <c r="BF752" i="11"/>
  <c r="T752" i="11"/>
  <c r="R752" i="11"/>
  <c r="P752" i="11"/>
  <c r="BI751" i="11"/>
  <c r="BH751" i="11"/>
  <c r="BG751" i="11"/>
  <c r="BF751" i="11"/>
  <c r="T751" i="11"/>
  <c r="R751" i="11"/>
  <c r="P751" i="11"/>
  <c r="BI747" i="11"/>
  <c r="BH747" i="11"/>
  <c r="BG747" i="11"/>
  <c r="BF747" i="11"/>
  <c r="T747" i="11"/>
  <c r="R747" i="11"/>
  <c r="P747" i="11"/>
  <c r="BI746" i="11"/>
  <c r="BH746" i="11"/>
  <c r="BG746" i="11"/>
  <c r="BF746" i="11"/>
  <c r="T746" i="11"/>
  <c r="R746" i="11"/>
  <c r="P746" i="11"/>
  <c r="BI742" i="11"/>
  <c r="BH742" i="11"/>
  <c r="BG742" i="11"/>
  <c r="BF742" i="11"/>
  <c r="T742" i="11"/>
  <c r="R742" i="11"/>
  <c r="P742" i="11"/>
  <c r="BI741" i="11"/>
  <c r="BH741" i="11"/>
  <c r="BG741" i="11"/>
  <c r="BF741" i="11"/>
  <c r="T741" i="11"/>
  <c r="R741" i="11"/>
  <c r="P741" i="11"/>
  <c r="BI737" i="11"/>
  <c r="BH737" i="11"/>
  <c r="BG737" i="11"/>
  <c r="BF737" i="11"/>
  <c r="T737" i="11"/>
  <c r="R737" i="11"/>
  <c r="P737" i="11"/>
  <c r="BI736" i="11"/>
  <c r="BH736" i="11"/>
  <c r="BG736" i="11"/>
  <c r="BF736" i="11"/>
  <c r="T736" i="11"/>
  <c r="R736" i="11"/>
  <c r="P736" i="11"/>
  <c r="BI732" i="11"/>
  <c r="BH732" i="11"/>
  <c r="BG732" i="11"/>
  <c r="BF732" i="11"/>
  <c r="T732" i="11"/>
  <c r="R732" i="11"/>
  <c r="P732" i="11"/>
  <c r="BI731" i="11"/>
  <c r="BH731" i="11"/>
  <c r="BG731" i="11"/>
  <c r="BF731" i="11"/>
  <c r="T731" i="11"/>
  <c r="R731" i="11"/>
  <c r="P731" i="11"/>
  <c r="BI727" i="11"/>
  <c r="BH727" i="11"/>
  <c r="BG727" i="11"/>
  <c r="BF727" i="11"/>
  <c r="T727" i="11"/>
  <c r="R727" i="11"/>
  <c r="P727" i="11"/>
  <c r="BI726" i="11"/>
  <c r="BH726" i="11"/>
  <c r="BG726" i="11"/>
  <c r="BF726" i="11"/>
  <c r="T726" i="11"/>
  <c r="R726" i="11"/>
  <c r="P726" i="11"/>
  <c r="BI724" i="11"/>
  <c r="BH724" i="11"/>
  <c r="BG724" i="11"/>
  <c r="BF724" i="11"/>
  <c r="T724" i="11"/>
  <c r="R724" i="11"/>
  <c r="P724" i="11"/>
  <c r="BI720" i="11"/>
  <c r="BH720" i="11"/>
  <c r="BG720" i="11"/>
  <c r="BF720" i="11"/>
  <c r="T720" i="11"/>
  <c r="R720" i="11"/>
  <c r="P720" i="11"/>
  <c r="BI716" i="11"/>
  <c r="BH716" i="11"/>
  <c r="BG716" i="11"/>
  <c r="BF716" i="11"/>
  <c r="T716" i="11"/>
  <c r="R716" i="11"/>
  <c r="P716" i="11"/>
  <c r="BI712" i="11"/>
  <c r="BH712" i="11"/>
  <c r="BG712" i="11"/>
  <c r="BF712" i="11"/>
  <c r="T712" i="11"/>
  <c r="R712" i="11"/>
  <c r="P712" i="11"/>
  <c r="BI708" i="11"/>
  <c r="BH708" i="11"/>
  <c r="BG708" i="11"/>
  <c r="BF708" i="11"/>
  <c r="T708" i="11"/>
  <c r="R708" i="11"/>
  <c r="P708" i="11"/>
  <c r="BI704" i="11"/>
  <c r="BH704" i="11"/>
  <c r="BG704" i="11"/>
  <c r="BF704" i="11"/>
  <c r="T704" i="11"/>
  <c r="R704" i="11"/>
  <c r="P704" i="11"/>
  <c r="BI700" i="11"/>
  <c r="BH700" i="11"/>
  <c r="BG700" i="11"/>
  <c r="BF700" i="11"/>
  <c r="T700" i="11"/>
  <c r="R700" i="11"/>
  <c r="P700" i="11"/>
  <c r="BI695" i="11"/>
  <c r="BH695" i="11"/>
  <c r="BG695" i="11"/>
  <c r="BF695" i="11"/>
  <c r="T695" i="11"/>
  <c r="R695" i="11"/>
  <c r="P695" i="11"/>
  <c r="BI694" i="11"/>
  <c r="BH694" i="11"/>
  <c r="BG694" i="11"/>
  <c r="BF694" i="11"/>
  <c r="T694" i="11"/>
  <c r="R694" i="11"/>
  <c r="P694" i="11"/>
  <c r="BI690" i="11"/>
  <c r="BH690" i="11"/>
  <c r="BG690" i="11"/>
  <c r="BF690" i="11"/>
  <c r="T690" i="11"/>
  <c r="R690" i="11"/>
  <c r="P690" i="11"/>
  <c r="BI689" i="11"/>
  <c r="BH689" i="11"/>
  <c r="BG689" i="11"/>
  <c r="BF689" i="11"/>
  <c r="T689" i="11"/>
  <c r="R689" i="11"/>
  <c r="P689" i="11"/>
  <c r="BI685" i="11"/>
  <c r="BH685" i="11"/>
  <c r="BG685" i="11"/>
  <c r="BF685" i="11"/>
  <c r="T685" i="11"/>
  <c r="R685" i="11"/>
  <c r="P685" i="11"/>
  <c r="BI684" i="11"/>
  <c r="BH684" i="11"/>
  <c r="BG684" i="11"/>
  <c r="BF684" i="11"/>
  <c r="T684" i="11"/>
  <c r="R684" i="11"/>
  <c r="P684" i="11"/>
  <c r="BI680" i="11"/>
  <c r="BH680" i="11"/>
  <c r="BG680" i="11"/>
  <c r="BF680" i="11"/>
  <c r="T680" i="11"/>
  <c r="R680" i="11"/>
  <c r="P680" i="11"/>
  <c r="BI679" i="11"/>
  <c r="BH679" i="11"/>
  <c r="BG679" i="11"/>
  <c r="BF679" i="11"/>
  <c r="T679" i="11"/>
  <c r="R679" i="11"/>
  <c r="P679" i="11"/>
  <c r="BI675" i="11"/>
  <c r="BH675" i="11"/>
  <c r="BG675" i="11"/>
  <c r="BF675" i="11"/>
  <c r="T675" i="11"/>
  <c r="R675" i="11"/>
  <c r="P675" i="11"/>
  <c r="BI674" i="11"/>
  <c r="BH674" i="11"/>
  <c r="BG674" i="11"/>
  <c r="BF674" i="11"/>
  <c r="T674" i="11"/>
  <c r="R674" i="11"/>
  <c r="P674" i="11"/>
  <c r="BI670" i="11"/>
  <c r="BH670" i="11"/>
  <c r="BG670" i="11"/>
  <c r="BF670" i="11"/>
  <c r="T670" i="11"/>
  <c r="R670" i="11"/>
  <c r="P670" i="11"/>
  <c r="BI669" i="11"/>
  <c r="BH669" i="11"/>
  <c r="BG669" i="11"/>
  <c r="BF669" i="11"/>
  <c r="T669" i="11"/>
  <c r="R669" i="11"/>
  <c r="P669" i="11"/>
  <c r="BI665" i="11"/>
  <c r="BH665" i="11"/>
  <c r="BG665" i="11"/>
  <c r="BF665" i="11"/>
  <c r="T665" i="11"/>
  <c r="R665" i="11"/>
  <c r="P665" i="11"/>
  <c r="BI664" i="11"/>
  <c r="BH664" i="11"/>
  <c r="BG664" i="11"/>
  <c r="BF664" i="11"/>
  <c r="T664" i="11"/>
  <c r="R664" i="11"/>
  <c r="P664" i="11"/>
  <c r="BI660" i="11"/>
  <c r="BH660" i="11"/>
  <c r="BG660" i="11"/>
  <c r="BF660" i="11"/>
  <c r="T660" i="11"/>
  <c r="R660" i="11"/>
  <c r="P660" i="11"/>
  <c r="BI659" i="11"/>
  <c r="BH659" i="11"/>
  <c r="BG659" i="11"/>
  <c r="BF659" i="11"/>
  <c r="T659" i="11"/>
  <c r="R659" i="11"/>
  <c r="P659" i="11"/>
  <c r="BI657" i="11"/>
  <c r="BH657" i="11"/>
  <c r="BG657" i="11"/>
  <c r="BF657" i="11"/>
  <c r="T657" i="11"/>
  <c r="R657" i="11"/>
  <c r="P657" i="11"/>
  <c r="BI653" i="11"/>
  <c r="BH653" i="11"/>
  <c r="BG653" i="11"/>
  <c r="BF653" i="11"/>
  <c r="T653" i="11"/>
  <c r="R653" i="11"/>
  <c r="P653" i="11"/>
  <c r="BI649" i="11"/>
  <c r="BH649" i="11"/>
  <c r="BG649" i="11"/>
  <c r="BF649" i="11"/>
  <c r="T649" i="11"/>
  <c r="R649" i="11"/>
  <c r="P649" i="11"/>
  <c r="BI645" i="11"/>
  <c r="BH645" i="11"/>
  <c r="BG645" i="11"/>
  <c r="BF645" i="11"/>
  <c r="T645" i="11"/>
  <c r="R645" i="11"/>
  <c r="P645" i="11"/>
  <c r="BI641" i="11"/>
  <c r="BH641" i="11"/>
  <c r="BG641" i="11"/>
  <c r="BF641" i="11"/>
  <c r="T641" i="11"/>
  <c r="R641" i="11"/>
  <c r="P641" i="11"/>
  <c r="BI637" i="11"/>
  <c r="BH637" i="11"/>
  <c r="BG637" i="11"/>
  <c r="BF637" i="11"/>
  <c r="T637" i="11"/>
  <c r="R637" i="11"/>
  <c r="P637" i="11"/>
  <c r="BI633" i="11"/>
  <c r="BH633" i="11"/>
  <c r="BG633" i="11"/>
  <c r="BF633" i="11"/>
  <c r="T633" i="11"/>
  <c r="R633" i="11"/>
  <c r="P633" i="11"/>
  <c r="BI629" i="11"/>
  <c r="BH629" i="11"/>
  <c r="BG629" i="11"/>
  <c r="BF629" i="11"/>
  <c r="T629" i="11"/>
  <c r="R629" i="11"/>
  <c r="P629" i="11"/>
  <c r="BI628" i="11"/>
  <c r="BH628" i="11"/>
  <c r="BG628" i="11"/>
  <c r="BF628" i="11"/>
  <c r="T628" i="11"/>
  <c r="R628" i="11"/>
  <c r="P628" i="11"/>
  <c r="BI624" i="11"/>
  <c r="BH624" i="11"/>
  <c r="BG624" i="11"/>
  <c r="BF624" i="11"/>
  <c r="T624" i="11"/>
  <c r="R624" i="11"/>
  <c r="P624" i="11"/>
  <c r="BI620" i="11"/>
  <c r="BH620" i="11"/>
  <c r="BG620" i="11"/>
  <c r="BF620" i="11"/>
  <c r="T620" i="11"/>
  <c r="R620" i="11"/>
  <c r="P620" i="11"/>
  <c r="BI616" i="11"/>
  <c r="BH616" i="11"/>
  <c r="BG616" i="11"/>
  <c r="BF616" i="11"/>
  <c r="T616" i="11"/>
  <c r="R616" i="11"/>
  <c r="P616" i="11"/>
  <c r="BI612" i="11"/>
  <c r="BH612" i="11"/>
  <c r="BG612" i="11"/>
  <c r="BF612" i="11"/>
  <c r="T612" i="11"/>
  <c r="R612" i="11"/>
  <c r="P612" i="11"/>
  <c r="BI608" i="11"/>
  <c r="BH608" i="11"/>
  <c r="BG608" i="11"/>
  <c r="BF608" i="11"/>
  <c r="T608" i="11"/>
  <c r="R608" i="11"/>
  <c r="P608" i="11"/>
  <c r="BI604" i="11"/>
  <c r="BH604" i="11"/>
  <c r="BG604" i="11"/>
  <c r="BF604" i="11"/>
  <c r="T604" i="11"/>
  <c r="R604" i="11"/>
  <c r="P604" i="11"/>
  <c r="BI600" i="11"/>
  <c r="BH600" i="11"/>
  <c r="BG600" i="11"/>
  <c r="BF600" i="11"/>
  <c r="T600" i="11"/>
  <c r="R600" i="11"/>
  <c r="P600" i="11"/>
  <c r="BI599" i="11"/>
  <c r="BH599" i="11"/>
  <c r="BG599" i="11"/>
  <c r="BF599" i="11"/>
  <c r="T599" i="11"/>
  <c r="R599" i="11"/>
  <c r="P599" i="11"/>
  <c r="BI595" i="11"/>
  <c r="BH595" i="11"/>
  <c r="BG595" i="11"/>
  <c r="BF595" i="11"/>
  <c r="T595" i="11"/>
  <c r="R595" i="11"/>
  <c r="P595" i="11"/>
  <c r="BI594" i="11"/>
  <c r="BH594" i="11"/>
  <c r="BG594" i="11"/>
  <c r="BF594" i="11"/>
  <c r="T594" i="11"/>
  <c r="R594" i="11"/>
  <c r="P594" i="11"/>
  <c r="BI590" i="11"/>
  <c r="BH590" i="11"/>
  <c r="BG590" i="11"/>
  <c r="BF590" i="11"/>
  <c r="T590" i="11"/>
  <c r="R590" i="11"/>
  <c r="P590" i="11"/>
  <c r="BI589" i="11"/>
  <c r="BH589" i="11"/>
  <c r="BG589" i="11"/>
  <c r="BF589" i="11"/>
  <c r="T589" i="11"/>
  <c r="R589" i="11"/>
  <c r="P589" i="11"/>
  <c r="BI585" i="11"/>
  <c r="BH585" i="11"/>
  <c r="BG585" i="11"/>
  <c r="BF585" i="11"/>
  <c r="T585" i="11"/>
  <c r="R585" i="11"/>
  <c r="P585" i="11"/>
  <c r="BI584" i="11"/>
  <c r="BH584" i="11"/>
  <c r="BG584" i="11"/>
  <c r="BF584" i="11"/>
  <c r="T584" i="11"/>
  <c r="R584" i="11"/>
  <c r="P584" i="11"/>
  <c r="BI580" i="11"/>
  <c r="BH580" i="11"/>
  <c r="BG580" i="11"/>
  <c r="BF580" i="11"/>
  <c r="T580" i="11"/>
  <c r="R580" i="11"/>
  <c r="P580" i="11"/>
  <c r="BI579" i="11"/>
  <c r="BH579" i="11"/>
  <c r="BG579" i="11"/>
  <c r="BF579" i="11"/>
  <c r="T579" i="11"/>
  <c r="R579" i="11"/>
  <c r="P579" i="11"/>
  <c r="BI575" i="11"/>
  <c r="BH575" i="11"/>
  <c r="BG575" i="11"/>
  <c r="BF575" i="11"/>
  <c r="T575" i="11"/>
  <c r="R575" i="11"/>
  <c r="P575" i="11"/>
  <c r="BI574" i="11"/>
  <c r="BH574" i="11"/>
  <c r="BG574" i="11"/>
  <c r="BF574" i="11"/>
  <c r="T574" i="11"/>
  <c r="R574" i="11"/>
  <c r="P574" i="11"/>
  <c r="BI570" i="11"/>
  <c r="BH570" i="11"/>
  <c r="BG570" i="11"/>
  <c r="BF570" i="11"/>
  <c r="T570" i="11"/>
  <c r="R570" i="11"/>
  <c r="P570" i="11"/>
  <c r="BI569" i="11"/>
  <c r="BH569" i="11"/>
  <c r="BG569" i="11"/>
  <c r="BF569" i="11"/>
  <c r="T569" i="11"/>
  <c r="R569" i="11"/>
  <c r="P569" i="11"/>
  <c r="BI565" i="11"/>
  <c r="BH565" i="11"/>
  <c r="BG565" i="11"/>
  <c r="BF565" i="11"/>
  <c r="T565" i="11"/>
  <c r="R565" i="11"/>
  <c r="P565" i="11"/>
  <c r="BI561" i="11"/>
  <c r="BH561" i="11"/>
  <c r="BG561" i="11"/>
  <c r="BF561" i="11"/>
  <c r="T561" i="11"/>
  <c r="R561" i="11"/>
  <c r="P561" i="11"/>
  <c r="BI560" i="11"/>
  <c r="BH560" i="11"/>
  <c r="BG560" i="11"/>
  <c r="BF560" i="11"/>
  <c r="T560" i="11"/>
  <c r="R560" i="11"/>
  <c r="P560" i="11"/>
  <c r="BI556" i="11"/>
  <c r="BH556" i="11"/>
  <c r="BG556" i="11"/>
  <c r="BF556" i="11"/>
  <c r="T556" i="11"/>
  <c r="R556" i="11"/>
  <c r="P556" i="11"/>
  <c r="BI555" i="11"/>
  <c r="BH555" i="11"/>
  <c r="BG555" i="11"/>
  <c r="BF555" i="11"/>
  <c r="T555" i="11"/>
  <c r="R555" i="11"/>
  <c r="P555" i="11"/>
  <c r="BI551" i="11"/>
  <c r="BH551" i="11"/>
  <c r="BG551" i="11"/>
  <c r="BF551" i="11"/>
  <c r="T551" i="11"/>
  <c r="R551" i="11"/>
  <c r="P551" i="11"/>
  <c r="BI550" i="11"/>
  <c r="BH550" i="11"/>
  <c r="BG550" i="11"/>
  <c r="BF550" i="11"/>
  <c r="T550" i="11"/>
  <c r="R550" i="11"/>
  <c r="P550" i="11"/>
  <c r="BI546" i="11"/>
  <c r="BH546" i="11"/>
  <c r="BG546" i="11"/>
  <c r="BF546" i="11"/>
  <c r="T546" i="11"/>
  <c r="R546" i="11"/>
  <c r="P546" i="11"/>
  <c r="BI545" i="11"/>
  <c r="BH545" i="11"/>
  <c r="BG545" i="11"/>
  <c r="BF545" i="11"/>
  <c r="T545" i="11"/>
  <c r="R545" i="11"/>
  <c r="P545" i="11"/>
  <c r="BI541" i="11"/>
  <c r="BH541" i="11"/>
  <c r="BG541" i="11"/>
  <c r="BF541" i="11"/>
  <c r="T541" i="11"/>
  <c r="R541" i="11"/>
  <c r="P541" i="11"/>
  <c r="BI540" i="11"/>
  <c r="BH540" i="11"/>
  <c r="BG540" i="11"/>
  <c r="BF540" i="11"/>
  <c r="T540" i="11"/>
  <c r="R540" i="11"/>
  <c r="P540" i="11"/>
  <c r="BI536" i="11"/>
  <c r="BH536" i="11"/>
  <c r="BG536" i="11"/>
  <c r="BF536" i="11"/>
  <c r="T536" i="11"/>
  <c r="R536" i="11"/>
  <c r="P536" i="11"/>
  <c r="BI535" i="11"/>
  <c r="BH535" i="11"/>
  <c r="BG535" i="11"/>
  <c r="BF535" i="11"/>
  <c r="T535" i="11"/>
  <c r="R535" i="11"/>
  <c r="P535" i="11"/>
  <c r="BI531" i="11"/>
  <c r="BH531" i="11"/>
  <c r="BG531" i="11"/>
  <c r="BF531" i="11"/>
  <c r="T531" i="11"/>
  <c r="R531" i="11"/>
  <c r="P531" i="11"/>
  <c r="BI530" i="11"/>
  <c r="BH530" i="11"/>
  <c r="BG530" i="11"/>
  <c r="BF530" i="11"/>
  <c r="T530" i="11"/>
  <c r="R530" i="11"/>
  <c r="P530" i="11"/>
  <c r="BI526" i="11"/>
  <c r="BH526" i="11"/>
  <c r="BG526" i="11"/>
  <c r="BF526" i="11"/>
  <c r="T526" i="11"/>
  <c r="R526" i="11"/>
  <c r="P526" i="11"/>
  <c r="BI525" i="11"/>
  <c r="BH525" i="11"/>
  <c r="BG525" i="11"/>
  <c r="BF525" i="11"/>
  <c r="T525" i="11"/>
  <c r="R525" i="11"/>
  <c r="P525" i="11"/>
  <c r="BI521" i="11"/>
  <c r="BH521" i="11"/>
  <c r="BG521" i="11"/>
  <c r="BF521" i="11"/>
  <c r="T521" i="11"/>
  <c r="R521" i="11"/>
  <c r="P521" i="11"/>
  <c r="BI520" i="11"/>
  <c r="BH520" i="11"/>
  <c r="BG520" i="11"/>
  <c r="BF520" i="11"/>
  <c r="T520" i="11"/>
  <c r="R520" i="11"/>
  <c r="P520" i="11"/>
  <c r="BI516" i="11"/>
  <c r="BH516" i="11"/>
  <c r="BG516" i="11"/>
  <c r="BF516" i="11"/>
  <c r="T516" i="11"/>
  <c r="R516" i="11"/>
  <c r="P516" i="11"/>
  <c r="BI515" i="11"/>
  <c r="BH515" i="11"/>
  <c r="BG515" i="11"/>
  <c r="BF515" i="11"/>
  <c r="T515" i="11"/>
  <c r="R515" i="11"/>
  <c r="P515" i="11"/>
  <c r="BI511" i="11"/>
  <c r="BH511" i="11"/>
  <c r="BG511" i="11"/>
  <c r="BF511" i="11"/>
  <c r="T511" i="11"/>
  <c r="R511" i="11"/>
  <c r="P511" i="11"/>
  <c r="BI510" i="11"/>
  <c r="BH510" i="11"/>
  <c r="BG510" i="11"/>
  <c r="BF510" i="11"/>
  <c r="T510" i="11"/>
  <c r="R510" i="11"/>
  <c r="P510" i="11"/>
  <c r="BI506" i="11"/>
  <c r="BH506" i="11"/>
  <c r="BG506" i="11"/>
  <c r="BF506" i="11"/>
  <c r="T506" i="11"/>
  <c r="R506" i="11"/>
  <c r="P506" i="11"/>
  <c r="BI505" i="11"/>
  <c r="BH505" i="11"/>
  <c r="BG505" i="11"/>
  <c r="BF505" i="11"/>
  <c r="T505" i="11"/>
  <c r="R505" i="11"/>
  <c r="P505" i="11"/>
  <c r="BI501" i="11"/>
  <c r="BH501" i="11"/>
  <c r="BG501" i="11"/>
  <c r="BF501" i="11"/>
  <c r="T501" i="11"/>
  <c r="R501" i="11"/>
  <c r="P501" i="11"/>
  <c r="BI500" i="11"/>
  <c r="BH500" i="11"/>
  <c r="BG500" i="11"/>
  <c r="BF500" i="11"/>
  <c r="T500" i="11"/>
  <c r="R500" i="11"/>
  <c r="P500" i="11"/>
  <c r="BI498" i="11"/>
  <c r="BH498" i="11"/>
  <c r="BG498" i="11"/>
  <c r="BF498" i="11"/>
  <c r="T498" i="11"/>
  <c r="R498" i="11"/>
  <c r="P498" i="11"/>
  <c r="BI494" i="11"/>
  <c r="BH494" i="11"/>
  <c r="BG494" i="11"/>
  <c r="BF494" i="11"/>
  <c r="T494" i="11"/>
  <c r="R494" i="11"/>
  <c r="P494" i="11"/>
  <c r="BI490" i="11"/>
  <c r="BH490" i="11"/>
  <c r="BG490" i="11"/>
  <c r="BF490" i="11"/>
  <c r="T490" i="11"/>
  <c r="R490" i="11"/>
  <c r="P490" i="11"/>
  <c r="BI486" i="11"/>
  <c r="BH486" i="11"/>
  <c r="BG486" i="11"/>
  <c r="BF486" i="11"/>
  <c r="T486" i="11"/>
  <c r="R486" i="11"/>
  <c r="P486" i="11"/>
  <c r="BI482" i="11"/>
  <c r="BH482" i="11"/>
  <c r="BG482" i="11"/>
  <c r="BF482" i="11"/>
  <c r="T482" i="11"/>
  <c r="R482" i="11"/>
  <c r="P482" i="11"/>
  <c r="BI478" i="11"/>
  <c r="BH478" i="11"/>
  <c r="BG478" i="11"/>
  <c r="BF478" i="11"/>
  <c r="T478" i="11"/>
  <c r="R478" i="11"/>
  <c r="P478" i="11"/>
  <c r="BI477" i="11"/>
  <c r="BH477" i="11"/>
  <c r="BG477" i="11"/>
  <c r="BF477" i="11"/>
  <c r="T477" i="11"/>
  <c r="R477" i="11"/>
  <c r="P477" i="11"/>
  <c r="BI473" i="11"/>
  <c r="BH473" i="11"/>
  <c r="BG473" i="11"/>
  <c r="BF473" i="11"/>
  <c r="T473" i="11"/>
  <c r="R473" i="11"/>
  <c r="P473" i="11"/>
  <c r="BI469" i="11"/>
  <c r="BH469" i="11"/>
  <c r="BG469" i="11"/>
  <c r="BF469" i="11"/>
  <c r="T469" i="11"/>
  <c r="R469" i="11"/>
  <c r="P469" i="11"/>
  <c r="BI465" i="11"/>
  <c r="BH465" i="11"/>
  <c r="BG465" i="11"/>
  <c r="BF465" i="11"/>
  <c r="T465" i="11"/>
  <c r="R465" i="11"/>
  <c r="P465" i="11"/>
  <c r="BI461" i="11"/>
  <c r="BH461" i="11"/>
  <c r="BG461" i="11"/>
  <c r="BF461" i="11"/>
  <c r="T461" i="11"/>
  <c r="R461" i="11"/>
  <c r="P461" i="11"/>
  <c r="BI457" i="11"/>
  <c r="BH457" i="11"/>
  <c r="BG457" i="11"/>
  <c r="BF457" i="11"/>
  <c r="T457" i="11"/>
  <c r="R457" i="11"/>
  <c r="P457" i="11"/>
  <c r="BI453" i="11"/>
  <c r="BH453" i="11"/>
  <c r="BG453" i="11"/>
  <c r="BF453" i="11"/>
  <c r="T453" i="11"/>
  <c r="R453" i="11"/>
  <c r="P453" i="11"/>
  <c r="BI449" i="11"/>
  <c r="BH449" i="11"/>
  <c r="BG449" i="11"/>
  <c r="BF449" i="11"/>
  <c r="T449" i="11"/>
  <c r="R449" i="11"/>
  <c r="P449" i="11"/>
  <c r="BI448" i="11"/>
  <c r="BH448" i="11"/>
  <c r="BG448" i="11"/>
  <c r="BF448" i="11"/>
  <c r="T448" i="11"/>
  <c r="R448" i="11"/>
  <c r="P448" i="11"/>
  <c r="BI444" i="11"/>
  <c r="BH444" i="11"/>
  <c r="BG444" i="11"/>
  <c r="BF444" i="11"/>
  <c r="T444" i="11"/>
  <c r="R444" i="11"/>
  <c r="P444" i="11"/>
  <c r="BI443" i="11"/>
  <c r="BH443" i="11"/>
  <c r="BG443" i="11"/>
  <c r="BF443" i="11"/>
  <c r="T443" i="11"/>
  <c r="R443" i="11"/>
  <c r="P443" i="11"/>
  <c r="BI439" i="11"/>
  <c r="BH439" i="11"/>
  <c r="BG439" i="11"/>
  <c r="BF439" i="11"/>
  <c r="T439" i="11"/>
  <c r="R439" i="11"/>
  <c r="P439" i="11"/>
  <c r="BI438" i="11"/>
  <c r="BH438" i="11"/>
  <c r="BG438" i="11"/>
  <c r="BF438" i="11"/>
  <c r="T438" i="11"/>
  <c r="R438" i="11"/>
  <c r="P438" i="11"/>
  <c r="BI434" i="11"/>
  <c r="BH434" i="11"/>
  <c r="BG434" i="11"/>
  <c r="BF434" i="11"/>
  <c r="T434" i="11"/>
  <c r="R434" i="11"/>
  <c r="P434" i="11"/>
  <c r="BI433" i="11"/>
  <c r="BH433" i="11"/>
  <c r="BG433" i="11"/>
  <c r="BF433" i="11"/>
  <c r="T433" i="11"/>
  <c r="R433" i="11"/>
  <c r="P433" i="11"/>
  <c r="BI429" i="11"/>
  <c r="BH429" i="11"/>
  <c r="BG429" i="11"/>
  <c r="BF429" i="11"/>
  <c r="T429" i="11"/>
  <c r="R429" i="11"/>
  <c r="P429" i="11"/>
  <c r="BI428" i="11"/>
  <c r="BH428" i="11"/>
  <c r="BG428" i="11"/>
  <c r="BF428" i="11"/>
  <c r="T428" i="11"/>
  <c r="R428" i="11"/>
  <c r="P428" i="11"/>
  <c r="BI424" i="11"/>
  <c r="BH424" i="11"/>
  <c r="BG424" i="11"/>
  <c r="BF424" i="11"/>
  <c r="T424" i="11"/>
  <c r="R424" i="11"/>
  <c r="P424" i="11"/>
  <c r="BI423" i="11"/>
  <c r="BH423" i="11"/>
  <c r="BG423" i="11"/>
  <c r="BF423" i="11"/>
  <c r="T423" i="11"/>
  <c r="R423" i="11"/>
  <c r="P423" i="11"/>
  <c r="BI419" i="11"/>
  <c r="BH419" i="11"/>
  <c r="BG419" i="11"/>
  <c r="BF419" i="11"/>
  <c r="T419" i="11"/>
  <c r="R419" i="11"/>
  <c r="P419" i="11"/>
  <c r="BI418" i="11"/>
  <c r="BH418" i="11"/>
  <c r="BG418" i="11"/>
  <c r="BF418" i="11"/>
  <c r="T418" i="11"/>
  <c r="R418" i="11"/>
  <c r="P418" i="11"/>
  <c r="BI414" i="11"/>
  <c r="BH414" i="11"/>
  <c r="BG414" i="11"/>
  <c r="BF414" i="11"/>
  <c r="T414" i="11"/>
  <c r="R414" i="11"/>
  <c r="P414" i="11"/>
  <c r="BI413" i="11"/>
  <c r="BH413" i="11"/>
  <c r="BG413" i="11"/>
  <c r="BF413" i="11"/>
  <c r="T413" i="11"/>
  <c r="R413" i="11"/>
  <c r="P413" i="11"/>
  <c r="BI409" i="11"/>
  <c r="BH409" i="11"/>
  <c r="BG409" i="11"/>
  <c r="BF409" i="11"/>
  <c r="T409" i="11"/>
  <c r="R409" i="11"/>
  <c r="P409" i="11"/>
  <c r="BI408" i="11"/>
  <c r="BH408" i="11"/>
  <c r="BG408" i="11"/>
  <c r="BF408" i="11"/>
  <c r="T408" i="11"/>
  <c r="R408" i="11"/>
  <c r="P408" i="11"/>
  <c r="BI404" i="11"/>
  <c r="BH404" i="11"/>
  <c r="BG404" i="11"/>
  <c r="BF404" i="11"/>
  <c r="T404" i="11"/>
  <c r="R404" i="11"/>
  <c r="P404" i="11"/>
  <c r="BI400" i="11"/>
  <c r="BH400" i="11"/>
  <c r="BG400" i="11"/>
  <c r="BF400" i="11"/>
  <c r="T400" i="11"/>
  <c r="R400" i="11"/>
  <c r="P400" i="11"/>
  <c r="BI396" i="11"/>
  <c r="BH396" i="11"/>
  <c r="BG396" i="11"/>
  <c r="BF396" i="11"/>
  <c r="T396" i="11"/>
  <c r="R396" i="11"/>
  <c r="P396" i="11"/>
  <c r="BI392" i="11"/>
  <c r="BH392" i="11"/>
  <c r="BG392" i="11"/>
  <c r="BF392" i="11"/>
  <c r="T392" i="11"/>
  <c r="R392" i="11"/>
  <c r="P392" i="11"/>
  <c r="BI388" i="11"/>
  <c r="BH388" i="11"/>
  <c r="BG388" i="11"/>
  <c r="BF388" i="11"/>
  <c r="T388" i="11"/>
  <c r="R388" i="11"/>
  <c r="P388" i="11"/>
  <c r="BI384" i="11"/>
  <c r="BH384" i="11"/>
  <c r="BG384" i="11"/>
  <c r="BF384" i="11"/>
  <c r="T384" i="11"/>
  <c r="R384" i="11"/>
  <c r="P384" i="11"/>
  <c r="BI380" i="11"/>
  <c r="BH380" i="11"/>
  <c r="BG380" i="11"/>
  <c r="BF380" i="11"/>
  <c r="T380" i="11"/>
  <c r="R380" i="11"/>
  <c r="P380" i="11"/>
  <c r="BI376" i="11"/>
  <c r="BH376" i="11"/>
  <c r="BG376" i="11"/>
  <c r="BF376" i="11"/>
  <c r="T376" i="11"/>
  <c r="R376" i="11"/>
  <c r="P376" i="11"/>
  <c r="BI372" i="11"/>
  <c r="BH372" i="11"/>
  <c r="BG372" i="11"/>
  <c r="BF372" i="11"/>
  <c r="T372" i="11"/>
  <c r="R372" i="11"/>
  <c r="P372" i="11"/>
  <c r="BI368" i="11"/>
  <c r="BH368" i="11"/>
  <c r="BG368" i="11"/>
  <c r="BF368" i="11"/>
  <c r="T368" i="11"/>
  <c r="R368" i="11"/>
  <c r="P368" i="11"/>
  <c r="BI364" i="11"/>
  <c r="BH364" i="11"/>
  <c r="BG364" i="11"/>
  <c r="BF364" i="11"/>
  <c r="T364" i="11"/>
  <c r="R364" i="11"/>
  <c r="P364" i="11"/>
  <c r="BI360" i="11"/>
  <c r="BH360" i="11"/>
  <c r="BG360" i="11"/>
  <c r="BF360" i="11"/>
  <c r="T360" i="11"/>
  <c r="R360" i="11"/>
  <c r="P360" i="11"/>
  <c r="BI359" i="11"/>
  <c r="BH359" i="11"/>
  <c r="BG359" i="11"/>
  <c r="BF359" i="11"/>
  <c r="T359" i="11"/>
  <c r="R359" i="11"/>
  <c r="P359" i="11"/>
  <c r="BI355" i="11"/>
  <c r="BH355" i="11"/>
  <c r="BG355" i="11"/>
  <c r="BF355" i="11"/>
  <c r="T355" i="11"/>
  <c r="R355" i="11"/>
  <c r="P355" i="11"/>
  <c r="BI351" i="11"/>
  <c r="BH351" i="11"/>
  <c r="BG351" i="11"/>
  <c r="BF351" i="11"/>
  <c r="T351" i="11"/>
  <c r="R351" i="11"/>
  <c r="P351" i="11"/>
  <c r="BI347" i="11"/>
  <c r="BH347" i="11"/>
  <c r="BG347" i="11"/>
  <c r="BF347" i="11"/>
  <c r="T347" i="11"/>
  <c r="R347" i="11"/>
  <c r="P347" i="11"/>
  <c r="BI343" i="11"/>
  <c r="BH343" i="11"/>
  <c r="BG343" i="11"/>
  <c r="BF343" i="11"/>
  <c r="T343" i="11"/>
  <c r="R343" i="11"/>
  <c r="P343" i="11"/>
  <c r="BI339" i="11"/>
  <c r="BH339" i="11"/>
  <c r="BG339" i="11"/>
  <c r="BF339" i="11"/>
  <c r="T339" i="11"/>
  <c r="R339" i="11"/>
  <c r="P339" i="11"/>
  <c r="BI335" i="11"/>
  <c r="BH335" i="11"/>
  <c r="BG335" i="11"/>
  <c r="BF335" i="11"/>
  <c r="T335" i="11"/>
  <c r="R335" i="11"/>
  <c r="P335" i="11"/>
  <c r="BI331" i="11"/>
  <c r="BH331" i="11"/>
  <c r="BG331" i="11"/>
  <c r="BF331" i="11"/>
  <c r="T331" i="11"/>
  <c r="R331" i="11"/>
  <c r="P331" i="11"/>
  <c r="BI327" i="11"/>
  <c r="BH327" i="11"/>
  <c r="BG327" i="11"/>
  <c r="BF327" i="11"/>
  <c r="T327" i="11"/>
  <c r="R327" i="11"/>
  <c r="P327" i="11"/>
  <c r="BI323" i="11"/>
  <c r="BH323" i="11"/>
  <c r="BG323" i="11"/>
  <c r="BF323" i="11"/>
  <c r="T323" i="11"/>
  <c r="R323" i="11"/>
  <c r="P323" i="11"/>
  <c r="BI319" i="11"/>
  <c r="BH319" i="11"/>
  <c r="BG319" i="11"/>
  <c r="BF319" i="11"/>
  <c r="T319" i="11"/>
  <c r="R319" i="11"/>
  <c r="P319" i="11"/>
  <c r="BI315" i="11"/>
  <c r="BH315" i="11"/>
  <c r="BG315" i="11"/>
  <c r="BF315" i="11"/>
  <c r="T315" i="11"/>
  <c r="R315" i="11"/>
  <c r="P315" i="11"/>
  <c r="BI314" i="11"/>
  <c r="BH314" i="11"/>
  <c r="BG314" i="11"/>
  <c r="BF314" i="11"/>
  <c r="T314" i="11"/>
  <c r="R314" i="11"/>
  <c r="P314" i="11"/>
  <c r="BI310" i="11"/>
  <c r="BH310" i="11"/>
  <c r="BG310" i="11"/>
  <c r="BF310" i="11"/>
  <c r="T310" i="11"/>
  <c r="R310" i="11"/>
  <c r="P310" i="11"/>
  <c r="BI307" i="11"/>
  <c r="BH307" i="11"/>
  <c r="BG307" i="11"/>
  <c r="BF307" i="11"/>
  <c r="T307" i="11"/>
  <c r="R307" i="11"/>
  <c r="P307" i="11"/>
  <c r="BI303" i="11"/>
  <c r="BH303" i="11"/>
  <c r="BG303" i="11"/>
  <c r="BF303" i="11"/>
  <c r="T303" i="11"/>
  <c r="R303" i="11"/>
  <c r="P303" i="11"/>
  <c r="BI302" i="11"/>
  <c r="BH302" i="11"/>
  <c r="BG302" i="11"/>
  <c r="BF302" i="11"/>
  <c r="T302" i="11"/>
  <c r="R302" i="11"/>
  <c r="P302" i="11"/>
  <c r="BI298" i="11"/>
  <c r="BH298" i="11"/>
  <c r="BG298" i="11"/>
  <c r="BF298" i="11"/>
  <c r="T298" i="11"/>
  <c r="R298" i="11"/>
  <c r="P298" i="11"/>
  <c r="BI297" i="11"/>
  <c r="BH297" i="11"/>
  <c r="BG297" i="11"/>
  <c r="BF297" i="11"/>
  <c r="T297" i="11"/>
  <c r="R297" i="11"/>
  <c r="P297" i="11"/>
  <c r="BI293" i="11"/>
  <c r="BH293" i="11"/>
  <c r="BG293" i="11"/>
  <c r="BF293" i="11"/>
  <c r="T293" i="11"/>
  <c r="R293" i="11"/>
  <c r="P293" i="11"/>
  <c r="BI292" i="11"/>
  <c r="BH292" i="11"/>
  <c r="BG292" i="11"/>
  <c r="BF292" i="11"/>
  <c r="T292" i="11"/>
  <c r="R292" i="11"/>
  <c r="P292" i="11"/>
  <c r="BI288" i="11"/>
  <c r="BH288" i="11"/>
  <c r="BG288" i="11"/>
  <c r="BF288" i="11"/>
  <c r="T288" i="11"/>
  <c r="R288" i="11"/>
  <c r="P288" i="11"/>
  <c r="BI287" i="11"/>
  <c r="BH287" i="11"/>
  <c r="BG287" i="11"/>
  <c r="BF287" i="11"/>
  <c r="T287" i="11"/>
  <c r="R287" i="11"/>
  <c r="P287" i="11"/>
  <c r="BI283" i="11"/>
  <c r="BH283" i="11"/>
  <c r="BG283" i="11"/>
  <c r="BF283" i="11"/>
  <c r="T283" i="11"/>
  <c r="R283" i="11"/>
  <c r="P283" i="11"/>
  <c r="BI282" i="11"/>
  <c r="BH282" i="11"/>
  <c r="BG282" i="11"/>
  <c r="BF282" i="11"/>
  <c r="T282" i="11"/>
  <c r="R282" i="11"/>
  <c r="P282" i="11"/>
  <c r="BI278" i="11"/>
  <c r="BH278" i="11"/>
  <c r="BG278" i="11"/>
  <c r="BF278" i="11"/>
  <c r="T278" i="11"/>
  <c r="R278" i="11"/>
  <c r="P278" i="11"/>
  <c r="BI277" i="11"/>
  <c r="BH277" i="11"/>
  <c r="BG277" i="11"/>
  <c r="BF277" i="11"/>
  <c r="T277" i="11"/>
  <c r="R277" i="11"/>
  <c r="P277" i="11"/>
  <c r="BI273" i="11"/>
  <c r="BH273" i="11"/>
  <c r="BG273" i="11"/>
  <c r="BF273" i="11"/>
  <c r="T273" i="11"/>
  <c r="R273" i="11"/>
  <c r="P273" i="11"/>
  <c r="BI272" i="11"/>
  <c r="BH272" i="11"/>
  <c r="BG272" i="11"/>
  <c r="BF272" i="11"/>
  <c r="T272" i="11"/>
  <c r="R272" i="11"/>
  <c r="P272" i="11"/>
  <c r="BI268" i="11"/>
  <c r="BH268" i="11"/>
  <c r="BG268" i="11"/>
  <c r="BF268" i="11"/>
  <c r="T268" i="11"/>
  <c r="R268" i="11"/>
  <c r="P268" i="11"/>
  <c r="BI265" i="11"/>
  <c r="BH265" i="11"/>
  <c r="BG265" i="11"/>
  <c r="BF265" i="11"/>
  <c r="T265" i="11"/>
  <c r="R265" i="11"/>
  <c r="P265" i="11"/>
  <c r="BI261" i="11"/>
  <c r="BH261" i="11"/>
  <c r="BG261" i="11"/>
  <c r="BF261" i="11"/>
  <c r="T261" i="11"/>
  <c r="R261" i="11"/>
  <c r="P261" i="11"/>
  <c r="BI260" i="11"/>
  <c r="BH260" i="11"/>
  <c r="BG260" i="11"/>
  <c r="BF260" i="11"/>
  <c r="T260" i="11"/>
  <c r="R260" i="11"/>
  <c r="P260" i="11"/>
  <c r="BI256" i="11"/>
  <c r="BH256" i="11"/>
  <c r="BG256" i="11"/>
  <c r="BF256" i="11"/>
  <c r="T256" i="11"/>
  <c r="R256" i="11"/>
  <c r="P256" i="11"/>
  <c r="BI255" i="11"/>
  <c r="BH255" i="11"/>
  <c r="BG255" i="11"/>
  <c r="BF255" i="11"/>
  <c r="T255" i="11"/>
  <c r="R255" i="11"/>
  <c r="P255" i="11"/>
  <c r="BI251" i="11"/>
  <c r="BH251" i="11"/>
  <c r="BG251" i="11"/>
  <c r="BF251" i="11"/>
  <c r="T251" i="11"/>
  <c r="R251" i="11"/>
  <c r="P251" i="11"/>
  <c r="BI250" i="11"/>
  <c r="BH250" i="11"/>
  <c r="BG250" i="11"/>
  <c r="BF250" i="11"/>
  <c r="T250" i="11"/>
  <c r="R250" i="11"/>
  <c r="P250" i="11"/>
  <c r="BI246" i="11"/>
  <c r="BH246" i="11"/>
  <c r="BG246" i="11"/>
  <c r="BF246" i="11"/>
  <c r="T246" i="11"/>
  <c r="R246" i="11"/>
  <c r="P246" i="11"/>
  <c r="BI245" i="11"/>
  <c r="BH245" i="11"/>
  <c r="BG245" i="11"/>
  <c r="BF245" i="11"/>
  <c r="T245" i="11"/>
  <c r="R245" i="11"/>
  <c r="P245" i="11"/>
  <c r="BI241" i="11"/>
  <c r="BH241" i="11"/>
  <c r="BG241" i="11"/>
  <c r="BF241" i="11"/>
  <c r="T241" i="11"/>
  <c r="R241" i="11"/>
  <c r="P241" i="11"/>
  <c r="BI240" i="11"/>
  <c r="BH240" i="11"/>
  <c r="BG240" i="11"/>
  <c r="BF240" i="11"/>
  <c r="T240" i="11"/>
  <c r="R240" i="11"/>
  <c r="P240" i="11"/>
  <c r="BI236" i="11"/>
  <c r="BH236" i="11"/>
  <c r="BG236" i="11"/>
  <c r="BF236" i="11"/>
  <c r="T236" i="11"/>
  <c r="R236" i="11"/>
  <c r="P236" i="11"/>
  <c r="BI235" i="11"/>
  <c r="BH235" i="11"/>
  <c r="BG235" i="11"/>
  <c r="BF235" i="11"/>
  <c r="T235" i="11"/>
  <c r="R235" i="11"/>
  <c r="P235" i="11"/>
  <c r="BI231" i="11"/>
  <c r="BH231" i="11"/>
  <c r="BG231" i="11"/>
  <c r="BF231" i="11"/>
  <c r="T231" i="11"/>
  <c r="R231" i="11"/>
  <c r="P231" i="11"/>
  <c r="BI230" i="11"/>
  <c r="BH230" i="11"/>
  <c r="BG230" i="11"/>
  <c r="BF230" i="11"/>
  <c r="T230" i="11"/>
  <c r="R230" i="11"/>
  <c r="P230" i="11"/>
  <c r="BI226" i="11"/>
  <c r="BH226" i="11"/>
  <c r="BG226" i="11"/>
  <c r="BF226" i="11"/>
  <c r="T226" i="11"/>
  <c r="R226" i="11"/>
  <c r="P226" i="11"/>
  <c r="BI225" i="11"/>
  <c r="BH225" i="11"/>
  <c r="BG225" i="11"/>
  <c r="BF225" i="11"/>
  <c r="T225" i="11"/>
  <c r="R225" i="11"/>
  <c r="P225" i="11"/>
  <c r="BI221" i="11"/>
  <c r="BH221" i="11"/>
  <c r="BG221" i="11"/>
  <c r="BF221" i="11"/>
  <c r="T221" i="11"/>
  <c r="R221" i="11"/>
  <c r="P221" i="11"/>
  <c r="BI220" i="11"/>
  <c r="BH220" i="11"/>
  <c r="BG220" i="11"/>
  <c r="BF220" i="11"/>
  <c r="T220" i="11"/>
  <c r="R220" i="11"/>
  <c r="P220" i="11"/>
  <c r="BI216" i="11"/>
  <c r="BH216" i="11"/>
  <c r="BG216" i="11"/>
  <c r="BF216" i="11"/>
  <c r="T216" i="11"/>
  <c r="R216" i="11"/>
  <c r="P216" i="11"/>
  <c r="BI215" i="11"/>
  <c r="BH215" i="11"/>
  <c r="BG215" i="11"/>
  <c r="BF215" i="11"/>
  <c r="T215" i="11"/>
  <c r="R215" i="11"/>
  <c r="P215" i="11"/>
  <c r="BI211" i="11"/>
  <c r="BH211" i="11"/>
  <c r="BG211" i="11"/>
  <c r="BF211" i="11"/>
  <c r="T211" i="11"/>
  <c r="R211" i="11"/>
  <c r="P211" i="11"/>
  <c r="BI210" i="11"/>
  <c r="BH210" i="11"/>
  <c r="BG210" i="11"/>
  <c r="BF210" i="11"/>
  <c r="T210" i="11"/>
  <c r="R210" i="11"/>
  <c r="P210" i="11"/>
  <c r="BI206" i="11"/>
  <c r="BH206" i="11"/>
  <c r="BG206" i="11"/>
  <c r="BF206" i="11"/>
  <c r="T206" i="11"/>
  <c r="R206" i="11"/>
  <c r="P206" i="11"/>
  <c r="BI205" i="11"/>
  <c r="BH205" i="11"/>
  <c r="BG205" i="11"/>
  <c r="BF205" i="11"/>
  <c r="T205" i="11"/>
  <c r="R205" i="11"/>
  <c r="P205" i="11"/>
  <c r="BI201" i="11"/>
  <c r="BH201" i="11"/>
  <c r="BG201" i="11"/>
  <c r="BF201" i="11"/>
  <c r="T201" i="11"/>
  <c r="R201" i="11"/>
  <c r="P201" i="11"/>
  <c r="BI200" i="11"/>
  <c r="BH200" i="11"/>
  <c r="BG200" i="11"/>
  <c r="BF200" i="11"/>
  <c r="T200" i="11"/>
  <c r="R200" i="11"/>
  <c r="P200" i="11"/>
  <c r="BI196" i="11"/>
  <c r="BH196" i="11"/>
  <c r="BG196" i="11"/>
  <c r="BF196" i="11"/>
  <c r="T196" i="11"/>
  <c r="R196" i="11"/>
  <c r="P196" i="11"/>
  <c r="BI195" i="11"/>
  <c r="BH195" i="11"/>
  <c r="BG195" i="11"/>
  <c r="BF195" i="11"/>
  <c r="T195" i="11"/>
  <c r="R195" i="11"/>
  <c r="P195" i="11"/>
  <c r="BI191" i="11"/>
  <c r="BH191" i="11"/>
  <c r="BG191" i="11"/>
  <c r="BF191" i="11"/>
  <c r="T191" i="11"/>
  <c r="R191" i="11"/>
  <c r="P191" i="11"/>
  <c r="BI190" i="11"/>
  <c r="BH190" i="11"/>
  <c r="BG190" i="11"/>
  <c r="BF190" i="11"/>
  <c r="T190" i="11"/>
  <c r="R190" i="11"/>
  <c r="P190" i="11"/>
  <c r="BI186" i="11"/>
  <c r="BH186" i="11"/>
  <c r="BG186" i="11"/>
  <c r="BF186" i="11"/>
  <c r="T186" i="11"/>
  <c r="R186" i="11"/>
  <c r="P186" i="11"/>
  <c r="BI185" i="11"/>
  <c r="BH185" i="11"/>
  <c r="BG185" i="11"/>
  <c r="BF185" i="11"/>
  <c r="T185" i="11"/>
  <c r="R185" i="11"/>
  <c r="P185" i="11"/>
  <c r="BI181" i="11"/>
  <c r="BH181" i="11"/>
  <c r="BG181" i="11"/>
  <c r="BF181" i="11"/>
  <c r="T181" i="11"/>
  <c r="R181" i="11"/>
  <c r="P181" i="11"/>
  <c r="BI180" i="11"/>
  <c r="BH180" i="11"/>
  <c r="BG180" i="11"/>
  <c r="BF180" i="11"/>
  <c r="T180" i="11"/>
  <c r="R180" i="11"/>
  <c r="P180" i="11"/>
  <c r="BI176" i="11"/>
  <c r="BH176" i="11"/>
  <c r="BG176" i="11"/>
  <c r="BF176" i="11"/>
  <c r="T176" i="11"/>
  <c r="R176" i="11"/>
  <c r="P176" i="11"/>
  <c r="BI175" i="11"/>
  <c r="BH175" i="11"/>
  <c r="BG175" i="11"/>
  <c r="BF175" i="11"/>
  <c r="T175" i="11"/>
  <c r="R175" i="11"/>
  <c r="P175" i="11"/>
  <c r="BI170" i="11"/>
  <c r="BH170" i="11"/>
  <c r="BG170" i="11"/>
  <c r="BF170" i="11"/>
  <c r="T170" i="11"/>
  <c r="R170" i="11"/>
  <c r="P170" i="11"/>
  <c r="BI166" i="11"/>
  <c r="BH166" i="11"/>
  <c r="BG166" i="11"/>
  <c r="BF166" i="11"/>
  <c r="T166" i="11"/>
  <c r="R166" i="11"/>
  <c r="P166" i="11"/>
  <c r="BI165" i="11"/>
  <c r="BH165" i="11"/>
  <c r="BG165" i="11"/>
  <c r="BF165" i="11"/>
  <c r="T165" i="11"/>
  <c r="R165" i="11"/>
  <c r="P165" i="11"/>
  <c r="BI161" i="11"/>
  <c r="BH161" i="11"/>
  <c r="BG161" i="11"/>
  <c r="BF161" i="11"/>
  <c r="T161" i="11"/>
  <c r="R161" i="11"/>
  <c r="P161" i="11"/>
  <c r="BI160" i="11"/>
  <c r="BH160" i="11"/>
  <c r="BG160" i="11"/>
  <c r="BF160" i="11"/>
  <c r="T160" i="11"/>
  <c r="R160" i="11"/>
  <c r="P160" i="11"/>
  <c r="BI156" i="11"/>
  <c r="BH156" i="11"/>
  <c r="BG156" i="11"/>
  <c r="BF156" i="11"/>
  <c r="T156" i="11"/>
  <c r="R156" i="11"/>
  <c r="P156" i="11"/>
  <c r="BI155" i="11"/>
  <c r="BH155" i="11"/>
  <c r="BG155" i="11"/>
  <c r="BF155" i="11"/>
  <c r="T155" i="11"/>
  <c r="R155" i="11"/>
  <c r="P155" i="11"/>
  <c r="BI151" i="11"/>
  <c r="BH151" i="11"/>
  <c r="BG151" i="11"/>
  <c r="BF151" i="11"/>
  <c r="T151" i="11"/>
  <c r="R151" i="11"/>
  <c r="P151" i="11"/>
  <c r="BI150" i="11"/>
  <c r="BH150" i="11"/>
  <c r="BG150" i="11"/>
  <c r="BF150" i="11"/>
  <c r="T150" i="11"/>
  <c r="R150" i="11"/>
  <c r="P150" i="11"/>
  <c r="BI145" i="11"/>
  <c r="BH145" i="11"/>
  <c r="BG145" i="11"/>
  <c r="BF145" i="11"/>
  <c r="T145" i="11"/>
  <c r="R145" i="11"/>
  <c r="P145" i="11"/>
  <c r="BI144" i="11"/>
  <c r="BH144" i="11"/>
  <c r="BG144" i="11"/>
  <c r="BF144" i="11"/>
  <c r="T144" i="11"/>
  <c r="R144" i="11"/>
  <c r="P144" i="11"/>
  <c r="BI140" i="11"/>
  <c r="BH140" i="11"/>
  <c r="BG140" i="11"/>
  <c r="BF140" i="11"/>
  <c r="T140" i="11"/>
  <c r="R140" i="11"/>
  <c r="P140" i="11"/>
  <c r="BI139" i="11"/>
  <c r="BH139" i="11"/>
  <c r="BG139" i="11"/>
  <c r="BF139" i="11"/>
  <c r="T139" i="11"/>
  <c r="R139" i="11"/>
  <c r="P139" i="11"/>
  <c r="BI135" i="11"/>
  <c r="BH135" i="11"/>
  <c r="BG135" i="11"/>
  <c r="BF135" i="11"/>
  <c r="T135" i="11"/>
  <c r="R135" i="11"/>
  <c r="P135" i="11"/>
  <c r="BI134" i="11"/>
  <c r="BH134" i="11"/>
  <c r="BG134" i="11"/>
  <c r="BF134" i="11"/>
  <c r="T134" i="11"/>
  <c r="R134" i="11"/>
  <c r="P134" i="11"/>
  <c r="BI130" i="11"/>
  <c r="BH130" i="11"/>
  <c r="BG130" i="11"/>
  <c r="BF130" i="11"/>
  <c r="T130" i="11"/>
  <c r="R130" i="11"/>
  <c r="P130" i="11"/>
  <c r="BI129" i="11"/>
  <c r="BH129" i="11"/>
  <c r="BG129" i="11"/>
  <c r="BF129" i="11"/>
  <c r="T129" i="11"/>
  <c r="R129" i="11"/>
  <c r="P129" i="11"/>
  <c r="BI125" i="11"/>
  <c r="BH125" i="11"/>
  <c r="BG125" i="11"/>
  <c r="BF125" i="11"/>
  <c r="T125" i="11"/>
  <c r="R125" i="11"/>
  <c r="P125" i="11"/>
  <c r="BI124" i="11"/>
  <c r="BH124" i="11"/>
  <c r="BG124" i="11"/>
  <c r="BF124" i="11"/>
  <c r="T124" i="11"/>
  <c r="R124" i="11"/>
  <c r="P124" i="11"/>
  <c r="BI120" i="11"/>
  <c r="BH120" i="11"/>
  <c r="BG120" i="11"/>
  <c r="BF120" i="11"/>
  <c r="T120" i="11"/>
  <c r="R120" i="11"/>
  <c r="P120" i="11"/>
  <c r="BI119" i="11"/>
  <c r="BH119" i="11"/>
  <c r="BG119" i="11"/>
  <c r="BF119" i="11"/>
  <c r="T119" i="11"/>
  <c r="R119" i="11"/>
  <c r="P119" i="11"/>
  <c r="BI115" i="11"/>
  <c r="BH115" i="11"/>
  <c r="BG115" i="11"/>
  <c r="BF115" i="11"/>
  <c r="T115" i="11"/>
  <c r="R115" i="11"/>
  <c r="P115" i="11"/>
  <c r="BI114" i="11"/>
  <c r="BH114" i="11"/>
  <c r="BG114" i="11"/>
  <c r="BF114" i="11"/>
  <c r="T114" i="11"/>
  <c r="R114" i="11"/>
  <c r="P114" i="11"/>
  <c r="BI110" i="11"/>
  <c r="BH110" i="11"/>
  <c r="BG110" i="11"/>
  <c r="BF110" i="11"/>
  <c r="T110" i="11"/>
  <c r="R110" i="11"/>
  <c r="P110" i="11"/>
  <c r="BI109" i="11"/>
  <c r="BH109" i="11"/>
  <c r="BG109" i="11"/>
  <c r="BF109" i="11"/>
  <c r="T109" i="11"/>
  <c r="R109" i="11"/>
  <c r="P109" i="11"/>
  <c r="BI105" i="11"/>
  <c r="BH105" i="11"/>
  <c r="BG105" i="11"/>
  <c r="BF105" i="11"/>
  <c r="T105" i="11"/>
  <c r="R105" i="11"/>
  <c r="P105" i="11"/>
  <c r="BI104" i="11"/>
  <c r="BH104" i="11"/>
  <c r="BG104" i="11"/>
  <c r="BF104" i="11"/>
  <c r="T104" i="11"/>
  <c r="R104" i="11"/>
  <c r="P104" i="11"/>
  <c r="BI100" i="11"/>
  <c r="BH100" i="11"/>
  <c r="BG100" i="11"/>
  <c r="BF100" i="11"/>
  <c r="T100" i="11"/>
  <c r="R100" i="11"/>
  <c r="P100" i="11"/>
  <c r="BI99" i="11"/>
  <c r="BH99" i="11"/>
  <c r="BG99" i="11"/>
  <c r="BF99" i="11"/>
  <c r="T99" i="11"/>
  <c r="R99" i="11"/>
  <c r="P99" i="11"/>
  <c r="BI95" i="11"/>
  <c r="BH95" i="11"/>
  <c r="BG95" i="11"/>
  <c r="BF95" i="11"/>
  <c r="T95" i="11"/>
  <c r="R95" i="11"/>
  <c r="P95" i="11"/>
  <c r="BI94" i="11"/>
  <c r="BH94" i="11"/>
  <c r="BG94" i="11"/>
  <c r="BF94" i="11"/>
  <c r="T94" i="11"/>
  <c r="R94" i="11"/>
  <c r="P94" i="11"/>
  <c r="F85" i="11"/>
  <c r="E83" i="11"/>
  <c r="F56" i="11"/>
  <c r="E54" i="11"/>
  <c r="J26" i="11"/>
  <c r="E26" i="11"/>
  <c r="J59" i="11"/>
  <c r="J25" i="11"/>
  <c r="J23" i="11"/>
  <c r="E23" i="11"/>
  <c r="J87" i="11"/>
  <c r="J22" i="11"/>
  <c r="J20" i="11"/>
  <c r="E20" i="11"/>
  <c r="F88" i="11"/>
  <c r="J19" i="11"/>
  <c r="J17" i="11"/>
  <c r="E17" i="11"/>
  <c r="F87" i="11"/>
  <c r="J16" i="11"/>
  <c r="J14" i="11"/>
  <c r="J56" i="11"/>
  <c r="E7" i="11"/>
  <c r="E50" i="11"/>
  <c r="J41" i="10"/>
  <c r="J40" i="10"/>
  <c r="AY68" i="1"/>
  <c r="J39" i="10"/>
  <c r="AX68" i="1"/>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3" i="10"/>
  <c r="BH113" i="10"/>
  <c r="BG113" i="10"/>
  <c r="BF113" i="10"/>
  <c r="T113" i="10"/>
  <c r="T112" i="10"/>
  <c r="R113" i="10"/>
  <c r="R112" i="10"/>
  <c r="P113"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F90" i="10"/>
  <c r="E88" i="10"/>
  <c r="F60" i="10"/>
  <c r="E58" i="10"/>
  <c r="J28" i="10"/>
  <c r="E28" i="10"/>
  <c r="J93" i="10"/>
  <c r="J27" i="10"/>
  <c r="J25" i="10"/>
  <c r="E25" i="10"/>
  <c r="J92" i="10"/>
  <c r="J24" i="10"/>
  <c r="J22" i="10"/>
  <c r="E22" i="10"/>
  <c r="F63" i="10"/>
  <c r="J21" i="10"/>
  <c r="J19" i="10"/>
  <c r="E19" i="10"/>
  <c r="F92" i="10"/>
  <c r="J18" i="10"/>
  <c r="J16" i="10"/>
  <c r="J60" i="10"/>
  <c r="E7" i="10"/>
  <c r="E82" i="10"/>
  <c r="J41" i="9"/>
  <c r="J40" i="9"/>
  <c r="AY67" i="1"/>
  <c r="J39" i="9"/>
  <c r="AX67" i="1"/>
  <c r="BI135" i="9"/>
  <c r="BH135" i="9"/>
  <c r="BG135" i="9"/>
  <c r="BF135" i="9"/>
  <c r="T135" i="9"/>
  <c r="R135" i="9"/>
  <c r="P135" i="9"/>
  <c r="BI134" i="9"/>
  <c r="BH134" i="9"/>
  <c r="BG134" i="9"/>
  <c r="BF134" i="9"/>
  <c r="T134" i="9"/>
  <c r="R134" i="9"/>
  <c r="P134"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7" i="9"/>
  <c r="BH127" i="9"/>
  <c r="BG127" i="9"/>
  <c r="BF127" i="9"/>
  <c r="T127" i="9"/>
  <c r="R127" i="9"/>
  <c r="P127" i="9"/>
  <c r="BI126" i="9"/>
  <c r="BH126" i="9"/>
  <c r="BG126" i="9"/>
  <c r="BF126" i="9"/>
  <c r="T126" i="9"/>
  <c r="R126" i="9"/>
  <c r="P126"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6" i="9"/>
  <c r="BH116" i="9"/>
  <c r="BG116" i="9"/>
  <c r="BF116" i="9"/>
  <c r="T116" i="9"/>
  <c r="R116" i="9"/>
  <c r="P116" i="9"/>
  <c r="BI114" i="9"/>
  <c r="BH114" i="9"/>
  <c r="BG114" i="9"/>
  <c r="BF114" i="9"/>
  <c r="T114" i="9"/>
  <c r="R114" i="9"/>
  <c r="P114"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6" i="9"/>
  <c r="BH96" i="9"/>
  <c r="BG96" i="9"/>
  <c r="BF96" i="9"/>
  <c r="T96" i="9"/>
  <c r="R96" i="9"/>
  <c r="P96" i="9"/>
  <c r="F88" i="9"/>
  <c r="E86" i="9"/>
  <c r="F60" i="9"/>
  <c r="E58" i="9"/>
  <c r="J28" i="9"/>
  <c r="E28" i="9"/>
  <c r="J91" i="9"/>
  <c r="J27" i="9"/>
  <c r="J25" i="9"/>
  <c r="E25" i="9"/>
  <c r="J90" i="9"/>
  <c r="J24" i="9"/>
  <c r="J22" i="9"/>
  <c r="E22" i="9"/>
  <c r="F91" i="9"/>
  <c r="J21" i="9"/>
  <c r="J19" i="9"/>
  <c r="E19" i="9"/>
  <c r="F62" i="9"/>
  <c r="J18" i="9"/>
  <c r="J16" i="9"/>
  <c r="J88" i="9"/>
  <c r="E7" i="9"/>
  <c r="E52" i="9"/>
  <c r="J41" i="8"/>
  <c r="J40" i="8"/>
  <c r="AY66" i="1"/>
  <c r="J39" i="8"/>
  <c r="AX66" i="1"/>
  <c r="BI330" i="8"/>
  <c r="BH330" i="8"/>
  <c r="BG330" i="8"/>
  <c r="BF330" i="8"/>
  <c r="T330" i="8"/>
  <c r="T329" i="8"/>
  <c r="T328" i="8"/>
  <c r="R330" i="8"/>
  <c r="R329" i="8"/>
  <c r="R328" i="8"/>
  <c r="P330" i="8"/>
  <c r="P329" i="8"/>
  <c r="P328" i="8"/>
  <c r="BI327" i="8"/>
  <c r="BH327" i="8"/>
  <c r="BG327" i="8"/>
  <c r="BF327" i="8"/>
  <c r="T327" i="8"/>
  <c r="R327" i="8"/>
  <c r="P327" i="8"/>
  <c r="BI326" i="8"/>
  <c r="BH326" i="8"/>
  <c r="BG326" i="8"/>
  <c r="BF326" i="8"/>
  <c r="T326" i="8"/>
  <c r="R326" i="8"/>
  <c r="P326" i="8"/>
  <c r="BI323" i="8"/>
  <c r="BH323" i="8"/>
  <c r="BG323" i="8"/>
  <c r="BF323" i="8"/>
  <c r="T323" i="8"/>
  <c r="R323" i="8"/>
  <c r="P323" i="8"/>
  <c r="BI322" i="8"/>
  <c r="BH322" i="8"/>
  <c r="BG322" i="8"/>
  <c r="BF322" i="8"/>
  <c r="T322" i="8"/>
  <c r="R322" i="8"/>
  <c r="P322" i="8"/>
  <c r="BI321" i="8"/>
  <c r="BH321" i="8"/>
  <c r="BG321" i="8"/>
  <c r="BF321" i="8"/>
  <c r="T321" i="8"/>
  <c r="R321" i="8"/>
  <c r="P321" i="8"/>
  <c r="BI320" i="8"/>
  <c r="BH320" i="8"/>
  <c r="BG320" i="8"/>
  <c r="BF320" i="8"/>
  <c r="T320" i="8"/>
  <c r="R320" i="8"/>
  <c r="P320" i="8"/>
  <c r="BI319" i="8"/>
  <c r="BH319" i="8"/>
  <c r="BG319" i="8"/>
  <c r="BF319" i="8"/>
  <c r="T319" i="8"/>
  <c r="R319" i="8"/>
  <c r="P319" i="8"/>
  <c r="BI318" i="8"/>
  <c r="BH318" i="8"/>
  <c r="BG318" i="8"/>
  <c r="BF318" i="8"/>
  <c r="T318" i="8"/>
  <c r="R318" i="8"/>
  <c r="P318" i="8"/>
  <c r="BI317" i="8"/>
  <c r="BH317" i="8"/>
  <c r="BG317" i="8"/>
  <c r="BF317" i="8"/>
  <c r="T317" i="8"/>
  <c r="R317" i="8"/>
  <c r="P317" i="8"/>
  <c r="BI316" i="8"/>
  <c r="BH316" i="8"/>
  <c r="BG316" i="8"/>
  <c r="BF316" i="8"/>
  <c r="T316" i="8"/>
  <c r="R316" i="8"/>
  <c r="P316" i="8"/>
  <c r="BI315" i="8"/>
  <c r="BH315" i="8"/>
  <c r="BG315" i="8"/>
  <c r="BF315" i="8"/>
  <c r="T315" i="8"/>
  <c r="R315" i="8"/>
  <c r="P315" i="8"/>
  <c r="BI314" i="8"/>
  <c r="BH314" i="8"/>
  <c r="BG314" i="8"/>
  <c r="BF314" i="8"/>
  <c r="T314" i="8"/>
  <c r="R314" i="8"/>
  <c r="P314" i="8"/>
  <c r="BI313" i="8"/>
  <c r="BH313" i="8"/>
  <c r="BG313" i="8"/>
  <c r="BF313" i="8"/>
  <c r="T313" i="8"/>
  <c r="R313" i="8"/>
  <c r="P313" i="8"/>
  <c r="BI312" i="8"/>
  <c r="BH312" i="8"/>
  <c r="BG312" i="8"/>
  <c r="BF312" i="8"/>
  <c r="T312" i="8"/>
  <c r="R312" i="8"/>
  <c r="P312" i="8"/>
  <c r="BI310" i="8"/>
  <c r="BH310" i="8"/>
  <c r="BG310" i="8"/>
  <c r="BF310" i="8"/>
  <c r="T310" i="8"/>
  <c r="R310" i="8"/>
  <c r="P310" i="8"/>
  <c r="BI309" i="8"/>
  <c r="BH309" i="8"/>
  <c r="BG309" i="8"/>
  <c r="BF309" i="8"/>
  <c r="T309" i="8"/>
  <c r="R309" i="8"/>
  <c r="P309" i="8"/>
  <c r="BI308" i="8"/>
  <c r="BH308" i="8"/>
  <c r="BG308" i="8"/>
  <c r="BF308" i="8"/>
  <c r="T308" i="8"/>
  <c r="R308" i="8"/>
  <c r="P308" i="8"/>
  <c r="BI307" i="8"/>
  <c r="BH307" i="8"/>
  <c r="BG307" i="8"/>
  <c r="BF307" i="8"/>
  <c r="T307" i="8"/>
  <c r="R307" i="8"/>
  <c r="P307" i="8"/>
  <c r="BI306" i="8"/>
  <c r="BH306" i="8"/>
  <c r="BG306" i="8"/>
  <c r="BF306" i="8"/>
  <c r="T306" i="8"/>
  <c r="R306" i="8"/>
  <c r="P306" i="8"/>
  <c r="BI305" i="8"/>
  <c r="BH305" i="8"/>
  <c r="BG305" i="8"/>
  <c r="BF305" i="8"/>
  <c r="T305" i="8"/>
  <c r="R305" i="8"/>
  <c r="P305" i="8"/>
  <c r="BI304" i="8"/>
  <c r="BH304" i="8"/>
  <c r="BG304" i="8"/>
  <c r="BF304" i="8"/>
  <c r="T304" i="8"/>
  <c r="R304" i="8"/>
  <c r="P304" i="8"/>
  <c r="BI303" i="8"/>
  <c r="BH303" i="8"/>
  <c r="BG303" i="8"/>
  <c r="BF303" i="8"/>
  <c r="T303" i="8"/>
  <c r="R303" i="8"/>
  <c r="P303" i="8"/>
  <c r="BI302" i="8"/>
  <c r="BH302" i="8"/>
  <c r="BG302" i="8"/>
  <c r="BF302" i="8"/>
  <c r="T302" i="8"/>
  <c r="R302" i="8"/>
  <c r="P302" i="8"/>
  <c r="BI301" i="8"/>
  <c r="BH301" i="8"/>
  <c r="BG301" i="8"/>
  <c r="BF301" i="8"/>
  <c r="T301" i="8"/>
  <c r="R301" i="8"/>
  <c r="P301" i="8"/>
  <c r="BI300" i="8"/>
  <c r="BH300" i="8"/>
  <c r="BG300" i="8"/>
  <c r="BF300" i="8"/>
  <c r="T300" i="8"/>
  <c r="R300" i="8"/>
  <c r="P300" i="8"/>
  <c r="BI299" i="8"/>
  <c r="BH299" i="8"/>
  <c r="BG299" i="8"/>
  <c r="BF299" i="8"/>
  <c r="T299" i="8"/>
  <c r="R299" i="8"/>
  <c r="P299" i="8"/>
  <c r="BI298" i="8"/>
  <c r="BH298" i="8"/>
  <c r="BG298" i="8"/>
  <c r="BF298" i="8"/>
  <c r="T298" i="8"/>
  <c r="R298" i="8"/>
  <c r="P298" i="8"/>
  <c r="BI295" i="8"/>
  <c r="BH295" i="8"/>
  <c r="BG295" i="8"/>
  <c r="BF295" i="8"/>
  <c r="T295" i="8"/>
  <c r="R295" i="8"/>
  <c r="P295" i="8"/>
  <c r="BI294" i="8"/>
  <c r="BH294" i="8"/>
  <c r="BG294" i="8"/>
  <c r="BF294" i="8"/>
  <c r="T294" i="8"/>
  <c r="R294" i="8"/>
  <c r="P294" i="8"/>
  <c r="BI293" i="8"/>
  <c r="BH293" i="8"/>
  <c r="BG293" i="8"/>
  <c r="BF293" i="8"/>
  <c r="T293" i="8"/>
  <c r="R293" i="8"/>
  <c r="P293"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4" i="8"/>
  <c r="BH284" i="8"/>
  <c r="BG284" i="8"/>
  <c r="BF284" i="8"/>
  <c r="T284" i="8"/>
  <c r="T283" i="8"/>
  <c r="R284" i="8"/>
  <c r="R283" i="8"/>
  <c r="P284" i="8"/>
  <c r="P283"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0" i="8"/>
  <c r="BH270" i="8"/>
  <c r="BG270" i="8"/>
  <c r="BF270" i="8"/>
  <c r="T270" i="8"/>
  <c r="R270" i="8"/>
  <c r="P270" i="8"/>
  <c r="BI269" i="8"/>
  <c r="BH269" i="8"/>
  <c r="BG269" i="8"/>
  <c r="BF269" i="8"/>
  <c r="T269" i="8"/>
  <c r="R269" i="8"/>
  <c r="P269" i="8"/>
  <c r="BI268" i="8"/>
  <c r="BH268" i="8"/>
  <c r="BG268" i="8"/>
  <c r="BF268" i="8"/>
  <c r="T268" i="8"/>
  <c r="R268" i="8"/>
  <c r="P268"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3" i="8"/>
  <c r="BH263" i="8"/>
  <c r="BG263" i="8"/>
  <c r="BF263" i="8"/>
  <c r="T263" i="8"/>
  <c r="R263" i="8"/>
  <c r="P263" i="8"/>
  <c r="BI261" i="8"/>
  <c r="BH261" i="8"/>
  <c r="BG261" i="8"/>
  <c r="BF261" i="8"/>
  <c r="T261" i="8"/>
  <c r="R261" i="8"/>
  <c r="P261" i="8"/>
  <c r="BI260" i="8"/>
  <c r="BH260" i="8"/>
  <c r="BG260" i="8"/>
  <c r="BF260" i="8"/>
  <c r="T260" i="8"/>
  <c r="R260" i="8"/>
  <c r="P260" i="8"/>
  <c r="BI259" i="8"/>
  <c r="BH259" i="8"/>
  <c r="BG259" i="8"/>
  <c r="BF259" i="8"/>
  <c r="T259" i="8"/>
  <c r="R259" i="8"/>
  <c r="P259" i="8"/>
  <c r="BI258" i="8"/>
  <c r="BH258" i="8"/>
  <c r="BG258" i="8"/>
  <c r="BF258" i="8"/>
  <c r="T258" i="8"/>
  <c r="R258" i="8"/>
  <c r="P258" i="8"/>
  <c r="BI257" i="8"/>
  <c r="BH257" i="8"/>
  <c r="BG257" i="8"/>
  <c r="BF257" i="8"/>
  <c r="T257" i="8"/>
  <c r="R257" i="8"/>
  <c r="P257" i="8"/>
  <c r="BI256" i="8"/>
  <c r="BH256" i="8"/>
  <c r="BG256" i="8"/>
  <c r="BF256" i="8"/>
  <c r="T256" i="8"/>
  <c r="R256" i="8"/>
  <c r="P256"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49" i="8"/>
  <c r="BH249" i="8"/>
  <c r="BG249" i="8"/>
  <c r="BF249" i="8"/>
  <c r="T249" i="8"/>
  <c r="R249" i="8"/>
  <c r="P249" i="8"/>
  <c r="BI248" i="8"/>
  <c r="BH248" i="8"/>
  <c r="BG248" i="8"/>
  <c r="BF248" i="8"/>
  <c r="T248" i="8"/>
  <c r="R248" i="8"/>
  <c r="P248" i="8"/>
  <c r="BI247" i="8"/>
  <c r="BH247" i="8"/>
  <c r="BG247" i="8"/>
  <c r="BF247" i="8"/>
  <c r="T247" i="8"/>
  <c r="R247" i="8"/>
  <c r="P247"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8" i="8"/>
  <c r="BH218" i="8"/>
  <c r="BG218" i="8"/>
  <c r="BF218" i="8"/>
  <c r="T218" i="8"/>
  <c r="R218" i="8"/>
  <c r="P218" i="8"/>
  <c r="BI217" i="8"/>
  <c r="BH217" i="8"/>
  <c r="BG217" i="8"/>
  <c r="BF217" i="8"/>
  <c r="T217" i="8"/>
  <c r="R217" i="8"/>
  <c r="P217"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7" i="8"/>
  <c r="BH207" i="8"/>
  <c r="BG207" i="8"/>
  <c r="BF207" i="8"/>
  <c r="T207" i="8"/>
  <c r="R207" i="8"/>
  <c r="P207" i="8"/>
  <c r="BI205" i="8"/>
  <c r="BH205" i="8"/>
  <c r="BG205" i="8"/>
  <c r="BF205" i="8"/>
  <c r="T205" i="8"/>
  <c r="R205" i="8"/>
  <c r="P205" i="8"/>
  <c r="BI203" i="8"/>
  <c r="BH203" i="8"/>
  <c r="BG203" i="8"/>
  <c r="BF203" i="8"/>
  <c r="T203" i="8"/>
  <c r="R203" i="8"/>
  <c r="P203" i="8"/>
  <c r="BI201" i="8"/>
  <c r="BH201" i="8"/>
  <c r="BG201" i="8"/>
  <c r="BF201" i="8"/>
  <c r="T201" i="8"/>
  <c r="R201" i="8"/>
  <c r="P201" i="8"/>
  <c r="BI199" i="8"/>
  <c r="BH199" i="8"/>
  <c r="BG199" i="8"/>
  <c r="BF199" i="8"/>
  <c r="T199" i="8"/>
  <c r="R199" i="8"/>
  <c r="P199" i="8"/>
  <c r="BI196" i="8"/>
  <c r="BH196" i="8"/>
  <c r="BG196" i="8"/>
  <c r="BF196" i="8"/>
  <c r="T196" i="8"/>
  <c r="R196" i="8"/>
  <c r="P196"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8" i="8"/>
  <c r="BH188" i="8"/>
  <c r="BG188" i="8"/>
  <c r="BF188" i="8"/>
  <c r="T188" i="8"/>
  <c r="R188" i="8"/>
  <c r="P188" i="8"/>
  <c r="BI187" i="8"/>
  <c r="BH187" i="8"/>
  <c r="BG187" i="8"/>
  <c r="BF187" i="8"/>
  <c r="T187" i="8"/>
  <c r="R187" i="8"/>
  <c r="P187"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3" i="8"/>
  <c r="BH163" i="8"/>
  <c r="BG163" i="8"/>
  <c r="BF163" i="8"/>
  <c r="T163" i="8"/>
  <c r="R163" i="8"/>
  <c r="P163" i="8"/>
  <c r="BI160" i="8"/>
  <c r="BH160" i="8"/>
  <c r="BG160" i="8"/>
  <c r="BF160" i="8"/>
  <c r="T160" i="8"/>
  <c r="R160" i="8"/>
  <c r="P160" i="8"/>
  <c r="BI157" i="8"/>
  <c r="BH157" i="8"/>
  <c r="BG157" i="8"/>
  <c r="BF157" i="8"/>
  <c r="T157" i="8"/>
  <c r="R157" i="8"/>
  <c r="P157" i="8"/>
  <c r="BI154" i="8"/>
  <c r="BH154" i="8"/>
  <c r="BG154" i="8"/>
  <c r="BF154" i="8"/>
  <c r="T154" i="8"/>
  <c r="R154" i="8"/>
  <c r="P154" i="8"/>
  <c r="BI151" i="8"/>
  <c r="BH151" i="8"/>
  <c r="BG151" i="8"/>
  <c r="BF151" i="8"/>
  <c r="T151" i="8"/>
  <c r="R151" i="8"/>
  <c r="P151" i="8"/>
  <c r="BI147" i="8"/>
  <c r="BH147" i="8"/>
  <c r="BG147" i="8"/>
  <c r="BF147" i="8"/>
  <c r="T147" i="8"/>
  <c r="R147" i="8"/>
  <c r="P147" i="8"/>
  <c r="BI143" i="8"/>
  <c r="BH143" i="8"/>
  <c r="BG143" i="8"/>
  <c r="BF143" i="8"/>
  <c r="T143" i="8"/>
  <c r="R143" i="8"/>
  <c r="P143" i="8"/>
  <c r="BI139" i="8"/>
  <c r="BH139" i="8"/>
  <c r="BG139" i="8"/>
  <c r="BF139" i="8"/>
  <c r="T139" i="8"/>
  <c r="R139" i="8"/>
  <c r="P139" i="8"/>
  <c r="BI135" i="8"/>
  <c r="BH135" i="8"/>
  <c r="BG135" i="8"/>
  <c r="BF135" i="8"/>
  <c r="T135" i="8"/>
  <c r="R135" i="8"/>
  <c r="P135" i="8"/>
  <c r="BI131" i="8"/>
  <c r="BH131" i="8"/>
  <c r="BG131" i="8"/>
  <c r="BF131" i="8"/>
  <c r="T131" i="8"/>
  <c r="R131" i="8"/>
  <c r="P131" i="8"/>
  <c r="BI127" i="8"/>
  <c r="BH127" i="8"/>
  <c r="BG127" i="8"/>
  <c r="BF127" i="8"/>
  <c r="T127" i="8"/>
  <c r="R127" i="8"/>
  <c r="P127" i="8"/>
  <c r="BI123" i="8"/>
  <c r="BH123" i="8"/>
  <c r="BG123" i="8"/>
  <c r="BF123" i="8"/>
  <c r="T123" i="8"/>
  <c r="R123" i="8"/>
  <c r="P123" i="8"/>
  <c r="BI120" i="8"/>
  <c r="BH120" i="8"/>
  <c r="BG120" i="8"/>
  <c r="BF120" i="8"/>
  <c r="T120" i="8"/>
  <c r="R120" i="8"/>
  <c r="P120" i="8"/>
  <c r="BI117" i="8"/>
  <c r="BH117" i="8"/>
  <c r="BG117" i="8"/>
  <c r="BF117" i="8"/>
  <c r="T117" i="8"/>
  <c r="R117" i="8"/>
  <c r="P117" i="8"/>
  <c r="BI114" i="8"/>
  <c r="BH114" i="8"/>
  <c r="BG114" i="8"/>
  <c r="BF114" i="8"/>
  <c r="T114" i="8"/>
  <c r="R114" i="8"/>
  <c r="P114" i="8"/>
  <c r="BI111" i="8"/>
  <c r="BH111" i="8"/>
  <c r="BG111" i="8"/>
  <c r="BF111" i="8"/>
  <c r="T111" i="8"/>
  <c r="R111" i="8"/>
  <c r="P111" i="8"/>
  <c r="BI108" i="8"/>
  <c r="BH108" i="8"/>
  <c r="BG108" i="8"/>
  <c r="BF108" i="8"/>
  <c r="T108" i="8"/>
  <c r="R108" i="8"/>
  <c r="P108" i="8"/>
  <c r="BI105" i="8"/>
  <c r="BH105" i="8"/>
  <c r="BG105" i="8"/>
  <c r="BF105" i="8"/>
  <c r="T105" i="8"/>
  <c r="R105" i="8"/>
  <c r="P105" i="8"/>
  <c r="F96" i="8"/>
  <c r="E94" i="8"/>
  <c r="F60" i="8"/>
  <c r="E58" i="8"/>
  <c r="J28" i="8"/>
  <c r="E28" i="8"/>
  <c r="J63" i="8"/>
  <c r="J27" i="8"/>
  <c r="J25" i="8"/>
  <c r="E25" i="8"/>
  <c r="J62" i="8"/>
  <c r="J24" i="8"/>
  <c r="J22" i="8"/>
  <c r="E22" i="8"/>
  <c r="F99" i="8"/>
  <c r="J21" i="8"/>
  <c r="J19" i="8"/>
  <c r="E19" i="8"/>
  <c r="F62" i="8"/>
  <c r="J18" i="8"/>
  <c r="J16" i="8"/>
  <c r="J96" i="8"/>
  <c r="E7" i="8"/>
  <c r="E52" i="8"/>
  <c r="J41" i="7"/>
  <c r="J40" i="7"/>
  <c r="AY64" i="1"/>
  <c r="J39" i="7"/>
  <c r="AX64" i="1"/>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8" i="7"/>
  <c r="BH98" i="7"/>
  <c r="BG98" i="7"/>
  <c r="BF98" i="7"/>
  <c r="T98" i="7"/>
  <c r="R98" i="7"/>
  <c r="P98" i="7"/>
  <c r="BI96" i="7"/>
  <c r="BH96" i="7"/>
  <c r="BG96" i="7"/>
  <c r="BF96" i="7"/>
  <c r="T96" i="7"/>
  <c r="R96" i="7"/>
  <c r="P96" i="7"/>
  <c r="F88" i="7"/>
  <c r="E86" i="7"/>
  <c r="F60" i="7"/>
  <c r="E58" i="7"/>
  <c r="J28" i="7"/>
  <c r="E28" i="7"/>
  <c r="J91" i="7"/>
  <c r="J27" i="7"/>
  <c r="J25" i="7"/>
  <c r="E25" i="7"/>
  <c r="J90" i="7"/>
  <c r="J24" i="7"/>
  <c r="J22" i="7"/>
  <c r="E22" i="7"/>
  <c r="F63" i="7"/>
  <c r="J21" i="7"/>
  <c r="J19" i="7"/>
  <c r="E19" i="7"/>
  <c r="F62" i="7"/>
  <c r="J18" i="7"/>
  <c r="J16" i="7"/>
  <c r="J88" i="7"/>
  <c r="E7" i="7"/>
  <c r="E80" i="7"/>
  <c r="J41" i="6"/>
  <c r="J40" i="6"/>
  <c r="AY63" i="1"/>
  <c r="J39" i="6"/>
  <c r="AX63" i="1"/>
  <c r="BI337" i="6"/>
  <c r="BH337" i="6"/>
  <c r="BG337" i="6"/>
  <c r="BF337" i="6"/>
  <c r="T337" i="6"/>
  <c r="R337" i="6"/>
  <c r="P337" i="6"/>
  <c r="BI336" i="6"/>
  <c r="BH336" i="6"/>
  <c r="BG336" i="6"/>
  <c r="BF336" i="6"/>
  <c r="T336" i="6"/>
  <c r="R336" i="6"/>
  <c r="P336"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90" i="6"/>
  <c r="BH290" i="6"/>
  <c r="BG290" i="6"/>
  <c r="BF290" i="6"/>
  <c r="T290" i="6"/>
  <c r="R290" i="6"/>
  <c r="P290" i="6"/>
  <c r="BI289" i="6"/>
  <c r="BH289" i="6"/>
  <c r="BG289" i="6"/>
  <c r="BF289" i="6"/>
  <c r="T289" i="6"/>
  <c r="R289" i="6"/>
  <c r="P289"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8" i="6"/>
  <c r="BH278" i="6"/>
  <c r="BG278" i="6"/>
  <c r="BF278" i="6"/>
  <c r="T278" i="6"/>
  <c r="R278" i="6"/>
  <c r="P278" i="6"/>
  <c r="BI276" i="6"/>
  <c r="BH276" i="6"/>
  <c r="BG276" i="6"/>
  <c r="BF276" i="6"/>
  <c r="T276" i="6"/>
  <c r="R276" i="6"/>
  <c r="P276"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4" i="6"/>
  <c r="BH194" i="6"/>
  <c r="BG194" i="6"/>
  <c r="BF194" i="6"/>
  <c r="T194" i="6"/>
  <c r="R194" i="6"/>
  <c r="P194" i="6"/>
  <c r="BI192" i="6"/>
  <c r="BH192" i="6"/>
  <c r="BG192" i="6"/>
  <c r="BF192" i="6"/>
  <c r="T192" i="6"/>
  <c r="R192" i="6"/>
  <c r="P192" i="6"/>
  <c r="BI191" i="6"/>
  <c r="BH191" i="6"/>
  <c r="BG191" i="6"/>
  <c r="BF191" i="6"/>
  <c r="T191" i="6"/>
  <c r="R191" i="6"/>
  <c r="P191" i="6"/>
  <c r="BI190" i="6"/>
  <c r="BH190" i="6"/>
  <c r="BG190" i="6"/>
  <c r="BF190" i="6"/>
  <c r="T190" i="6"/>
  <c r="R190" i="6"/>
  <c r="P190"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99" i="6"/>
  <c r="BH99" i="6"/>
  <c r="BG99" i="6"/>
  <c r="BF99" i="6"/>
  <c r="T99" i="6"/>
  <c r="R99" i="6"/>
  <c r="P99" i="6"/>
  <c r="F91" i="6"/>
  <c r="E89" i="6"/>
  <c r="F60" i="6"/>
  <c r="E58" i="6"/>
  <c r="J28" i="6"/>
  <c r="E28" i="6"/>
  <c r="J63" i="6"/>
  <c r="J27" i="6"/>
  <c r="J25" i="6"/>
  <c r="E25" i="6"/>
  <c r="J62" i="6"/>
  <c r="J24" i="6"/>
  <c r="J22" i="6"/>
  <c r="E22" i="6"/>
  <c r="F94" i="6"/>
  <c r="J21" i="6"/>
  <c r="J19" i="6"/>
  <c r="E19" i="6"/>
  <c r="F93" i="6"/>
  <c r="J18" i="6"/>
  <c r="J16" i="6"/>
  <c r="J60" i="6"/>
  <c r="E7" i="6"/>
  <c r="E52" i="6"/>
  <c r="J41" i="5"/>
  <c r="J40" i="5"/>
  <c r="AY61" i="1"/>
  <c r="J39" i="5"/>
  <c r="AX61" i="1"/>
  <c r="BI137" i="5"/>
  <c r="BH137" i="5"/>
  <c r="BG137" i="5"/>
  <c r="BF137" i="5"/>
  <c r="T137" i="5"/>
  <c r="R137" i="5"/>
  <c r="P137" i="5"/>
  <c r="BI133" i="5"/>
  <c r="BH133" i="5"/>
  <c r="BG133" i="5"/>
  <c r="BF133" i="5"/>
  <c r="T133" i="5"/>
  <c r="R133" i="5"/>
  <c r="P133" i="5"/>
  <c r="BI131" i="5"/>
  <c r="BH131" i="5"/>
  <c r="BG131" i="5"/>
  <c r="BF131" i="5"/>
  <c r="T131" i="5"/>
  <c r="R131" i="5"/>
  <c r="P131" i="5"/>
  <c r="BI129" i="5"/>
  <c r="BH129" i="5"/>
  <c r="BG129" i="5"/>
  <c r="BF129" i="5"/>
  <c r="T129" i="5"/>
  <c r="R129" i="5"/>
  <c r="P129" i="5"/>
  <c r="BI126" i="5"/>
  <c r="BH126" i="5"/>
  <c r="BG126" i="5"/>
  <c r="BF126" i="5"/>
  <c r="T126" i="5"/>
  <c r="R126" i="5"/>
  <c r="P126" i="5"/>
  <c r="BI125" i="5"/>
  <c r="BH125" i="5"/>
  <c r="BG125" i="5"/>
  <c r="BF125" i="5"/>
  <c r="T125" i="5"/>
  <c r="R125" i="5"/>
  <c r="P125" i="5"/>
  <c r="BI124" i="5"/>
  <c r="BH124" i="5"/>
  <c r="BG124" i="5"/>
  <c r="BF124" i="5"/>
  <c r="T124" i="5"/>
  <c r="R124" i="5"/>
  <c r="P124"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F91" i="5"/>
  <c r="E89" i="5"/>
  <c r="F60" i="5"/>
  <c r="E58" i="5"/>
  <c r="J28" i="5"/>
  <c r="E28" i="5"/>
  <c r="J94" i="5"/>
  <c r="J27" i="5"/>
  <c r="J25" i="5"/>
  <c r="E25" i="5"/>
  <c r="J93" i="5"/>
  <c r="J24" i="5"/>
  <c r="J22" i="5"/>
  <c r="E22" i="5"/>
  <c r="F94" i="5"/>
  <c r="J21" i="5"/>
  <c r="J19" i="5"/>
  <c r="E19" i="5"/>
  <c r="F93" i="5"/>
  <c r="J18" i="5"/>
  <c r="J16" i="5"/>
  <c r="J60" i="5"/>
  <c r="E7" i="5"/>
  <c r="E83" i="5"/>
  <c r="J41" i="4"/>
  <c r="J40" i="4"/>
  <c r="AY60" i="1"/>
  <c r="J39" i="4"/>
  <c r="AX60" i="1"/>
  <c r="BI208" i="4"/>
  <c r="BH208" i="4"/>
  <c r="BG208" i="4"/>
  <c r="BF208" i="4"/>
  <c r="T208" i="4"/>
  <c r="R208" i="4"/>
  <c r="P208" i="4"/>
  <c r="BI204" i="4"/>
  <c r="BH204" i="4"/>
  <c r="BG204" i="4"/>
  <c r="BF204" i="4"/>
  <c r="T204" i="4"/>
  <c r="R204" i="4"/>
  <c r="P204" i="4"/>
  <c r="BI202" i="4"/>
  <c r="BH202" i="4"/>
  <c r="BG202" i="4"/>
  <c r="BF202" i="4"/>
  <c r="T202" i="4"/>
  <c r="R202" i="4"/>
  <c r="P202" i="4"/>
  <c r="BI200" i="4"/>
  <c r="BH200" i="4"/>
  <c r="BG200" i="4"/>
  <c r="BF200" i="4"/>
  <c r="T200" i="4"/>
  <c r="R200" i="4"/>
  <c r="P200" i="4"/>
  <c r="BI197" i="4"/>
  <c r="BH197" i="4"/>
  <c r="BG197" i="4"/>
  <c r="BF197" i="4"/>
  <c r="T197" i="4"/>
  <c r="R197" i="4"/>
  <c r="P197" i="4"/>
  <c r="BI196" i="4"/>
  <c r="BH196" i="4"/>
  <c r="BG196" i="4"/>
  <c r="BF196" i="4"/>
  <c r="T196" i="4"/>
  <c r="R196" i="4"/>
  <c r="P196" i="4"/>
  <c r="BI195" i="4"/>
  <c r="BH195" i="4"/>
  <c r="BG195" i="4"/>
  <c r="BF195" i="4"/>
  <c r="T195" i="4"/>
  <c r="R195" i="4"/>
  <c r="P195"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F91" i="4"/>
  <c r="E89" i="4"/>
  <c r="F60" i="4"/>
  <c r="E58" i="4"/>
  <c r="J28" i="4"/>
  <c r="E28" i="4"/>
  <c r="J94" i="4"/>
  <c r="J27" i="4"/>
  <c r="J25" i="4"/>
  <c r="E25" i="4"/>
  <c r="J93" i="4"/>
  <c r="J24" i="4"/>
  <c r="J22" i="4"/>
  <c r="E22" i="4"/>
  <c r="F94" i="4"/>
  <c r="J21" i="4"/>
  <c r="J19" i="4"/>
  <c r="E19" i="4"/>
  <c r="F62" i="4"/>
  <c r="J18" i="4"/>
  <c r="J16" i="4"/>
  <c r="J60" i="4"/>
  <c r="E7" i="4"/>
  <c r="E52" i="4"/>
  <c r="J41" i="3"/>
  <c r="J40" i="3"/>
  <c r="AY58" i="1"/>
  <c r="J39" i="3"/>
  <c r="AX58" i="1"/>
  <c r="BI2365" i="3"/>
  <c r="BH2365" i="3"/>
  <c r="BG2365" i="3"/>
  <c r="BF2365" i="3"/>
  <c r="T2365" i="3"/>
  <c r="R2365" i="3"/>
  <c r="P2365" i="3"/>
  <c r="BI2360" i="3"/>
  <c r="BH2360" i="3"/>
  <c r="BG2360" i="3"/>
  <c r="BF2360" i="3"/>
  <c r="T2360" i="3"/>
  <c r="R2360" i="3"/>
  <c r="P2360" i="3"/>
  <c r="BI2356" i="3"/>
  <c r="BH2356" i="3"/>
  <c r="BG2356" i="3"/>
  <c r="BF2356" i="3"/>
  <c r="T2356" i="3"/>
  <c r="R2356" i="3"/>
  <c r="P2356" i="3"/>
  <c r="BI2351" i="3"/>
  <c r="BH2351" i="3"/>
  <c r="BG2351" i="3"/>
  <c r="BF2351" i="3"/>
  <c r="T2351" i="3"/>
  <c r="R2351" i="3"/>
  <c r="P2351" i="3"/>
  <c r="BI2349" i="3"/>
  <c r="BH2349" i="3"/>
  <c r="BG2349" i="3"/>
  <c r="BF2349" i="3"/>
  <c r="T2349" i="3"/>
  <c r="R2349" i="3"/>
  <c r="P2349" i="3"/>
  <c r="BI2348" i="3"/>
  <c r="BH2348" i="3"/>
  <c r="BG2348" i="3"/>
  <c r="BF2348" i="3"/>
  <c r="T2348" i="3"/>
  <c r="R2348" i="3"/>
  <c r="P2348" i="3"/>
  <c r="BI2347" i="3"/>
  <c r="BH2347" i="3"/>
  <c r="BG2347" i="3"/>
  <c r="BF2347" i="3"/>
  <c r="T2347" i="3"/>
  <c r="R2347" i="3"/>
  <c r="P2347" i="3"/>
  <c r="BI2346" i="3"/>
  <c r="BH2346" i="3"/>
  <c r="BG2346" i="3"/>
  <c r="BF2346" i="3"/>
  <c r="T2346" i="3"/>
  <c r="R2346" i="3"/>
  <c r="P2346" i="3"/>
  <c r="BI2345" i="3"/>
  <c r="BH2345" i="3"/>
  <c r="BG2345" i="3"/>
  <c r="BF2345" i="3"/>
  <c r="T2345" i="3"/>
  <c r="R2345" i="3"/>
  <c r="P2345" i="3"/>
  <c r="BI2344" i="3"/>
  <c r="BH2344" i="3"/>
  <c r="BG2344" i="3"/>
  <c r="BF2344" i="3"/>
  <c r="T2344" i="3"/>
  <c r="R2344" i="3"/>
  <c r="P2344" i="3"/>
  <c r="BI2341" i="3"/>
  <c r="BH2341" i="3"/>
  <c r="BG2341" i="3"/>
  <c r="BF2341" i="3"/>
  <c r="T2341" i="3"/>
  <c r="R2341" i="3"/>
  <c r="P2341" i="3"/>
  <c r="BI2340" i="3"/>
  <c r="BH2340" i="3"/>
  <c r="BG2340" i="3"/>
  <c r="BF2340" i="3"/>
  <c r="T2340" i="3"/>
  <c r="R2340" i="3"/>
  <c r="P2340" i="3"/>
  <c r="BI2339" i="3"/>
  <c r="BH2339" i="3"/>
  <c r="BG2339" i="3"/>
  <c r="BF2339" i="3"/>
  <c r="T2339" i="3"/>
  <c r="R2339" i="3"/>
  <c r="P2339" i="3"/>
  <c r="BI2336" i="3"/>
  <c r="BH2336" i="3"/>
  <c r="BG2336" i="3"/>
  <c r="BF2336" i="3"/>
  <c r="T2336" i="3"/>
  <c r="R2336" i="3"/>
  <c r="P2336" i="3"/>
  <c r="BI2333" i="3"/>
  <c r="BH2333" i="3"/>
  <c r="BG2333" i="3"/>
  <c r="BF2333" i="3"/>
  <c r="T2333" i="3"/>
  <c r="R2333" i="3"/>
  <c r="P2333" i="3"/>
  <c r="BI2330" i="3"/>
  <c r="BH2330" i="3"/>
  <c r="BG2330" i="3"/>
  <c r="BF2330" i="3"/>
  <c r="T2330" i="3"/>
  <c r="R2330" i="3"/>
  <c r="P2330" i="3"/>
  <c r="BI2327" i="3"/>
  <c r="BH2327" i="3"/>
  <c r="BG2327" i="3"/>
  <c r="BF2327" i="3"/>
  <c r="T2327" i="3"/>
  <c r="R2327" i="3"/>
  <c r="P2327" i="3"/>
  <c r="BI2324" i="3"/>
  <c r="BH2324" i="3"/>
  <c r="BG2324" i="3"/>
  <c r="BF2324" i="3"/>
  <c r="T2324" i="3"/>
  <c r="R2324" i="3"/>
  <c r="P2324" i="3"/>
  <c r="BI2318" i="3"/>
  <c r="BH2318" i="3"/>
  <c r="BG2318" i="3"/>
  <c r="BF2318" i="3"/>
  <c r="T2318" i="3"/>
  <c r="R2318" i="3"/>
  <c r="P2318" i="3"/>
  <c r="BI2307" i="3"/>
  <c r="BH2307" i="3"/>
  <c r="BG2307" i="3"/>
  <c r="BF2307" i="3"/>
  <c r="T2307" i="3"/>
  <c r="T2306" i="3" s="1"/>
  <c r="R2307" i="3"/>
  <c r="R2306" i="3" s="1"/>
  <c r="P2307" i="3"/>
  <c r="P2306" i="3" s="1"/>
  <c r="BI2291" i="3"/>
  <c r="BH2291" i="3"/>
  <c r="BG2291" i="3"/>
  <c r="BF2291" i="3"/>
  <c r="T2291" i="3"/>
  <c r="T2290" i="3"/>
  <c r="R2291" i="3"/>
  <c r="R2290" i="3"/>
  <c r="P2291" i="3"/>
  <c r="P2290" i="3"/>
  <c r="BI2288" i="3"/>
  <c r="BH2288" i="3"/>
  <c r="BG2288" i="3"/>
  <c r="BF2288" i="3"/>
  <c r="T2288" i="3"/>
  <c r="R2288" i="3"/>
  <c r="P2288" i="3"/>
  <c r="BI2268" i="3"/>
  <c r="BH2268" i="3"/>
  <c r="BG2268" i="3"/>
  <c r="BF2268" i="3"/>
  <c r="T2268" i="3"/>
  <c r="R2268" i="3"/>
  <c r="P2268" i="3"/>
  <c r="BI2248" i="3"/>
  <c r="BH2248" i="3"/>
  <c r="BG2248" i="3"/>
  <c r="BF2248" i="3"/>
  <c r="T2248" i="3"/>
  <c r="R2248" i="3"/>
  <c r="P2248" i="3"/>
  <c r="BI2245" i="3"/>
  <c r="BH2245" i="3"/>
  <c r="BG2245" i="3"/>
  <c r="BF2245" i="3"/>
  <c r="T2245" i="3"/>
  <c r="R2245" i="3"/>
  <c r="P2245" i="3"/>
  <c r="BI2224" i="3"/>
  <c r="BH2224" i="3"/>
  <c r="BG2224" i="3"/>
  <c r="BF2224" i="3"/>
  <c r="T2224" i="3"/>
  <c r="R2224" i="3"/>
  <c r="P2224" i="3"/>
  <c r="BI2203" i="3"/>
  <c r="BH2203" i="3"/>
  <c r="BG2203" i="3"/>
  <c r="BF2203" i="3"/>
  <c r="T2203" i="3"/>
  <c r="R2203" i="3"/>
  <c r="P2203" i="3"/>
  <c r="BI2200" i="3"/>
  <c r="BH2200" i="3"/>
  <c r="BG2200" i="3"/>
  <c r="BF2200" i="3"/>
  <c r="T2200" i="3"/>
  <c r="R2200" i="3"/>
  <c r="P2200" i="3"/>
  <c r="BI2197" i="3"/>
  <c r="BH2197" i="3"/>
  <c r="BG2197" i="3"/>
  <c r="BF2197" i="3"/>
  <c r="T2197" i="3"/>
  <c r="R2197" i="3"/>
  <c r="P2197" i="3"/>
  <c r="BI2183" i="3"/>
  <c r="BH2183" i="3"/>
  <c r="BG2183" i="3"/>
  <c r="BF2183" i="3"/>
  <c r="T2183" i="3"/>
  <c r="R2183" i="3"/>
  <c r="P2183" i="3"/>
  <c r="BI2179" i="3"/>
  <c r="BH2179" i="3"/>
  <c r="BG2179" i="3"/>
  <c r="BF2179" i="3"/>
  <c r="T2179" i="3"/>
  <c r="R2179" i="3"/>
  <c r="P2179" i="3"/>
  <c r="BI2170" i="3"/>
  <c r="BH2170" i="3"/>
  <c r="BG2170" i="3"/>
  <c r="BF2170" i="3"/>
  <c r="T2170" i="3"/>
  <c r="R2170" i="3"/>
  <c r="P2170" i="3"/>
  <c r="BI2167" i="3"/>
  <c r="BH2167" i="3"/>
  <c r="BG2167" i="3"/>
  <c r="BF2167" i="3"/>
  <c r="T2167" i="3"/>
  <c r="R2167" i="3"/>
  <c r="P2167" i="3"/>
  <c r="BI2166" i="3"/>
  <c r="BH2166" i="3"/>
  <c r="BG2166" i="3"/>
  <c r="BF2166" i="3"/>
  <c r="T2166" i="3"/>
  <c r="R2166" i="3"/>
  <c r="P2166" i="3"/>
  <c r="BI2163" i="3"/>
  <c r="BH2163" i="3"/>
  <c r="BG2163" i="3"/>
  <c r="BF2163" i="3"/>
  <c r="T2163" i="3"/>
  <c r="R2163" i="3"/>
  <c r="P2163" i="3"/>
  <c r="BI2150" i="3"/>
  <c r="BH2150" i="3"/>
  <c r="BG2150" i="3"/>
  <c r="BF2150" i="3"/>
  <c r="T2150" i="3"/>
  <c r="R2150" i="3"/>
  <c r="P2150" i="3"/>
  <c r="BI2137" i="3"/>
  <c r="BH2137" i="3"/>
  <c r="BG2137" i="3"/>
  <c r="BF2137" i="3"/>
  <c r="T2137" i="3"/>
  <c r="R2137" i="3"/>
  <c r="P2137" i="3"/>
  <c r="BI2130" i="3"/>
  <c r="BH2130" i="3"/>
  <c r="BG2130" i="3"/>
  <c r="BF2130" i="3"/>
  <c r="T2130" i="3"/>
  <c r="R2130" i="3"/>
  <c r="P2130" i="3"/>
  <c r="BI2117" i="3"/>
  <c r="BH2117" i="3"/>
  <c r="BG2117" i="3"/>
  <c r="BF2117" i="3"/>
  <c r="T2117" i="3"/>
  <c r="R2117" i="3"/>
  <c r="P2117" i="3"/>
  <c r="BI2104" i="3"/>
  <c r="BH2104" i="3"/>
  <c r="BG2104" i="3"/>
  <c r="BF2104" i="3"/>
  <c r="T2104" i="3"/>
  <c r="R2104" i="3"/>
  <c r="P2104" i="3"/>
  <c r="BI2091" i="3"/>
  <c r="BH2091" i="3"/>
  <c r="BG2091" i="3"/>
  <c r="BF2091" i="3"/>
  <c r="T2091" i="3"/>
  <c r="R2091" i="3"/>
  <c r="P2091" i="3"/>
  <c r="BI2088" i="3"/>
  <c r="BH2088" i="3"/>
  <c r="BG2088" i="3"/>
  <c r="BF2088" i="3"/>
  <c r="T2088" i="3"/>
  <c r="R2088" i="3"/>
  <c r="P2088" i="3"/>
  <c r="BI2084" i="3"/>
  <c r="BH2084" i="3"/>
  <c r="BG2084" i="3"/>
  <c r="BF2084" i="3"/>
  <c r="T2084" i="3"/>
  <c r="R2084" i="3"/>
  <c r="P2084" i="3"/>
  <c r="BI2079" i="3"/>
  <c r="BH2079" i="3"/>
  <c r="BG2079" i="3"/>
  <c r="BF2079" i="3"/>
  <c r="T2079" i="3"/>
  <c r="R2079" i="3"/>
  <c r="P2079" i="3"/>
  <c r="BI2075" i="3"/>
  <c r="BH2075" i="3"/>
  <c r="BG2075" i="3"/>
  <c r="BF2075" i="3"/>
  <c r="T2075" i="3"/>
  <c r="R2075" i="3"/>
  <c r="P2075" i="3"/>
  <c r="BI2070" i="3"/>
  <c r="BH2070" i="3"/>
  <c r="BG2070" i="3"/>
  <c r="BF2070" i="3"/>
  <c r="T2070" i="3"/>
  <c r="R2070" i="3"/>
  <c r="P2070" i="3"/>
  <c r="BI2066" i="3"/>
  <c r="BH2066" i="3"/>
  <c r="BG2066" i="3"/>
  <c r="BF2066" i="3"/>
  <c r="T2066" i="3"/>
  <c r="R2066" i="3"/>
  <c r="P2066" i="3"/>
  <c r="BI2060" i="3"/>
  <c r="BH2060" i="3"/>
  <c r="BG2060" i="3"/>
  <c r="BF2060" i="3"/>
  <c r="T2060" i="3"/>
  <c r="R2060" i="3"/>
  <c r="P2060" i="3"/>
  <c r="BI2057" i="3"/>
  <c r="BH2057" i="3"/>
  <c r="BG2057" i="3"/>
  <c r="BF2057" i="3"/>
  <c r="T2057" i="3"/>
  <c r="R2057" i="3"/>
  <c r="P2057" i="3"/>
  <c r="BI2043" i="3"/>
  <c r="BH2043" i="3"/>
  <c r="BG2043" i="3"/>
  <c r="BF2043" i="3"/>
  <c r="T2043" i="3"/>
  <c r="R2043" i="3"/>
  <c r="P2043" i="3"/>
  <c r="BI2030" i="3"/>
  <c r="BH2030" i="3"/>
  <c r="BG2030" i="3"/>
  <c r="BF2030" i="3"/>
  <c r="T2030" i="3"/>
  <c r="R2030" i="3"/>
  <c r="P2030" i="3"/>
  <c r="BI2027" i="3"/>
  <c r="BH2027" i="3"/>
  <c r="BG2027" i="3"/>
  <c r="BF2027" i="3"/>
  <c r="T2027" i="3"/>
  <c r="R2027" i="3"/>
  <c r="P2027" i="3"/>
  <c r="BI2025" i="3"/>
  <c r="BH2025" i="3"/>
  <c r="BG2025" i="3"/>
  <c r="BF2025" i="3"/>
  <c r="T2025" i="3"/>
  <c r="R2025" i="3"/>
  <c r="P2025" i="3"/>
  <c r="BI2021" i="3"/>
  <c r="BH2021" i="3"/>
  <c r="BG2021" i="3"/>
  <c r="BF2021" i="3"/>
  <c r="T2021" i="3"/>
  <c r="R2021" i="3"/>
  <c r="P2021" i="3"/>
  <c r="BI2018" i="3"/>
  <c r="BH2018" i="3"/>
  <c r="BG2018" i="3"/>
  <c r="BF2018" i="3"/>
  <c r="T2018" i="3"/>
  <c r="R2018" i="3"/>
  <c r="P2018" i="3"/>
  <c r="BI2014" i="3"/>
  <c r="BH2014" i="3"/>
  <c r="BG2014" i="3"/>
  <c r="BF2014" i="3"/>
  <c r="T2014" i="3"/>
  <c r="R2014" i="3"/>
  <c r="P2014" i="3"/>
  <c r="BI2013" i="3"/>
  <c r="BH2013" i="3"/>
  <c r="BG2013" i="3"/>
  <c r="BF2013" i="3"/>
  <c r="T2013" i="3"/>
  <c r="R2013" i="3"/>
  <c r="P2013" i="3"/>
  <c r="BI2012" i="3"/>
  <c r="BH2012" i="3"/>
  <c r="BG2012" i="3"/>
  <c r="BF2012" i="3"/>
  <c r="T2012" i="3"/>
  <c r="R2012" i="3"/>
  <c r="P2012" i="3"/>
  <c r="BI2009" i="3"/>
  <c r="BH2009" i="3"/>
  <c r="BG2009" i="3"/>
  <c r="BF2009" i="3"/>
  <c r="T2009" i="3"/>
  <c r="R2009" i="3"/>
  <c r="P2009" i="3"/>
  <c r="BI2005" i="3"/>
  <c r="BH2005" i="3"/>
  <c r="BG2005" i="3"/>
  <c r="BF2005" i="3"/>
  <c r="T2005" i="3"/>
  <c r="R2005" i="3"/>
  <c r="P2005" i="3"/>
  <c r="BI2003" i="3"/>
  <c r="BH2003" i="3"/>
  <c r="BG2003" i="3"/>
  <c r="BF2003" i="3"/>
  <c r="T2003" i="3"/>
  <c r="R2003" i="3"/>
  <c r="P2003" i="3"/>
  <c r="BI2002" i="3"/>
  <c r="BH2002" i="3"/>
  <c r="BG2002" i="3"/>
  <c r="BF2002" i="3"/>
  <c r="T2002" i="3"/>
  <c r="R2002" i="3"/>
  <c r="P2002" i="3"/>
  <c r="BI1995" i="3"/>
  <c r="BH1995" i="3"/>
  <c r="BG1995" i="3"/>
  <c r="BF1995" i="3"/>
  <c r="T1995" i="3"/>
  <c r="R1995" i="3"/>
  <c r="P1995" i="3"/>
  <c r="BI1991" i="3"/>
  <c r="BH1991" i="3"/>
  <c r="BG1991" i="3"/>
  <c r="BF1991" i="3"/>
  <c r="T1991" i="3"/>
  <c r="R1991" i="3"/>
  <c r="P1991" i="3"/>
  <c r="BI1987" i="3"/>
  <c r="BH1987" i="3"/>
  <c r="BG1987" i="3"/>
  <c r="BF1987" i="3"/>
  <c r="T1987" i="3"/>
  <c r="R1987" i="3"/>
  <c r="P1987" i="3"/>
  <c r="BI1983" i="3"/>
  <c r="BH1983" i="3"/>
  <c r="BG1983" i="3"/>
  <c r="BF1983" i="3"/>
  <c r="T1983" i="3"/>
  <c r="R1983" i="3"/>
  <c r="P1983" i="3"/>
  <c r="BI1979" i="3"/>
  <c r="BH1979" i="3"/>
  <c r="BG1979" i="3"/>
  <c r="BF1979" i="3"/>
  <c r="T1979" i="3"/>
  <c r="R1979" i="3"/>
  <c r="P1979" i="3"/>
  <c r="BI1975" i="3"/>
  <c r="BH1975" i="3"/>
  <c r="BG1975" i="3"/>
  <c r="BF1975" i="3"/>
  <c r="T1975" i="3"/>
  <c r="R1975" i="3"/>
  <c r="P1975" i="3"/>
  <c r="BI1971" i="3"/>
  <c r="BH1971" i="3"/>
  <c r="BG1971" i="3"/>
  <c r="BF1971" i="3"/>
  <c r="T1971" i="3"/>
  <c r="R1971" i="3"/>
  <c r="P1971" i="3"/>
  <c r="BI1967" i="3"/>
  <c r="BH1967" i="3"/>
  <c r="BG1967" i="3"/>
  <c r="BF1967" i="3"/>
  <c r="T1967" i="3"/>
  <c r="R1967" i="3"/>
  <c r="P1967" i="3"/>
  <c r="BI1957" i="3"/>
  <c r="BH1957" i="3"/>
  <c r="BG1957" i="3"/>
  <c r="BF1957" i="3"/>
  <c r="T1957" i="3"/>
  <c r="R1957" i="3"/>
  <c r="P1957" i="3"/>
  <c r="BI1954" i="3"/>
  <c r="BH1954" i="3"/>
  <c r="BG1954" i="3"/>
  <c r="BF1954" i="3"/>
  <c r="T1954" i="3"/>
  <c r="R1954" i="3"/>
  <c r="P1954" i="3"/>
  <c r="BI1950" i="3"/>
  <c r="BH1950" i="3"/>
  <c r="BG1950" i="3"/>
  <c r="BF1950" i="3"/>
  <c r="T1950" i="3"/>
  <c r="R1950" i="3"/>
  <c r="P1950" i="3"/>
  <c r="BI1945" i="3"/>
  <c r="BH1945" i="3"/>
  <c r="BG1945" i="3"/>
  <c r="BF1945" i="3"/>
  <c r="T1945" i="3"/>
  <c r="R1945" i="3"/>
  <c r="P1945" i="3"/>
  <c r="BI1942" i="3"/>
  <c r="BH1942" i="3"/>
  <c r="BG1942" i="3"/>
  <c r="BF1942" i="3"/>
  <c r="T1942" i="3"/>
  <c r="R1942" i="3"/>
  <c r="P1942" i="3"/>
  <c r="BI1937" i="3"/>
  <c r="BH1937" i="3"/>
  <c r="BG1937" i="3"/>
  <c r="BF1937" i="3"/>
  <c r="T1937" i="3"/>
  <c r="R1937" i="3"/>
  <c r="P1937" i="3"/>
  <c r="BI1933" i="3"/>
  <c r="BH1933" i="3"/>
  <c r="BG1933" i="3"/>
  <c r="BF1933" i="3"/>
  <c r="T1933" i="3"/>
  <c r="R1933" i="3"/>
  <c r="P1933" i="3"/>
  <c r="BI1929" i="3"/>
  <c r="BH1929" i="3"/>
  <c r="BG1929" i="3"/>
  <c r="BF1929" i="3"/>
  <c r="T1929" i="3"/>
  <c r="R1929" i="3"/>
  <c r="P1929" i="3"/>
  <c r="BI1928" i="3"/>
  <c r="BH1928" i="3"/>
  <c r="BG1928" i="3"/>
  <c r="BF1928" i="3"/>
  <c r="T1928" i="3"/>
  <c r="R1928" i="3"/>
  <c r="P1928" i="3"/>
  <c r="BI1924" i="3"/>
  <c r="BH1924" i="3"/>
  <c r="BG1924" i="3"/>
  <c r="BF1924" i="3"/>
  <c r="T1924" i="3"/>
  <c r="R1924" i="3"/>
  <c r="P1924" i="3"/>
  <c r="BI1923" i="3"/>
  <c r="BH1923" i="3"/>
  <c r="BG1923" i="3"/>
  <c r="BF1923" i="3"/>
  <c r="T1923" i="3"/>
  <c r="R1923" i="3"/>
  <c r="P1923" i="3"/>
  <c r="BI1920" i="3"/>
  <c r="BH1920" i="3"/>
  <c r="BG1920" i="3"/>
  <c r="BF1920" i="3"/>
  <c r="T1920" i="3"/>
  <c r="R1920" i="3"/>
  <c r="P1920" i="3"/>
  <c r="BI1917" i="3"/>
  <c r="BH1917" i="3"/>
  <c r="BG1917" i="3"/>
  <c r="BF1917" i="3"/>
  <c r="T1917" i="3"/>
  <c r="R1917" i="3"/>
  <c r="P1917" i="3"/>
  <c r="BI1914" i="3"/>
  <c r="BH1914" i="3"/>
  <c r="BG1914" i="3"/>
  <c r="BF1914" i="3"/>
  <c r="T1914" i="3"/>
  <c r="R1914" i="3"/>
  <c r="P1914" i="3"/>
  <c r="BI1911" i="3"/>
  <c r="BH1911" i="3"/>
  <c r="BG1911" i="3"/>
  <c r="BF1911" i="3"/>
  <c r="T1911" i="3"/>
  <c r="R1911" i="3"/>
  <c r="P1911" i="3"/>
  <c r="BI1908" i="3"/>
  <c r="BH1908" i="3"/>
  <c r="BG1908" i="3"/>
  <c r="BF1908" i="3"/>
  <c r="T1908" i="3"/>
  <c r="R1908" i="3"/>
  <c r="P1908" i="3"/>
  <c r="BI1905" i="3"/>
  <c r="BH1905" i="3"/>
  <c r="BG1905" i="3"/>
  <c r="BF1905" i="3"/>
  <c r="T1905" i="3"/>
  <c r="R1905" i="3"/>
  <c r="P1905" i="3"/>
  <c r="BI1891" i="3"/>
  <c r="BH1891" i="3"/>
  <c r="BG1891" i="3"/>
  <c r="BF1891" i="3"/>
  <c r="T1891" i="3"/>
  <c r="R1891" i="3"/>
  <c r="P1891" i="3"/>
  <c r="BI1888" i="3"/>
  <c r="BH1888" i="3"/>
  <c r="BG1888" i="3"/>
  <c r="BF1888" i="3"/>
  <c r="T1888" i="3"/>
  <c r="R1888" i="3"/>
  <c r="P1888" i="3"/>
  <c r="BI1885" i="3"/>
  <c r="BH1885" i="3"/>
  <c r="BG1885" i="3"/>
  <c r="BF1885" i="3"/>
  <c r="T1885" i="3"/>
  <c r="R1885" i="3"/>
  <c r="P1885" i="3"/>
  <c r="BI1882" i="3"/>
  <c r="BH1882" i="3"/>
  <c r="BG1882" i="3"/>
  <c r="BF1882" i="3"/>
  <c r="T1882" i="3"/>
  <c r="R1882" i="3"/>
  <c r="P1882" i="3"/>
  <c r="BI1879" i="3"/>
  <c r="BH1879" i="3"/>
  <c r="BG1879" i="3"/>
  <c r="BF1879" i="3"/>
  <c r="T1879" i="3"/>
  <c r="R1879" i="3"/>
  <c r="P1879" i="3"/>
  <c r="BI1876" i="3"/>
  <c r="BH1876" i="3"/>
  <c r="BG1876" i="3"/>
  <c r="BF1876" i="3"/>
  <c r="T1876" i="3"/>
  <c r="R1876" i="3"/>
  <c r="P1876" i="3"/>
  <c r="BI1873" i="3"/>
  <c r="BH1873" i="3"/>
  <c r="BG1873" i="3"/>
  <c r="BF1873" i="3"/>
  <c r="T1873" i="3"/>
  <c r="R1873" i="3"/>
  <c r="P1873" i="3"/>
  <c r="BI1870" i="3"/>
  <c r="BH1870" i="3"/>
  <c r="BG1870" i="3"/>
  <c r="BF1870" i="3"/>
  <c r="T1870" i="3"/>
  <c r="R1870" i="3"/>
  <c r="P1870" i="3"/>
  <c r="BI1866" i="3"/>
  <c r="BH1866" i="3"/>
  <c r="BG1866" i="3"/>
  <c r="BF1866" i="3"/>
  <c r="T1866" i="3"/>
  <c r="R1866" i="3"/>
  <c r="P1866" i="3"/>
  <c r="BI1848" i="3"/>
  <c r="BH1848" i="3"/>
  <c r="BG1848" i="3"/>
  <c r="BF1848" i="3"/>
  <c r="T1848" i="3"/>
  <c r="R1848" i="3"/>
  <c r="P1848" i="3"/>
  <c r="BI1847" i="3"/>
  <c r="BH1847" i="3"/>
  <c r="BG1847" i="3"/>
  <c r="BF1847" i="3"/>
  <c r="T1847" i="3"/>
  <c r="R1847" i="3"/>
  <c r="P1847" i="3"/>
  <c r="BI1844" i="3"/>
  <c r="BH1844" i="3"/>
  <c r="BG1844" i="3"/>
  <c r="BF1844" i="3"/>
  <c r="T1844" i="3"/>
  <c r="R1844" i="3"/>
  <c r="P1844" i="3"/>
  <c r="BI1840" i="3"/>
  <c r="BH1840" i="3"/>
  <c r="BG1840" i="3"/>
  <c r="BF1840" i="3"/>
  <c r="T1840" i="3"/>
  <c r="R1840" i="3"/>
  <c r="P1840" i="3"/>
  <c r="BI1830" i="3"/>
  <c r="BH1830" i="3"/>
  <c r="BG1830" i="3"/>
  <c r="BF1830" i="3"/>
  <c r="T1830" i="3"/>
  <c r="R1830" i="3"/>
  <c r="P1830" i="3"/>
  <c r="BI1820" i="3"/>
  <c r="BH1820" i="3"/>
  <c r="BG1820" i="3"/>
  <c r="BF1820" i="3"/>
  <c r="T1820" i="3"/>
  <c r="R1820" i="3"/>
  <c r="P1820" i="3"/>
  <c r="BI1815" i="3"/>
  <c r="BH1815" i="3"/>
  <c r="BG1815" i="3"/>
  <c r="BF1815" i="3"/>
  <c r="T1815" i="3"/>
  <c r="R1815" i="3"/>
  <c r="P1815" i="3"/>
  <c r="BI1811" i="3"/>
  <c r="BH1811" i="3"/>
  <c r="BG1811" i="3"/>
  <c r="BF1811" i="3"/>
  <c r="T1811" i="3"/>
  <c r="R1811" i="3"/>
  <c r="P1811" i="3"/>
  <c r="BI1806" i="3"/>
  <c r="BH1806" i="3"/>
  <c r="BG1806" i="3"/>
  <c r="BF1806" i="3"/>
  <c r="T1806" i="3"/>
  <c r="R1806" i="3"/>
  <c r="P1806" i="3"/>
  <c r="BI1801" i="3"/>
  <c r="BH1801" i="3"/>
  <c r="BG1801" i="3"/>
  <c r="BF1801" i="3"/>
  <c r="T1801" i="3"/>
  <c r="R1801" i="3"/>
  <c r="P1801" i="3"/>
  <c r="BI1795" i="3"/>
  <c r="BH1795" i="3"/>
  <c r="BG1795" i="3"/>
  <c r="BF1795" i="3"/>
  <c r="T1795" i="3"/>
  <c r="R1795" i="3"/>
  <c r="P1795" i="3"/>
  <c r="BI1782" i="3"/>
  <c r="BH1782" i="3"/>
  <c r="BG1782" i="3"/>
  <c r="BF1782" i="3"/>
  <c r="T1782" i="3"/>
  <c r="R1782" i="3"/>
  <c r="P1782" i="3"/>
  <c r="BI1770" i="3"/>
  <c r="BH1770" i="3"/>
  <c r="BG1770" i="3"/>
  <c r="BF1770" i="3"/>
  <c r="T1770" i="3"/>
  <c r="R1770" i="3"/>
  <c r="P1770" i="3"/>
  <c r="BI1766" i="3"/>
  <c r="BH1766" i="3"/>
  <c r="BG1766" i="3"/>
  <c r="BF1766" i="3"/>
  <c r="T1766" i="3"/>
  <c r="R1766" i="3"/>
  <c r="P1766" i="3"/>
  <c r="BI1762" i="3"/>
  <c r="BH1762" i="3"/>
  <c r="BG1762" i="3"/>
  <c r="BF1762" i="3"/>
  <c r="T1762" i="3"/>
  <c r="R1762" i="3"/>
  <c r="P1762" i="3"/>
  <c r="BI1758" i="3"/>
  <c r="BH1758" i="3"/>
  <c r="BG1758" i="3"/>
  <c r="BF1758" i="3"/>
  <c r="T1758" i="3"/>
  <c r="R1758" i="3"/>
  <c r="P1758" i="3"/>
  <c r="BI1748" i="3"/>
  <c r="BH1748" i="3"/>
  <c r="BG1748" i="3"/>
  <c r="BF1748" i="3"/>
  <c r="T1748" i="3"/>
  <c r="R1748" i="3"/>
  <c r="P1748" i="3"/>
  <c r="BI1745" i="3"/>
  <c r="BH1745" i="3"/>
  <c r="BG1745" i="3"/>
  <c r="BF1745" i="3"/>
  <c r="T1745" i="3"/>
  <c r="R1745" i="3"/>
  <c r="P1745" i="3"/>
  <c r="BI1742" i="3"/>
  <c r="BH1742" i="3"/>
  <c r="BG1742" i="3"/>
  <c r="BF1742" i="3"/>
  <c r="T1742" i="3"/>
  <c r="R1742" i="3"/>
  <c r="P1742" i="3"/>
  <c r="BI1739" i="3"/>
  <c r="BH1739" i="3"/>
  <c r="BG1739" i="3"/>
  <c r="BF1739" i="3"/>
  <c r="T1739" i="3"/>
  <c r="R1739" i="3"/>
  <c r="P1739" i="3"/>
  <c r="BI1736" i="3"/>
  <c r="BH1736" i="3"/>
  <c r="BG1736" i="3"/>
  <c r="BF1736" i="3"/>
  <c r="T1736" i="3"/>
  <c r="R1736" i="3"/>
  <c r="P1736" i="3"/>
  <c r="BI1731" i="3"/>
  <c r="BH1731" i="3"/>
  <c r="BG1731" i="3"/>
  <c r="BF1731" i="3"/>
  <c r="T1731" i="3"/>
  <c r="R1731" i="3"/>
  <c r="P1731" i="3"/>
  <c r="BI1727" i="3"/>
  <c r="BH1727" i="3"/>
  <c r="BG1727" i="3"/>
  <c r="BF1727" i="3"/>
  <c r="T1727" i="3"/>
  <c r="R1727" i="3"/>
  <c r="P1727" i="3"/>
  <c r="BI1723" i="3"/>
  <c r="BH1723" i="3"/>
  <c r="BG1723" i="3"/>
  <c r="BF1723" i="3"/>
  <c r="T1723" i="3"/>
  <c r="R1723" i="3"/>
  <c r="P1723" i="3"/>
  <c r="BI1719" i="3"/>
  <c r="BH1719" i="3"/>
  <c r="BG1719" i="3"/>
  <c r="BF1719" i="3"/>
  <c r="T1719" i="3"/>
  <c r="R1719" i="3"/>
  <c r="P1719" i="3"/>
  <c r="BI1714" i="3"/>
  <c r="BH1714" i="3"/>
  <c r="BG1714" i="3"/>
  <c r="BF1714" i="3"/>
  <c r="T1714" i="3"/>
  <c r="R1714" i="3"/>
  <c r="P1714" i="3"/>
  <c r="BI1710" i="3"/>
  <c r="BH1710" i="3"/>
  <c r="BG1710" i="3"/>
  <c r="BF1710" i="3"/>
  <c r="T1710" i="3"/>
  <c r="R1710" i="3"/>
  <c r="P1710" i="3"/>
  <c r="BI1706" i="3"/>
  <c r="BH1706" i="3"/>
  <c r="BG1706" i="3"/>
  <c r="BF1706" i="3"/>
  <c r="T1706" i="3"/>
  <c r="R1706" i="3"/>
  <c r="P1706" i="3"/>
  <c r="BI1699" i="3"/>
  <c r="BH1699" i="3"/>
  <c r="BG1699" i="3"/>
  <c r="BF1699" i="3"/>
  <c r="T1699" i="3"/>
  <c r="R1699" i="3"/>
  <c r="P1699" i="3"/>
  <c r="BI1695" i="3"/>
  <c r="BH1695" i="3"/>
  <c r="BG1695" i="3"/>
  <c r="BF1695" i="3"/>
  <c r="T1695" i="3"/>
  <c r="R1695" i="3"/>
  <c r="P1695" i="3"/>
  <c r="BI1691" i="3"/>
  <c r="BH1691" i="3"/>
  <c r="BG1691" i="3"/>
  <c r="BF1691" i="3"/>
  <c r="T1691" i="3"/>
  <c r="R1691" i="3"/>
  <c r="P1691" i="3"/>
  <c r="BI1687" i="3"/>
  <c r="BH1687" i="3"/>
  <c r="BG1687" i="3"/>
  <c r="BF1687" i="3"/>
  <c r="T1687" i="3"/>
  <c r="R1687" i="3"/>
  <c r="P1687" i="3"/>
  <c r="BI1686" i="3"/>
  <c r="BH1686" i="3"/>
  <c r="BG1686" i="3"/>
  <c r="BF1686" i="3"/>
  <c r="T1686" i="3"/>
  <c r="R1686" i="3"/>
  <c r="P1686" i="3"/>
  <c r="BI1682" i="3"/>
  <c r="BH1682" i="3"/>
  <c r="BG1682" i="3"/>
  <c r="BF1682" i="3"/>
  <c r="T1682" i="3"/>
  <c r="R1682" i="3"/>
  <c r="P1682" i="3"/>
  <c r="BI1676" i="3"/>
  <c r="BH1676" i="3"/>
  <c r="BG1676" i="3"/>
  <c r="BF1676" i="3"/>
  <c r="T1676" i="3"/>
  <c r="R1676" i="3"/>
  <c r="P1676" i="3"/>
  <c r="BI1670" i="3"/>
  <c r="BH1670" i="3"/>
  <c r="BG1670" i="3"/>
  <c r="BF1670" i="3"/>
  <c r="T1670" i="3"/>
  <c r="R1670" i="3"/>
  <c r="P1670" i="3"/>
  <c r="BI1666" i="3"/>
  <c r="BH1666" i="3"/>
  <c r="BG1666" i="3"/>
  <c r="BF1666" i="3"/>
  <c r="T1666" i="3"/>
  <c r="R1666" i="3"/>
  <c r="P1666" i="3"/>
  <c r="BI1663" i="3"/>
  <c r="BH1663" i="3"/>
  <c r="BG1663" i="3"/>
  <c r="BF1663" i="3"/>
  <c r="T1663" i="3"/>
  <c r="R1663" i="3"/>
  <c r="P1663" i="3"/>
  <c r="BI1656" i="3"/>
  <c r="BH1656" i="3"/>
  <c r="BG1656" i="3"/>
  <c r="BF1656" i="3"/>
  <c r="T1656" i="3"/>
  <c r="R1656" i="3"/>
  <c r="P1656" i="3"/>
  <c r="BI1653" i="3"/>
  <c r="BH1653" i="3"/>
  <c r="BG1653" i="3"/>
  <c r="BF1653" i="3"/>
  <c r="T1653" i="3"/>
  <c r="R1653" i="3"/>
  <c r="P1653" i="3"/>
  <c r="BI1650" i="3"/>
  <c r="BH1650" i="3"/>
  <c r="BG1650" i="3"/>
  <c r="BF1650" i="3"/>
  <c r="T1650" i="3"/>
  <c r="R1650" i="3"/>
  <c r="P1650" i="3"/>
  <c r="BI1642" i="3"/>
  <c r="BH1642" i="3"/>
  <c r="BG1642" i="3"/>
  <c r="BF1642" i="3"/>
  <c r="T1642" i="3"/>
  <c r="R1642" i="3"/>
  <c r="P1642" i="3"/>
  <c r="BI1639" i="3"/>
  <c r="BH1639" i="3"/>
  <c r="BG1639" i="3"/>
  <c r="BF1639" i="3"/>
  <c r="T1639" i="3"/>
  <c r="R1639" i="3"/>
  <c r="P1639" i="3"/>
  <c r="BI1635" i="3"/>
  <c r="BH1635" i="3"/>
  <c r="BG1635" i="3"/>
  <c r="BF1635" i="3"/>
  <c r="T1635" i="3"/>
  <c r="R1635" i="3"/>
  <c r="P1635" i="3"/>
  <c r="BI1631" i="3"/>
  <c r="BH1631" i="3"/>
  <c r="BG1631" i="3"/>
  <c r="BF1631" i="3"/>
  <c r="T1631" i="3"/>
  <c r="R1631" i="3"/>
  <c r="P1631" i="3"/>
  <c r="BI1628" i="3"/>
  <c r="BH1628" i="3"/>
  <c r="BG1628" i="3"/>
  <c r="BF1628" i="3"/>
  <c r="T1628" i="3"/>
  <c r="R1628" i="3"/>
  <c r="P1628" i="3"/>
  <c r="BI1624" i="3"/>
  <c r="BH1624" i="3"/>
  <c r="BG1624" i="3"/>
  <c r="BF1624" i="3"/>
  <c r="T1624" i="3"/>
  <c r="R1624" i="3"/>
  <c r="P1624" i="3"/>
  <c r="BI1620" i="3"/>
  <c r="BH1620" i="3"/>
  <c r="BG1620" i="3"/>
  <c r="BF1620" i="3"/>
  <c r="T1620" i="3"/>
  <c r="R1620" i="3"/>
  <c r="P1620" i="3"/>
  <c r="BI1616" i="3"/>
  <c r="BH1616" i="3"/>
  <c r="BG1616" i="3"/>
  <c r="BF1616" i="3"/>
  <c r="T1616" i="3"/>
  <c r="R1616" i="3"/>
  <c r="P1616" i="3"/>
  <c r="BI1613" i="3"/>
  <c r="BH1613" i="3"/>
  <c r="BG1613" i="3"/>
  <c r="BF1613" i="3"/>
  <c r="T1613" i="3"/>
  <c r="R1613" i="3"/>
  <c r="P1613" i="3"/>
  <c r="BI1609" i="3"/>
  <c r="BH1609" i="3"/>
  <c r="BG1609" i="3"/>
  <c r="BF1609" i="3"/>
  <c r="T1609" i="3"/>
  <c r="R1609" i="3"/>
  <c r="P1609" i="3"/>
  <c r="BI1604" i="3"/>
  <c r="BH1604" i="3"/>
  <c r="BG1604" i="3"/>
  <c r="BF1604" i="3"/>
  <c r="T1604" i="3"/>
  <c r="R1604" i="3"/>
  <c r="P1604" i="3"/>
  <c r="BI1600" i="3"/>
  <c r="BH1600" i="3"/>
  <c r="BG1600" i="3"/>
  <c r="BF1600" i="3"/>
  <c r="T1600" i="3"/>
  <c r="R1600" i="3"/>
  <c r="P1600" i="3"/>
  <c r="BI1595" i="3"/>
  <c r="BH1595" i="3"/>
  <c r="BG1595" i="3"/>
  <c r="BF1595" i="3"/>
  <c r="T1595" i="3"/>
  <c r="R1595" i="3"/>
  <c r="P1595" i="3"/>
  <c r="BI1591" i="3"/>
  <c r="BH1591" i="3"/>
  <c r="BG1591" i="3"/>
  <c r="BF1591" i="3"/>
  <c r="T1591" i="3"/>
  <c r="R1591" i="3"/>
  <c r="P1591" i="3"/>
  <c r="BI1587" i="3"/>
  <c r="BH1587" i="3"/>
  <c r="BG1587" i="3"/>
  <c r="BF1587" i="3"/>
  <c r="T1587" i="3"/>
  <c r="R1587" i="3"/>
  <c r="P1587" i="3"/>
  <c r="BI1583" i="3"/>
  <c r="BH1583" i="3"/>
  <c r="BG1583" i="3"/>
  <c r="BF1583" i="3"/>
  <c r="T1583" i="3"/>
  <c r="R1583" i="3"/>
  <c r="P1583" i="3"/>
  <c r="BI1579" i="3"/>
  <c r="BH1579" i="3"/>
  <c r="BG1579" i="3"/>
  <c r="BF1579" i="3"/>
  <c r="T1579" i="3"/>
  <c r="R1579" i="3"/>
  <c r="P1579" i="3"/>
  <c r="BI1576" i="3"/>
  <c r="BH1576" i="3"/>
  <c r="BG1576" i="3"/>
  <c r="BF1576" i="3"/>
  <c r="T1576" i="3"/>
  <c r="R1576" i="3"/>
  <c r="P1576" i="3"/>
  <c r="BI1573" i="3"/>
  <c r="BH1573" i="3"/>
  <c r="BG1573" i="3"/>
  <c r="BF1573" i="3"/>
  <c r="T1573" i="3"/>
  <c r="R1573" i="3"/>
  <c r="P1573" i="3"/>
  <c r="BI1570" i="3"/>
  <c r="BH1570" i="3"/>
  <c r="BG1570" i="3"/>
  <c r="BF1570" i="3"/>
  <c r="T1570" i="3"/>
  <c r="R1570" i="3"/>
  <c r="P1570" i="3"/>
  <c r="BI1562" i="3"/>
  <c r="BH1562" i="3"/>
  <c r="BG1562" i="3"/>
  <c r="BF1562" i="3"/>
  <c r="T1562" i="3"/>
  <c r="R1562" i="3"/>
  <c r="P1562" i="3"/>
  <c r="BI1561" i="3"/>
  <c r="BH1561" i="3"/>
  <c r="BG1561" i="3"/>
  <c r="BF1561" i="3"/>
  <c r="T1561" i="3"/>
  <c r="R1561" i="3"/>
  <c r="P1561" i="3"/>
  <c r="BI1558" i="3"/>
  <c r="BH1558" i="3"/>
  <c r="BG1558" i="3"/>
  <c r="BF1558" i="3"/>
  <c r="T1558" i="3"/>
  <c r="R1558" i="3"/>
  <c r="P1558" i="3"/>
  <c r="BI1555" i="3"/>
  <c r="BH1555" i="3"/>
  <c r="BG1555" i="3"/>
  <c r="BF1555" i="3"/>
  <c r="T1555" i="3"/>
  <c r="R1555" i="3"/>
  <c r="P1555" i="3"/>
  <c r="BI1546" i="3"/>
  <c r="BH1546" i="3"/>
  <c r="BG1546" i="3"/>
  <c r="BF1546" i="3"/>
  <c r="T1546" i="3"/>
  <c r="R1546" i="3"/>
  <c r="P1546" i="3"/>
  <c r="BI1543" i="3"/>
  <c r="BH1543" i="3"/>
  <c r="BG1543" i="3"/>
  <c r="BF1543" i="3"/>
  <c r="T1543" i="3"/>
  <c r="R1543" i="3"/>
  <c r="P1543" i="3"/>
  <c r="BI1529" i="3"/>
  <c r="BH1529" i="3"/>
  <c r="BG1529" i="3"/>
  <c r="BF1529" i="3"/>
  <c r="T1529" i="3"/>
  <c r="R1529" i="3"/>
  <c r="P1529" i="3"/>
  <c r="BI1519" i="3"/>
  <c r="BH1519" i="3"/>
  <c r="BG1519" i="3"/>
  <c r="BF1519" i="3"/>
  <c r="T1519" i="3"/>
  <c r="R1519" i="3"/>
  <c r="P1519" i="3"/>
  <c r="BI1495" i="3"/>
  <c r="BH1495" i="3"/>
  <c r="BG1495" i="3"/>
  <c r="BF1495" i="3"/>
  <c r="T1495" i="3"/>
  <c r="R1495" i="3"/>
  <c r="P1495" i="3"/>
  <c r="BI1489" i="3"/>
  <c r="BH1489" i="3"/>
  <c r="BG1489" i="3"/>
  <c r="BF1489" i="3"/>
  <c r="T1489" i="3"/>
  <c r="R1489" i="3"/>
  <c r="P1489" i="3"/>
  <c r="BI1481" i="3"/>
  <c r="BH1481" i="3"/>
  <c r="BG1481" i="3"/>
  <c r="BF1481" i="3"/>
  <c r="T1481" i="3"/>
  <c r="R1481" i="3"/>
  <c r="P1481" i="3"/>
  <c r="BI1479" i="3"/>
  <c r="BH1479" i="3"/>
  <c r="BG1479" i="3"/>
  <c r="BF1479" i="3"/>
  <c r="T1479" i="3"/>
  <c r="R1479" i="3"/>
  <c r="P1479" i="3"/>
  <c r="BI1475" i="3"/>
  <c r="BH1475" i="3"/>
  <c r="BG1475" i="3"/>
  <c r="BF1475" i="3"/>
  <c r="T1475" i="3"/>
  <c r="R1475" i="3"/>
  <c r="P1475" i="3"/>
  <c r="BI1470" i="3"/>
  <c r="BH1470" i="3"/>
  <c r="BG1470" i="3"/>
  <c r="BF1470" i="3"/>
  <c r="T1470" i="3"/>
  <c r="R1470" i="3"/>
  <c r="P1470" i="3"/>
  <c r="BI1465" i="3"/>
  <c r="BH1465" i="3"/>
  <c r="BG1465" i="3"/>
  <c r="BF1465" i="3"/>
  <c r="T1465" i="3"/>
  <c r="R1465" i="3"/>
  <c r="P1465" i="3"/>
  <c r="BI1462" i="3"/>
  <c r="BH1462" i="3"/>
  <c r="BG1462" i="3"/>
  <c r="BF1462" i="3"/>
  <c r="T1462" i="3"/>
  <c r="R1462" i="3"/>
  <c r="P1462" i="3"/>
  <c r="BI1456" i="3"/>
  <c r="BH1456" i="3"/>
  <c r="BG1456" i="3"/>
  <c r="BF1456" i="3"/>
  <c r="T1456" i="3"/>
  <c r="R1456" i="3"/>
  <c r="P1456" i="3"/>
  <c r="BI1448" i="3"/>
  <c r="BH1448" i="3"/>
  <c r="BG1448" i="3"/>
  <c r="BF1448" i="3"/>
  <c r="T1448" i="3"/>
  <c r="R1448" i="3"/>
  <c r="P1448" i="3"/>
  <c r="BI1440" i="3"/>
  <c r="BH1440" i="3"/>
  <c r="BG1440" i="3"/>
  <c r="BF1440" i="3"/>
  <c r="T1440" i="3"/>
  <c r="R1440" i="3"/>
  <c r="P1440" i="3"/>
  <c r="BI1433" i="3"/>
  <c r="BH1433" i="3"/>
  <c r="BG1433" i="3"/>
  <c r="BF1433" i="3"/>
  <c r="T1433" i="3"/>
  <c r="R1433" i="3"/>
  <c r="P1433" i="3"/>
  <c r="BI1426" i="3"/>
  <c r="BH1426" i="3"/>
  <c r="BG1426" i="3"/>
  <c r="BF1426" i="3"/>
  <c r="T1426" i="3"/>
  <c r="R1426" i="3"/>
  <c r="P1426" i="3"/>
  <c r="BI1422" i="3"/>
  <c r="BH1422" i="3"/>
  <c r="BG1422" i="3"/>
  <c r="BF1422" i="3"/>
  <c r="T1422" i="3"/>
  <c r="R1422" i="3"/>
  <c r="P1422" i="3"/>
  <c r="BI1419" i="3"/>
  <c r="BH1419" i="3"/>
  <c r="BG1419" i="3"/>
  <c r="BF1419" i="3"/>
  <c r="T1419" i="3"/>
  <c r="R1419" i="3"/>
  <c r="P1419" i="3"/>
  <c r="BI1418" i="3"/>
  <c r="BH1418" i="3"/>
  <c r="BG1418" i="3"/>
  <c r="BF1418" i="3"/>
  <c r="T1418" i="3"/>
  <c r="R1418" i="3"/>
  <c r="P1418" i="3"/>
  <c r="BI1412" i="3"/>
  <c r="BH1412" i="3"/>
  <c r="BG1412" i="3"/>
  <c r="BF1412" i="3"/>
  <c r="T1412" i="3"/>
  <c r="R1412" i="3"/>
  <c r="P1412" i="3"/>
  <c r="BI1409" i="3"/>
  <c r="BH1409" i="3"/>
  <c r="BG1409" i="3"/>
  <c r="BF1409" i="3"/>
  <c r="T1409" i="3"/>
  <c r="R1409" i="3"/>
  <c r="P1409" i="3"/>
  <c r="BI1407" i="3"/>
  <c r="BH1407" i="3"/>
  <c r="BG1407" i="3"/>
  <c r="BF1407" i="3"/>
  <c r="T1407" i="3"/>
  <c r="R1407" i="3"/>
  <c r="P1407" i="3"/>
  <c r="BI1400" i="3"/>
  <c r="BH1400" i="3"/>
  <c r="BG1400" i="3"/>
  <c r="BF1400" i="3"/>
  <c r="T1400" i="3"/>
  <c r="R1400" i="3"/>
  <c r="P1400" i="3"/>
  <c r="BI1397" i="3"/>
  <c r="BH1397" i="3"/>
  <c r="BG1397" i="3"/>
  <c r="BF1397" i="3"/>
  <c r="T1397" i="3"/>
  <c r="R1397" i="3"/>
  <c r="P1397" i="3"/>
  <c r="BI1396" i="3"/>
  <c r="BH1396" i="3"/>
  <c r="BG1396" i="3"/>
  <c r="BF1396" i="3"/>
  <c r="T1396" i="3"/>
  <c r="R1396" i="3"/>
  <c r="P1396" i="3"/>
  <c r="BI1392" i="3"/>
  <c r="BH1392" i="3"/>
  <c r="BG1392" i="3"/>
  <c r="BF1392" i="3"/>
  <c r="T1392" i="3"/>
  <c r="R1392" i="3"/>
  <c r="P1392" i="3"/>
  <c r="BI1372" i="3"/>
  <c r="BH1372" i="3"/>
  <c r="BG1372" i="3"/>
  <c r="BF1372" i="3"/>
  <c r="T1372" i="3"/>
  <c r="R1372" i="3"/>
  <c r="P1372" i="3"/>
  <c r="BI1369" i="3"/>
  <c r="BH1369" i="3"/>
  <c r="BG1369" i="3"/>
  <c r="BF1369" i="3"/>
  <c r="T1369" i="3"/>
  <c r="R1369" i="3"/>
  <c r="P1369" i="3"/>
  <c r="BI1366" i="3"/>
  <c r="BH1366" i="3"/>
  <c r="BG1366" i="3"/>
  <c r="BF1366" i="3"/>
  <c r="T1366" i="3"/>
  <c r="R1366" i="3"/>
  <c r="P1366" i="3"/>
  <c r="BI1346" i="3"/>
  <c r="BH1346" i="3"/>
  <c r="BG1346" i="3"/>
  <c r="BF1346" i="3"/>
  <c r="T1346" i="3"/>
  <c r="R1346" i="3"/>
  <c r="P1346" i="3"/>
  <c r="BI1343" i="3"/>
  <c r="BH1343" i="3"/>
  <c r="BG1343" i="3"/>
  <c r="BF1343" i="3"/>
  <c r="T1343" i="3"/>
  <c r="R1343" i="3"/>
  <c r="P1343" i="3"/>
  <c r="BI1340" i="3"/>
  <c r="BH1340" i="3"/>
  <c r="BG1340" i="3"/>
  <c r="BF1340" i="3"/>
  <c r="T1340" i="3"/>
  <c r="R1340" i="3"/>
  <c r="P1340" i="3"/>
  <c r="BI1337" i="3"/>
  <c r="BH1337" i="3"/>
  <c r="BG1337" i="3"/>
  <c r="BF1337" i="3"/>
  <c r="T1337" i="3"/>
  <c r="R1337" i="3"/>
  <c r="P1337" i="3"/>
  <c r="BI1327" i="3"/>
  <c r="BH1327" i="3"/>
  <c r="BG1327" i="3"/>
  <c r="BF1327" i="3"/>
  <c r="T1327" i="3"/>
  <c r="R1327" i="3"/>
  <c r="P1327" i="3"/>
  <c r="BI1324" i="3"/>
  <c r="BH1324" i="3"/>
  <c r="BG1324" i="3"/>
  <c r="BF1324" i="3"/>
  <c r="T1324" i="3"/>
  <c r="R1324" i="3"/>
  <c r="P1324" i="3"/>
  <c r="BI1323" i="3"/>
  <c r="BH1323" i="3"/>
  <c r="BG1323" i="3"/>
  <c r="BF1323" i="3"/>
  <c r="T1323" i="3"/>
  <c r="R1323" i="3"/>
  <c r="P1323" i="3"/>
  <c r="BI1322" i="3"/>
  <c r="BH1322" i="3"/>
  <c r="BG1322" i="3"/>
  <c r="BF1322" i="3"/>
  <c r="T1322" i="3"/>
  <c r="R1322" i="3"/>
  <c r="P1322" i="3"/>
  <c r="BI1321" i="3"/>
  <c r="BH1321" i="3"/>
  <c r="BG1321" i="3"/>
  <c r="BF1321" i="3"/>
  <c r="T1321" i="3"/>
  <c r="R1321" i="3"/>
  <c r="P1321" i="3"/>
  <c r="BI1314" i="3"/>
  <c r="BH1314" i="3"/>
  <c r="BG1314" i="3"/>
  <c r="BF1314" i="3"/>
  <c r="T1314" i="3"/>
  <c r="R1314" i="3"/>
  <c r="P1314" i="3"/>
  <c r="BI1312" i="3"/>
  <c r="BH1312" i="3"/>
  <c r="BG1312" i="3"/>
  <c r="BF1312" i="3"/>
  <c r="T1312" i="3"/>
  <c r="R1312" i="3"/>
  <c r="P1312" i="3"/>
  <c r="BI1308" i="3"/>
  <c r="BH1308" i="3"/>
  <c r="BG1308" i="3"/>
  <c r="BF1308" i="3"/>
  <c r="T1308" i="3"/>
  <c r="R1308" i="3"/>
  <c r="P1308" i="3"/>
  <c r="BI1305" i="3"/>
  <c r="BH1305" i="3"/>
  <c r="BG1305" i="3"/>
  <c r="BF1305" i="3"/>
  <c r="T1305" i="3"/>
  <c r="R1305" i="3"/>
  <c r="P1305" i="3"/>
  <c r="BI1295" i="3"/>
  <c r="BH1295" i="3"/>
  <c r="BG1295" i="3"/>
  <c r="BF1295" i="3"/>
  <c r="T1295" i="3"/>
  <c r="R1295" i="3"/>
  <c r="P1295" i="3"/>
  <c r="BI1292" i="3"/>
  <c r="BH1292" i="3"/>
  <c r="BG1292" i="3"/>
  <c r="BF1292" i="3"/>
  <c r="T1292" i="3"/>
  <c r="R1292" i="3"/>
  <c r="P1292" i="3"/>
  <c r="BI1282" i="3"/>
  <c r="BH1282" i="3"/>
  <c r="BG1282" i="3"/>
  <c r="BF1282" i="3"/>
  <c r="T1282" i="3"/>
  <c r="R1282" i="3"/>
  <c r="P1282" i="3"/>
  <c r="BI1281" i="3"/>
  <c r="BH1281" i="3"/>
  <c r="BG1281" i="3"/>
  <c r="BF1281" i="3"/>
  <c r="T1281" i="3"/>
  <c r="R1281" i="3"/>
  <c r="P1281" i="3"/>
  <c r="BI1279" i="3"/>
  <c r="BH1279" i="3"/>
  <c r="BG1279" i="3"/>
  <c r="BF1279" i="3"/>
  <c r="T1279" i="3"/>
  <c r="R1279" i="3"/>
  <c r="P1279" i="3"/>
  <c r="BI1276" i="3"/>
  <c r="BH1276" i="3"/>
  <c r="BG1276" i="3"/>
  <c r="BF1276" i="3"/>
  <c r="T1276" i="3"/>
  <c r="R1276" i="3"/>
  <c r="P1276" i="3"/>
  <c r="BI1266" i="3"/>
  <c r="BH1266" i="3"/>
  <c r="BG1266" i="3"/>
  <c r="BF1266" i="3"/>
  <c r="T1266" i="3"/>
  <c r="R1266" i="3"/>
  <c r="P1266" i="3"/>
  <c r="BI1263" i="3"/>
  <c r="BH1263" i="3"/>
  <c r="BG1263" i="3"/>
  <c r="BF1263" i="3"/>
  <c r="T1263" i="3"/>
  <c r="R1263" i="3"/>
  <c r="P1263" i="3"/>
  <c r="BI1260" i="3"/>
  <c r="BH1260" i="3"/>
  <c r="BG1260" i="3"/>
  <c r="BF1260" i="3"/>
  <c r="T1260" i="3"/>
  <c r="R1260" i="3"/>
  <c r="P1260" i="3"/>
  <c r="BI1250" i="3"/>
  <c r="BH1250" i="3"/>
  <c r="BG1250" i="3"/>
  <c r="BF1250" i="3"/>
  <c r="T1250" i="3"/>
  <c r="R1250" i="3"/>
  <c r="P1250" i="3"/>
  <c r="BI1247" i="3"/>
  <c r="BH1247" i="3"/>
  <c r="BG1247" i="3"/>
  <c r="BF1247" i="3"/>
  <c r="T1247" i="3"/>
  <c r="R1247" i="3"/>
  <c r="P1247" i="3"/>
  <c r="BI1245" i="3"/>
  <c r="BH1245" i="3"/>
  <c r="BG1245" i="3"/>
  <c r="BF1245" i="3"/>
  <c r="T1245" i="3"/>
  <c r="R1245" i="3"/>
  <c r="P1245" i="3"/>
  <c r="BI1244" i="3"/>
  <c r="BH1244" i="3"/>
  <c r="BG1244" i="3"/>
  <c r="BF1244" i="3"/>
  <c r="T1244" i="3"/>
  <c r="R1244" i="3"/>
  <c r="P1244" i="3"/>
  <c r="BI1243" i="3"/>
  <c r="BH1243" i="3"/>
  <c r="BG1243" i="3"/>
  <c r="BF1243" i="3"/>
  <c r="T1243" i="3"/>
  <c r="R1243" i="3"/>
  <c r="P1243" i="3"/>
  <c r="BI1241" i="3"/>
  <c r="BH1241" i="3"/>
  <c r="BG1241" i="3"/>
  <c r="BF1241" i="3"/>
  <c r="T1241" i="3"/>
  <c r="R1241" i="3"/>
  <c r="P1241" i="3"/>
  <c r="BI1238" i="3"/>
  <c r="BH1238" i="3"/>
  <c r="BG1238" i="3"/>
  <c r="BF1238" i="3"/>
  <c r="T1238" i="3"/>
  <c r="R1238" i="3"/>
  <c r="P1238" i="3"/>
  <c r="BI1235" i="3"/>
  <c r="BH1235" i="3"/>
  <c r="BG1235" i="3"/>
  <c r="BF1235" i="3"/>
  <c r="T1235" i="3"/>
  <c r="R1235" i="3"/>
  <c r="P1235" i="3"/>
  <c r="BI1219" i="3"/>
  <c r="BH1219" i="3"/>
  <c r="BG1219" i="3"/>
  <c r="BF1219" i="3"/>
  <c r="T1219" i="3"/>
  <c r="R1219" i="3"/>
  <c r="P1219" i="3"/>
  <c r="BI1216" i="3"/>
  <c r="BH1216" i="3"/>
  <c r="BG1216" i="3"/>
  <c r="BF1216" i="3"/>
  <c r="T1216" i="3"/>
  <c r="R1216" i="3"/>
  <c r="P1216" i="3"/>
  <c r="BI1200" i="3"/>
  <c r="BH1200" i="3"/>
  <c r="BG1200" i="3"/>
  <c r="BF1200" i="3"/>
  <c r="T1200" i="3"/>
  <c r="R1200" i="3"/>
  <c r="P1200" i="3"/>
  <c r="BI1197" i="3"/>
  <c r="BH1197" i="3"/>
  <c r="BG1197" i="3"/>
  <c r="BF1197" i="3"/>
  <c r="T1197" i="3"/>
  <c r="R1197" i="3"/>
  <c r="P1197" i="3"/>
  <c r="BI1181" i="3"/>
  <c r="BH1181" i="3"/>
  <c r="BG1181" i="3"/>
  <c r="BF1181" i="3"/>
  <c r="T1181" i="3"/>
  <c r="R1181" i="3"/>
  <c r="P1181" i="3"/>
  <c r="BI1178" i="3"/>
  <c r="BH1178" i="3"/>
  <c r="BG1178" i="3"/>
  <c r="BF1178" i="3"/>
  <c r="T1178" i="3"/>
  <c r="R1178" i="3"/>
  <c r="P1178" i="3"/>
  <c r="BI1175" i="3"/>
  <c r="BH1175" i="3"/>
  <c r="BG1175" i="3"/>
  <c r="BF1175" i="3"/>
  <c r="T1175" i="3"/>
  <c r="R1175" i="3"/>
  <c r="P1175" i="3"/>
  <c r="BI1166" i="3"/>
  <c r="BH1166" i="3"/>
  <c r="BG1166" i="3"/>
  <c r="BF1166" i="3"/>
  <c r="T1166" i="3"/>
  <c r="R1166" i="3"/>
  <c r="P1166" i="3"/>
  <c r="BI1163" i="3"/>
  <c r="BH1163" i="3"/>
  <c r="BG1163" i="3"/>
  <c r="BF1163" i="3"/>
  <c r="T1163" i="3"/>
  <c r="R1163" i="3"/>
  <c r="P1163" i="3"/>
  <c r="BI1156" i="3"/>
  <c r="BH1156" i="3"/>
  <c r="BG1156" i="3"/>
  <c r="BF1156" i="3"/>
  <c r="T1156" i="3"/>
  <c r="R1156" i="3"/>
  <c r="P1156" i="3"/>
  <c r="BI1152" i="3"/>
  <c r="BH1152" i="3"/>
  <c r="BG1152" i="3"/>
  <c r="BF1152" i="3"/>
  <c r="T1152" i="3"/>
  <c r="T1151" i="3"/>
  <c r="R1152" i="3"/>
  <c r="R1151" i="3"/>
  <c r="P1152" i="3"/>
  <c r="P1151" i="3"/>
  <c r="BI1147" i="3"/>
  <c r="BH1147" i="3"/>
  <c r="BG1147" i="3"/>
  <c r="BF1147" i="3"/>
  <c r="T1147" i="3"/>
  <c r="R1147" i="3"/>
  <c r="P1147" i="3"/>
  <c r="BI1143" i="3"/>
  <c r="BH1143" i="3"/>
  <c r="BG1143" i="3"/>
  <c r="BF1143" i="3"/>
  <c r="T1143" i="3"/>
  <c r="R1143" i="3"/>
  <c r="P1143" i="3"/>
  <c r="BI1140" i="3"/>
  <c r="BH1140" i="3"/>
  <c r="BG1140" i="3"/>
  <c r="BF1140" i="3"/>
  <c r="T1140" i="3"/>
  <c r="R1140" i="3"/>
  <c r="P1140" i="3"/>
  <c r="BI1139" i="3"/>
  <c r="BH1139" i="3"/>
  <c r="BG1139" i="3"/>
  <c r="BF1139" i="3"/>
  <c r="T1139" i="3"/>
  <c r="R1139" i="3"/>
  <c r="P1139" i="3"/>
  <c r="BI1135" i="3"/>
  <c r="BH1135" i="3"/>
  <c r="BG1135" i="3"/>
  <c r="BF1135" i="3"/>
  <c r="T1135" i="3"/>
  <c r="R1135" i="3"/>
  <c r="P1135" i="3"/>
  <c r="BI1131" i="3"/>
  <c r="BH1131" i="3"/>
  <c r="BG1131" i="3"/>
  <c r="BF1131" i="3"/>
  <c r="T1131" i="3"/>
  <c r="R1131" i="3"/>
  <c r="P1131" i="3"/>
  <c r="BI1130" i="3"/>
  <c r="BH1130" i="3"/>
  <c r="BG1130" i="3"/>
  <c r="BF1130" i="3"/>
  <c r="T1130" i="3"/>
  <c r="R1130" i="3"/>
  <c r="P1130" i="3"/>
  <c r="BI1126" i="3"/>
  <c r="BH1126" i="3"/>
  <c r="BG1126" i="3"/>
  <c r="BF1126" i="3"/>
  <c r="T1126" i="3"/>
  <c r="R1126" i="3"/>
  <c r="P1126" i="3"/>
  <c r="BI1122" i="3"/>
  <c r="BH1122" i="3"/>
  <c r="BG1122" i="3"/>
  <c r="BF1122" i="3"/>
  <c r="T1122" i="3"/>
  <c r="R1122" i="3"/>
  <c r="P1122" i="3"/>
  <c r="BI1118" i="3"/>
  <c r="BH1118" i="3"/>
  <c r="BG1118" i="3"/>
  <c r="BF1118" i="3"/>
  <c r="T1118" i="3"/>
  <c r="R1118" i="3"/>
  <c r="P1118" i="3"/>
  <c r="BI1114" i="3"/>
  <c r="BH1114" i="3"/>
  <c r="BG1114" i="3"/>
  <c r="BF1114" i="3"/>
  <c r="T1114" i="3"/>
  <c r="R1114" i="3"/>
  <c r="P1114" i="3"/>
  <c r="BI1112" i="3"/>
  <c r="BH1112" i="3"/>
  <c r="BG1112" i="3"/>
  <c r="BF1112" i="3"/>
  <c r="T1112" i="3"/>
  <c r="R1112" i="3"/>
  <c r="P1112" i="3"/>
  <c r="BI1108" i="3"/>
  <c r="BH1108" i="3"/>
  <c r="BG1108" i="3"/>
  <c r="BF1108" i="3"/>
  <c r="T1108" i="3"/>
  <c r="R1108" i="3"/>
  <c r="P1108" i="3"/>
  <c r="BI1106" i="3"/>
  <c r="BH1106" i="3"/>
  <c r="BG1106" i="3"/>
  <c r="BF1106" i="3"/>
  <c r="T1106" i="3"/>
  <c r="R1106" i="3"/>
  <c r="P1106" i="3"/>
  <c r="BI1102" i="3"/>
  <c r="BH1102" i="3"/>
  <c r="BG1102" i="3"/>
  <c r="BF1102" i="3"/>
  <c r="T1102" i="3"/>
  <c r="R1102" i="3"/>
  <c r="P1102" i="3"/>
  <c r="BI1098" i="3"/>
  <c r="BH1098" i="3"/>
  <c r="BG1098" i="3"/>
  <c r="BF1098" i="3"/>
  <c r="T1098" i="3"/>
  <c r="R1098" i="3"/>
  <c r="P1098" i="3"/>
  <c r="BI1094" i="3"/>
  <c r="BH1094" i="3"/>
  <c r="BG1094" i="3"/>
  <c r="BF1094" i="3"/>
  <c r="T1094" i="3"/>
  <c r="R1094" i="3"/>
  <c r="P1094" i="3"/>
  <c r="BI1090" i="3"/>
  <c r="BH1090" i="3"/>
  <c r="BG1090" i="3"/>
  <c r="BF1090" i="3"/>
  <c r="T1090" i="3"/>
  <c r="R1090" i="3"/>
  <c r="P1090" i="3"/>
  <c r="BI1086" i="3"/>
  <c r="BH1086" i="3"/>
  <c r="BG1086" i="3"/>
  <c r="BF1086" i="3"/>
  <c r="T1086" i="3"/>
  <c r="R1086" i="3"/>
  <c r="P1086" i="3"/>
  <c r="BI1082" i="3"/>
  <c r="BH1082" i="3"/>
  <c r="BG1082" i="3"/>
  <c r="BF1082" i="3"/>
  <c r="T1082" i="3"/>
  <c r="R1082" i="3"/>
  <c r="P1082" i="3"/>
  <c r="BI1080" i="3"/>
  <c r="BH1080" i="3"/>
  <c r="BG1080" i="3"/>
  <c r="BF1080" i="3"/>
  <c r="T1080" i="3"/>
  <c r="R1080" i="3"/>
  <c r="P1080" i="3"/>
  <c r="BI1078" i="3"/>
  <c r="BH1078" i="3"/>
  <c r="BG1078" i="3"/>
  <c r="BF1078" i="3"/>
  <c r="T1078" i="3"/>
  <c r="R1078" i="3"/>
  <c r="P1078" i="3"/>
  <c r="BI1077" i="3"/>
  <c r="BH1077" i="3"/>
  <c r="BG1077" i="3"/>
  <c r="BF1077" i="3"/>
  <c r="T1077" i="3"/>
  <c r="R1077" i="3"/>
  <c r="P1077" i="3"/>
  <c r="BI1072" i="3"/>
  <c r="BH1072" i="3"/>
  <c r="BG1072" i="3"/>
  <c r="BF1072" i="3"/>
  <c r="T1072" i="3"/>
  <c r="R1072" i="3"/>
  <c r="P1072" i="3"/>
  <c r="BI1069" i="3"/>
  <c r="BH1069" i="3"/>
  <c r="BG1069" i="3"/>
  <c r="BF1069" i="3"/>
  <c r="T1069" i="3"/>
  <c r="R1069" i="3"/>
  <c r="P1069" i="3"/>
  <c r="BI1066" i="3"/>
  <c r="BH1066" i="3"/>
  <c r="BG1066" i="3"/>
  <c r="BF1066" i="3"/>
  <c r="T1066" i="3"/>
  <c r="R1066" i="3"/>
  <c r="P1066" i="3"/>
  <c r="BI1063" i="3"/>
  <c r="BH1063" i="3"/>
  <c r="BG1063" i="3"/>
  <c r="BF1063" i="3"/>
  <c r="T1063" i="3"/>
  <c r="R1063" i="3"/>
  <c r="P1063" i="3"/>
  <c r="BI1060" i="3"/>
  <c r="BH1060" i="3"/>
  <c r="BG1060" i="3"/>
  <c r="BF1060" i="3"/>
  <c r="T1060" i="3"/>
  <c r="R1060" i="3"/>
  <c r="P1060" i="3"/>
  <c r="BI1057" i="3"/>
  <c r="BH1057" i="3"/>
  <c r="BG1057" i="3"/>
  <c r="BF1057" i="3"/>
  <c r="T1057" i="3"/>
  <c r="R1057" i="3"/>
  <c r="P1057" i="3"/>
  <c r="BI1053" i="3"/>
  <c r="BH1053" i="3"/>
  <c r="BG1053" i="3"/>
  <c r="BF1053" i="3"/>
  <c r="T1053" i="3"/>
  <c r="R1053" i="3"/>
  <c r="P1053" i="3"/>
  <c r="BI1050" i="3"/>
  <c r="BH1050" i="3"/>
  <c r="BG1050" i="3"/>
  <c r="BF1050" i="3"/>
  <c r="T1050" i="3"/>
  <c r="R1050" i="3"/>
  <c r="P1050" i="3"/>
  <c r="BI1047" i="3"/>
  <c r="BH1047" i="3"/>
  <c r="BG1047" i="3"/>
  <c r="BF1047" i="3"/>
  <c r="T1047" i="3"/>
  <c r="R1047" i="3"/>
  <c r="P1047" i="3"/>
  <c r="BI1043" i="3"/>
  <c r="BH1043" i="3"/>
  <c r="BG1043" i="3"/>
  <c r="BF1043" i="3"/>
  <c r="T1043" i="3"/>
  <c r="R1043" i="3"/>
  <c r="P1043" i="3"/>
  <c r="BI1040" i="3"/>
  <c r="BH1040" i="3"/>
  <c r="BG1040" i="3"/>
  <c r="BF1040" i="3"/>
  <c r="T1040" i="3"/>
  <c r="R1040" i="3"/>
  <c r="P1040" i="3"/>
  <c r="BI1036" i="3"/>
  <c r="BH1036" i="3"/>
  <c r="BG1036" i="3"/>
  <c r="BF1036" i="3"/>
  <c r="T1036" i="3"/>
  <c r="R1036" i="3"/>
  <c r="P1036" i="3"/>
  <c r="BI1033" i="3"/>
  <c r="BH1033" i="3"/>
  <c r="BG1033" i="3"/>
  <c r="BF1033" i="3"/>
  <c r="T1033" i="3"/>
  <c r="R1033" i="3"/>
  <c r="P1033" i="3"/>
  <c r="BI1030" i="3"/>
  <c r="BH1030" i="3"/>
  <c r="BG1030" i="3"/>
  <c r="BF1030" i="3"/>
  <c r="T1030" i="3"/>
  <c r="R1030" i="3"/>
  <c r="P1030" i="3"/>
  <c r="BI1026" i="3"/>
  <c r="BH1026" i="3"/>
  <c r="BG1026" i="3"/>
  <c r="BF1026" i="3"/>
  <c r="T1026" i="3"/>
  <c r="R1026" i="3"/>
  <c r="P1026" i="3"/>
  <c r="BI1020" i="3"/>
  <c r="BH1020" i="3"/>
  <c r="BG1020" i="3"/>
  <c r="BF1020" i="3"/>
  <c r="T1020" i="3"/>
  <c r="R1020" i="3"/>
  <c r="P1020" i="3"/>
  <c r="BI1013" i="3"/>
  <c r="BH1013" i="3"/>
  <c r="BG1013" i="3"/>
  <c r="BF1013" i="3"/>
  <c r="T1013" i="3"/>
  <c r="R1013" i="3"/>
  <c r="P1013" i="3"/>
  <c r="BI1001" i="3"/>
  <c r="BH1001" i="3"/>
  <c r="BG1001" i="3"/>
  <c r="BF1001" i="3"/>
  <c r="T1001" i="3"/>
  <c r="R1001" i="3"/>
  <c r="P1001" i="3"/>
  <c r="BI987" i="3"/>
  <c r="BH987" i="3"/>
  <c r="BG987" i="3"/>
  <c r="BF987" i="3"/>
  <c r="T987" i="3"/>
  <c r="R987" i="3"/>
  <c r="P987" i="3"/>
  <c r="BI972" i="3"/>
  <c r="BH972" i="3"/>
  <c r="BG972" i="3"/>
  <c r="BF972" i="3"/>
  <c r="T972" i="3"/>
  <c r="R972" i="3"/>
  <c r="P972" i="3"/>
  <c r="BI967" i="3"/>
  <c r="BH967" i="3"/>
  <c r="BG967" i="3"/>
  <c r="BF967" i="3"/>
  <c r="T967" i="3"/>
  <c r="R967" i="3"/>
  <c r="P967" i="3"/>
  <c r="BI962" i="3"/>
  <c r="BH962" i="3"/>
  <c r="BG962" i="3"/>
  <c r="BF962" i="3"/>
  <c r="T962" i="3"/>
  <c r="R962" i="3"/>
  <c r="P962" i="3"/>
  <c r="BI956" i="3"/>
  <c r="BH956" i="3"/>
  <c r="BG956" i="3"/>
  <c r="BF956" i="3"/>
  <c r="T956" i="3"/>
  <c r="R956" i="3"/>
  <c r="P956" i="3"/>
  <c r="BI952" i="3"/>
  <c r="BH952" i="3"/>
  <c r="BG952" i="3"/>
  <c r="BF952" i="3"/>
  <c r="T952" i="3"/>
  <c r="R952" i="3"/>
  <c r="P952" i="3"/>
  <c r="BI948" i="3"/>
  <c r="BH948" i="3"/>
  <c r="BG948" i="3"/>
  <c r="BF948" i="3"/>
  <c r="T948" i="3"/>
  <c r="R948" i="3"/>
  <c r="P948" i="3"/>
  <c r="BI920" i="3"/>
  <c r="BH920" i="3"/>
  <c r="BG920" i="3"/>
  <c r="BF920" i="3"/>
  <c r="T920" i="3"/>
  <c r="R920" i="3"/>
  <c r="P920" i="3"/>
  <c r="BI909" i="3"/>
  <c r="BH909" i="3"/>
  <c r="BG909" i="3"/>
  <c r="BF909" i="3"/>
  <c r="T909" i="3"/>
  <c r="R909" i="3"/>
  <c r="P909" i="3"/>
  <c r="BI906" i="3"/>
  <c r="BH906" i="3"/>
  <c r="BG906" i="3"/>
  <c r="BF906" i="3"/>
  <c r="T906" i="3"/>
  <c r="R906" i="3"/>
  <c r="P906" i="3"/>
  <c r="BI865" i="3"/>
  <c r="BH865" i="3"/>
  <c r="BG865" i="3"/>
  <c r="BF865" i="3"/>
  <c r="T865" i="3"/>
  <c r="R865" i="3"/>
  <c r="P865" i="3"/>
  <c r="BI861" i="3"/>
  <c r="BH861" i="3"/>
  <c r="BG861" i="3"/>
  <c r="BF861" i="3"/>
  <c r="T861" i="3"/>
  <c r="R861" i="3"/>
  <c r="P861" i="3"/>
  <c r="BI857" i="3"/>
  <c r="BH857" i="3"/>
  <c r="BG857" i="3"/>
  <c r="BF857" i="3"/>
  <c r="T857" i="3"/>
  <c r="R857" i="3"/>
  <c r="P857" i="3"/>
  <c r="BI853" i="3"/>
  <c r="BH853" i="3"/>
  <c r="BG853" i="3"/>
  <c r="BF853" i="3"/>
  <c r="T853" i="3"/>
  <c r="R853" i="3"/>
  <c r="P853" i="3"/>
  <c r="BI847" i="3"/>
  <c r="BH847" i="3"/>
  <c r="BG847" i="3"/>
  <c r="BF847" i="3"/>
  <c r="T847" i="3"/>
  <c r="R847" i="3"/>
  <c r="P847" i="3"/>
  <c r="BI837" i="3"/>
  <c r="BH837" i="3"/>
  <c r="BG837" i="3"/>
  <c r="BF837" i="3"/>
  <c r="T837" i="3"/>
  <c r="R837" i="3"/>
  <c r="P837" i="3"/>
  <c r="BI834" i="3"/>
  <c r="BH834" i="3"/>
  <c r="BG834" i="3"/>
  <c r="BF834" i="3"/>
  <c r="T834" i="3"/>
  <c r="R834" i="3"/>
  <c r="P834" i="3"/>
  <c r="BI829" i="3"/>
  <c r="BH829" i="3"/>
  <c r="BG829" i="3"/>
  <c r="BF829" i="3"/>
  <c r="T829" i="3"/>
  <c r="R829" i="3"/>
  <c r="P829" i="3"/>
  <c r="BI826" i="3"/>
  <c r="BH826" i="3"/>
  <c r="BG826" i="3"/>
  <c r="BF826" i="3"/>
  <c r="T826" i="3"/>
  <c r="R826" i="3"/>
  <c r="P826" i="3"/>
  <c r="BI821" i="3"/>
  <c r="BH821" i="3"/>
  <c r="BG821" i="3"/>
  <c r="BF821" i="3"/>
  <c r="T821" i="3"/>
  <c r="R821" i="3"/>
  <c r="P821" i="3"/>
  <c r="BI818" i="3"/>
  <c r="BH818" i="3"/>
  <c r="BG818" i="3"/>
  <c r="BF818" i="3"/>
  <c r="T818" i="3"/>
  <c r="R818" i="3"/>
  <c r="P818" i="3"/>
  <c r="BI813" i="3"/>
  <c r="BH813" i="3"/>
  <c r="BG813" i="3"/>
  <c r="BF813" i="3"/>
  <c r="T813" i="3"/>
  <c r="R813" i="3"/>
  <c r="P813" i="3"/>
  <c r="BI810" i="3"/>
  <c r="BH810" i="3"/>
  <c r="BG810" i="3"/>
  <c r="BF810" i="3"/>
  <c r="T810" i="3"/>
  <c r="R810" i="3"/>
  <c r="P810" i="3"/>
  <c r="BI795" i="3"/>
  <c r="BH795" i="3"/>
  <c r="BG795" i="3"/>
  <c r="BF795" i="3"/>
  <c r="T795" i="3"/>
  <c r="R795" i="3"/>
  <c r="P795" i="3"/>
  <c r="BI792" i="3"/>
  <c r="BH792" i="3"/>
  <c r="BG792" i="3"/>
  <c r="BF792" i="3"/>
  <c r="T792" i="3"/>
  <c r="R792" i="3"/>
  <c r="P792" i="3"/>
  <c r="BI786" i="3"/>
  <c r="BH786" i="3"/>
  <c r="BG786" i="3"/>
  <c r="BF786" i="3"/>
  <c r="T786" i="3"/>
  <c r="R786" i="3"/>
  <c r="P786" i="3"/>
  <c r="BI783" i="3"/>
  <c r="BH783" i="3"/>
  <c r="BG783" i="3"/>
  <c r="BF783" i="3"/>
  <c r="T783" i="3"/>
  <c r="R783" i="3"/>
  <c r="P783" i="3"/>
  <c r="BI778" i="3"/>
  <c r="BH778" i="3"/>
  <c r="BG778" i="3"/>
  <c r="BF778" i="3"/>
  <c r="T778" i="3"/>
  <c r="R778" i="3"/>
  <c r="P778" i="3"/>
  <c r="BI775" i="3"/>
  <c r="BH775" i="3"/>
  <c r="BG775" i="3"/>
  <c r="BF775" i="3"/>
  <c r="T775" i="3"/>
  <c r="R775" i="3"/>
  <c r="P775" i="3"/>
  <c r="BI771" i="3"/>
  <c r="BH771" i="3"/>
  <c r="BG771" i="3"/>
  <c r="BF771" i="3"/>
  <c r="T771" i="3"/>
  <c r="R771" i="3"/>
  <c r="P771" i="3"/>
  <c r="BI768" i="3"/>
  <c r="BH768" i="3"/>
  <c r="BG768" i="3"/>
  <c r="BF768" i="3"/>
  <c r="T768" i="3"/>
  <c r="R768" i="3"/>
  <c r="P768" i="3"/>
  <c r="BI763" i="3"/>
  <c r="BH763" i="3"/>
  <c r="BG763" i="3"/>
  <c r="BF763" i="3"/>
  <c r="T763" i="3"/>
  <c r="R763" i="3"/>
  <c r="P763" i="3"/>
  <c r="BI761" i="3"/>
  <c r="BH761" i="3"/>
  <c r="BG761" i="3"/>
  <c r="BF761" i="3"/>
  <c r="T761" i="3"/>
  <c r="R761" i="3"/>
  <c r="P761" i="3"/>
  <c r="BI758" i="3"/>
  <c r="BH758" i="3"/>
  <c r="BG758" i="3"/>
  <c r="BF758" i="3"/>
  <c r="T758" i="3"/>
  <c r="R758" i="3"/>
  <c r="P758" i="3"/>
  <c r="BI748" i="3"/>
  <c r="BH748" i="3"/>
  <c r="BG748" i="3"/>
  <c r="BF748" i="3"/>
  <c r="T748" i="3"/>
  <c r="R748" i="3"/>
  <c r="P748" i="3"/>
  <c r="BI745" i="3"/>
  <c r="BH745" i="3"/>
  <c r="BG745" i="3"/>
  <c r="BF745" i="3"/>
  <c r="T745" i="3"/>
  <c r="R745" i="3"/>
  <c r="P745" i="3"/>
  <c r="BI742" i="3"/>
  <c r="BH742" i="3"/>
  <c r="BG742" i="3"/>
  <c r="BF742" i="3"/>
  <c r="T742" i="3"/>
  <c r="R742" i="3"/>
  <c r="P742" i="3"/>
  <c r="BI739" i="3"/>
  <c r="BH739" i="3"/>
  <c r="BG739" i="3"/>
  <c r="BF739" i="3"/>
  <c r="T739" i="3"/>
  <c r="R739" i="3"/>
  <c r="P739" i="3"/>
  <c r="BI736" i="3"/>
  <c r="BH736" i="3"/>
  <c r="BG736" i="3"/>
  <c r="BF736" i="3"/>
  <c r="T736" i="3"/>
  <c r="R736" i="3"/>
  <c r="P736" i="3"/>
  <c r="BI710" i="3"/>
  <c r="BH710" i="3"/>
  <c r="BG710" i="3"/>
  <c r="BF710" i="3"/>
  <c r="T710" i="3"/>
  <c r="R710" i="3"/>
  <c r="P710" i="3"/>
  <c r="BI706" i="3"/>
  <c r="BH706" i="3"/>
  <c r="BG706" i="3"/>
  <c r="BF706" i="3"/>
  <c r="T706" i="3"/>
  <c r="R706" i="3"/>
  <c r="P706" i="3"/>
  <c r="BI666" i="3"/>
  <c r="BH666" i="3"/>
  <c r="BG666" i="3"/>
  <c r="BF666" i="3"/>
  <c r="T666" i="3"/>
  <c r="R666" i="3"/>
  <c r="P666" i="3"/>
  <c r="BI661" i="3"/>
  <c r="BH661" i="3"/>
  <c r="BG661" i="3"/>
  <c r="BF661" i="3"/>
  <c r="T661" i="3"/>
  <c r="R661" i="3"/>
  <c r="P661" i="3"/>
  <c r="BI656" i="3"/>
  <c r="BH656" i="3"/>
  <c r="BG656" i="3"/>
  <c r="BF656" i="3"/>
  <c r="T656" i="3"/>
  <c r="R656" i="3"/>
  <c r="P656" i="3"/>
  <c r="BI653" i="3"/>
  <c r="BH653" i="3"/>
  <c r="BG653" i="3"/>
  <c r="BF653" i="3"/>
  <c r="T653" i="3"/>
  <c r="R653" i="3"/>
  <c r="P653" i="3"/>
  <c r="BI648" i="3"/>
  <c r="BH648" i="3"/>
  <c r="BG648" i="3"/>
  <c r="BF648" i="3"/>
  <c r="T648" i="3"/>
  <c r="R648" i="3"/>
  <c r="P648" i="3"/>
  <c r="BI643" i="3"/>
  <c r="BH643" i="3"/>
  <c r="BG643" i="3"/>
  <c r="BF643" i="3"/>
  <c r="T643" i="3"/>
  <c r="R643" i="3"/>
  <c r="P643" i="3"/>
  <c r="BI615" i="3"/>
  <c r="BH615" i="3"/>
  <c r="BG615" i="3"/>
  <c r="BF615" i="3"/>
  <c r="T615" i="3"/>
  <c r="R615" i="3"/>
  <c r="P615" i="3"/>
  <c r="BI589" i="3"/>
  <c r="BH589" i="3"/>
  <c r="BG589" i="3"/>
  <c r="BF589" i="3"/>
  <c r="T589" i="3"/>
  <c r="R589" i="3"/>
  <c r="P589" i="3"/>
  <c r="BI563" i="3"/>
  <c r="BH563" i="3"/>
  <c r="BG563" i="3"/>
  <c r="BF563" i="3"/>
  <c r="T563" i="3"/>
  <c r="R563" i="3"/>
  <c r="P563" i="3"/>
  <c r="BI537" i="3"/>
  <c r="BH537" i="3"/>
  <c r="BG537" i="3"/>
  <c r="BF537" i="3"/>
  <c r="T537" i="3"/>
  <c r="R537" i="3"/>
  <c r="P537" i="3"/>
  <c r="BI526" i="3"/>
  <c r="BH526" i="3"/>
  <c r="BG526" i="3"/>
  <c r="BF526" i="3"/>
  <c r="T526" i="3"/>
  <c r="R526" i="3"/>
  <c r="P526" i="3"/>
  <c r="BI515" i="3"/>
  <c r="BH515" i="3"/>
  <c r="BG515" i="3"/>
  <c r="BF515" i="3"/>
  <c r="T515" i="3"/>
  <c r="R515" i="3"/>
  <c r="P515" i="3"/>
  <c r="BI504" i="3"/>
  <c r="BH504" i="3"/>
  <c r="BG504" i="3"/>
  <c r="BF504" i="3"/>
  <c r="T504" i="3"/>
  <c r="R504" i="3"/>
  <c r="P504" i="3"/>
  <c r="BI499" i="3"/>
  <c r="BH499" i="3"/>
  <c r="BG499" i="3"/>
  <c r="BF499" i="3"/>
  <c r="T499" i="3"/>
  <c r="R499" i="3"/>
  <c r="P499" i="3"/>
  <c r="BI496" i="3"/>
  <c r="BH496" i="3"/>
  <c r="BG496" i="3"/>
  <c r="BF496" i="3"/>
  <c r="T496" i="3"/>
  <c r="R496" i="3"/>
  <c r="P496" i="3"/>
  <c r="BI490" i="3"/>
  <c r="BH490" i="3"/>
  <c r="BG490" i="3"/>
  <c r="BF490" i="3"/>
  <c r="T490" i="3"/>
  <c r="R490" i="3"/>
  <c r="P490" i="3"/>
  <c r="BI484" i="3"/>
  <c r="BH484" i="3"/>
  <c r="BG484" i="3"/>
  <c r="BF484" i="3"/>
  <c r="T484" i="3"/>
  <c r="R484" i="3"/>
  <c r="P484" i="3"/>
  <c r="BI475" i="3"/>
  <c r="BH475" i="3"/>
  <c r="BG475" i="3"/>
  <c r="BF475" i="3"/>
  <c r="T475" i="3"/>
  <c r="R475" i="3"/>
  <c r="P475" i="3"/>
  <c r="BI467" i="3"/>
  <c r="BH467" i="3"/>
  <c r="BG467" i="3"/>
  <c r="BF467" i="3"/>
  <c r="T467" i="3"/>
  <c r="R467" i="3"/>
  <c r="P467" i="3"/>
  <c r="BI460" i="3"/>
  <c r="BH460" i="3"/>
  <c r="BG460" i="3"/>
  <c r="BF460" i="3"/>
  <c r="T460" i="3"/>
  <c r="R460" i="3"/>
  <c r="P460" i="3"/>
  <c r="BI453" i="3"/>
  <c r="BH453" i="3"/>
  <c r="BG453" i="3"/>
  <c r="BF453" i="3"/>
  <c r="T453" i="3"/>
  <c r="R453" i="3"/>
  <c r="P453" i="3"/>
  <c r="BI448" i="3"/>
  <c r="BH448" i="3"/>
  <c r="BG448" i="3"/>
  <c r="BF448" i="3"/>
  <c r="T448" i="3"/>
  <c r="R448" i="3"/>
  <c r="P448" i="3"/>
  <c r="BI441" i="3"/>
  <c r="BH441" i="3"/>
  <c r="BG441" i="3"/>
  <c r="BF441" i="3"/>
  <c r="T441" i="3"/>
  <c r="R441" i="3"/>
  <c r="P441" i="3"/>
  <c r="BI436" i="3"/>
  <c r="BH436" i="3"/>
  <c r="BG436" i="3"/>
  <c r="BF436" i="3"/>
  <c r="T436" i="3"/>
  <c r="R436" i="3"/>
  <c r="P436" i="3"/>
  <c r="BI431" i="3"/>
  <c r="BH431" i="3"/>
  <c r="BG431" i="3"/>
  <c r="BF431" i="3"/>
  <c r="T431" i="3"/>
  <c r="R431" i="3"/>
  <c r="P431" i="3"/>
  <c r="BI414" i="3"/>
  <c r="BH414" i="3"/>
  <c r="BG414" i="3"/>
  <c r="BF414" i="3"/>
  <c r="T414" i="3"/>
  <c r="R414" i="3"/>
  <c r="P414" i="3"/>
  <c r="BI404" i="3"/>
  <c r="BH404" i="3"/>
  <c r="BG404" i="3"/>
  <c r="BF404" i="3"/>
  <c r="T404" i="3"/>
  <c r="R404" i="3"/>
  <c r="P404" i="3"/>
  <c r="BI400" i="3"/>
  <c r="BH400" i="3"/>
  <c r="BG400" i="3"/>
  <c r="BF400" i="3"/>
  <c r="T400" i="3"/>
  <c r="R400" i="3"/>
  <c r="P400" i="3"/>
  <c r="BI398" i="3"/>
  <c r="BH398" i="3"/>
  <c r="BG398" i="3"/>
  <c r="BF398" i="3"/>
  <c r="T398" i="3"/>
  <c r="R398" i="3"/>
  <c r="P398" i="3"/>
  <c r="BI396" i="3"/>
  <c r="BH396" i="3"/>
  <c r="BG396" i="3"/>
  <c r="BF396" i="3"/>
  <c r="T396" i="3"/>
  <c r="R396" i="3"/>
  <c r="P396" i="3"/>
  <c r="BI394" i="3"/>
  <c r="BH394" i="3"/>
  <c r="BG394" i="3"/>
  <c r="BF394" i="3"/>
  <c r="T394" i="3"/>
  <c r="R394" i="3"/>
  <c r="P394" i="3"/>
  <c r="BI383" i="3"/>
  <c r="BH383" i="3"/>
  <c r="BG383" i="3"/>
  <c r="BF383" i="3"/>
  <c r="T383" i="3"/>
  <c r="R383" i="3"/>
  <c r="P383" i="3"/>
  <c r="BI364" i="3"/>
  <c r="BH364" i="3"/>
  <c r="BG364" i="3"/>
  <c r="BF364" i="3"/>
  <c r="T364" i="3"/>
  <c r="R364" i="3"/>
  <c r="P364" i="3"/>
  <c r="BI359" i="3"/>
  <c r="BH359" i="3"/>
  <c r="BG359" i="3"/>
  <c r="BF359" i="3"/>
  <c r="T359" i="3"/>
  <c r="R359" i="3"/>
  <c r="P359" i="3"/>
  <c r="BI342" i="3"/>
  <c r="BH342" i="3"/>
  <c r="BG342" i="3"/>
  <c r="BF342" i="3"/>
  <c r="T342" i="3"/>
  <c r="R342" i="3"/>
  <c r="P342" i="3"/>
  <c r="BI319" i="3"/>
  <c r="BH319" i="3"/>
  <c r="BG319" i="3"/>
  <c r="BF319" i="3"/>
  <c r="T319" i="3"/>
  <c r="R319" i="3"/>
  <c r="P319" i="3"/>
  <c r="BI305" i="3"/>
  <c r="BH305" i="3"/>
  <c r="BG305" i="3"/>
  <c r="BF305" i="3"/>
  <c r="T305" i="3"/>
  <c r="R305" i="3"/>
  <c r="P305" i="3"/>
  <c r="BI295" i="3"/>
  <c r="BH295" i="3"/>
  <c r="BG295" i="3"/>
  <c r="BF295" i="3"/>
  <c r="T295" i="3"/>
  <c r="R295" i="3"/>
  <c r="P295" i="3"/>
  <c r="BI289" i="3"/>
  <c r="BH289" i="3"/>
  <c r="BG289" i="3"/>
  <c r="BF289" i="3"/>
  <c r="T289" i="3"/>
  <c r="R289" i="3"/>
  <c r="P289" i="3"/>
  <c r="BI287" i="3"/>
  <c r="BH287" i="3"/>
  <c r="BG287" i="3"/>
  <c r="BF287" i="3"/>
  <c r="T287" i="3"/>
  <c r="R287" i="3"/>
  <c r="P287"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35" i="3"/>
  <c r="BH235" i="3"/>
  <c r="BG235" i="3"/>
  <c r="BF235" i="3"/>
  <c r="T235" i="3"/>
  <c r="R235" i="3"/>
  <c r="P235" i="3"/>
  <c r="BI229" i="3"/>
  <c r="BH229" i="3"/>
  <c r="BG229" i="3"/>
  <c r="BF229" i="3"/>
  <c r="T229" i="3"/>
  <c r="R229" i="3"/>
  <c r="P229" i="3"/>
  <c r="BI227" i="3"/>
  <c r="BH227" i="3"/>
  <c r="BG227" i="3"/>
  <c r="BF227" i="3"/>
  <c r="T227" i="3"/>
  <c r="R227" i="3"/>
  <c r="P227" i="3"/>
  <c r="BI214" i="3"/>
  <c r="BH214" i="3"/>
  <c r="BG214" i="3"/>
  <c r="BF214" i="3"/>
  <c r="T214" i="3"/>
  <c r="R214" i="3"/>
  <c r="P214" i="3"/>
  <c r="BI206" i="3"/>
  <c r="BH206" i="3"/>
  <c r="BG206" i="3"/>
  <c r="BF206" i="3"/>
  <c r="T206" i="3"/>
  <c r="R206" i="3"/>
  <c r="P206" i="3"/>
  <c r="BI192" i="3"/>
  <c r="BH192" i="3"/>
  <c r="BG192" i="3"/>
  <c r="BF192" i="3"/>
  <c r="T192" i="3"/>
  <c r="R192" i="3"/>
  <c r="P192" i="3"/>
  <c r="BI179" i="3"/>
  <c r="BH179" i="3"/>
  <c r="BG179" i="3"/>
  <c r="BF179" i="3"/>
  <c r="T179" i="3"/>
  <c r="R179" i="3"/>
  <c r="P179" i="3"/>
  <c r="BI173" i="3"/>
  <c r="BH173" i="3"/>
  <c r="BG173" i="3"/>
  <c r="BF173" i="3"/>
  <c r="T173" i="3"/>
  <c r="R173" i="3"/>
  <c r="P173" i="3"/>
  <c r="BI161" i="3"/>
  <c r="BH161" i="3"/>
  <c r="BG161" i="3"/>
  <c r="BF161" i="3"/>
  <c r="T161" i="3"/>
  <c r="R161" i="3"/>
  <c r="P161" i="3"/>
  <c r="BI154" i="3"/>
  <c r="BH154" i="3"/>
  <c r="BG154" i="3"/>
  <c r="BF154" i="3"/>
  <c r="T154" i="3"/>
  <c r="R154" i="3"/>
  <c r="P154" i="3"/>
  <c r="BI147" i="3"/>
  <c r="BH147" i="3"/>
  <c r="BG147" i="3"/>
  <c r="BF147" i="3"/>
  <c r="T147" i="3"/>
  <c r="R147" i="3"/>
  <c r="P147" i="3"/>
  <c r="BI142" i="3"/>
  <c r="BH142" i="3"/>
  <c r="BG142" i="3"/>
  <c r="BF142" i="3"/>
  <c r="T142" i="3"/>
  <c r="R142" i="3"/>
  <c r="P142" i="3"/>
  <c r="BI139" i="3"/>
  <c r="BH139" i="3"/>
  <c r="BG139" i="3"/>
  <c r="BF139" i="3"/>
  <c r="T139" i="3"/>
  <c r="R139" i="3"/>
  <c r="P139" i="3"/>
  <c r="BI133" i="3"/>
  <c r="BH133" i="3"/>
  <c r="BG133" i="3"/>
  <c r="BF133" i="3"/>
  <c r="T133" i="3"/>
  <c r="R133" i="3"/>
  <c r="P133" i="3"/>
  <c r="BI126" i="3"/>
  <c r="BH126" i="3"/>
  <c r="BG126" i="3"/>
  <c r="BF126" i="3"/>
  <c r="T126" i="3"/>
  <c r="R126" i="3"/>
  <c r="P126" i="3"/>
  <c r="BI121" i="3"/>
  <c r="BH121" i="3"/>
  <c r="BG121" i="3"/>
  <c r="BF121" i="3"/>
  <c r="T121" i="3"/>
  <c r="R121" i="3"/>
  <c r="P121" i="3"/>
  <c r="F112" i="3"/>
  <c r="E110" i="3"/>
  <c r="F60" i="3"/>
  <c r="E58" i="3"/>
  <c r="J28" i="3"/>
  <c r="E28" i="3"/>
  <c r="J115" i="3"/>
  <c r="J27" i="3"/>
  <c r="J25" i="3"/>
  <c r="E25" i="3"/>
  <c r="J114" i="3"/>
  <c r="J24" i="3"/>
  <c r="J22" i="3"/>
  <c r="E22" i="3"/>
  <c r="F115" i="3"/>
  <c r="J21" i="3"/>
  <c r="J19" i="3"/>
  <c r="E19" i="3"/>
  <c r="F114" i="3"/>
  <c r="J18" i="3"/>
  <c r="J16" i="3"/>
  <c r="J60" i="3"/>
  <c r="E7" i="3"/>
  <c r="E104" i="3"/>
  <c r="J41" i="2"/>
  <c r="J40" i="2"/>
  <c r="AY57" i="1"/>
  <c r="J39" i="2"/>
  <c r="AX57" i="1"/>
  <c r="BI801" i="2"/>
  <c r="BH801" i="2"/>
  <c r="BG801" i="2"/>
  <c r="BF801" i="2"/>
  <c r="T801" i="2"/>
  <c r="R801" i="2"/>
  <c r="P801" i="2"/>
  <c r="BI782" i="2"/>
  <c r="BH782" i="2"/>
  <c r="BG782" i="2"/>
  <c r="BF782" i="2"/>
  <c r="T782" i="2"/>
  <c r="R782" i="2"/>
  <c r="P782" i="2"/>
  <c r="BI767" i="2"/>
  <c r="BH767" i="2"/>
  <c r="BG767" i="2"/>
  <c r="BF767" i="2"/>
  <c r="T767" i="2"/>
  <c r="T766" i="2"/>
  <c r="R767" i="2"/>
  <c r="R766" i="2"/>
  <c r="P767" i="2"/>
  <c r="P766" i="2"/>
  <c r="BI753" i="2"/>
  <c r="BH753" i="2"/>
  <c r="BG753" i="2"/>
  <c r="BF753" i="2"/>
  <c r="T753" i="2"/>
  <c r="R753" i="2"/>
  <c r="P753" i="2"/>
  <c r="BI748" i="2"/>
  <c r="BH748" i="2"/>
  <c r="BG748" i="2"/>
  <c r="BF748" i="2"/>
  <c r="T748" i="2"/>
  <c r="R748" i="2"/>
  <c r="P748" i="2"/>
  <c r="BI743" i="2"/>
  <c r="BH743" i="2"/>
  <c r="BG743" i="2"/>
  <c r="BF743" i="2"/>
  <c r="T743" i="2"/>
  <c r="R743" i="2"/>
  <c r="P743" i="2"/>
  <c r="BI734" i="2"/>
  <c r="BH734" i="2"/>
  <c r="BG734" i="2"/>
  <c r="BF734" i="2"/>
  <c r="T734" i="2"/>
  <c r="R734" i="2"/>
  <c r="P734" i="2"/>
  <c r="BI729" i="2"/>
  <c r="BH729" i="2"/>
  <c r="BG729" i="2"/>
  <c r="BF729" i="2"/>
  <c r="T729" i="2"/>
  <c r="R729" i="2"/>
  <c r="P729" i="2"/>
  <c r="BI723" i="2"/>
  <c r="BH723" i="2"/>
  <c r="BG723" i="2"/>
  <c r="BF723" i="2"/>
  <c r="T723" i="2"/>
  <c r="R723" i="2"/>
  <c r="P723" i="2"/>
  <c r="BI710" i="2"/>
  <c r="BH710" i="2"/>
  <c r="BG710" i="2"/>
  <c r="BF710" i="2"/>
  <c r="T710" i="2"/>
  <c r="R710" i="2"/>
  <c r="P710" i="2"/>
  <c r="BI703" i="2"/>
  <c r="BH703" i="2"/>
  <c r="BG703" i="2"/>
  <c r="BF703" i="2"/>
  <c r="T703" i="2"/>
  <c r="R703" i="2"/>
  <c r="P703" i="2"/>
  <c r="BI693" i="2"/>
  <c r="BH693" i="2"/>
  <c r="BG693" i="2"/>
  <c r="BF693" i="2"/>
  <c r="T693" i="2"/>
  <c r="R693" i="2"/>
  <c r="P693" i="2"/>
  <c r="BI683" i="2"/>
  <c r="BH683" i="2"/>
  <c r="BG683" i="2"/>
  <c r="BF683" i="2"/>
  <c r="T683" i="2"/>
  <c r="R683" i="2"/>
  <c r="P683" i="2"/>
  <c r="BI678" i="2"/>
  <c r="BH678" i="2"/>
  <c r="BG678" i="2"/>
  <c r="BF678" i="2"/>
  <c r="T678" i="2"/>
  <c r="R678" i="2"/>
  <c r="P678" i="2"/>
  <c r="BI671" i="2"/>
  <c r="BH671" i="2"/>
  <c r="BG671" i="2"/>
  <c r="BF671" i="2"/>
  <c r="T671" i="2"/>
  <c r="R671" i="2"/>
  <c r="P671" i="2"/>
  <c r="BI653" i="2"/>
  <c r="BH653" i="2"/>
  <c r="BG653" i="2"/>
  <c r="BF653" i="2"/>
  <c r="T653" i="2"/>
  <c r="T652" i="2" s="1"/>
  <c r="R653" i="2"/>
  <c r="R652" i="2" s="1"/>
  <c r="P653" i="2"/>
  <c r="P652" i="2" s="1"/>
  <c r="BI639" i="2"/>
  <c r="BH639" i="2"/>
  <c r="BG639" i="2"/>
  <c r="BF639" i="2"/>
  <c r="T639" i="2"/>
  <c r="R639" i="2"/>
  <c r="P639" i="2"/>
  <c r="BI629" i="2"/>
  <c r="BH629" i="2"/>
  <c r="BG629" i="2"/>
  <c r="BF629" i="2"/>
  <c r="T629" i="2"/>
  <c r="R629" i="2"/>
  <c r="P629" i="2"/>
  <c r="BI619" i="2"/>
  <c r="BH619" i="2"/>
  <c r="BG619" i="2"/>
  <c r="BF619" i="2"/>
  <c r="T619" i="2"/>
  <c r="R619" i="2"/>
  <c r="P619" i="2"/>
  <c r="BI608" i="2"/>
  <c r="BH608" i="2"/>
  <c r="BG608" i="2"/>
  <c r="BF608" i="2"/>
  <c r="T608" i="2"/>
  <c r="R608" i="2"/>
  <c r="P608" i="2"/>
  <c r="BI603" i="2"/>
  <c r="BH603" i="2"/>
  <c r="BG603" i="2"/>
  <c r="BF603" i="2"/>
  <c r="T603" i="2"/>
  <c r="R603" i="2"/>
  <c r="P603" i="2"/>
  <c r="BI597" i="2"/>
  <c r="BH597" i="2"/>
  <c r="BG597" i="2"/>
  <c r="BF597" i="2"/>
  <c r="T597" i="2"/>
  <c r="R597" i="2"/>
  <c r="P597" i="2"/>
  <c r="BI591" i="2"/>
  <c r="BH591" i="2"/>
  <c r="BG591" i="2"/>
  <c r="BF591" i="2"/>
  <c r="T591" i="2"/>
  <c r="R591" i="2"/>
  <c r="P591" i="2"/>
  <c r="BI585" i="2"/>
  <c r="BH585" i="2"/>
  <c r="BG585" i="2"/>
  <c r="BF585" i="2"/>
  <c r="T585" i="2"/>
  <c r="T584" i="2"/>
  <c r="R585" i="2"/>
  <c r="R584" i="2"/>
  <c r="P585" i="2"/>
  <c r="P584" i="2"/>
  <c r="BI578" i="2"/>
  <c r="BH578" i="2"/>
  <c r="BG578" i="2"/>
  <c r="BF578" i="2"/>
  <c r="T578" i="2"/>
  <c r="R578" i="2"/>
  <c r="P578" i="2"/>
  <c r="BI572" i="2"/>
  <c r="BH572" i="2"/>
  <c r="BG572" i="2"/>
  <c r="BF572" i="2"/>
  <c r="T572" i="2"/>
  <c r="R572" i="2"/>
  <c r="P572" i="2"/>
  <c r="BI566" i="2"/>
  <c r="BH566" i="2"/>
  <c r="BG566" i="2"/>
  <c r="BF566" i="2"/>
  <c r="T566" i="2"/>
  <c r="R566" i="2"/>
  <c r="P566" i="2"/>
  <c r="BI560" i="2"/>
  <c r="BH560" i="2"/>
  <c r="BG560" i="2"/>
  <c r="BF560" i="2"/>
  <c r="T560" i="2"/>
  <c r="R560" i="2"/>
  <c r="P560" i="2"/>
  <c r="BI555" i="2"/>
  <c r="BH555" i="2"/>
  <c r="BG555" i="2"/>
  <c r="BF555" i="2"/>
  <c r="T555" i="2"/>
  <c r="R555" i="2"/>
  <c r="P555" i="2"/>
  <c r="BI548" i="2"/>
  <c r="BH548" i="2"/>
  <c r="BG548" i="2"/>
  <c r="BF548" i="2"/>
  <c r="T548" i="2"/>
  <c r="R548" i="2"/>
  <c r="P548" i="2"/>
  <c r="BI528" i="2"/>
  <c r="BH528" i="2"/>
  <c r="BG528" i="2"/>
  <c r="BF528" i="2"/>
  <c r="T528" i="2"/>
  <c r="T527" i="2" s="1"/>
  <c r="R528" i="2"/>
  <c r="R527" i="2" s="1"/>
  <c r="P528" i="2"/>
  <c r="P527" i="2" s="1"/>
  <c r="BI524" i="2"/>
  <c r="BH524" i="2"/>
  <c r="BG524" i="2"/>
  <c r="BF524" i="2"/>
  <c r="T524" i="2"/>
  <c r="R524" i="2"/>
  <c r="P524" i="2"/>
  <c r="BI522" i="2"/>
  <c r="BH522" i="2"/>
  <c r="BG522" i="2"/>
  <c r="BF522" i="2"/>
  <c r="T522" i="2"/>
  <c r="R522" i="2"/>
  <c r="P522" i="2"/>
  <c r="BI520" i="2"/>
  <c r="BH520" i="2"/>
  <c r="BG520" i="2"/>
  <c r="BF520" i="2"/>
  <c r="T520" i="2"/>
  <c r="R520" i="2"/>
  <c r="P520" i="2"/>
  <c r="BI518" i="2"/>
  <c r="BH518" i="2"/>
  <c r="BG518" i="2"/>
  <c r="BF518" i="2"/>
  <c r="T518" i="2"/>
  <c r="R518" i="2"/>
  <c r="P518" i="2"/>
  <c r="BI516" i="2"/>
  <c r="BH516" i="2"/>
  <c r="BG516" i="2"/>
  <c r="BF516" i="2"/>
  <c r="T516" i="2"/>
  <c r="R516" i="2"/>
  <c r="P516" i="2"/>
  <c r="BI514" i="2"/>
  <c r="BH514" i="2"/>
  <c r="BG514" i="2"/>
  <c r="BF514" i="2"/>
  <c r="T514" i="2"/>
  <c r="R514" i="2"/>
  <c r="P514" i="2"/>
  <c r="BI512" i="2"/>
  <c r="BH512" i="2"/>
  <c r="BG512" i="2"/>
  <c r="BF512" i="2"/>
  <c r="T512" i="2"/>
  <c r="R512" i="2"/>
  <c r="P512" i="2"/>
  <c r="BI510" i="2"/>
  <c r="BH510" i="2"/>
  <c r="BG510" i="2"/>
  <c r="BF510" i="2"/>
  <c r="T510" i="2"/>
  <c r="R510" i="2"/>
  <c r="P510" i="2"/>
  <c r="BI508" i="2"/>
  <c r="BH508" i="2"/>
  <c r="BG508" i="2"/>
  <c r="BF508" i="2"/>
  <c r="T508" i="2"/>
  <c r="R508" i="2"/>
  <c r="P508" i="2"/>
  <c r="BI503" i="2"/>
  <c r="BH503" i="2"/>
  <c r="BG503" i="2"/>
  <c r="BF503" i="2"/>
  <c r="T503" i="2"/>
  <c r="R503" i="2"/>
  <c r="P503" i="2"/>
  <c r="BI501" i="2"/>
  <c r="BH501" i="2"/>
  <c r="BG501" i="2"/>
  <c r="BF501" i="2"/>
  <c r="T501" i="2"/>
  <c r="R501" i="2"/>
  <c r="P501" i="2"/>
  <c r="BI499" i="2"/>
  <c r="BH499" i="2"/>
  <c r="BG499" i="2"/>
  <c r="BF499" i="2"/>
  <c r="T499" i="2"/>
  <c r="R499" i="2"/>
  <c r="P499" i="2"/>
  <c r="BI482" i="2"/>
  <c r="BH482" i="2"/>
  <c r="BG482" i="2"/>
  <c r="BF482" i="2"/>
  <c r="T482" i="2"/>
  <c r="R482" i="2"/>
  <c r="P482" i="2"/>
  <c r="BI467" i="2"/>
  <c r="BH467" i="2"/>
  <c r="BG467" i="2"/>
  <c r="BF467" i="2"/>
  <c r="T467" i="2"/>
  <c r="R467" i="2"/>
  <c r="P467" i="2"/>
  <c r="BI457" i="2"/>
  <c r="BH457" i="2"/>
  <c r="BG457" i="2"/>
  <c r="BF457" i="2"/>
  <c r="T457" i="2"/>
  <c r="R457" i="2"/>
  <c r="P457" i="2"/>
  <c r="BI451" i="2"/>
  <c r="BH451" i="2"/>
  <c r="BG451" i="2"/>
  <c r="BF451" i="2"/>
  <c r="T451" i="2"/>
  <c r="R451" i="2"/>
  <c r="P451" i="2"/>
  <c r="BI444" i="2"/>
  <c r="BH444" i="2"/>
  <c r="BG444" i="2"/>
  <c r="BF444" i="2"/>
  <c r="T444" i="2"/>
  <c r="R444" i="2"/>
  <c r="P444" i="2"/>
  <c r="BI431" i="2"/>
  <c r="BH431" i="2"/>
  <c r="BG431" i="2"/>
  <c r="BF431" i="2"/>
  <c r="T431" i="2"/>
  <c r="R431" i="2"/>
  <c r="P431" i="2"/>
  <c r="BI422" i="2"/>
  <c r="BH422" i="2"/>
  <c r="BG422" i="2"/>
  <c r="BF422" i="2"/>
  <c r="T422" i="2"/>
  <c r="R422" i="2"/>
  <c r="P422" i="2"/>
  <c r="BI418" i="2"/>
  <c r="BH418" i="2"/>
  <c r="BG418" i="2"/>
  <c r="BF418" i="2"/>
  <c r="T418" i="2"/>
  <c r="R418" i="2"/>
  <c r="P418" i="2"/>
  <c r="BI413" i="2"/>
  <c r="BH413" i="2"/>
  <c r="BG413" i="2"/>
  <c r="BF413" i="2"/>
  <c r="T413" i="2"/>
  <c r="R413" i="2"/>
  <c r="P413" i="2"/>
  <c r="BI408" i="2"/>
  <c r="BH408" i="2"/>
  <c r="BG408" i="2"/>
  <c r="BF408" i="2"/>
  <c r="T408" i="2"/>
  <c r="R408" i="2"/>
  <c r="P408" i="2"/>
  <c r="BI403" i="2"/>
  <c r="BH403" i="2"/>
  <c r="BG403" i="2"/>
  <c r="BF403" i="2"/>
  <c r="T403" i="2"/>
  <c r="R403" i="2"/>
  <c r="P403" i="2"/>
  <c r="BI398" i="2"/>
  <c r="BH398" i="2"/>
  <c r="BG398" i="2"/>
  <c r="BF398" i="2"/>
  <c r="T398" i="2"/>
  <c r="R398" i="2"/>
  <c r="P398" i="2"/>
  <c r="BI390" i="2"/>
  <c r="BH390" i="2"/>
  <c r="BG390" i="2"/>
  <c r="BF390" i="2"/>
  <c r="T390" i="2"/>
  <c r="R390" i="2"/>
  <c r="P390" i="2"/>
  <c r="BI374" i="2"/>
  <c r="BH374" i="2"/>
  <c r="BG374" i="2"/>
  <c r="BF374" i="2"/>
  <c r="T374" i="2"/>
  <c r="R374" i="2"/>
  <c r="P374" i="2"/>
  <c r="BI366" i="2"/>
  <c r="BH366" i="2"/>
  <c r="BG366" i="2"/>
  <c r="BF366" i="2"/>
  <c r="T366" i="2"/>
  <c r="R366" i="2"/>
  <c r="P366" i="2"/>
  <c r="BI359" i="2"/>
  <c r="BH359" i="2"/>
  <c r="BG359" i="2"/>
  <c r="BF359" i="2"/>
  <c r="T359" i="2"/>
  <c r="R359" i="2"/>
  <c r="P359" i="2"/>
  <c r="BI346" i="2"/>
  <c r="BH346" i="2"/>
  <c r="BG346" i="2"/>
  <c r="BF346" i="2"/>
  <c r="T346" i="2"/>
  <c r="R346" i="2"/>
  <c r="P346" i="2"/>
  <c r="BI327" i="2"/>
  <c r="BH327" i="2"/>
  <c r="BG327" i="2"/>
  <c r="BF327" i="2"/>
  <c r="T327" i="2"/>
  <c r="R327" i="2"/>
  <c r="P327" i="2"/>
  <c r="BI297" i="2"/>
  <c r="BH297" i="2"/>
  <c r="BG297" i="2"/>
  <c r="BF297" i="2"/>
  <c r="T297" i="2"/>
  <c r="R297" i="2"/>
  <c r="P297" i="2"/>
  <c r="BI293" i="2"/>
  <c r="BH293" i="2"/>
  <c r="BG293" i="2"/>
  <c r="BF293" i="2"/>
  <c r="T293" i="2"/>
  <c r="R293" i="2"/>
  <c r="P293" i="2"/>
  <c r="BI286" i="2"/>
  <c r="BH286" i="2"/>
  <c r="BG286" i="2"/>
  <c r="BF286" i="2"/>
  <c r="T286" i="2"/>
  <c r="R286" i="2"/>
  <c r="P286" i="2"/>
  <c r="BI275" i="2"/>
  <c r="BH275" i="2"/>
  <c r="BG275" i="2"/>
  <c r="BF275" i="2"/>
  <c r="T275" i="2"/>
  <c r="R275" i="2"/>
  <c r="P275" i="2"/>
  <c r="BI269" i="2"/>
  <c r="BH269" i="2"/>
  <c r="BG269" i="2"/>
  <c r="BF269" i="2"/>
  <c r="T269" i="2"/>
  <c r="R269" i="2"/>
  <c r="P269" i="2"/>
  <c r="BI264" i="2"/>
  <c r="BH264" i="2"/>
  <c r="BG264" i="2"/>
  <c r="BF264" i="2"/>
  <c r="T264" i="2"/>
  <c r="R264" i="2"/>
  <c r="P264" i="2"/>
  <c r="BI256" i="2"/>
  <c r="BH256" i="2"/>
  <c r="BG256" i="2"/>
  <c r="BF256" i="2"/>
  <c r="T256" i="2"/>
  <c r="R256" i="2"/>
  <c r="P256" i="2"/>
  <c r="BI251" i="2"/>
  <c r="BH251" i="2"/>
  <c r="BG251" i="2"/>
  <c r="BF251" i="2"/>
  <c r="T251" i="2"/>
  <c r="R251" i="2"/>
  <c r="P251" i="2"/>
  <c r="BI245" i="2"/>
  <c r="BH245" i="2"/>
  <c r="BG245" i="2"/>
  <c r="BF245" i="2"/>
  <c r="T245" i="2"/>
  <c r="R245" i="2"/>
  <c r="P245" i="2"/>
  <c r="BI231" i="2"/>
  <c r="BH231" i="2"/>
  <c r="BG231" i="2"/>
  <c r="BF231" i="2"/>
  <c r="T231" i="2"/>
  <c r="R231" i="2"/>
  <c r="P231" i="2"/>
  <c r="BI207" i="2"/>
  <c r="BH207" i="2"/>
  <c r="BG207" i="2"/>
  <c r="BF207" i="2"/>
  <c r="T207" i="2"/>
  <c r="R207" i="2"/>
  <c r="P207" i="2"/>
  <c r="BI194" i="2"/>
  <c r="BH194" i="2"/>
  <c r="BG194" i="2"/>
  <c r="BF194" i="2"/>
  <c r="T194" i="2"/>
  <c r="R194" i="2"/>
  <c r="P194" i="2"/>
  <c r="BI183" i="2"/>
  <c r="BH183" i="2"/>
  <c r="BG183" i="2"/>
  <c r="BF183" i="2"/>
  <c r="T183" i="2"/>
  <c r="R183" i="2"/>
  <c r="P183" i="2"/>
  <c r="BI159" i="2"/>
  <c r="BH159" i="2"/>
  <c r="BG159" i="2"/>
  <c r="BF159" i="2"/>
  <c r="T159" i="2"/>
  <c r="R159" i="2"/>
  <c r="P159" i="2"/>
  <c r="BI152" i="2"/>
  <c r="BH152" i="2"/>
  <c r="BG152" i="2"/>
  <c r="BF152" i="2"/>
  <c r="T152" i="2"/>
  <c r="R152" i="2"/>
  <c r="P152" i="2"/>
  <c r="BI147" i="2"/>
  <c r="BH147" i="2"/>
  <c r="BG147" i="2"/>
  <c r="BF147" i="2"/>
  <c r="T147" i="2"/>
  <c r="R147" i="2"/>
  <c r="P147" i="2"/>
  <c r="BI143" i="2"/>
  <c r="BH143" i="2"/>
  <c r="BG143" i="2"/>
  <c r="BF143" i="2"/>
  <c r="T143" i="2"/>
  <c r="R143" i="2"/>
  <c r="P143" i="2"/>
  <c r="BI139" i="2"/>
  <c r="BH139" i="2"/>
  <c r="BG139" i="2"/>
  <c r="BF139" i="2"/>
  <c r="T139" i="2"/>
  <c r="R139" i="2"/>
  <c r="P139" i="2"/>
  <c r="BI135" i="2"/>
  <c r="BH135" i="2"/>
  <c r="BG135" i="2"/>
  <c r="BF135" i="2"/>
  <c r="T135" i="2"/>
  <c r="R135" i="2"/>
  <c r="P135" i="2"/>
  <c r="BI130" i="2"/>
  <c r="BH130" i="2"/>
  <c r="BG130" i="2"/>
  <c r="BF130" i="2"/>
  <c r="T130" i="2"/>
  <c r="R130" i="2"/>
  <c r="P130" i="2"/>
  <c r="BI125" i="2"/>
  <c r="BH125" i="2"/>
  <c r="BG125" i="2"/>
  <c r="BF125" i="2"/>
  <c r="T125" i="2"/>
  <c r="R125" i="2"/>
  <c r="P125" i="2"/>
  <c r="BI120" i="2"/>
  <c r="BH120" i="2"/>
  <c r="BG120" i="2"/>
  <c r="BF120" i="2"/>
  <c r="T120" i="2"/>
  <c r="R120" i="2"/>
  <c r="P120" i="2"/>
  <c r="BI115" i="2"/>
  <c r="BH115" i="2"/>
  <c r="BG115" i="2"/>
  <c r="BF115" i="2"/>
  <c r="T115" i="2"/>
  <c r="R115" i="2"/>
  <c r="P115" i="2"/>
  <c r="BI110" i="2"/>
  <c r="BH110" i="2"/>
  <c r="BG110" i="2"/>
  <c r="BF110" i="2"/>
  <c r="T110" i="2"/>
  <c r="R110" i="2"/>
  <c r="P110" i="2"/>
  <c r="F101" i="2"/>
  <c r="E99" i="2"/>
  <c r="F60" i="2"/>
  <c r="E58" i="2"/>
  <c r="J28" i="2"/>
  <c r="E28" i="2"/>
  <c r="J63" i="2"/>
  <c r="J27" i="2"/>
  <c r="J25" i="2"/>
  <c r="E25" i="2"/>
  <c r="J103" i="2"/>
  <c r="J24" i="2"/>
  <c r="J22" i="2"/>
  <c r="E22" i="2"/>
  <c r="F104" i="2"/>
  <c r="J21" i="2"/>
  <c r="J19" i="2"/>
  <c r="E19" i="2"/>
  <c r="F103" i="2"/>
  <c r="J18" i="2"/>
  <c r="J16" i="2"/>
  <c r="J101" i="2"/>
  <c r="E7" i="2"/>
  <c r="E93" i="2"/>
  <c r="L50" i="1"/>
  <c r="AM50" i="1"/>
  <c r="AM49" i="1"/>
  <c r="L49" i="1"/>
  <c r="AM47" i="1"/>
  <c r="L47" i="1"/>
  <c r="L45" i="1"/>
  <c r="L44" i="1"/>
  <c r="J639" i="2"/>
  <c r="J501" i="2"/>
  <c r="BK152" i="2"/>
  <c r="J1987" i="3"/>
  <c r="BK1057" i="3"/>
  <c r="J2057" i="3"/>
  <c r="BK1063" i="3"/>
  <c r="BK1321" i="3"/>
  <c r="BK1263" i="3"/>
  <c r="J1911" i="3"/>
  <c r="J821" i="3"/>
  <c r="BK1243" i="3"/>
  <c r="BK1276" i="3"/>
  <c r="BK404" i="3"/>
  <c r="BK2137" i="3"/>
  <c r="J1102" i="3"/>
  <c r="J151" i="4"/>
  <c r="BK191" i="4"/>
  <c r="J112" i="4"/>
  <c r="J111" i="4"/>
  <c r="BK114" i="4"/>
  <c r="BK107" i="5"/>
  <c r="J126" i="5"/>
  <c r="BK137" i="6"/>
  <c r="BK106" i="6"/>
  <c r="J210" i="6"/>
  <c r="J292" i="6"/>
  <c r="BK192" i="6"/>
  <c r="BK121" i="6"/>
  <c r="BK157" i="6"/>
  <c r="BK101" i="7"/>
  <c r="BK272" i="8"/>
  <c r="BK278" i="8"/>
  <c r="BK284" i="8"/>
  <c r="J260" i="8"/>
  <c r="J172" i="8"/>
  <c r="BK118" i="10"/>
  <c r="J674" i="11"/>
  <c r="BK185" i="11"/>
  <c r="BK260" i="11"/>
  <c r="J404" i="11"/>
  <c r="J616" i="11"/>
  <c r="J165" i="11"/>
  <c r="BK134" i="11"/>
  <c r="J762" i="11"/>
  <c r="BK408" i="11"/>
  <c r="BK752" i="11"/>
  <c r="BK236" i="11"/>
  <c r="J225" i="12"/>
  <c r="BK181" i="12"/>
  <c r="J206" i="12"/>
  <c r="BK213" i="12"/>
  <c r="J181" i="13"/>
  <c r="J422" i="2"/>
  <c r="BK413" i="2"/>
  <c r="BK346" i="2"/>
  <c r="J1782" i="3"/>
  <c r="BK484" i="3"/>
  <c r="BK1112" i="3"/>
  <c r="J229" i="3"/>
  <c r="J1346" i="3"/>
  <c r="J2002" i="3"/>
  <c r="BK1181" i="3"/>
  <c r="BK1576" i="3"/>
  <c r="J653" i="3"/>
  <c r="BK1519" i="3"/>
  <c r="BK396" i="3"/>
  <c r="J1053" i="3"/>
  <c r="BK2340" i="3"/>
  <c r="BK1995" i="3"/>
  <c r="J829" i="3"/>
  <c r="BK182" i="4"/>
  <c r="BK100" i="4"/>
  <c r="J117" i="4"/>
  <c r="J172" i="4"/>
  <c r="J140" i="4"/>
  <c r="J122" i="5"/>
  <c r="BK218" i="6"/>
  <c r="J243" i="6"/>
  <c r="J248" i="6"/>
  <c r="BK258" i="6"/>
  <c r="J130" i="6"/>
  <c r="J217" i="6"/>
  <c r="J237" i="6"/>
  <c r="J334" i="6"/>
  <c r="BK169" i="6"/>
  <c r="J126" i="7"/>
  <c r="J209" i="8"/>
  <c r="J321" i="8"/>
  <c r="BK264" i="8"/>
  <c r="BK181" i="8"/>
  <c r="BK289" i="8"/>
  <c r="BK109" i="9"/>
  <c r="J119" i="10"/>
  <c r="J494" i="11"/>
  <c r="J109" i="11"/>
  <c r="BK579" i="11"/>
  <c r="J837" i="11"/>
  <c r="J724" i="11"/>
  <c r="J156" i="11"/>
  <c r="BK307" i="11"/>
  <c r="J465" i="11"/>
  <c r="J732" i="11"/>
  <c r="BK126" i="12"/>
  <c r="BK106" i="12"/>
  <c r="BK109" i="12"/>
  <c r="J110" i="12"/>
  <c r="J163" i="12"/>
  <c r="BK113" i="12"/>
  <c r="J520" i="2"/>
  <c r="BK194" i="2"/>
  <c r="J560" i="2"/>
  <c r="J743" i="2"/>
  <c r="BK1714" i="3"/>
  <c r="BK467" i="3"/>
  <c r="J1245" i="3"/>
  <c r="BK1579" i="3"/>
  <c r="BK263" i="3"/>
  <c r="J1175" i="3"/>
  <c r="BK1748" i="3"/>
  <c r="J398" i="3"/>
  <c r="BK1156" i="3"/>
  <c r="BK1562" i="3"/>
  <c r="J147" i="3"/>
  <c r="BK2288" i="3"/>
  <c r="BK1098" i="3"/>
  <c r="J109" i="4"/>
  <c r="BK196" i="4"/>
  <c r="BK169" i="4"/>
  <c r="BK333" i="6"/>
  <c r="BK109" i="6"/>
  <c r="BK174" i="6"/>
  <c r="BK208" i="6"/>
  <c r="J228" i="6"/>
  <c r="BK327" i="6"/>
  <c r="BK200" i="6"/>
  <c r="BK248" i="6"/>
  <c r="BK126" i="6"/>
  <c r="BK166" i="6"/>
  <c r="J101" i="7"/>
  <c r="J143" i="8"/>
  <c r="J239" i="8"/>
  <c r="J187" i="8"/>
  <c r="BK308" i="8"/>
  <c r="J246" i="8"/>
  <c r="BK118" i="9"/>
  <c r="BK555" i="11"/>
  <c r="J804" i="11"/>
  <c r="J580" i="11"/>
  <c r="J775" i="11"/>
  <c r="BK314" i="11"/>
  <c r="J331" i="11"/>
  <c r="BK624" i="11"/>
  <c r="BK726" i="11"/>
  <c r="BK589" i="11"/>
  <c r="J129" i="11"/>
  <c r="J297" i="11"/>
  <c r="J136" i="12"/>
  <c r="BK190" i="12"/>
  <c r="J211" i="12"/>
  <c r="BK141" i="12"/>
  <c r="BK170" i="13"/>
  <c r="J115" i="14"/>
  <c r="J591" i="2"/>
  <c r="BK256" i="2"/>
  <c r="J1620" i="3"/>
  <c r="BK414" i="3"/>
  <c r="J1143" i="3"/>
  <c r="J1762" i="3"/>
  <c r="J1122" i="3"/>
  <c r="BK745" i="3"/>
  <c r="J1682" i="3"/>
  <c r="BK265" i="3"/>
  <c r="J1108" i="3"/>
  <c r="BK1639" i="3"/>
  <c r="BK834" i="3"/>
  <c r="J2345" i="3"/>
  <c r="J1587" i="3"/>
  <c r="BK269" i="3"/>
  <c r="J126" i="4"/>
  <c r="J133" i="4"/>
  <c r="J208" i="4"/>
  <c r="BK101" i="5"/>
  <c r="J166" i="6"/>
  <c r="BK153" i="6"/>
  <c r="J117" i="6"/>
  <c r="BK162" i="6"/>
  <c r="J206" i="6"/>
  <c r="BK170" i="6"/>
  <c r="BK175" i="6"/>
  <c r="BK148" i="7"/>
  <c r="J252" i="8"/>
  <c r="J317" i="8"/>
  <c r="J170" i="8"/>
  <c r="BK199" i="8"/>
  <c r="J276" i="8"/>
  <c r="BK302" i="11"/>
  <c r="J438" i="11"/>
  <c r="BK225" i="11"/>
  <c r="BK268" i="11"/>
  <c r="J569" i="11"/>
  <c r="J579" i="11"/>
  <c r="J752" i="11"/>
  <c r="BK849" i="11"/>
  <c r="BK160" i="11"/>
  <c r="J149" i="12"/>
  <c r="J214" i="12"/>
  <c r="J142" i="12"/>
  <c r="J221" i="12"/>
  <c r="BK152" i="13"/>
  <c r="J102" i="14"/>
  <c r="J451" i="2"/>
  <c r="BK293" i="2"/>
  <c r="BK207" i="2"/>
  <c r="J1066" i="3"/>
  <c r="BK1739" i="3"/>
  <c r="J2012" i="3"/>
  <c r="BK1957" i="3"/>
  <c r="J235" i="3"/>
  <c r="J736" i="3"/>
  <c r="J1591" i="3"/>
  <c r="J763" i="3"/>
  <c r="J1555" i="3"/>
  <c r="BK453" i="3"/>
  <c r="J2339" i="3"/>
  <c r="J2150" i="3"/>
  <c r="BK1060" i="3"/>
  <c r="J184" i="4"/>
  <c r="J102" i="4"/>
  <c r="BK111" i="4"/>
  <c r="J100" i="4"/>
  <c r="BK129" i="5"/>
  <c r="BK271" i="6"/>
  <c r="J301" i="6"/>
  <c r="BK147" i="6"/>
  <c r="J192" i="6"/>
  <c r="J272" i="6"/>
  <c r="J126" i="6"/>
  <c r="J220" i="6"/>
  <c r="BK260" i="6"/>
  <c r="BK336" i="6"/>
  <c r="J135" i="6"/>
  <c r="J104" i="6"/>
  <c r="BK128" i="7"/>
  <c r="BK149" i="7"/>
  <c r="BK126" i="7"/>
  <c r="J96" i="7"/>
  <c r="J98" i="7"/>
  <c r="J302" i="8"/>
  <c r="J210" i="8"/>
  <c r="J303" i="8"/>
  <c r="BK306" i="8"/>
  <c r="BK167" i="8"/>
  <c r="BK124" i="9"/>
  <c r="J100" i="9"/>
  <c r="BK833" i="11"/>
  <c r="BK241" i="11"/>
  <c r="BK500" i="11"/>
  <c r="BK331" i="11"/>
  <c r="BK727" i="11"/>
  <c r="J511" i="11"/>
  <c r="BK732" i="11"/>
  <c r="BK144" i="11"/>
  <c r="J555" i="11"/>
  <c r="J766" i="11"/>
  <c r="J111" i="12"/>
  <c r="J104" i="12"/>
  <c r="BK174" i="12"/>
  <c r="BK137" i="12"/>
  <c r="J152" i="13"/>
  <c r="BK106" i="14"/>
  <c r="BK125" i="2"/>
  <c r="BK422" i="2"/>
  <c r="BK451" i="2"/>
  <c r="BK1650" i="3"/>
  <c r="J504" i="3"/>
  <c r="J1971" i="3"/>
  <c r="J1033" i="3"/>
  <c r="BK1879" i="3"/>
  <c r="J706" i="3"/>
  <c r="J1418" i="3"/>
  <c r="J2025" i="3"/>
  <c r="BK1260" i="3"/>
  <c r="J121" i="3"/>
  <c r="J1282" i="3"/>
  <c r="J2341" i="3"/>
  <c r="J1666" i="3"/>
  <c r="BK906" i="3"/>
  <c r="J181" i="4"/>
  <c r="BK116" i="4"/>
  <c r="BK189" i="4"/>
  <c r="BK99" i="5"/>
  <c r="BK172" i="6"/>
  <c r="J202" i="6"/>
  <c r="BK254" i="6"/>
  <c r="J102" i="6"/>
  <c r="BK303" i="6"/>
  <c r="BK223" i="6"/>
  <c r="BK309" i="6"/>
  <c r="J267" i="6"/>
  <c r="BK154" i="6"/>
  <c r="BK112" i="7"/>
  <c r="BK110" i="7"/>
  <c r="BK184" i="8"/>
  <c r="J306" i="8"/>
  <c r="BK268" i="8"/>
  <c r="J151" i="8"/>
  <c r="J112" i="9"/>
  <c r="J110" i="10"/>
  <c r="BK327" i="11"/>
  <c r="BK482" i="11"/>
  <c r="BK585" i="11"/>
  <c r="J771" i="11"/>
  <c r="J689" i="11"/>
  <c r="BK820" i="11"/>
  <c r="J190" i="11"/>
  <c r="BK424" i="11"/>
  <c r="J845" i="11"/>
  <c r="BK155" i="12"/>
  <c r="J117" i="12"/>
  <c r="J140" i="12"/>
  <c r="BK222" i="12"/>
  <c r="BK175" i="12"/>
  <c r="BK119" i="13"/>
  <c r="BK104" i="14"/>
  <c r="BK110" i="2"/>
  <c r="BK510" i="2"/>
  <c r="J729" i="2"/>
  <c r="BK139" i="3"/>
  <c r="J133" i="3"/>
  <c r="J1178" i="3"/>
  <c r="J1695" i="3"/>
  <c r="J537" i="3"/>
  <c r="J857" i="3"/>
  <c r="J1957" i="3"/>
  <c r="J2365" i="3"/>
  <c r="J2200" i="3"/>
  <c r="J2003" i="3"/>
  <c r="J156" i="4"/>
  <c r="J113" i="4"/>
  <c r="J124" i="4"/>
  <c r="BK109" i="5"/>
  <c r="BK206" i="6"/>
  <c r="J152" i="6"/>
  <c r="J163" i="6"/>
  <c r="BK298" i="6"/>
  <c r="BK158" i="6"/>
  <c r="BK316" i="6"/>
  <c r="BK116" i="7"/>
  <c r="BK135" i="7"/>
  <c r="J214" i="8"/>
  <c r="BK298" i="8"/>
  <c r="BK253" i="8"/>
  <c r="BK261" i="8"/>
  <c r="BK241" i="8"/>
  <c r="J192" i="8"/>
  <c r="J157" i="8"/>
  <c r="BK105" i="8"/>
  <c r="J326" i="8"/>
  <c r="BK303" i="8"/>
  <c r="BK105" i="9"/>
  <c r="J124" i="9"/>
  <c r="J726" i="11"/>
  <c r="BK240" i="11"/>
  <c r="BK629" i="11"/>
  <c r="J115" i="11"/>
  <c r="J175" i="11"/>
  <c r="BK731" i="11"/>
  <c r="BK175" i="11"/>
  <c r="J241" i="11"/>
  <c r="BK580" i="11"/>
  <c r="BK180" i="11"/>
  <c r="BK221" i="11"/>
  <c r="BK172" i="12"/>
  <c r="J116" i="12"/>
  <c r="BK112" i="12"/>
  <c r="BK228" i="12"/>
  <c r="BK148" i="13"/>
  <c r="J117" i="14"/>
  <c r="J444" i="2"/>
  <c r="BK264" i="2"/>
  <c r="J467" i="2"/>
  <c r="J653" i="2"/>
  <c r="BK1040" i="3"/>
  <c r="BK1695" i="3"/>
  <c r="J359" i="3"/>
  <c r="BK161" i="3"/>
  <c r="J956" i="3"/>
  <c r="BK1178" i="3"/>
  <c r="J1366" i="3"/>
  <c r="J2009" i="3"/>
  <c r="J589" i="3"/>
  <c r="BK2333" i="3"/>
  <c r="J2021" i="3"/>
  <c r="J319" i="3"/>
  <c r="J118" i="4"/>
  <c r="J130" i="4"/>
  <c r="BK103" i="4"/>
  <c r="J105" i="5"/>
  <c r="BK257" i="6"/>
  <c r="BK291" i="6"/>
  <c r="BK184" i="6"/>
  <c r="BK282" i="6"/>
  <c r="BK108" i="6"/>
  <c r="BK259" i="6"/>
  <c r="BK284" i="6"/>
  <c r="J113" i="6"/>
  <c r="J145" i="6"/>
  <c r="J136" i="7"/>
  <c r="J207" i="8"/>
  <c r="J191" i="8"/>
  <c r="J307" i="8"/>
  <c r="BK230" i="8"/>
  <c r="J122" i="9"/>
  <c r="BK98" i="9"/>
  <c r="J751" i="11"/>
  <c r="BK115" i="11"/>
  <c r="J230" i="11"/>
  <c r="BK343" i="11"/>
  <c r="J226" i="11"/>
  <c r="BK473" i="11"/>
  <c r="J680" i="11"/>
  <c r="BK756" i="11"/>
  <c r="J339" i="11"/>
  <c r="J216" i="11"/>
  <c r="BK173" i="12"/>
  <c r="J210" i="12"/>
  <c r="BK201" i="12"/>
  <c r="BK194" i="12"/>
  <c r="J108" i="14"/>
  <c r="J128" i="7"/>
  <c r="BK141" i="7"/>
  <c r="J222" i="8"/>
  <c r="J227" i="8"/>
  <c r="J316" i="8"/>
  <c r="J231" i="8"/>
  <c r="J114" i="9"/>
  <c r="BK101" i="9"/>
  <c r="J727" i="11"/>
  <c r="BK781" i="11"/>
  <c r="BK226" i="11"/>
  <c r="BK165" i="11"/>
  <c r="J160" i="11"/>
  <c r="BK155" i="11"/>
  <c r="BK550" i="11"/>
  <c r="J741" i="11"/>
  <c r="J250" i="11"/>
  <c r="BK494" i="11"/>
  <c r="J222" i="12"/>
  <c r="J153" i="12"/>
  <c r="J202" i="12"/>
  <c r="BK143" i="12"/>
  <c r="BK137" i="13"/>
  <c r="J104" i="14"/>
  <c r="BK560" i="2"/>
  <c r="J110" i="2"/>
  <c r="BK1942" i="3"/>
  <c r="BK1152" i="3"/>
  <c r="BK1686" i="3"/>
  <c r="J1847" i="3"/>
  <c r="BK1108" i="3"/>
  <c r="BK1412" i="3"/>
  <c r="J1456" i="3"/>
  <c r="BK2091" i="3"/>
  <c r="J1470" i="3"/>
  <c r="BK364" i="3"/>
  <c r="BK1244" i="3"/>
  <c r="BK2349" i="3"/>
  <c r="BK2170" i="3"/>
  <c r="BK1200" i="3"/>
  <c r="BK164" i="4"/>
  <c r="BK162" i="4"/>
  <c r="BK131" i="4"/>
  <c r="BK117" i="5"/>
  <c r="J109" i="5"/>
  <c r="BK125" i="6"/>
  <c r="BK262" i="6"/>
  <c r="BK263" i="6"/>
  <c r="BK297" i="6"/>
  <c r="BK168" i="6"/>
  <c r="J251" i="6"/>
  <c r="BK120" i="7"/>
  <c r="J148" i="7"/>
  <c r="J135" i="8"/>
  <c r="J212" i="8"/>
  <c r="J163" i="8"/>
  <c r="J242" i="8"/>
  <c r="BK257" i="8"/>
  <c r="J228" i="8"/>
  <c r="J181" i="8"/>
  <c r="BK168" i="8"/>
  <c r="J114" i="8"/>
  <c r="BK326" i="8"/>
  <c r="BK307" i="8"/>
  <c r="J205" i="8"/>
  <c r="J110" i="9"/>
  <c r="BK111" i="10"/>
  <c r="J443" i="11"/>
  <c r="J770" i="11"/>
  <c r="BK680" i="11"/>
  <c r="BK575" i="11"/>
  <c r="BK176" i="11"/>
  <c r="J273" i="11"/>
  <c r="J319" i="11"/>
  <c r="J525" i="11"/>
  <c r="BK845" i="11"/>
  <c r="J384" i="11"/>
  <c r="J115" i="12"/>
  <c r="BK178" i="12"/>
  <c r="J180" i="12"/>
  <c r="J108" i="12"/>
  <c r="J154" i="12"/>
  <c r="BK141" i="13"/>
  <c r="BK159" i="2"/>
  <c r="BK566" i="2"/>
  <c r="BK251" i="2"/>
  <c r="BK739" i="3"/>
  <c r="BK1140" i="3"/>
  <c r="J1072" i="3"/>
  <c r="J1628" i="3"/>
  <c r="J404" i="3"/>
  <c r="J1714" i="3"/>
  <c r="BK1026" i="3"/>
  <c r="BK1106" i="3"/>
  <c r="J2356" i="3"/>
  <c r="BK2179" i="3"/>
  <c r="J1057" i="3"/>
  <c r="J152" i="4"/>
  <c r="BK141" i="4"/>
  <c r="J107" i="4"/>
  <c r="BK149" i="4"/>
  <c r="J115" i="5"/>
  <c r="J242" i="6"/>
  <c r="BK299" i="6"/>
  <c r="J139" i="6"/>
  <c r="BK136" i="6"/>
  <c r="J232" i="6"/>
  <c r="BK155" i="6"/>
  <c r="BK207" i="6"/>
  <c r="BK246" i="6"/>
  <c r="BK310" i="6"/>
  <c r="J149" i="7"/>
  <c r="BK113" i="7"/>
  <c r="BK139" i="8"/>
  <c r="BK305" i="8"/>
  <c r="J278" i="8"/>
  <c r="BK239" i="8"/>
  <c r="BK175" i="8"/>
  <c r="BK134" i="9"/>
  <c r="BK109" i="10"/>
  <c r="J482" i="11"/>
  <c r="BK540" i="11"/>
  <c r="BK297" i="11"/>
  <c r="J298" i="11"/>
  <c r="J516" i="11"/>
  <c r="BK104" i="11"/>
  <c r="BK616" i="11"/>
  <c r="BK120" i="11"/>
  <c r="BK465" i="11"/>
  <c r="BK171" i="12"/>
  <c r="J113" i="12"/>
  <c r="J166" i="12"/>
  <c r="BK185" i="12"/>
  <c r="J217" i="12"/>
  <c r="J193" i="13"/>
  <c r="BK591" i="2"/>
  <c r="BK512" i="2"/>
  <c r="J723" i="2"/>
  <c r="BK1396" i="3"/>
  <c r="J269" i="3"/>
  <c r="J1250" i="3"/>
  <c r="BK1983" i="3"/>
  <c r="BK837" i="3"/>
  <c r="J1576" i="3"/>
  <c r="BK2021" i="3"/>
  <c r="BK1102" i="3"/>
  <c r="J1295" i="3"/>
  <c r="J2088" i="3"/>
  <c r="BK1219" i="3"/>
  <c r="J2347" i="3"/>
  <c r="J2170" i="3"/>
  <c r="J1397" i="3"/>
  <c r="BK200" i="4"/>
  <c r="BK135" i="4"/>
  <c r="J170" i="4"/>
  <c r="BK204" i="4"/>
  <c r="J108" i="4"/>
  <c r="BK293" i="6"/>
  <c r="BK242" i="6"/>
  <c r="J241" i="6"/>
  <c r="BK146" i="6"/>
  <c r="BK156" i="6"/>
  <c r="BK143" i="6"/>
  <c r="BK142" i="6"/>
  <c r="BK191" i="6"/>
  <c r="J141" i="7"/>
  <c r="J121" i="7"/>
  <c r="J185" i="8"/>
  <c r="J238" i="8"/>
  <c r="BK196" i="8"/>
  <c r="J279" i="8"/>
  <c r="BK131" i="9"/>
  <c r="J108" i="10"/>
  <c r="J351" i="11"/>
  <c r="J515" i="11"/>
  <c r="BK569" i="11"/>
  <c r="BK694" i="11"/>
  <c r="BK124" i="11"/>
  <c r="BK790" i="11"/>
  <c r="BK664" i="11"/>
  <c r="BK608" i="11"/>
  <c r="J139" i="11"/>
  <c r="BK114" i="12"/>
  <c r="J205" i="12"/>
  <c r="BK140" i="12"/>
  <c r="BK166" i="13"/>
  <c r="J95" i="14"/>
  <c r="BK269" i="2"/>
  <c r="J629" i="2"/>
  <c r="BK782" i="2"/>
  <c r="J147" i="2"/>
  <c r="J1047" i="3"/>
  <c r="J1323" i="3"/>
  <c r="J1795" i="3"/>
  <c r="J2130" i="3"/>
  <c r="BK1346" i="3"/>
  <c r="J161" i="3"/>
  <c r="J1219" i="3"/>
  <c r="J1742" i="3"/>
  <c r="BK1072" i="3"/>
  <c r="BK1587" i="3"/>
  <c r="J227" i="3"/>
  <c r="BK2291" i="3"/>
  <c r="J2013" i="3"/>
  <c r="BK1043" i="3"/>
  <c r="BK142" i="4"/>
  <c r="J132" i="4"/>
  <c r="BK108" i="4"/>
  <c r="BK126" i="4"/>
  <c r="J103" i="4"/>
  <c r="BK133" i="5"/>
  <c r="J165" i="6"/>
  <c r="J215" i="6"/>
  <c r="J201" i="6"/>
  <c r="J312" i="6"/>
  <c r="BK145" i="6"/>
  <c r="BK273" i="6"/>
  <c r="J157" i="6"/>
  <c r="BK199" i="6"/>
  <c r="J268" i="6"/>
  <c r="J104" i="7"/>
  <c r="J102" i="7"/>
  <c r="BK238" i="8"/>
  <c r="BK221" i="8"/>
  <c r="BK215" i="8"/>
  <c r="BK258" i="8"/>
  <c r="J96" i="9"/>
  <c r="J117" i="10"/>
  <c r="J235" i="11"/>
  <c r="BK347" i="11"/>
  <c r="BK526" i="11"/>
  <c r="BK215" i="11"/>
  <c r="J392" i="11"/>
  <c r="J595" i="11"/>
  <c r="BK486" i="11"/>
  <c r="BK414" i="11"/>
  <c r="BK637" i="11"/>
  <c r="J216" i="12"/>
  <c r="J177" i="12"/>
  <c r="J208" i="12"/>
  <c r="BK138" i="12"/>
  <c r="J228" i="12"/>
  <c r="BK115" i="13"/>
  <c r="J112" i="14"/>
  <c r="J619" i="2"/>
  <c r="J418" i="2"/>
  <c r="J603" i="2"/>
  <c r="BK1235" i="3"/>
  <c r="BK1987" i="3"/>
  <c r="BK952" i="3"/>
  <c r="J1440" i="3"/>
  <c r="J1642" i="3"/>
  <c r="BK792" i="3"/>
  <c r="J1166" i="3"/>
  <c r="J1676" i="3"/>
  <c r="J2066" i="3"/>
  <c r="BK967" i="3"/>
  <c r="J2344" i="3"/>
  <c r="J2163" i="3"/>
  <c r="BK394" i="3"/>
  <c r="J180" i="4"/>
  <c r="BK161" i="4"/>
  <c r="J110" i="5"/>
  <c r="J246" i="6"/>
  <c r="BK255" i="6"/>
  <c r="BK245" i="6"/>
  <c r="J333" i="6"/>
  <c r="J131" i="6"/>
  <c r="J219" i="6"/>
  <c r="BK214" i="6"/>
  <c r="BK329" i="6"/>
  <c r="J132" i="7"/>
  <c r="J113" i="7"/>
  <c r="BK111" i="8"/>
  <c r="J287" i="8"/>
  <c r="BK293" i="8"/>
  <c r="BK274" i="8"/>
  <c r="BK127" i="9"/>
  <c r="J107" i="10"/>
  <c r="BK708" i="11"/>
  <c r="BK520" i="11"/>
  <c r="J747" i="11"/>
  <c r="J277" i="11"/>
  <c r="J140" i="11"/>
  <c r="BK245" i="11"/>
  <c r="J505" i="11"/>
  <c r="J130" i="11"/>
  <c r="J376" i="11"/>
  <c r="BK516" i="11"/>
  <c r="J169" i="12"/>
  <c r="BK164" i="12"/>
  <c r="BK211" i="12"/>
  <c r="BK158" i="12"/>
  <c r="BK169" i="12"/>
  <c r="J111" i="13"/>
  <c r="J597" i="2"/>
  <c r="BK135" i="2"/>
  <c r="J408" i="2"/>
  <c r="J183" i="2"/>
  <c r="BK2003" i="3"/>
  <c r="BK1130" i="3"/>
  <c r="J1706" i="3"/>
  <c r="BK2060" i="3"/>
  <c r="J1241" i="3"/>
  <c r="BK1653" i="3"/>
  <c r="BK2104" i="3"/>
  <c r="BK2018" i="3"/>
  <c r="J1163" i="3"/>
  <c r="BK1250" i="3"/>
  <c r="BK126" i="3"/>
  <c r="J2224" i="3"/>
  <c r="J1135" i="3"/>
  <c r="BK118" i="4"/>
  <c r="J142" i="4"/>
  <c r="J136" i="4"/>
  <c r="J118" i="5"/>
  <c r="BK188" i="6"/>
  <c r="BK210" i="6"/>
  <c r="BK209" i="6"/>
  <c r="J262" i="6"/>
  <c r="BK328" i="6"/>
  <c r="J247" i="6"/>
  <c r="J290" i="6"/>
  <c r="J306" i="6"/>
  <c r="J123" i="7"/>
  <c r="BK228" i="8"/>
  <c r="J247" i="8"/>
  <c r="J294" i="8"/>
  <c r="BK270" i="8"/>
  <c r="J261" i="8"/>
  <c r="J234" i="8"/>
  <c r="BK195" i="11"/>
  <c r="J355" i="11"/>
  <c r="J310" i="11"/>
  <c r="J645" i="11"/>
  <c r="BK478" i="11"/>
  <c r="J833" i="11"/>
  <c r="J124" i="11"/>
  <c r="BK423" i="11"/>
  <c r="BK251" i="11"/>
  <c r="BK162" i="12"/>
  <c r="BK220" i="12"/>
  <c r="J209" i="12"/>
  <c r="BK188" i="12"/>
  <c r="BK173" i="13"/>
  <c r="BK231" i="2"/>
  <c r="J522" i="2"/>
  <c r="BK597" i="2"/>
  <c r="BK1470" i="3"/>
  <c r="BK1844" i="3"/>
  <c r="J853" i="3"/>
  <c r="BK192" i="3"/>
  <c r="J1156" i="3"/>
  <c r="J1419" i="3"/>
  <c r="J214" i="3"/>
  <c r="BK1094" i="3"/>
  <c r="BK1305" i="3"/>
  <c r="J2360" i="3"/>
  <c r="BK2183" i="3"/>
  <c r="BK948" i="3"/>
  <c r="J138" i="4"/>
  <c r="J128" i="4"/>
  <c r="BK181" i="4"/>
  <c r="J197" i="4"/>
  <c r="BK111" i="5"/>
  <c r="J325" i="6"/>
  <c r="BK111" i="6"/>
  <c r="BK289" i="6"/>
  <c r="J138" i="6"/>
  <c r="BK164" i="6"/>
  <c r="BK283" i="6"/>
  <c r="J125" i="6"/>
  <c r="J304" i="6"/>
  <c r="J129" i="6"/>
  <c r="BK114" i="6"/>
  <c r="BK127" i="7"/>
  <c r="BK107" i="7"/>
  <c r="J122" i="7"/>
  <c r="J143" i="7"/>
  <c r="BK147" i="7"/>
  <c r="J105" i="7"/>
  <c r="BK182" i="8"/>
  <c r="BK193" i="8"/>
  <c r="BK160" i="8"/>
  <c r="J215" i="8"/>
  <c r="BK132" i="9"/>
  <c r="BK107" i="9"/>
  <c r="J120" i="10"/>
  <c r="BK565" i="11"/>
  <c r="J628" i="11"/>
  <c r="J110" i="11"/>
  <c r="J236" i="11"/>
  <c r="J272" i="11"/>
  <c r="BK546" i="11"/>
  <c r="BK140" i="11"/>
  <c r="BK94" i="11"/>
  <c r="BK368" i="11"/>
  <c r="J612" i="11"/>
  <c r="J204" i="12"/>
  <c r="J184" i="12"/>
  <c r="J198" i="12"/>
  <c r="BK116" i="12"/>
  <c r="BK142" i="12"/>
  <c r="J93" i="13"/>
  <c r="BK275" i="2"/>
  <c r="J555" i="2"/>
  <c r="AS62" i="1"/>
  <c r="J1840" i="3"/>
  <c r="BK1991" i="3"/>
  <c r="BK763" i="3"/>
  <c r="BK1324" i="3"/>
  <c r="J1519" i="3"/>
  <c r="J267" i="3"/>
  <c r="BK1166" i="3"/>
  <c r="J1600" i="3"/>
  <c r="J792" i="3"/>
  <c r="J2333" i="3"/>
  <c r="J1967" i="3"/>
  <c r="BK173" i="4"/>
  <c r="J161" i="4"/>
  <c r="J105" i="4"/>
  <c r="BK115" i="4"/>
  <c r="BK119" i="5"/>
  <c r="BK264" i="6"/>
  <c r="BK305" i="6"/>
  <c r="J316" i="6"/>
  <c r="J156" i="6"/>
  <c r="J223" i="6"/>
  <c r="J289" i="6"/>
  <c r="J110" i="6"/>
  <c r="BK140" i="6"/>
  <c r="BK179" i="6"/>
  <c r="J110" i="7"/>
  <c r="BK246" i="8"/>
  <c r="J275" i="8"/>
  <c r="J259" i="8"/>
  <c r="BK120" i="9"/>
  <c r="BK105" i="10"/>
  <c r="BK560" i="11"/>
  <c r="J246" i="11"/>
  <c r="BK384" i="11"/>
  <c r="J500" i="11"/>
  <c r="BK574" i="11"/>
  <c r="BK645" i="11"/>
  <c r="BK762" i="11"/>
  <c r="J794" i="11"/>
  <c r="J335" i="11"/>
  <c r="J574" i="11"/>
  <c r="BK206" i="11"/>
  <c r="J164" i="12"/>
  <c r="J194" i="12"/>
  <c r="BK105" i="12"/>
  <c r="BK135" i="12"/>
  <c r="J105" i="13"/>
  <c r="BK653" i="2"/>
  <c r="BK327" i="2"/>
  <c r="BK522" i="2"/>
  <c r="J1631" i="3"/>
  <c r="BK2014" i="3"/>
  <c r="J1026" i="3"/>
  <c r="J1327" i="3"/>
  <c r="J1942" i="3"/>
  <c r="BK768" i="3"/>
  <c r="BK2027" i="3"/>
  <c r="J1928" i="3"/>
  <c r="BK1114" i="3"/>
  <c r="BK1770" i="3"/>
  <c r="BK972" i="3"/>
  <c r="J2346" i="3"/>
  <c r="BK2130" i="3"/>
  <c r="J847" i="3"/>
  <c r="J106" i="4"/>
  <c r="J99" i="4"/>
  <c r="BK150" i="4"/>
  <c r="BK113" i="5"/>
  <c r="BK233" i="6"/>
  <c r="BK201" i="6"/>
  <c r="BK144" i="6"/>
  <c r="BK249" i="6"/>
  <c r="J261" i="6"/>
  <c r="BK124" i="6"/>
  <c r="J153" i="6"/>
  <c r="BK122" i="7"/>
  <c r="BK299" i="8"/>
  <c r="BK127" i="8"/>
  <c r="BK294" i="8"/>
  <c r="J264" i="8"/>
  <c r="J240" i="8"/>
  <c r="BK210" i="8"/>
  <c r="BK172" i="8"/>
  <c r="J127" i="8"/>
  <c r="BK327" i="8"/>
  <c r="J323" i="8"/>
  <c r="J299" i="8"/>
  <c r="BK106" i="9"/>
  <c r="J101" i="10"/>
  <c r="J551" i="11"/>
  <c r="BK125" i="11"/>
  <c r="BK380" i="11"/>
  <c r="BK461" i="11"/>
  <c r="BK669" i="11"/>
  <c r="J664" i="11"/>
  <c r="J761" i="11"/>
  <c r="J114" i="11"/>
  <c r="BK400" i="11"/>
  <c r="BK716" i="11"/>
  <c r="J157" i="12"/>
  <c r="J156" i="12"/>
  <c r="BK117" i="12"/>
  <c r="BK163" i="12"/>
  <c r="BK199" i="12"/>
  <c r="J185" i="13"/>
  <c r="J87" i="14"/>
  <c r="J524" i="2"/>
  <c r="BK603" i="2"/>
  <c r="J693" i="2"/>
  <c r="J135" i="2"/>
  <c r="BK1139" i="3"/>
  <c r="J1811" i="3"/>
  <c r="BK441" i="3"/>
  <c r="J1653" i="3"/>
  <c r="J1422" i="3"/>
  <c r="BK173" i="3"/>
  <c r="BK810" i="3"/>
  <c r="J1656" i="3"/>
  <c r="BK821" i="3"/>
  <c r="BK1489" i="3"/>
  <c r="J448" i="3"/>
  <c r="BK2224" i="3"/>
  <c r="BK1118" i="3"/>
  <c r="J165" i="4"/>
  <c r="J158" i="4"/>
  <c r="J146" i="4"/>
  <c r="J124" i="5"/>
  <c r="BK103" i="5"/>
  <c r="J209" i="6"/>
  <c r="J205" i="6"/>
  <c r="J226" i="6"/>
  <c r="J295" i="6"/>
  <c r="J150" i="6"/>
  <c r="J328" i="6"/>
  <c r="J167" i="6"/>
  <c r="J173" i="6"/>
  <c r="BK219" i="6"/>
  <c r="J114" i="7"/>
  <c r="BK144" i="7"/>
  <c r="J196" i="8"/>
  <c r="J167" i="8"/>
  <c r="BK300" i="8"/>
  <c r="J190" i="8"/>
  <c r="J132" i="9"/>
  <c r="J118" i="9"/>
  <c r="BK700" i="11"/>
  <c r="BK799" i="11"/>
  <c r="BK99" i="11"/>
  <c r="BK230" i="11"/>
  <c r="J477" i="11"/>
  <c r="J368" i="11"/>
  <c r="J526" i="11"/>
  <c r="J565" i="11"/>
  <c r="BK804" i="11"/>
  <c r="J201" i="11"/>
  <c r="BK98" i="12"/>
  <c r="BK206" i="12"/>
  <c r="BK179" i="12"/>
  <c r="BK151" i="12"/>
  <c r="J152" i="12"/>
  <c r="BK482" i="2"/>
  <c r="BK678" i="2"/>
  <c r="J159" i="2"/>
  <c r="J1923" i="3"/>
  <c r="BK1020" i="3"/>
  <c r="BK1914" i="3"/>
  <c r="J154" i="3"/>
  <c r="J414" i="3"/>
  <c r="J1118" i="3"/>
  <c r="J1758" i="3"/>
  <c r="J1920" i="3"/>
  <c r="BK1050" i="3"/>
  <c r="J1866" i="3"/>
  <c r="BK1047" i="3"/>
  <c r="BK2351" i="3"/>
  <c r="J2203" i="3"/>
  <c r="BK295" i="3"/>
  <c r="BK139" i="4"/>
  <c r="J192" i="4"/>
  <c r="BK190" i="4"/>
  <c r="BK133" i="4"/>
  <c r="J131" i="5"/>
  <c r="BK194" i="6"/>
  <c r="J170" i="6"/>
  <c r="J194" i="6"/>
  <c r="J327" i="6"/>
  <c r="J310" i="6"/>
  <c r="BK103" i="6"/>
  <c r="J160" i="6"/>
  <c r="BK230" i="6"/>
  <c r="BK146" i="7"/>
  <c r="BK214" i="8"/>
  <c r="BK259" i="8"/>
  <c r="J265" i="8"/>
  <c r="BK224" i="8"/>
  <c r="BK314" i="8"/>
  <c r="J111" i="9"/>
  <c r="BK101" i="10"/>
  <c r="J444" i="11"/>
  <c r="BK712" i="11"/>
  <c r="J134" i="11"/>
  <c r="J220" i="11"/>
  <c r="J265" i="11"/>
  <c r="J461" i="11"/>
  <c r="J694" i="11"/>
  <c r="J746" i="11"/>
  <c r="J292" i="11"/>
  <c r="BK193" i="12"/>
  <c r="J129" i="12"/>
  <c r="BK218" i="12"/>
  <c r="BK215" i="12"/>
  <c r="BK229" i="12"/>
  <c r="J160" i="13"/>
  <c r="BK87" i="14"/>
  <c r="BK518" i="2"/>
  <c r="BK183" i="2"/>
  <c r="BK528" i="2"/>
  <c r="J1945" i="3"/>
  <c r="J761" i="3"/>
  <c r="BK1558" i="3"/>
  <c r="BK1929" i="3"/>
  <c r="BK448" i="3"/>
  <c r="BK1448" i="3"/>
  <c r="BK1967" i="3"/>
  <c r="J768" i="3"/>
  <c r="J1670" i="3"/>
  <c r="BK761" i="3"/>
  <c r="J1495" i="3"/>
  <c r="J490" i="3"/>
  <c r="J1624" i="3"/>
  <c r="J265" i="3"/>
  <c r="J135" i="4"/>
  <c r="BK168" i="4"/>
  <c r="J129" i="4"/>
  <c r="J200" i="4"/>
  <c r="BK115" i="5"/>
  <c r="J234" i="6"/>
  <c r="J285" i="6"/>
  <c r="J284" i="6"/>
  <c r="BK134" i="6"/>
  <c r="J196" i="6"/>
  <c r="J307" i="6"/>
  <c r="J256" i="6"/>
  <c r="J308" i="6"/>
  <c r="BK152" i="6"/>
  <c r="BK132" i="7"/>
  <c r="BK248" i="8"/>
  <c r="BK117" i="8"/>
  <c r="J139" i="8"/>
  <c r="BK205" i="8"/>
  <c r="J103" i="9"/>
  <c r="J119" i="9"/>
  <c r="BK604" i="11"/>
  <c r="J736" i="11"/>
  <c r="J185" i="11"/>
  <c r="BK298" i="11"/>
  <c r="BK250" i="11"/>
  <c r="J812" i="11"/>
  <c r="BK170" i="11"/>
  <c r="BK319" i="11"/>
  <c r="J521" i="11"/>
  <c r="BK168" i="12"/>
  <c r="J200" i="12"/>
  <c r="J103" i="12"/>
  <c r="J160" i="12"/>
  <c r="BK144" i="13"/>
  <c r="BK90" i="14"/>
  <c r="BK418" i="2"/>
  <c r="BK245" i="2"/>
  <c r="BK1928" i="3"/>
  <c r="J906" i="3"/>
  <c r="BK1687" i="3"/>
  <c r="BK1917" i="3"/>
  <c r="BK1135" i="3"/>
  <c r="BK1604" i="3"/>
  <c r="BK496" i="3"/>
  <c r="BK826" i="3"/>
  <c r="BK1795" i="3"/>
  <c r="J563" i="3"/>
  <c r="BK1143" i="3"/>
  <c r="J2197" i="3"/>
  <c r="J1448" i="3"/>
  <c r="J131" i="4"/>
  <c r="J171" i="4"/>
  <c r="BK130" i="4"/>
  <c r="BK110" i="5"/>
  <c r="BK215" i="6"/>
  <c r="BK325" i="6"/>
  <c r="BK160" i="6"/>
  <c r="BK120" i="6"/>
  <c r="J288" i="6"/>
  <c r="J162" i="6"/>
  <c r="J300" i="6"/>
  <c r="BK108" i="7"/>
  <c r="J144" i="7"/>
  <c r="BK220" i="8"/>
  <c r="BK188" i="8"/>
  <c r="J268" i="8"/>
  <c r="J217" i="8"/>
  <c r="J309" i="8"/>
  <c r="BK157" i="8"/>
  <c r="J105" i="9"/>
  <c r="J629" i="11"/>
  <c r="J145" i="11"/>
  <c r="J396" i="11"/>
  <c r="J261" i="11"/>
  <c r="BK145" i="11"/>
  <c r="BK404" i="11"/>
  <c r="J608" i="11"/>
  <c r="BK501" i="11"/>
  <c r="BK841" i="11"/>
  <c r="BK211" i="11"/>
  <c r="BK154" i="12"/>
  <c r="J190" i="12"/>
  <c r="BK125" i="12"/>
  <c r="J189" i="12"/>
  <c r="J166" i="13"/>
  <c r="J678" i="2"/>
  <c r="BK444" i="2"/>
  <c r="BK629" i="2"/>
  <c r="J753" i="2"/>
  <c r="BK1366" i="3"/>
  <c r="J1820" i="3"/>
  <c r="J396" i="3"/>
  <c r="BK1546" i="3"/>
  <c r="BK1888" i="3"/>
  <c r="J865" i="3"/>
  <c r="J1933" i="3"/>
  <c r="BK1013" i="3"/>
  <c r="BK1682" i="3"/>
  <c r="J1950" i="3"/>
  <c r="BK1197" i="3"/>
  <c r="BK2356" i="3"/>
  <c r="BK2248" i="3"/>
  <c r="BK1327" i="3"/>
  <c r="J134" i="4"/>
  <c r="BK202" i="4"/>
  <c r="BK170" i="4"/>
  <c r="BK102" i="5"/>
  <c r="J313" i="6"/>
  <c r="J273" i="6"/>
  <c r="BK318" i="6"/>
  <c r="BK234" i="6"/>
  <c r="BK300" i="6"/>
  <c r="J136" i="6"/>
  <c r="BK151" i="6"/>
  <c r="J282" i="6"/>
  <c r="J118" i="7"/>
  <c r="J288" i="8"/>
  <c r="J300" i="8"/>
  <c r="BK312" i="8"/>
  <c r="J289" i="8"/>
  <c r="BK364" i="11"/>
  <c r="J215" i="11"/>
  <c r="J388" i="11"/>
  <c r="J501" i="11"/>
  <c r="BK690" i="11"/>
  <c r="J757" i="11"/>
  <c r="BK469" i="11"/>
  <c r="BK653" i="11"/>
  <c r="BK187" i="12"/>
  <c r="J121" i="12"/>
  <c r="J175" i="12"/>
  <c r="BK118" i="12"/>
  <c r="J215" i="12"/>
  <c r="BK105" i="13"/>
  <c r="BK548" i="2"/>
  <c r="BK572" i="2"/>
  <c r="BK139" i="2"/>
  <c r="BK743" i="2"/>
  <c r="BK1600" i="3"/>
  <c r="BK1945" i="3"/>
  <c r="BK1676" i="3"/>
  <c r="J775" i="3"/>
  <c r="BK1426" i="3"/>
  <c r="BK1066" i="3"/>
  <c r="BK1950" i="3"/>
  <c r="BK1282" i="3"/>
  <c r="J1687" i="3"/>
  <c r="BK706" i="3"/>
  <c r="BK2341" i="3"/>
  <c r="BK2070" i="3"/>
  <c r="J126" i="3"/>
  <c r="BK110" i="4"/>
  <c r="BK123" i="4"/>
  <c r="BK134" i="4"/>
  <c r="BK104" i="5"/>
  <c r="BK108" i="5"/>
  <c r="J175" i="6"/>
  <c r="J177" i="6"/>
  <c r="BK220" i="6"/>
  <c r="J229" i="6"/>
  <c r="BK326" i="6"/>
  <c r="BK159" i="6"/>
  <c r="BK185" i="6"/>
  <c r="J200" i="6"/>
  <c r="BK122" i="6"/>
  <c r="BK101" i="6"/>
  <c r="BK115" i="7"/>
  <c r="J137" i="7"/>
  <c r="J106" i="7"/>
  <c r="BK106" i="7"/>
  <c r="BK138" i="7"/>
  <c r="BK114" i="8"/>
  <c r="BK231" i="8"/>
  <c r="J218" i="8"/>
  <c r="J301" i="8"/>
  <c r="BK252" i="8"/>
  <c r="J123" i="9"/>
  <c r="J120" i="9"/>
  <c r="BK113" i="10"/>
  <c r="J469" i="11"/>
  <c r="BK186" i="11"/>
  <c r="J685" i="11"/>
  <c r="J287" i="11"/>
  <c r="BK439" i="11"/>
  <c r="BK741" i="11"/>
  <c r="BK205" i="11"/>
  <c r="J637" i="11"/>
  <c r="BK751" i="11"/>
  <c r="J478" i="11"/>
  <c r="BK150" i="11"/>
  <c r="J540" i="11"/>
  <c r="J135" i="12"/>
  <c r="J176" i="12"/>
  <c r="BK210" i="12"/>
  <c r="J155" i="12"/>
  <c r="BK101" i="13"/>
  <c r="J115" i="13"/>
  <c r="J499" i="2"/>
  <c r="BK520" i="2"/>
  <c r="BK147" i="2"/>
  <c r="AS65" i="1"/>
  <c r="J1238" i="3"/>
  <c r="BK1620" i="3"/>
  <c r="J1020" i="3"/>
  <c r="J2070" i="3"/>
  <c r="J139" i="3"/>
  <c r="J1131" i="3"/>
  <c r="BK1742" i="3"/>
  <c r="BK865" i="3"/>
  <c r="BK2348" i="3"/>
  <c r="J2179" i="3"/>
  <c r="BK1312" i="3"/>
  <c r="J263" i="3"/>
  <c r="BK160" i="4"/>
  <c r="BK179" i="4"/>
  <c r="BK151" i="4"/>
  <c r="J145" i="4"/>
  <c r="J121" i="5"/>
  <c r="BK212" i="6"/>
  <c r="J249" i="6"/>
  <c r="J122" i="6"/>
  <c r="J144" i="6"/>
  <c r="BK312" i="6"/>
  <c r="BK141" i="6"/>
  <c r="J155" i="6"/>
  <c r="J115" i="7"/>
  <c r="BK142" i="7"/>
  <c r="J310" i="8"/>
  <c r="J226" i="8"/>
  <c r="BK218" i="8"/>
  <c r="J313" i="8"/>
  <c r="J130" i="9"/>
  <c r="J825" i="11"/>
  <c r="BK114" i="11"/>
  <c r="BK793" i="11"/>
  <c r="J742" i="11"/>
  <c r="BK812" i="11"/>
  <c r="BK396" i="11"/>
  <c r="J620" i="11"/>
  <c r="BK660" i="11"/>
  <c r="BK139" i="11"/>
  <c r="BK372" i="11"/>
  <c r="BK200" i="12"/>
  <c r="BK186" i="12"/>
  <c r="BK159" i="12"/>
  <c r="BK100" i="12"/>
  <c r="J156" i="13"/>
  <c r="BK585" i="2"/>
  <c r="AS56" i="1"/>
  <c r="BK431" i="3"/>
  <c r="J1090" i="3"/>
  <c r="J1562" i="3"/>
  <c r="J745" i="3"/>
  <c r="BK1609" i="3"/>
  <c r="J1340" i="3"/>
  <c r="BK1719" i="3"/>
  <c r="BK615" i="3"/>
  <c r="J1412" i="3"/>
  <c r="J400" i="3"/>
  <c r="J2327" i="3"/>
  <c r="J1766" i="3"/>
  <c r="J467" i="3"/>
  <c r="BK124" i="4"/>
  <c r="J174" i="4"/>
  <c r="BK178" i="4"/>
  <c r="BK330" i="6"/>
  <c r="BK290" i="6"/>
  <c r="J199" i="6"/>
  <c r="J212" i="6"/>
  <c r="BK244" i="6"/>
  <c r="J176" i="6"/>
  <c r="BK157" i="7"/>
  <c r="BK247" i="8"/>
  <c r="J105" i="8"/>
  <c r="BK242" i="8"/>
  <c r="BK223" i="8"/>
  <c r="J245" i="8"/>
  <c r="J233" i="8"/>
  <c r="J182" i="8"/>
  <c r="J171" i="8"/>
  <c r="BK330" i="8"/>
  <c r="BK319" i="8"/>
  <c r="BK260" i="8"/>
  <c r="J126" i="9"/>
  <c r="J106" i="10"/>
  <c r="BK359" i="11"/>
  <c r="BK433" i="11"/>
  <c r="BK570" i="11"/>
  <c r="J434" i="11"/>
  <c r="BK453" i="11"/>
  <c r="J669" i="11"/>
  <c r="BK428" i="11"/>
  <c r="BK800" i="11"/>
  <c r="BK182" i="12"/>
  <c r="J95" i="12"/>
  <c r="J98" i="12"/>
  <c r="BK147" i="12"/>
  <c r="BK189" i="13"/>
  <c r="BK95" i="14"/>
  <c r="J286" i="2"/>
  <c r="J143" i="2"/>
  <c r="J734" i="2"/>
  <c r="BK1624" i="3"/>
  <c r="BK2013" i="3"/>
  <c r="BK742" i="3"/>
  <c r="BK1397" i="3"/>
  <c r="J1739" i="3"/>
  <c r="BK589" i="3"/>
  <c r="BK1422" i="3"/>
  <c r="BK1954" i="3"/>
  <c r="BK398" i="3"/>
  <c r="BK1337" i="3"/>
  <c r="BK818" i="3"/>
  <c r="BK2268" i="3"/>
  <c r="J1400" i="3"/>
  <c r="J149" i="4"/>
  <c r="BK156" i="4"/>
  <c r="J164" i="4"/>
  <c r="BK120" i="5"/>
  <c r="BK137" i="5"/>
  <c r="J276" i="6"/>
  <c r="BK171" i="6"/>
  <c r="BK203" i="6"/>
  <c r="BK256" i="6"/>
  <c r="BK320" i="6"/>
  <c r="J179" i="6"/>
  <c r="J197" i="6"/>
  <c r="BK178" i="6"/>
  <c r="J125" i="7"/>
  <c r="BK302" i="8"/>
  <c r="J168" i="8"/>
  <c r="J286" i="8"/>
  <c r="J244" i="8"/>
  <c r="J104" i="9"/>
  <c r="BK107" i="10"/>
  <c r="J570" i="11"/>
  <c r="J720" i="11"/>
  <c r="BK156" i="11"/>
  <c r="BK135" i="11"/>
  <c r="J181" i="11"/>
  <c r="J293" i="11"/>
  <c r="J343" i="11"/>
  <c r="BK498" i="11"/>
  <c r="J853" i="11"/>
  <c r="BK335" i="11"/>
  <c r="J192" i="12"/>
  <c r="J174" i="12"/>
  <c r="BK139" i="12"/>
  <c r="J178" i="12"/>
  <c r="J102" i="12"/>
  <c r="J99" i="14"/>
  <c r="J516" i="2"/>
  <c r="J269" i="2"/>
  <c r="J748" i="2"/>
  <c r="BK1570" i="3"/>
  <c r="J1830" i="3"/>
  <c r="J795" i="3"/>
  <c r="J1570" i="3"/>
  <c r="J1991" i="3"/>
  <c r="J666" i="3"/>
  <c r="BK1147" i="3"/>
  <c r="BK1706" i="3"/>
  <c r="J813" i="3"/>
  <c r="BK1322" i="3"/>
  <c r="BK666" i="3"/>
  <c r="J2340" i="3"/>
  <c r="J1844" i="3"/>
  <c r="J656" i="3"/>
  <c r="BK176" i="4"/>
  <c r="BK128" i="4"/>
  <c r="BK109" i="4"/>
  <c r="BK166" i="4"/>
  <c r="BK122" i="5"/>
  <c r="BK337" i="6"/>
  <c r="BK167" i="6"/>
  <c r="J280" i="6"/>
  <c r="J106" i="6"/>
  <c r="J103" i="6"/>
  <c r="J264" i="6"/>
  <c r="J281" i="6"/>
  <c r="J302" i="6"/>
  <c r="BK121" i="7"/>
  <c r="BK103" i="7"/>
  <c r="J111" i="8"/>
  <c r="J223" i="8"/>
  <c r="BK176" i="8"/>
  <c r="J281" i="8"/>
  <c r="BK129" i="9"/>
  <c r="BK117" i="10"/>
  <c r="J561" i="11"/>
  <c r="BK771" i="11"/>
  <c r="J211" i="11"/>
  <c r="J283" i="11"/>
  <c r="BK443" i="11"/>
  <c r="BK670" i="11"/>
  <c r="BK191" i="11"/>
  <c r="J251" i="11"/>
  <c r="J829" i="11"/>
  <c r="J414" i="11"/>
  <c r="BK120" i="12"/>
  <c r="BK167" i="12"/>
  <c r="BK223" i="12"/>
  <c r="J159" i="12"/>
  <c r="J92" i="12"/>
  <c r="J119" i="13"/>
  <c r="BK501" i="2"/>
  <c r="J578" i="2"/>
  <c r="J293" i="2"/>
  <c r="J2018" i="3"/>
  <c r="BK857" i="3"/>
  <c r="BK1905" i="3"/>
  <c r="J615" i="3"/>
  <c r="J1583" i="3"/>
  <c r="J1114" i="3"/>
  <c r="BK1782" i="3"/>
  <c r="J1112" i="3"/>
  <c r="J1914" i="3"/>
  <c r="J1139" i="3"/>
  <c r="BK1245" i="3"/>
  <c r="BK2345" i="3"/>
  <c r="J2183" i="3"/>
  <c r="J1276" i="3"/>
  <c r="J193" i="4"/>
  <c r="J175" i="4"/>
  <c r="BK106" i="4"/>
  <c r="BK122" i="4"/>
  <c r="J116" i="5"/>
  <c r="BK270" i="6"/>
  <c r="J149" i="6"/>
  <c r="BK182" i="6"/>
  <c r="BK225" i="6"/>
  <c r="J326" i="6"/>
  <c r="J114" i="6"/>
  <c r="J128" i="6"/>
  <c r="BK145" i="7"/>
  <c r="BK240" i="8"/>
  <c r="J117" i="8"/>
  <c r="BK281" i="8"/>
  <c r="J235" i="8"/>
  <c r="J319" i="8"/>
  <c r="J127" i="9"/>
  <c r="BK116" i="10"/>
  <c r="BK675" i="11"/>
  <c r="J176" i="11"/>
  <c r="BK448" i="11"/>
  <c r="J419" i="11"/>
  <c r="J690" i="11"/>
  <c r="J820" i="11"/>
  <c r="BK303" i="11"/>
  <c r="J786" i="11"/>
  <c r="J161" i="11"/>
  <c r="BK161" i="11"/>
  <c r="J143" i="12"/>
  <c r="J185" i="12"/>
  <c r="J183" i="12"/>
  <c r="J171" i="12"/>
  <c r="BK111" i="13"/>
  <c r="BK639" i="2"/>
  <c r="BK710" i="2"/>
  <c r="J120" i="2"/>
  <c r="J152" i="2"/>
  <c r="BK1077" i="3"/>
  <c r="J1891" i="3"/>
  <c r="BK2009" i="3"/>
  <c r="J962" i="3"/>
  <c r="BK1080" i="3"/>
  <c r="BK1642" i="3"/>
  <c r="J2084" i="3"/>
  <c r="BK1082" i="3"/>
  <c r="J1595" i="3"/>
  <c r="BK499" i="3"/>
  <c r="J2324" i="3"/>
  <c r="J2005" i="3"/>
  <c r="J748" i="3"/>
  <c r="J141" i="4"/>
  <c r="BK121" i="4"/>
  <c r="J116" i="4"/>
  <c r="J296" i="6"/>
  <c r="BK221" i="6"/>
  <c r="J236" i="6"/>
  <c r="J270" i="6"/>
  <c r="J311" i="6"/>
  <c r="BK229" i="6"/>
  <c r="J293" i="6"/>
  <c r="BK148" i="6"/>
  <c r="BK217" i="6"/>
  <c r="BK100" i="7"/>
  <c r="BK273" i="8"/>
  <c r="BK209" i="8"/>
  <c r="J318" i="8"/>
  <c r="BK309" i="8"/>
  <c r="BK192" i="8"/>
  <c r="J225" i="8"/>
  <c r="J129" i="9"/>
  <c r="BK102" i="10"/>
  <c r="BK388" i="11"/>
  <c r="BK457" i="11"/>
  <c r="J510" i="11"/>
  <c r="J756" i="11"/>
  <c r="J769" i="11"/>
  <c r="BK780" i="11"/>
  <c r="BK761" i="11"/>
  <c r="J186" i="11"/>
  <c r="J448" i="11"/>
  <c r="J201" i="12"/>
  <c r="J187" i="12"/>
  <c r="J94" i="12"/>
  <c r="J168" i="12"/>
  <c r="BK127" i="13"/>
  <c r="J251" i="2"/>
  <c r="BK390" i="2"/>
  <c r="J608" i="2"/>
  <c r="BK801" i="2"/>
  <c r="J1937" i="3"/>
  <c r="J2075" i="3"/>
  <c r="J1080" i="3"/>
  <c r="BK1937" i="3"/>
  <c r="BK1036" i="3"/>
  <c r="J1616" i="3"/>
  <c r="J499" i="3"/>
  <c r="J1247" i="3"/>
  <c r="J1873" i="3"/>
  <c r="J383" i="3"/>
  <c r="BK1069" i="3"/>
  <c r="BK2347" i="3"/>
  <c r="BK2197" i="3"/>
  <c r="J1479" i="3"/>
  <c r="BK175" i="4"/>
  <c r="BK177" i="4"/>
  <c r="J122" i="4"/>
  <c r="BK131" i="5"/>
  <c r="BK226" i="6"/>
  <c r="J154" i="6"/>
  <c r="BK161" i="6"/>
  <c r="BK177" i="6"/>
  <c r="J245" i="6"/>
  <c r="J330" i="6"/>
  <c r="J142" i="6"/>
  <c r="J108" i="7"/>
  <c r="BK276" i="8"/>
  <c r="BK211" i="8"/>
  <c r="J203" i="8"/>
  <c r="BK225" i="8"/>
  <c r="J116" i="9"/>
  <c r="BK674" i="11"/>
  <c r="J151" i="11"/>
  <c r="BK273" i="11"/>
  <c r="J731" i="11"/>
  <c r="J150" i="11"/>
  <c r="J641" i="11"/>
  <c r="J679" i="11"/>
  <c r="BK255" i="11"/>
  <c r="J600" i="11"/>
  <c r="BK146" i="12"/>
  <c r="BK209" i="12"/>
  <c r="BK183" i="12"/>
  <c r="BK184" i="12"/>
  <c r="J124" i="12"/>
  <c r="J123" i="13"/>
  <c r="BK115" i="14"/>
  <c r="J297" i="2"/>
  <c r="J403" i="2"/>
  <c r="J1917" i="3"/>
  <c r="BK227" i="3"/>
  <c r="J1069" i="3"/>
  <c r="BK1529" i="3"/>
  <c r="J2104" i="3"/>
  <c r="J1077" i="3"/>
  <c r="BK1762" i="3"/>
  <c r="BK1745" i="3"/>
  <c r="BK987" i="3"/>
  <c r="BK1583" i="3"/>
  <c r="BK1001" i="3"/>
  <c r="J2288" i="3"/>
  <c r="J1650" i="3"/>
  <c r="J155" i="4"/>
  <c r="BK143" i="4"/>
  <c r="J147" i="4"/>
  <c r="BK159" i="4"/>
  <c r="BK124" i="5"/>
  <c r="J151" i="6"/>
  <c r="J317" i="6"/>
  <c r="J119" i="6"/>
  <c r="BK211" i="6"/>
  <c r="BK308" i="6"/>
  <c r="BK253" i="6"/>
  <c r="BK295" i="6"/>
  <c r="J253" i="6"/>
  <c r="J132" i="6"/>
  <c r="J116" i="6"/>
  <c r="BK117" i="7"/>
  <c r="J153" i="7"/>
  <c r="BK130" i="7"/>
  <c r="BK152" i="7"/>
  <c r="J130" i="7"/>
  <c r="BK171" i="8"/>
  <c r="BK313" i="8"/>
  <c r="BK147" i="8"/>
  <c r="BK217" i="8"/>
  <c r="BK108" i="9"/>
  <c r="J118" i="10"/>
  <c r="J545" i="11"/>
  <c r="J800" i="11"/>
  <c r="J575" i="11"/>
  <c r="J144" i="11"/>
  <c r="BK190" i="11"/>
  <c r="J429" i="11"/>
  <c r="J439" i="11"/>
  <c r="BK429" i="11"/>
  <c r="BK165" i="12"/>
  <c r="BK214" i="12"/>
  <c r="J106" i="12"/>
  <c r="BK180" i="12"/>
  <c r="J173" i="13"/>
  <c r="BK92" i="14"/>
  <c r="BK578" i="2"/>
  <c r="J572" i="2"/>
  <c r="BK723" i="2"/>
  <c r="J1529" i="3"/>
  <c r="BK383" i="3"/>
  <c r="BK1308" i="3"/>
  <c r="BK1372" i="3"/>
  <c r="J1613" i="3"/>
  <c r="J1876" i="3"/>
  <c r="BK504" i="3"/>
  <c r="J1609" i="3"/>
  <c r="BK359" i="3"/>
  <c r="BK1561" i="3"/>
  <c r="J287" i="3"/>
  <c r="BK2066" i="3"/>
  <c r="BK758" i="3"/>
  <c r="BK104" i="4"/>
  <c r="J196" i="4"/>
  <c r="BK121" i="5"/>
  <c r="J329" i="6"/>
  <c r="J115" i="6"/>
  <c r="BK131" i="6"/>
  <c r="J185" i="6"/>
  <c r="J250" i="6"/>
  <c r="J318" i="6"/>
  <c r="J168" i="6"/>
  <c r="J184" i="6"/>
  <c r="BK321" i="6"/>
  <c r="J390" i="2"/>
  <c r="AS59" i="1"/>
  <c r="J1731" i="3"/>
  <c r="J710" i="3"/>
  <c r="J1098" i="3"/>
  <c r="BK1840" i="3"/>
  <c r="J2137" i="3"/>
  <c r="J987" i="3"/>
  <c r="BK1409" i="3"/>
  <c r="J142" i="3"/>
  <c r="J1396" i="3"/>
  <c r="BK289" i="3"/>
  <c r="BK1670" i="3"/>
  <c r="BK206" i="3"/>
  <c r="J2307" i="3"/>
  <c r="J1040" i="3"/>
  <c r="J163" i="4"/>
  <c r="BK113" i="4"/>
  <c r="J159" i="4"/>
  <c r="J114" i="4"/>
  <c r="BK208" i="4"/>
  <c r="J111" i="5"/>
  <c r="J259" i="6"/>
  <c r="J278" i="6"/>
  <c r="BK235" i="6"/>
  <c r="BK269" i="6"/>
  <c r="J319" i="6"/>
  <c r="BK252" i="6"/>
  <c r="J238" i="6"/>
  <c r="J271" i="6"/>
  <c r="BK123" i="7"/>
  <c r="J147" i="7"/>
  <c r="BK169" i="8"/>
  <c r="BK316" i="8"/>
  <c r="BK227" i="8"/>
  <c r="BK229" i="8"/>
  <c r="BK119" i="10"/>
  <c r="J816" i="11"/>
  <c r="J221" i="11"/>
  <c r="J424" i="11"/>
  <c r="BK816" i="11"/>
  <c r="J125" i="11"/>
  <c r="BK786" i="11"/>
  <c r="J314" i="11"/>
  <c r="J490" i="11"/>
  <c r="BK434" i="11"/>
  <c r="BK853" i="11"/>
  <c r="BK505" i="11"/>
  <c r="BK196" i="12"/>
  <c r="J144" i="12"/>
  <c r="BK176" i="12"/>
  <c r="BK111" i="12"/>
  <c r="BK149" i="12"/>
  <c r="J127" i="13"/>
  <c r="J92" i="14"/>
  <c r="BK671" i="2"/>
  <c r="BK143" i="2"/>
  <c r="J346" i="2"/>
  <c r="J683" i="2"/>
  <c r="J1579" i="3"/>
  <c r="BK142" i="3"/>
  <c r="J1036" i="3"/>
  <c r="BK861" i="3"/>
  <c r="J1908" i="3"/>
  <c r="J758" i="3"/>
  <c r="J1699" i="3"/>
  <c r="J972" i="3"/>
  <c r="BK847" i="3"/>
  <c r="BK1292" i="3"/>
  <c r="BK783" i="3"/>
  <c r="J2349" i="3"/>
  <c r="J2245" i="3"/>
  <c r="J1475" i="3"/>
  <c r="J179" i="4"/>
  <c r="J119" i="4"/>
  <c r="BK193" i="4"/>
  <c r="J114" i="5"/>
  <c r="BK186" i="6"/>
  <c r="J120" i="6"/>
  <c r="J118" i="6"/>
  <c r="J181" i="6"/>
  <c r="J146" i="6"/>
  <c r="J221" i="6"/>
  <c r="BK119" i="7"/>
  <c r="BK114" i="7"/>
  <c r="J298" i="8"/>
  <c r="BK287" i="8"/>
  <c r="J290" i="8"/>
  <c r="J236" i="8"/>
  <c r="J120" i="8"/>
  <c r="BK103" i="9"/>
  <c r="J111" i="10"/>
  <c r="BK541" i="11"/>
  <c r="J556" i="11"/>
  <c r="BK105" i="11"/>
  <c r="J347" i="11"/>
  <c r="BK151" i="11"/>
  <c r="J428" i="11"/>
  <c r="BK535" i="11"/>
  <c r="BK600" i="11"/>
  <c r="BK196" i="11"/>
  <c r="J590" i="11"/>
  <c r="BK203" i="12"/>
  <c r="BK127" i="12"/>
  <c r="BK157" i="12"/>
  <c r="BK216" i="12"/>
  <c r="BK152" i="12"/>
  <c r="BK156" i="13"/>
  <c r="J189" i="13"/>
  <c r="BK431" i="2"/>
  <c r="J503" i="2"/>
  <c r="J256" i="2"/>
  <c r="J130" i="2"/>
  <c r="BK1866" i="3"/>
  <c r="BK1806" i="3"/>
  <c r="BK537" i="3"/>
  <c r="J1086" i="3"/>
  <c r="BK1848" i="3"/>
  <c r="BK2030" i="3"/>
  <c r="BK1086" i="3"/>
  <c r="J1924" i="3"/>
  <c r="J948" i="3"/>
  <c r="J1465" i="3"/>
  <c r="BK342" i="3"/>
  <c r="BK2167" i="3"/>
  <c r="J1001" i="3"/>
  <c r="J168" i="4"/>
  <c r="J143" i="4"/>
  <c r="BK146" i="4"/>
  <c r="BK144" i="4"/>
  <c r="J265" i="6"/>
  <c r="J283" i="6"/>
  <c r="BK306" i="6"/>
  <c r="BK129" i="6"/>
  <c r="BK204" i="6"/>
  <c r="BK311" i="6"/>
  <c r="BK135" i="6"/>
  <c r="J108" i="6"/>
  <c r="J186" i="6"/>
  <c r="BK118" i="7"/>
  <c r="J254" i="8"/>
  <c r="BK226" i="8"/>
  <c r="J241" i="8"/>
  <c r="BK234" i="8"/>
  <c r="BK99" i="9"/>
  <c r="J109" i="9"/>
  <c r="J99" i="10"/>
  <c r="BK277" i="11"/>
  <c r="BK628" i="11"/>
  <c r="BK438" i="11"/>
  <c r="BK685" i="11"/>
  <c r="BK261" i="11"/>
  <c r="J380" i="11"/>
  <c r="J457" i="11"/>
  <c r="J585" i="11"/>
  <c r="J196" i="12"/>
  <c r="BK121" i="12"/>
  <c r="J119" i="12"/>
  <c r="J165" i="12"/>
  <c r="BK97" i="12"/>
  <c r="J139" i="12"/>
  <c r="BK185" i="13"/>
  <c r="J413" i="2"/>
  <c r="J512" i="2"/>
  <c r="J245" i="2"/>
  <c r="J566" i="2"/>
  <c r="BK1479" i="3"/>
  <c r="J526" i="3"/>
  <c r="J1409" i="3"/>
  <c r="J496" i="3"/>
  <c r="BK1635" i="3"/>
  <c r="BK267" i="3"/>
  <c r="BK1465" i="3"/>
  <c r="J1126" i="3"/>
  <c r="J1407" i="3"/>
  <c r="J771" i="3"/>
  <c r="BK1295" i="3"/>
  <c r="BK319" i="3"/>
  <c r="J2330" i="3"/>
  <c r="J2027" i="3"/>
  <c r="BK909" i="3"/>
  <c r="BK157" i="4"/>
  <c r="J154" i="4"/>
  <c r="BK197" i="4"/>
  <c r="J100" i="5"/>
  <c r="BK280" i="6"/>
  <c r="J309" i="6"/>
  <c r="J297" i="6"/>
  <c r="BK317" i="6"/>
  <c r="BK132" i="6"/>
  <c r="J269" i="6"/>
  <c r="J164" i="6"/>
  <c r="BK139" i="6"/>
  <c r="BK265" i="6"/>
  <c r="J107" i="7"/>
  <c r="J140" i="7"/>
  <c r="BK163" i="8"/>
  <c r="J123" i="8"/>
  <c r="J312" i="8"/>
  <c r="J257" i="8"/>
  <c r="J486" i="11"/>
  <c r="BK561" i="11"/>
  <c r="J659" i="11"/>
  <c r="J155" i="11"/>
  <c r="J200" i="11"/>
  <c r="J408" i="11"/>
  <c r="BK808" i="11"/>
  <c r="J327" i="11"/>
  <c r="BK742" i="11"/>
  <c r="BK207" i="12"/>
  <c r="BK119" i="12"/>
  <c r="BK192" i="12"/>
  <c r="BK150" i="12"/>
  <c r="J158" i="12"/>
  <c r="BK110" i="12"/>
  <c r="J97" i="13"/>
  <c r="BK408" i="2"/>
  <c r="BK120" i="2"/>
  <c r="J510" i="2"/>
  <c r="BK767" i="2"/>
  <c r="J1770" i="3"/>
  <c r="BK786" i="3"/>
  <c r="BK1613" i="3"/>
  <c r="J453" i="3"/>
  <c r="J1343" i="3"/>
  <c r="J786" i="3"/>
  <c r="J1604" i="3"/>
  <c r="BK460" i="3"/>
  <c r="J1392" i="3"/>
  <c r="BK147" i="3"/>
  <c r="BK1392" i="3"/>
  <c r="BK2318" i="3"/>
  <c r="J1954" i="3"/>
  <c r="BK515" i="3"/>
  <c r="BK125" i="4"/>
  <c r="J121" i="4"/>
  <c r="J169" i="4"/>
  <c r="J187" i="4"/>
  <c r="J101" i="5"/>
  <c r="BK272" i="6"/>
  <c r="BK238" i="6"/>
  <c r="J320" i="6"/>
  <c r="BK133" i="6"/>
  <c r="BK261" i="6"/>
  <c r="J171" i="6"/>
  <c r="J233" i="6"/>
  <c r="J274" i="6"/>
  <c r="J124" i="6"/>
  <c r="BK139" i="7"/>
  <c r="J111" i="7"/>
  <c r="BK136" i="7"/>
  <c r="BK111" i="7"/>
  <c r="J127" i="7"/>
  <c r="J152" i="7"/>
  <c r="BK237" i="8"/>
  <c r="BK266" i="8"/>
  <c r="J169" i="8"/>
  <c r="BK233" i="8"/>
  <c r="BK315" i="8"/>
  <c r="J99" i="9"/>
  <c r="BK122" i="9"/>
  <c r="BK100" i="10"/>
  <c r="BK641" i="11"/>
  <c r="BK413" i="11"/>
  <c r="J423" i="11"/>
  <c r="J670" i="11"/>
  <c r="J675" i="11"/>
  <c r="BK795" i="11"/>
  <c r="J268" i="11"/>
  <c r="J278" i="11"/>
  <c r="BK599" i="11"/>
  <c r="J179" i="12"/>
  <c r="J213" i="12"/>
  <c r="BK129" i="12"/>
  <c r="BK226" i="12"/>
  <c r="J162" i="12"/>
  <c r="J101" i="13"/>
  <c r="J120" i="14"/>
  <c r="BK683" i="2"/>
  <c r="BK359" i="2"/>
  <c r="BK1736" i="3"/>
  <c r="BK1131" i="3"/>
  <c r="BK1723" i="3"/>
  <c r="BK1870" i="3"/>
  <c r="BK2079" i="3"/>
  <c r="J1140" i="3"/>
  <c r="J1686" i="3"/>
  <c r="J778" i="3"/>
  <c r="BK1699" i="3"/>
  <c r="BK748" i="3"/>
  <c r="BK1920" i="3"/>
  <c r="J1243" i="3"/>
  <c r="BK2360" i="3"/>
  <c r="J2268" i="3"/>
  <c r="BK1555" i="3"/>
  <c r="J431" i="3"/>
  <c r="BK107" i="4"/>
  <c r="BK105" i="4"/>
  <c r="BK145" i="4"/>
  <c r="BK171" i="4"/>
  <c r="BK126" i="5"/>
  <c r="BK239" i="6"/>
  <c r="J227" i="6"/>
  <c r="BK232" i="6"/>
  <c r="BK314" i="6"/>
  <c r="J332" i="6"/>
  <c r="BK251" i="6"/>
  <c r="J255" i="6"/>
  <c r="BK250" i="6"/>
  <c r="BK158" i="7"/>
  <c r="BK304" i="8"/>
  <c r="J269" i="8"/>
  <c r="BK249" i="8"/>
  <c r="J304" i="8"/>
  <c r="J237" i="8"/>
  <c r="BK114" i="9"/>
  <c r="BK120" i="10"/>
  <c r="J413" i="11"/>
  <c r="BK695" i="11"/>
  <c r="J166" i="11"/>
  <c r="BK665" i="11"/>
  <c r="J449" i="11"/>
  <c r="BK704" i="11"/>
  <c r="BK584" i="11"/>
  <c r="J708" i="11"/>
  <c r="J118" i="12"/>
  <c r="J126" i="12"/>
  <c r="J193" i="12"/>
  <c r="BK136" i="12"/>
  <c r="J195" i="12"/>
  <c r="BK109" i="13"/>
  <c r="BK499" i="2"/>
  <c r="J671" i="2"/>
  <c r="BK748" i="2"/>
  <c r="J1748" i="3"/>
  <c r="BK956" i="3"/>
  <c r="J1848" i="3"/>
  <c r="BK710" i="3"/>
  <c r="BK1247" i="3"/>
  <c r="BK1801" i="3"/>
  <c r="BK653" i="3"/>
  <c r="BK214" i="3"/>
  <c r="BK229" i="3"/>
  <c r="BK1216" i="3"/>
  <c r="J1882" i="3"/>
  <c r="BK1122" i="3"/>
  <c r="BK2245" i="3"/>
  <c r="J1543" i="3"/>
  <c r="BK120" i="4"/>
  <c r="J190" i="4"/>
  <c r="J160" i="4"/>
  <c r="J104" i="4"/>
  <c r="BK100" i="5"/>
  <c r="J263" i="6"/>
  <c r="J230" i="6"/>
  <c r="J213" i="6"/>
  <c r="BK323" i="6"/>
  <c r="J183" i="6"/>
  <c r="BK202" i="6"/>
  <c r="BK287" i="6"/>
  <c r="BK153" i="7"/>
  <c r="J314" i="8"/>
  <c r="BK203" i="8"/>
  <c r="J184" i="8"/>
  <c r="BK321" i="8"/>
  <c r="J183" i="8"/>
  <c r="J256" i="8"/>
  <c r="BK235" i="8"/>
  <c r="BK212" i="8"/>
  <c r="J179" i="8"/>
  <c r="BK166" i="8"/>
  <c r="BK123" i="8"/>
  <c r="J327" i="8"/>
  <c r="BK317" i="8"/>
  <c r="BK288" i="8"/>
  <c r="J108" i="9"/>
  <c r="J105" i="10"/>
  <c r="J589" i="11"/>
  <c r="BK201" i="11"/>
  <c r="BK689" i="11"/>
  <c r="J245" i="11"/>
  <c r="BK272" i="11"/>
  <c r="J712" i="11"/>
  <c r="J240" i="11"/>
  <c r="BK530" i="11"/>
  <c r="BK612" i="11"/>
  <c r="BK736" i="11"/>
  <c r="BK109" i="11"/>
  <c r="BK525" i="11"/>
  <c r="J120" i="11"/>
  <c r="BK189" i="12"/>
  <c r="BK202" i="12"/>
  <c r="J212" i="12"/>
  <c r="J191" i="12"/>
  <c r="J99" i="12"/>
  <c r="J144" i="13"/>
  <c r="BK516" i="2"/>
  <c r="BK366" i="2"/>
  <c r="J366" i="2"/>
  <c r="J115" i="2"/>
  <c r="BK1462" i="3"/>
  <c r="BK287" i="3"/>
  <c r="BK1030" i="3"/>
  <c r="BK1975" i="3"/>
  <c r="J1489" i="3"/>
  <c r="J1983" i="3"/>
  <c r="J1063" i="3"/>
  <c r="J2014" i="3"/>
  <c r="J1078" i="3"/>
  <c r="BK1891" i="3"/>
  <c r="J1130" i="3"/>
  <c r="J1723" i="3"/>
  <c r="J1050" i="3"/>
  <c r="BK154" i="3"/>
  <c r="J2166" i="3"/>
  <c r="J861" i="3"/>
  <c r="J137" i="4"/>
  <c r="J185" i="4"/>
  <c r="J191" i="4"/>
  <c r="BK119" i="4"/>
  <c r="J108" i="5"/>
  <c r="BK180" i="6"/>
  <c r="J231" i="6"/>
  <c r="BK278" i="6"/>
  <c r="J161" i="6"/>
  <c r="J218" i="6"/>
  <c r="BK240" i="6"/>
  <c r="BK319" i="6"/>
  <c r="J240" i="6"/>
  <c r="J119" i="7"/>
  <c r="BK155" i="7"/>
  <c r="J229" i="8"/>
  <c r="J193" i="8"/>
  <c r="BK310" i="8"/>
  <c r="J274" i="8"/>
  <c r="BK135" i="9"/>
  <c r="BK110" i="10"/>
  <c r="J206" i="11"/>
  <c r="J409" i="11"/>
  <c r="J541" i="11"/>
  <c r="BK633" i="11"/>
  <c r="J653" i="11"/>
  <c r="J594" i="11"/>
  <c r="BK110" i="11"/>
  <c r="J453" i="11"/>
  <c r="J550" i="11"/>
  <c r="BK197" i="12"/>
  <c r="J145" i="12"/>
  <c r="BK221" i="12"/>
  <c r="J133" i="12"/>
  <c r="J127" i="12"/>
  <c r="J137" i="13"/>
  <c r="J207" i="2"/>
  <c r="J359" i="2"/>
  <c r="J457" i="2"/>
  <c r="J514" i="2"/>
  <c r="J1635" i="3"/>
  <c r="J1710" i="3"/>
  <c r="J475" i="3"/>
  <c r="BK1656" i="3"/>
  <c r="BK1731" i="3"/>
  <c r="J394" i="3"/>
  <c r="J648" i="3"/>
  <c r="BK1616" i="3"/>
  <c r="J460" i="3"/>
  <c r="J1094" i="3"/>
  <c r="BK2344" i="3"/>
  <c r="BK2012" i="3"/>
  <c r="J810" i="3"/>
  <c r="BK155" i="4"/>
  <c r="BK140" i="4"/>
  <c r="J101" i="4"/>
  <c r="BK147" i="4"/>
  <c r="J102" i="5"/>
  <c r="BK227" i="6"/>
  <c r="J211" i="6"/>
  <c r="BK181" i="6"/>
  <c r="BK241" i="6"/>
  <c r="J127" i="6"/>
  <c r="BK228" i="6"/>
  <c r="J191" i="6"/>
  <c r="J252" i="6"/>
  <c r="BK105" i="7"/>
  <c r="BK245" i="8"/>
  <c r="BK255" i="8"/>
  <c r="J188" i="8"/>
  <c r="BK295" i="8"/>
  <c r="J320" i="8"/>
  <c r="J255" i="8"/>
  <c r="J134" i="9"/>
  <c r="BK99" i="10"/>
  <c r="J531" i="11"/>
  <c r="J633" i="11"/>
  <c r="J315" i="11"/>
  <c r="BK351" i="11"/>
  <c r="BK536" i="11"/>
  <c r="BK590" i="11"/>
  <c r="J599" i="11"/>
  <c r="J205" i="11"/>
  <c r="BK551" i="11"/>
  <c r="J167" i="12"/>
  <c r="BK208" i="12"/>
  <c r="J131" i="12"/>
  <c r="J197" i="12"/>
  <c r="J148" i="12"/>
  <c r="J141" i="13"/>
  <c r="J710" i="2"/>
  <c r="J518" i="2"/>
  <c r="J1691" i="3"/>
  <c r="J1727" i="3"/>
  <c r="BK400" i="3"/>
  <c r="J1462" i="3"/>
  <c r="BK1766" i="3"/>
  <c r="J484" i="3"/>
  <c r="BK305" i="3"/>
  <c r="BK1323" i="3"/>
  <c r="BK1908" i="3"/>
  <c r="BK1163" i="3"/>
  <c r="BK2365" i="3"/>
  <c r="J2167" i="3"/>
  <c r="BK1175" i="3"/>
  <c r="J162" i="4"/>
  <c r="BK148" i="4"/>
  <c r="J110" i="4"/>
  <c r="J157" i="4"/>
  <c r="BK174" i="4"/>
  <c r="BK125" i="5"/>
  <c r="J287" i="6"/>
  <c r="BK110" i="6"/>
  <c r="BK307" i="6"/>
  <c r="J158" i="6"/>
  <c r="J286" i="6"/>
  <c r="J314" i="6"/>
  <c r="BK243" i="6"/>
  <c r="J331" i="6"/>
  <c r="BK165" i="6"/>
  <c r="J244" i="6"/>
  <c r="J116" i="7"/>
  <c r="J157" i="7"/>
  <c r="BK120" i="8"/>
  <c r="BK207" i="8"/>
  <c r="J308" i="8"/>
  <c r="BK236" i="8"/>
  <c r="J101" i="9"/>
  <c r="J98" i="9"/>
  <c r="J799" i="11"/>
  <c r="BK355" i="11"/>
  <c r="J660" i="11"/>
  <c r="J704" i="11"/>
  <c r="J737" i="11"/>
  <c r="J195" i="11"/>
  <c r="BK737" i="11"/>
  <c r="BK545" i="11"/>
  <c r="BK837" i="11"/>
  <c r="BK409" i="11"/>
  <c r="J161" i="12"/>
  <c r="J199" i="12"/>
  <c r="BK103" i="12"/>
  <c r="BK144" i="12"/>
  <c r="BK93" i="13"/>
  <c r="J264" i="2"/>
  <c r="BK503" i="2"/>
  <c r="J398" i="2"/>
  <c r="J2060" i="3"/>
  <c r="BK771" i="3"/>
  <c r="BK1314" i="3"/>
  <c r="J1719" i="3"/>
  <c r="BK2025" i="3"/>
  <c r="J643" i="3"/>
  <c r="J1322" i="3"/>
  <c r="BK1595" i="3"/>
  <c r="J342" i="3"/>
  <c r="BK736" i="3"/>
  <c r="BK2339" i="3"/>
  <c r="J1244" i="3"/>
  <c r="J148" i="4"/>
  <c r="J125" i="4"/>
  <c r="BK183" i="4"/>
  <c r="J107" i="5"/>
  <c r="J140" i="6"/>
  <c r="J134" i="6"/>
  <c r="J187" i="6"/>
  <c r="J147" i="6"/>
  <c r="J178" i="6"/>
  <c r="J190" i="6"/>
  <c r="BK237" i="6"/>
  <c r="J135" i="7"/>
  <c r="J138" i="7"/>
  <c r="J248" i="8"/>
  <c r="J295" i="8"/>
  <c r="J230" i="8"/>
  <c r="J154" i="8"/>
  <c r="J107" i="9"/>
  <c r="J113" i="10"/>
  <c r="J433" i="11"/>
  <c r="BK684" i="11"/>
  <c r="BK119" i="11"/>
  <c r="BK829" i="11"/>
  <c r="J180" i="11"/>
  <c r="BK166" i="11"/>
  <c r="J260" i="11"/>
  <c r="BK287" i="11"/>
  <c r="BK679" i="11"/>
  <c r="BK101" i="12"/>
  <c r="J100" i="12"/>
  <c r="BK123" i="12"/>
  <c r="J137" i="12"/>
  <c r="BK212" i="12"/>
  <c r="BK160" i="13"/>
  <c r="BK703" i="2"/>
  <c r="J482" i="2"/>
  <c r="BK729" i="2"/>
  <c r="J1806" i="3"/>
  <c r="J952" i="3"/>
  <c r="J909" i="3"/>
  <c r="BK1433" i="3"/>
  <c r="BK2117" i="3"/>
  <c r="J1321" i="3"/>
  <c r="BK1481" i="3"/>
  <c r="BK1923" i="3"/>
  <c r="J1013" i="3"/>
  <c r="BK1369" i="3"/>
  <c r="J742" i="3"/>
  <c r="J2336" i="3"/>
  <c r="BK2163" i="3"/>
  <c r="BK795" i="3"/>
  <c r="J166" i="4"/>
  <c r="J186" i="4"/>
  <c r="J177" i="4"/>
  <c r="BK105" i="5"/>
  <c r="BK247" i="6"/>
  <c r="BK176" i="6"/>
  <c r="J214" i="6"/>
  <c r="BK119" i="6"/>
  <c r="BK332" i="6"/>
  <c r="BK123" i="6"/>
  <c r="J158" i="7"/>
  <c r="J109" i="7"/>
  <c r="J201" i="8"/>
  <c r="J249" i="8"/>
  <c r="BK222" i="8"/>
  <c r="BK170" i="8"/>
  <c r="BK108" i="8"/>
  <c r="J105" i="11"/>
  <c r="BK282" i="11"/>
  <c r="J506" i="11"/>
  <c r="J785" i="11"/>
  <c r="BK794" i="11"/>
  <c r="BK220" i="11"/>
  <c r="J303" i="11"/>
  <c r="BK130" i="11"/>
  <c r="J546" i="11"/>
  <c r="BK94" i="12"/>
  <c r="J181" i="12"/>
  <c r="J125" i="12"/>
  <c r="BK108" i="12"/>
  <c r="J151" i="12"/>
  <c r="BK97" i="13"/>
  <c r="BK102" i="14"/>
  <c r="BK619" i="2"/>
  <c r="J431" i="2"/>
  <c r="J194" i="2"/>
  <c r="J1975" i="3"/>
  <c r="BK490" i="3"/>
  <c r="J1433" i="3"/>
  <c r="J289" i="3"/>
  <c r="J1279" i="3"/>
  <c r="BK1815" i="3"/>
  <c r="BK648" i="3"/>
  <c r="J1281" i="3"/>
  <c r="J1663" i="3"/>
  <c r="J2043" i="3"/>
  <c r="J1266" i="3"/>
  <c r="J173" i="3"/>
  <c r="BK2203" i="3"/>
  <c r="BK1418" i="3"/>
  <c r="BK137" i="4"/>
  <c r="BK163" i="4"/>
  <c r="BK165" i="4"/>
  <c r="BK138" i="4"/>
  <c r="J133" i="5"/>
  <c r="BK231" i="6"/>
  <c r="J235" i="6"/>
  <c r="BK268" i="6"/>
  <c r="BK294" i="6"/>
  <c r="BK116" i="6"/>
  <c r="BK296" i="6"/>
  <c r="BK334" i="6"/>
  <c r="J137" i="6"/>
  <c r="BK236" i="6"/>
  <c r="BK128" i="6"/>
  <c r="BK107" i="6"/>
  <c r="BK134" i="7"/>
  <c r="BK96" i="7"/>
  <c r="BK154" i="7"/>
  <c r="J117" i="7"/>
  <c r="BK104" i="7"/>
  <c r="J211" i="8"/>
  <c r="BK279" i="8"/>
  <c r="J253" i="8"/>
  <c r="J213" i="8"/>
  <c r="J267" i="8"/>
  <c r="BK123" i="9"/>
  <c r="BK106" i="10"/>
  <c r="BK776" i="11"/>
  <c r="J400" i="11"/>
  <c r="J288" i="11"/>
  <c r="J849" i="11"/>
  <c r="J210" i="11"/>
  <c r="BK115" i="12"/>
  <c r="BK225" i="12"/>
  <c r="J141" i="12"/>
  <c r="J203" i="12"/>
  <c r="BK131" i="13"/>
  <c r="J106" i="14"/>
  <c r="BK374" i="2"/>
  <c r="J231" i="2"/>
  <c r="BK403" i="2"/>
  <c r="J1030" i="3"/>
  <c r="BK1475" i="3"/>
  <c r="J1745" i="3"/>
  <c r="BK1666" i="3"/>
  <c r="BK526" i="3"/>
  <c r="BK1033" i="3"/>
  <c r="J1312" i="3"/>
  <c r="J1426" i="3"/>
  <c r="BK563" i="3"/>
  <c r="BK2200" i="3"/>
  <c r="BK1090" i="3"/>
  <c r="BK129" i="4"/>
  <c r="BK136" i="4"/>
  <c r="BK117" i="4"/>
  <c r="J137" i="5"/>
  <c r="BK292" i="6"/>
  <c r="BK276" i="6"/>
  <c r="BK285" i="6"/>
  <c r="BK183" i="6"/>
  <c r="BK104" i="6"/>
  <c r="J180" i="6"/>
  <c r="BK222" i="6"/>
  <c r="BK105" i="6"/>
  <c r="BK143" i="7"/>
  <c r="BK256" i="8"/>
  <c r="BK320" i="8"/>
  <c r="BK174" i="8"/>
  <c r="BK179" i="8"/>
  <c r="BK269" i="8"/>
  <c r="BK96" i="9"/>
  <c r="BK659" i="11"/>
  <c r="J196" i="11"/>
  <c r="BK292" i="11"/>
  <c r="BK265" i="11"/>
  <c r="BK246" i="11"/>
  <c r="BK521" i="11"/>
  <c r="BK477" i="11"/>
  <c r="BK531" i="11"/>
  <c r="J795" i="11"/>
  <c r="BK191" i="12"/>
  <c r="J138" i="12"/>
  <c r="BK95" i="12"/>
  <c r="J123" i="12"/>
  <c r="BK205" i="12"/>
  <c r="BK107" i="12"/>
  <c r="J170" i="13"/>
  <c r="BK457" i="2"/>
  <c r="J508" i="2"/>
  <c r="J782" i="2"/>
  <c r="J1879" i="3"/>
  <c r="BK1053" i="3"/>
  <c r="BK1456" i="3"/>
  <c r="J1995" i="3"/>
  <c r="J1060" i="3"/>
  <c r="J1043" i="3"/>
  <c r="BK1279" i="3"/>
  <c r="J1905" i="3"/>
  <c r="BK962" i="3"/>
  <c r="J1558" i="3"/>
  <c r="BK643" i="3"/>
  <c r="J2291" i="3"/>
  <c r="BK1340" i="3"/>
  <c r="J202" i="4"/>
  <c r="J127" i="4"/>
  <c r="BK132" i="4"/>
  <c r="J195" i="4"/>
  <c r="J120" i="5"/>
  <c r="BK304" i="6"/>
  <c r="BK267" i="6"/>
  <c r="BK302" i="6"/>
  <c r="BK150" i="6"/>
  <c r="J112" i="6"/>
  <c r="BK102" i="6"/>
  <c r="J146" i="7"/>
  <c r="J134" i="7"/>
  <c r="J176" i="8"/>
  <c r="J173" i="8"/>
  <c r="J270" i="8"/>
  <c r="J293" i="8"/>
  <c r="BK244" i="8"/>
  <c r="J232" i="8"/>
  <c r="BK173" i="8"/>
  <c r="BK151" i="8"/>
  <c r="J330" i="8"/>
  <c r="BK323" i="8"/>
  <c r="BK254" i="8"/>
  <c r="BK100" i="9"/>
  <c r="J106" i="9"/>
  <c r="BK511" i="11"/>
  <c r="J94" i="11"/>
  <c r="J170" i="11"/>
  <c r="BK278" i="11"/>
  <c r="BK360" i="11"/>
  <c r="BK515" i="11"/>
  <c r="J657" i="11"/>
  <c r="BK235" i="11"/>
  <c r="BK595" i="11"/>
  <c r="BK198" i="12"/>
  <c r="J150" i="12"/>
  <c r="BK145" i="12"/>
  <c r="J173" i="12"/>
  <c r="BK193" i="13"/>
  <c r="BK177" i="13"/>
  <c r="BK99" i="14"/>
  <c r="BK555" i="2"/>
  <c r="J585" i="2"/>
  <c r="J767" i="2"/>
  <c r="J1870" i="3"/>
  <c r="J2091" i="3"/>
  <c r="BK2075" i="3"/>
  <c r="BK829" i="3"/>
  <c r="J1546" i="3"/>
  <c r="BK1663" i="3"/>
  <c r="J179" i="3"/>
  <c r="BK1495" i="3"/>
  <c r="J1573" i="3"/>
  <c r="J515" i="3"/>
  <c r="J2318" i="3"/>
  <c r="BK1911" i="3"/>
  <c r="J739" i="3"/>
  <c r="BK184" i="4"/>
  <c r="J182" i="4"/>
  <c r="BK112" i="4"/>
  <c r="J315" i="6"/>
  <c r="BK113" i="6"/>
  <c r="J323" i="6"/>
  <c r="BK112" i="6"/>
  <c r="BK190" i="6"/>
  <c r="J303" i="6"/>
  <c r="J107" i="6"/>
  <c r="J294" i="6"/>
  <c r="BK140" i="7"/>
  <c r="J315" i="8"/>
  <c r="J251" i="8"/>
  <c r="BK232" i="8"/>
  <c r="J147" i="8"/>
  <c r="J272" i="8"/>
  <c r="J160" i="8"/>
  <c r="BK104" i="9"/>
  <c r="J109" i="10"/>
  <c r="BK392" i="11"/>
  <c r="J302" i="11"/>
  <c r="BK444" i="11"/>
  <c r="J700" i="11"/>
  <c r="J99" i="11"/>
  <c r="J776" i="11"/>
  <c r="J255" i="11"/>
  <c r="BK283" i="11"/>
  <c r="BK724" i="11"/>
  <c r="BK148" i="12"/>
  <c r="BK131" i="12"/>
  <c r="J107" i="12"/>
  <c r="BK153" i="12"/>
  <c r="J148" i="13"/>
  <c r="J109" i="13"/>
  <c r="BK130" i="2"/>
  <c r="J703" i="2"/>
  <c r="J801" i="2"/>
  <c r="J1815" i="3"/>
  <c r="J818" i="3"/>
  <c r="J1481" i="3"/>
  <c r="J364" i="3"/>
  <c r="BK1419" i="3"/>
  <c r="BK1830" i="3"/>
  <c r="BK775" i="3"/>
  <c r="BK1440" i="3"/>
  <c r="J295" i="3"/>
  <c r="BK1126" i="3"/>
  <c r="J1885" i="3"/>
  <c r="BK813" i="3"/>
  <c r="BK2327" i="3"/>
  <c r="J1561" i="3"/>
  <c r="BK127" i="4"/>
  <c r="BK186" i="4"/>
  <c r="J123" i="4"/>
  <c r="J178" i="4"/>
  <c r="BK185" i="4"/>
  <c r="J113" i="5"/>
  <c r="J125" i="5"/>
  <c r="J105" i="6"/>
  <c r="BK313" i="6"/>
  <c r="J298" i="6"/>
  <c r="J123" i="6"/>
  <c r="J305" i="6"/>
  <c r="J169" i="6"/>
  <c r="J337" i="6"/>
  <c r="J100" i="7"/>
  <c r="J120" i="7"/>
  <c r="BK213" i="8"/>
  <c r="BK131" i="8"/>
  <c r="BK318" i="8"/>
  <c r="BK251" i="8"/>
  <c r="BK110" i="9"/>
  <c r="BK747" i="11"/>
  <c r="BK100" i="11"/>
  <c r="J323" i="11"/>
  <c r="J665" i="11"/>
  <c r="BK766" i="11"/>
  <c r="BK210" i="11"/>
  <c r="BK376" i="11"/>
  <c r="J119" i="11"/>
  <c r="J530" i="11"/>
  <c r="J135" i="11"/>
  <c r="BK204" i="12"/>
  <c r="BK166" i="12"/>
  <c r="J105" i="12"/>
  <c r="J122" i="12"/>
  <c r="BK161" i="12"/>
  <c r="J114" i="12"/>
  <c r="J177" i="13"/>
  <c r="J122" i="14"/>
  <c r="BK508" i="2"/>
  <c r="J374" i="2"/>
  <c r="BK734" i="2"/>
  <c r="J1147" i="3"/>
  <c r="BK2005" i="3"/>
  <c r="J834" i="3"/>
  <c r="J1260" i="3"/>
  <c r="BK1691" i="3"/>
  <c r="J967" i="3"/>
  <c r="J1369" i="3"/>
  <c r="BK1971" i="3"/>
  <c r="J1200" i="3"/>
  <c r="BK1847" i="3"/>
  <c r="J837" i="3"/>
  <c r="BK2330" i="3"/>
  <c r="BK2150" i="3"/>
  <c r="J436" i="3"/>
  <c r="J144" i="4"/>
  <c r="BK158" i="4"/>
  <c r="BK99" i="4"/>
  <c r="J188" i="4"/>
  <c r="J99" i="5"/>
  <c r="J324" i="6"/>
  <c r="BK138" i="6"/>
  <c r="BK197" i="6"/>
  <c r="J225" i="6"/>
  <c r="J336" i="6"/>
  <c r="J101" i="6"/>
  <c r="J257" i="6"/>
  <c r="BK288" i="6"/>
  <c r="J111" i="6"/>
  <c r="BK187" i="6"/>
  <c r="BK98" i="7"/>
  <c r="BK275" i="8"/>
  <c r="BK191" i="8"/>
  <c r="BK180" i="8"/>
  <c r="BK286" i="8"/>
  <c r="BK201" i="8"/>
  <c r="BK112" i="9"/>
  <c r="J102" i="10"/>
  <c r="BK419" i="11"/>
  <c r="J793" i="11"/>
  <c r="BK231" i="11"/>
  <c r="J256" i="11"/>
  <c r="J560" i="11"/>
  <c r="BK490" i="11"/>
  <c r="BK657" i="11"/>
  <c r="BK720" i="11"/>
  <c r="BK95" i="11"/>
  <c r="BK293" i="11"/>
  <c r="J182" i="12"/>
  <c r="J220" i="12"/>
  <c r="J207" i="12"/>
  <c r="J112" i="12"/>
  <c r="J90" i="14"/>
  <c r="BK608" i="2"/>
  <c r="BK524" i="2"/>
  <c r="BK753" i="2"/>
  <c r="BK1591" i="3"/>
  <c r="BK2084" i="3"/>
  <c r="J1082" i="3"/>
  <c r="J1337" i="3"/>
  <c r="J1372" i="3"/>
  <c r="BK1811" i="3"/>
  <c r="BK661" i="3"/>
  <c r="BK1400" i="3"/>
  <c r="BK1873" i="3"/>
  <c r="J1314" i="3"/>
  <c r="J2351" i="3"/>
  <c r="J2248" i="3"/>
  <c r="BK1727" i="3"/>
  <c r="J206" i="3"/>
  <c r="BK172" i="4"/>
  <c r="J139" i="4"/>
  <c r="BK102" i="4"/>
  <c r="BK114" i="5"/>
  <c r="J182" i="6"/>
  <c r="BK281" i="6"/>
  <c r="BK301" i="6"/>
  <c r="BK331" i="6"/>
  <c r="J260" i="6"/>
  <c r="BK99" i="6"/>
  <c r="J266" i="6"/>
  <c r="BK102" i="7"/>
  <c r="J155" i="7"/>
  <c r="J305" i="8"/>
  <c r="J180" i="8"/>
  <c r="BK135" i="8"/>
  <c r="J131" i="8"/>
  <c r="J135" i="9"/>
  <c r="BK111" i="9"/>
  <c r="BK775" i="11"/>
  <c r="BK216" i="11"/>
  <c r="BK200" i="11"/>
  <c r="BK418" i="11"/>
  <c r="BK594" i="11"/>
  <c r="BK339" i="11"/>
  <c r="BK506" i="11"/>
  <c r="J695" i="11"/>
  <c r="J780" i="11"/>
  <c r="J95" i="11"/>
  <c r="BK177" i="12"/>
  <c r="BK217" i="12"/>
  <c r="BK195" i="12"/>
  <c r="J229" i="12"/>
  <c r="BK113" i="13"/>
  <c r="BK117" i="14"/>
  <c r="BK514" i="2"/>
  <c r="BK467" i="2"/>
  <c r="J139" i="2"/>
  <c r="BK1933" i="3"/>
  <c r="BK179" i="3"/>
  <c r="BK1266" i="3"/>
  <c r="BK1758" i="3"/>
  <c r="J305" i="3"/>
  <c r="J1324" i="3"/>
  <c r="BK133" i="3"/>
  <c r="J1235" i="3"/>
  <c r="BK1876" i="3"/>
  <c r="BK475" i="3"/>
  <c r="BK2307" i="3"/>
  <c r="BK1820" i="3"/>
  <c r="BK121" i="3"/>
  <c r="BK195" i="4"/>
  <c r="J115" i="4"/>
  <c r="BK101" i="4"/>
  <c r="J103" i="5"/>
  <c r="J121" i="6"/>
  <c r="BK127" i="6"/>
  <c r="J291" i="6"/>
  <c r="J109" i="6"/>
  <c r="J258" i="6"/>
  <c r="BK196" i="6"/>
  <c r="J204" i="6"/>
  <c r="J154" i="7"/>
  <c r="BK190" i="8"/>
  <c r="BK243" i="8"/>
  <c r="J175" i="8"/>
  <c r="J273" i="8"/>
  <c r="BK130" i="9"/>
  <c r="BK769" i="11"/>
  <c r="J781" i="11"/>
  <c r="J418" i="11"/>
  <c r="BK323" i="11"/>
  <c r="J498" i="11"/>
  <c r="BK556" i="11"/>
  <c r="BK825" i="11"/>
  <c r="BK449" i="11"/>
  <c r="J188" i="12"/>
  <c r="BK99" i="12"/>
  <c r="BK92" i="12"/>
  <c r="J186" i="12"/>
  <c r="J113" i="13"/>
  <c r="BK122" i="14"/>
  <c r="BK115" i="2"/>
  <c r="J548" i="2"/>
  <c r="J2079" i="3"/>
  <c r="J1197" i="3"/>
  <c r="J2030" i="3"/>
  <c r="J1181" i="3"/>
  <c r="BK1924" i="3"/>
  <c r="BK1710" i="3"/>
  <c r="BK2002" i="3"/>
  <c r="BK2043" i="3"/>
  <c r="BK1241" i="3"/>
  <c r="J1929" i="3"/>
  <c r="BK1078" i="3"/>
  <c r="J2348" i="3"/>
  <c r="BK2166" i="3"/>
  <c r="J1216" i="3"/>
  <c r="J183" i="4"/>
  <c r="J150" i="4"/>
  <c r="BK188" i="4"/>
  <c r="J120" i="4"/>
  <c r="BK118" i="5"/>
  <c r="J208" i="6"/>
  <c r="BK213" i="6"/>
  <c r="J174" i="6"/>
  <c r="J254" i="6"/>
  <c r="BK315" i="6"/>
  <c r="J188" i="6"/>
  <c r="BK115" i="6"/>
  <c r="J133" i="6"/>
  <c r="BK118" i="6"/>
  <c r="BK137" i="7"/>
  <c r="J112" i="7"/>
  <c r="J145" i="7"/>
  <c r="BK109" i="7"/>
  <c r="BK125" i="7"/>
  <c r="J258" i="8"/>
  <c r="J284" i="8"/>
  <c r="J280" i="8"/>
  <c r="BK280" i="8"/>
  <c r="J266" i="8"/>
  <c r="BK154" i="8"/>
  <c r="BK116" i="9"/>
  <c r="BK108" i="10"/>
  <c r="J684" i="11"/>
  <c r="BK315" i="11"/>
  <c r="BK746" i="11"/>
  <c r="J225" i="11"/>
  <c r="BK770" i="11"/>
  <c r="BK129" i="11"/>
  <c r="J364" i="11"/>
  <c r="J520" i="11"/>
  <c r="J649" i="11"/>
  <c r="J104" i="11"/>
  <c r="BK310" i="11"/>
  <c r="BK160" i="12"/>
  <c r="J147" i="12"/>
  <c r="J172" i="12"/>
  <c r="BK102" i="12"/>
  <c r="J109" i="12"/>
  <c r="BK181" i="13"/>
  <c r="J275" i="2"/>
  <c r="J528" i="2"/>
  <c r="BK1882" i="3"/>
  <c r="J1308" i="3"/>
  <c r="J2117" i="3"/>
  <c r="J783" i="3"/>
  <c r="BK1543" i="3"/>
  <c r="BK920" i="3"/>
  <c r="J1305" i="3"/>
  <c r="J1888" i="3"/>
  <c r="J826" i="3"/>
  <c r="J1979" i="3"/>
  <c r="BK656" i="3"/>
  <c r="BK2324" i="3"/>
  <c r="J1152" i="3"/>
  <c r="BK154" i="4"/>
  <c r="BK152" i="4"/>
  <c r="J189" i="4"/>
  <c r="J129" i="5"/>
  <c r="J119" i="5"/>
  <c r="BK149" i="6"/>
  <c r="BK173" i="6"/>
  <c r="J207" i="6"/>
  <c r="BK274" i="6"/>
  <c r="BK117" i="6"/>
  <c r="BK266" i="6"/>
  <c r="BK205" i="6"/>
  <c r="J299" i="6"/>
  <c r="J222" i="6"/>
  <c r="J142" i="7"/>
  <c r="J103" i="7"/>
  <c r="BK187" i="8"/>
  <c r="BK183" i="8"/>
  <c r="BK301" i="8"/>
  <c r="J166" i="8"/>
  <c r="BK126" i="9"/>
  <c r="J100" i="10"/>
  <c r="BK510" i="11"/>
  <c r="J584" i="11"/>
  <c r="J360" i="11"/>
  <c r="J359" i="11"/>
  <c r="BK256" i="11"/>
  <c r="J282" i="11"/>
  <c r="J473" i="11"/>
  <c r="J100" i="11"/>
  <c r="J231" i="11"/>
  <c r="J101" i="12"/>
  <c r="J226" i="12"/>
  <c r="BK156" i="12"/>
  <c r="BK104" i="12"/>
  <c r="J131" i="13"/>
  <c r="BK120" i="14"/>
  <c r="BK693" i="2"/>
  <c r="BK286" i="2"/>
  <c r="J125" i="2"/>
  <c r="BK1407" i="3"/>
  <c r="J661" i="3"/>
  <c r="J1292" i="3"/>
  <c r="J1736" i="3"/>
  <c r="J1639" i="3"/>
  <c r="BK436" i="3"/>
  <c r="J1106" i="3"/>
  <c r="BK1631" i="3"/>
  <c r="BK1628" i="3"/>
  <c r="BK778" i="3"/>
  <c r="BK2336" i="3"/>
  <c r="BK2057" i="3"/>
  <c r="J920" i="3"/>
  <c r="J204" i="4"/>
  <c r="J173" i="4"/>
  <c r="BK187" i="4"/>
  <c r="J117" i="5"/>
  <c r="BK116" i="5"/>
  <c r="BK163" i="6"/>
  <c r="J99" i="6"/>
  <c r="BK324" i="6"/>
  <c r="J172" i="6"/>
  <c r="J141" i="6"/>
  <c r="J203" i="6"/>
  <c r="J150" i="7"/>
  <c r="BK267" i="8"/>
  <c r="BK290" i="8"/>
  <c r="J199" i="8"/>
  <c r="BK185" i="8"/>
  <c r="BK263" i="8"/>
  <c r="J243" i="8"/>
  <c r="J220" i="8"/>
  <c r="J174" i="8"/>
  <c r="J108" i="8"/>
  <c r="J322" i="8"/>
  <c r="BK143" i="8"/>
  <c r="J131" i="9"/>
  <c r="J808" i="11"/>
  <c r="BK288" i="11"/>
  <c r="J536" i="11"/>
  <c r="J372" i="11"/>
  <c r="J841" i="11"/>
  <c r="BK824" i="11"/>
  <c r="J824" i="11"/>
  <c r="J790" i="11"/>
  <c r="J307" i="11"/>
  <c r="BK620" i="11"/>
  <c r="BK219" i="12"/>
  <c r="J120" i="12"/>
  <c r="J219" i="12"/>
  <c r="J146" i="12"/>
  <c r="BK124" i="12"/>
  <c r="BK112" i="14"/>
  <c r="BK297" i="2"/>
  <c r="BK398" i="2"/>
  <c r="J327" i="2"/>
  <c r="BK1979" i="3"/>
  <c r="BK853" i="3"/>
  <c r="BK1343" i="3"/>
  <c r="J1801" i="3"/>
  <c r="BK2088" i="3"/>
  <c r="BK1281" i="3"/>
  <c r="BK1885" i="3"/>
  <c r="J441" i="3"/>
  <c r="J1263" i="3"/>
  <c r="BK235" i="3"/>
  <c r="BK1238" i="3"/>
  <c r="BK2346" i="3"/>
  <c r="BK1573" i="3"/>
  <c r="J192" i="3"/>
  <c r="BK192" i="4"/>
  <c r="J176" i="4"/>
  <c r="BK180" i="4"/>
  <c r="J104" i="5"/>
  <c r="J143" i="6"/>
  <c r="J239" i="6"/>
  <c r="J321" i="6"/>
  <c r="BK130" i="6"/>
  <c r="BK286" i="6"/>
  <c r="J148" i="6"/>
  <c r="J159" i="6"/>
  <c r="J139" i="7"/>
  <c r="BK150" i="7"/>
  <c r="BK265" i="8"/>
  <c r="J263" i="8"/>
  <c r="J224" i="8"/>
  <c r="J221" i="8"/>
  <c r="BK322" i="8"/>
  <c r="BK119" i="9"/>
  <c r="J116" i="10"/>
  <c r="J535" i="11"/>
  <c r="BK649" i="11"/>
  <c r="J604" i="11"/>
  <c r="BK757" i="11"/>
  <c r="BK785" i="11"/>
  <c r="BK181" i="11"/>
  <c r="J716" i="11"/>
  <c r="J191" i="11"/>
  <c r="J624" i="11"/>
  <c r="J218" i="12"/>
  <c r="BK122" i="12"/>
  <c r="J97" i="12"/>
  <c r="J223" i="12"/>
  <c r="BK133" i="12"/>
  <c r="BK123" i="13"/>
  <c r="BK108" i="14"/>
  <c r="T151" i="2" l="1"/>
  <c r="T590" i="2"/>
  <c r="P709" i="2"/>
  <c r="BK781" i="2"/>
  <c r="J781" i="2"/>
  <c r="J83" i="2"/>
  <c r="T120" i="3"/>
  <c r="P132" i="3"/>
  <c r="R153" i="3"/>
  <c r="R363" i="3"/>
  <c r="BK483" i="3"/>
  <c r="J483" i="3"/>
  <c r="J73" i="3"/>
  <c r="P1079" i="3"/>
  <c r="P1155" i="3"/>
  <c r="BK1326" i="3"/>
  <c r="J1326" i="3"/>
  <c r="J80" i="3"/>
  <c r="BK1411" i="3"/>
  <c r="J1411" i="3"/>
  <c r="J82" i="3"/>
  <c r="R1411" i="3"/>
  <c r="P1421" i="3"/>
  <c r="BK1575" i="3"/>
  <c r="J1575" i="3"/>
  <c r="J85" i="3"/>
  <c r="R1641" i="3"/>
  <c r="P2029" i="3"/>
  <c r="T2202" i="3"/>
  <c r="BK2350" i="3"/>
  <c r="J2350" i="3"/>
  <c r="J94" i="3"/>
  <c r="T98" i="4"/>
  <c r="T153" i="4"/>
  <c r="BK199" i="4"/>
  <c r="J199" i="4"/>
  <c r="J73" i="4"/>
  <c r="P112" i="5"/>
  <c r="R123" i="5"/>
  <c r="BK224" i="6"/>
  <c r="J224" i="6"/>
  <c r="J69" i="6"/>
  <c r="T275" i="6"/>
  <c r="P322" i="6"/>
  <c r="T129" i="7"/>
  <c r="T104" i="8"/>
  <c r="P285" i="8"/>
  <c r="R325" i="8"/>
  <c r="R324" i="8"/>
  <c r="T133" i="9"/>
  <c r="BK115" i="10"/>
  <c r="J115" i="10"/>
  <c r="J72" i="10"/>
  <c r="T93" i="11"/>
  <c r="R499" i="11"/>
  <c r="P658" i="11"/>
  <c r="R91" i="12"/>
  <c r="T170" i="12"/>
  <c r="P227" i="12"/>
  <c r="BK92" i="13"/>
  <c r="T165" i="13"/>
  <c r="R151" i="2"/>
  <c r="R618" i="2"/>
  <c r="BK677" i="2"/>
  <c r="J677" i="2"/>
  <c r="J79" i="2"/>
  <c r="T742" i="2"/>
  <c r="BK120" i="3"/>
  <c r="J120" i="3"/>
  <c r="J69" i="3"/>
  <c r="T132" i="3"/>
  <c r="P153" i="3"/>
  <c r="T363" i="3"/>
  <c r="T483" i="3"/>
  <c r="T1079" i="3"/>
  <c r="T1155" i="3"/>
  <c r="T1326" i="3"/>
  <c r="BK1421" i="3"/>
  <c r="J1421" i="3"/>
  <c r="J83" i="3"/>
  <c r="T1421" i="3"/>
  <c r="R1575" i="3"/>
  <c r="T2029" i="3"/>
  <c r="R2202" i="3"/>
  <c r="T2350" i="3"/>
  <c r="T167" i="4"/>
  <c r="T194" i="4"/>
  <c r="P98" i="5"/>
  <c r="P106" i="5"/>
  <c r="BK123" i="5"/>
  <c r="J123" i="5"/>
  <c r="J71" i="5"/>
  <c r="R224" i="6"/>
  <c r="R275" i="6"/>
  <c r="BK322" i="6"/>
  <c r="J322" i="6"/>
  <c r="J72" i="6"/>
  <c r="P95" i="7"/>
  <c r="BK156" i="7"/>
  <c r="J156" i="7"/>
  <c r="J70" i="7"/>
  <c r="P271" i="8"/>
  <c r="R311" i="8"/>
  <c r="P133" i="9"/>
  <c r="P115" i="10"/>
  <c r="P114" i="10"/>
  <c r="T499" i="11"/>
  <c r="R658" i="11"/>
  <c r="P170" i="12"/>
  <c r="T227" i="12"/>
  <c r="P92" i="13"/>
  <c r="P155" i="13"/>
  <c r="T89" i="14"/>
  <c r="P151" i="2"/>
  <c r="T618" i="2"/>
  <c r="P677" i="2"/>
  <c r="R742" i="2"/>
  <c r="P120" i="3"/>
  <c r="BK132" i="3"/>
  <c r="J132" i="3"/>
  <c r="J70" i="3"/>
  <c r="BK153" i="3"/>
  <c r="J153" i="3"/>
  <c r="J71" i="3"/>
  <c r="P363" i="3"/>
  <c r="P483" i="3"/>
  <c r="BK1079" i="3"/>
  <c r="J1079" i="3"/>
  <c r="J75" i="3"/>
  <c r="BK1155" i="3"/>
  <c r="J1155" i="3"/>
  <c r="J78" i="3"/>
  <c r="R1326" i="3"/>
  <c r="BK1747" i="3"/>
  <c r="J1747" i="3"/>
  <c r="J87" i="3"/>
  <c r="BK2090" i="3"/>
  <c r="J2090" i="3"/>
  <c r="J89" i="3"/>
  <c r="R2323" i="3"/>
  <c r="BK167" i="4"/>
  <c r="J167" i="4"/>
  <c r="J70" i="4"/>
  <c r="P199" i="4"/>
  <c r="P198" i="4"/>
  <c r="T98" i="5"/>
  <c r="T106" i="5"/>
  <c r="P128" i="5"/>
  <c r="P127" i="5"/>
  <c r="P224" i="6"/>
  <c r="BK275" i="6"/>
  <c r="J275" i="6"/>
  <c r="J70" i="6"/>
  <c r="T322" i="6"/>
  <c r="P129" i="7"/>
  <c r="P104" i="8"/>
  <c r="P103" i="8"/>
  <c r="R285" i="8"/>
  <c r="R282" i="8"/>
  <c r="P325" i="8"/>
  <c r="P324" i="8"/>
  <c r="P128" i="9"/>
  <c r="P95" i="9"/>
  <c r="P94" i="9"/>
  <c r="AU67" i="1"/>
  <c r="T98" i="10"/>
  <c r="T97" i="10"/>
  <c r="BK93" i="11"/>
  <c r="J93" i="11"/>
  <c r="J65" i="11"/>
  <c r="P407" i="11"/>
  <c r="P725" i="11"/>
  <c r="P91" i="12"/>
  <c r="BK170" i="12"/>
  <c r="J170" i="12"/>
  <c r="J66" i="12"/>
  <c r="T224" i="12"/>
  <c r="R92" i="13"/>
  <c r="R155" i="13"/>
  <c r="R111" i="14"/>
  <c r="P109" i="2"/>
  <c r="R498" i="2"/>
  <c r="R554" i="2"/>
  <c r="P590" i="2"/>
  <c r="R709" i="2"/>
  <c r="P781" i="2"/>
  <c r="T503" i="3"/>
  <c r="BK1180" i="3"/>
  <c r="J1180" i="3"/>
  <c r="J79" i="3"/>
  <c r="BK1399" i="3"/>
  <c r="J1399" i="3"/>
  <c r="J81" i="3"/>
  <c r="P1464" i="3"/>
  <c r="T1575" i="3"/>
  <c r="T1747" i="3"/>
  <c r="T2090" i="3"/>
  <c r="P2350" i="3"/>
  <c r="BK98" i="4"/>
  <c r="P153" i="4"/>
  <c r="BK194" i="4"/>
  <c r="J194" i="4"/>
  <c r="J71" i="4"/>
  <c r="BK98" i="5"/>
  <c r="J98" i="5"/>
  <c r="J68" i="5"/>
  <c r="T112" i="5"/>
  <c r="P123" i="5"/>
  <c r="BK279" i="6"/>
  <c r="J279" i="6"/>
  <c r="J71" i="6"/>
  <c r="P335" i="6"/>
  <c r="R95" i="7"/>
  <c r="P156" i="7"/>
  <c r="T271" i="8"/>
  <c r="T311" i="8"/>
  <c r="R128" i="9"/>
  <c r="R95" i="9"/>
  <c r="R115" i="10"/>
  <c r="R114" i="10"/>
  <c r="BK407" i="11"/>
  <c r="J407" i="11"/>
  <c r="J66" i="11"/>
  <c r="R725" i="11"/>
  <c r="T128" i="12"/>
  <c r="BK227" i="12"/>
  <c r="J227" i="12"/>
  <c r="J68" i="12"/>
  <c r="P165" i="13"/>
  <c r="BK89" i="14"/>
  <c r="J89" i="14"/>
  <c r="J61" i="14"/>
  <c r="BK98" i="14"/>
  <c r="J98" i="14"/>
  <c r="J63" i="14"/>
  <c r="P111" i="14"/>
  <c r="BK109" i="2"/>
  <c r="J109" i="2"/>
  <c r="J69" i="2"/>
  <c r="BK498" i="2"/>
  <c r="J498" i="2"/>
  <c r="J71" i="2"/>
  <c r="T554" i="2"/>
  <c r="BK618" i="2"/>
  <c r="J618" i="2"/>
  <c r="J77" i="2"/>
  <c r="R677" i="2"/>
  <c r="BK742" i="2"/>
  <c r="J742" i="2"/>
  <c r="J81" i="2"/>
  <c r="R781" i="2"/>
  <c r="P503" i="3"/>
  <c r="R1180" i="3"/>
  <c r="R1399" i="3"/>
  <c r="T1464" i="3"/>
  <c r="T1641" i="3"/>
  <c r="P1747" i="3"/>
  <c r="R2090" i="3"/>
  <c r="R2350" i="3"/>
  <c r="P167" i="4"/>
  <c r="P194" i="4"/>
  <c r="BK106" i="5"/>
  <c r="J106" i="5"/>
  <c r="J69" i="5"/>
  <c r="R128" i="5"/>
  <c r="R127" i="5"/>
  <c r="P279" i="6"/>
  <c r="BK335" i="6"/>
  <c r="J335" i="6"/>
  <c r="J73" i="6"/>
  <c r="T95" i="7"/>
  <c r="R156" i="7"/>
  <c r="R104" i="8"/>
  <c r="T285" i="8"/>
  <c r="T282" i="8"/>
  <c r="T325" i="8"/>
  <c r="T324" i="8"/>
  <c r="T128" i="9"/>
  <c r="T95" i="9"/>
  <c r="T94" i="9"/>
  <c r="BK98" i="10"/>
  <c r="P93" i="11"/>
  <c r="T407" i="11"/>
  <c r="BK725" i="11"/>
  <c r="J725" i="11"/>
  <c r="J69" i="11"/>
  <c r="R128" i="12"/>
  <c r="P224" i="12"/>
  <c r="T92" i="13"/>
  <c r="T155" i="13"/>
  <c r="T91" i="13" s="1"/>
  <c r="T90" i="13" s="1"/>
  <c r="R98" i="14"/>
  <c r="T111" i="14"/>
  <c r="R109" i="2"/>
  <c r="T498" i="2"/>
  <c r="P554" i="2"/>
  <c r="P618" i="2"/>
  <c r="T677" i="2"/>
  <c r="P742" i="2"/>
  <c r="BK503" i="3"/>
  <c r="J503" i="3"/>
  <c r="J74" i="3"/>
  <c r="P1180" i="3"/>
  <c r="P1399" i="3"/>
  <c r="R1464" i="3"/>
  <c r="P1641" i="3"/>
  <c r="R2029" i="3"/>
  <c r="BK2202" i="3"/>
  <c r="J2202" i="3"/>
  <c r="J90" i="3"/>
  <c r="P2323" i="3"/>
  <c r="P98" i="4"/>
  <c r="P97" i="4"/>
  <c r="AU60" i="1"/>
  <c r="R153" i="4"/>
  <c r="R199" i="4"/>
  <c r="R198" i="4"/>
  <c r="R112" i="5"/>
  <c r="T123" i="5"/>
  <c r="R279" i="6"/>
  <c r="R335" i="6"/>
  <c r="BK129" i="7"/>
  <c r="J129" i="7"/>
  <c r="J69" i="7"/>
  <c r="BK271" i="8"/>
  <c r="J271" i="8"/>
  <c r="J70" i="8"/>
  <c r="BK311" i="8"/>
  <c r="J311" i="8"/>
  <c r="J74" i="8"/>
  <c r="BK128" i="9"/>
  <c r="J128" i="9"/>
  <c r="J69" i="9"/>
  <c r="P98" i="10"/>
  <c r="P97" i="10"/>
  <c r="P96" i="10"/>
  <c r="AU68" i="1"/>
  <c r="BK499" i="11"/>
  <c r="J499" i="11"/>
  <c r="J67" i="11"/>
  <c r="BK658" i="11"/>
  <c r="J658" i="11"/>
  <c r="J68" i="11"/>
  <c r="BK91" i="12"/>
  <c r="J91" i="12"/>
  <c r="J64" i="12"/>
  <c r="R170" i="12"/>
  <c r="R227" i="12"/>
  <c r="BK155" i="13"/>
  <c r="J155" i="13"/>
  <c r="J66" i="13"/>
  <c r="R89" i="14"/>
  <c r="R86" i="14"/>
  <c r="R85" i="14"/>
  <c r="P98" i="14"/>
  <c r="T109" i="2"/>
  <c r="P498" i="2"/>
  <c r="BK554" i="2"/>
  <c r="J554" i="2"/>
  <c r="J74" i="2"/>
  <c r="BK590" i="2"/>
  <c r="J590" i="2"/>
  <c r="J76" i="2"/>
  <c r="BK709" i="2"/>
  <c r="J709" i="2"/>
  <c r="J80" i="2"/>
  <c r="R120" i="3"/>
  <c r="R132" i="3"/>
  <c r="T153" i="3"/>
  <c r="BK363" i="3"/>
  <c r="J363" i="3"/>
  <c r="J72" i="3"/>
  <c r="R483" i="3"/>
  <c r="R1079" i="3"/>
  <c r="R1155" i="3"/>
  <c r="P1326" i="3"/>
  <c r="BK1464" i="3"/>
  <c r="J1464" i="3"/>
  <c r="J84" i="3"/>
  <c r="P1575" i="3"/>
  <c r="R1747" i="3"/>
  <c r="P2090" i="3"/>
  <c r="BK2323" i="3"/>
  <c r="J2323" i="3"/>
  <c r="J93" i="3"/>
  <c r="R167" i="4"/>
  <c r="R194" i="4"/>
  <c r="BK112" i="5"/>
  <c r="J112" i="5"/>
  <c r="J70" i="5"/>
  <c r="T128" i="5"/>
  <c r="T127" i="5"/>
  <c r="T224" i="6"/>
  <c r="P275" i="6"/>
  <c r="R322" i="6"/>
  <c r="BK95" i="7"/>
  <c r="J95" i="7"/>
  <c r="J68" i="7"/>
  <c r="T156" i="7"/>
  <c r="BK104" i="8"/>
  <c r="J104" i="8"/>
  <c r="J69" i="8"/>
  <c r="BK285" i="8"/>
  <c r="BK325" i="8"/>
  <c r="J325" i="8"/>
  <c r="J76" i="8"/>
  <c r="R133" i="9"/>
  <c r="R98" i="10"/>
  <c r="R97" i="10"/>
  <c r="R96" i="10"/>
  <c r="R93" i="11"/>
  <c r="P499" i="11"/>
  <c r="T658" i="11"/>
  <c r="P128" i="12"/>
  <c r="R224" i="12"/>
  <c r="R165" i="13"/>
  <c r="BK111" i="14"/>
  <c r="J111" i="14"/>
  <c r="J64" i="14"/>
  <c r="BK151" i="2"/>
  <c r="BK108" i="2"/>
  <c r="J108" i="2"/>
  <c r="J68" i="2"/>
  <c r="R590" i="2"/>
  <c r="T709" i="2"/>
  <c r="T781" i="2"/>
  <c r="R503" i="3"/>
  <c r="R119" i="3"/>
  <c r="T1180" i="3"/>
  <c r="T1399" i="3"/>
  <c r="P1411" i="3"/>
  <c r="T1411" i="3"/>
  <c r="R1421" i="3"/>
  <c r="BK1641" i="3"/>
  <c r="J1641" i="3"/>
  <c r="J86" i="3"/>
  <c r="BK2029" i="3"/>
  <c r="J2029" i="3"/>
  <c r="J88" i="3"/>
  <c r="P2202" i="3"/>
  <c r="T2323" i="3"/>
  <c r="R98" i="4"/>
  <c r="R97" i="4"/>
  <c r="BK153" i="4"/>
  <c r="J153" i="4"/>
  <c r="J69" i="4"/>
  <c r="T199" i="4"/>
  <c r="T198" i="4"/>
  <c r="R98" i="5"/>
  <c r="R106" i="5"/>
  <c r="R97" i="5" s="1"/>
  <c r="BK128" i="5"/>
  <c r="BK127" i="5"/>
  <c r="J127" i="5"/>
  <c r="J72" i="5"/>
  <c r="T279" i="6"/>
  <c r="T335" i="6"/>
  <c r="R129" i="7"/>
  <c r="R271" i="8"/>
  <c r="P311" i="8"/>
  <c r="BK133" i="9"/>
  <c r="J133" i="9"/>
  <c r="J70" i="9"/>
  <c r="T115" i="10"/>
  <c r="T114" i="10"/>
  <c r="R407" i="11"/>
  <c r="T725" i="11"/>
  <c r="T91" i="12"/>
  <c r="T90" i="12"/>
  <c r="BK128" i="12"/>
  <c r="J128" i="12"/>
  <c r="J65" i="12"/>
  <c r="BK224" i="12"/>
  <c r="J224" i="12"/>
  <c r="J67" i="12"/>
  <c r="BK165" i="13"/>
  <c r="J165" i="13"/>
  <c r="J67" i="13"/>
  <c r="P89" i="14"/>
  <c r="P86" i="14"/>
  <c r="P85" i="14"/>
  <c r="AU72" i="1"/>
  <c r="T98" i="14"/>
  <c r="BK527" i="2"/>
  <c r="BK1151" i="3"/>
  <c r="J1151" i="3"/>
  <c r="J76" i="3"/>
  <c r="BK2306" i="3"/>
  <c r="J2306" i="3"/>
  <c r="J92" i="3"/>
  <c r="BK329" i="8"/>
  <c r="J329" i="8"/>
  <c r="J78" i="8"/>
  <c r="BK584" i="2"/>
  <c r="J584" i="2"/>
  <c r="J75" i="2"/>
  <c r="BK192" i="13"/>
  <c r="J192" i="13"/>
  <c r="J68" i="13"/>
  <c r="BK652" i="2"/>
  <c r="J652" i="2"/>
  <c r="J78" i="2"/>
  <c r="BK121" i="14"/>
  <c r="J121" i="14"/>
  <c r="J65" i="14"/>
  <c r="BK98" i="6"/>
  <c r="BK97" i="6"/>
  <c r="J97" i="6"/>
  <c r="BK283" i="8"/>
  <c r="J283" i="8"/>
  <c r="J72" i="8"/>
  <c r="BK112" i="10"/>
  <c r="J112" i="10"/>
  <c r="J70" i="10"/>
  <c r="BK766" i="2"/>
  <c r="J766" i="2"/>
  <c r="J82" i="2"/>
  <c r="BK2290" i="3"/>
  <c r="J2290" i="3"/>
  <c r="J91" i="3"/>
  <c r="BK94" i="14"/>
  <c r="J94" i="14"/>
  <c r="J62" i="14"/>
  <c r="BK95" i="9"/>
  <c r="BK94" i="9"/>
  <c r="J94" i="9"/>
  <c r="J67" i="9"/>
  <c r="J92" i="13"/>
  <c r="J65" i="13"/>
  <c r="J52" i="14"/>
  <c r="J55" i="14"/>
  <c r="F81" i="14"/>
  <c r="BE102" i="14"/>
  <c r="BE115" i="14"/>
  <c r="J54" i="14"/>
  <c r="BE95" i="14"/>
  <c r="BE106" i="14"/>
  <c r="F82" i="14"/>
  <c r="BE90" i="14"/>
  <c r="BE104" i="14"/>
  <c r="BE122" i="14"/>
  <c r="BE87" i="14"/>
  <c r="BE117" i="14"/>
  <c r="E75" i="14"/>
  <c r="BE99" i="14"/>
  <c r="BE108" i="14"/>
  <c r="BE112" i="14"/>
  <c r="BE92" i="14"/>
  <c r="BE120" i="14"/>
  <c r="F59" i="13"/>
  <c r="J84" i="13"/>
  <c r="J87" i="13"/>
  <c r="BE148" i="13"/>
  <c r="BE193" i="13"/>
  <c r="F86" i="13"/>
  <c r="BE101" i="13"/>
  <c r="BE111" i="13"/>
  <c r="BE115" i="13"/>
  <c r="E50" i="13"/>
  <c r="BE152" i="13"/>
  <c r="BK90" i="12"/>
  <c r="J90" i="12"/>
  <c r="J63" i="12"/>
  <c r="BE113" i="13"/>
  <c r="BE123" i="13"/>
  <c r="BE127" i="13"/>
  <c r="J58" i="13"/>
  <c r="BE105" i="13"/>
  <c r="BE166" i="13"/>
  <c r="BE173" i="13"/>
  <c r="BE189" i="13"/>
  <c r="BE119" i="13"/>
  <c r="BE131" i="13"/>
  <c r="BE156" i="13"/>
  <c r="BE160" i="13"/>
  <c r="BE170" i="13"/>
  <c r="BE181" i="13"/>
  <c r="BE93" i="13"/>
  <c r="BE97" i="13"/>
  <c r="BE177" i="13"/>
  <c r="BE109" i="13"/>
  <c r="BE137" i="13"/>
  <c r="BE141" i="13"/>
  <c r="BE144" i="13"/>
  <c r="BE185" i="13"/>
  <c r="J59" i="12"/>
  <c r="BE116" i="12"/>
  <c r="BE123" i="12"/>
  <c r="BE136" i="12"/>
  <c r="BE140" i="12"/>
  <c r="BE146" i="12"/>
  <c r="BE156" i="12"/>
  <c r="BE167" i="12"/>
  <c r="BE174" i="12"/>
  <c r="BE177" i="12"/>
  <c r="BE180" i="12"/>
  <c r="BE187" i="12"/>
  <c r="BE189" i="12"/>
  <c r="BE193" i="12"/>
  <c r="BE198" i="12"/>
  <c r="BE205" i="12"/>
  <c r="BE211" i="12"/>
  <c r="BE222" i="12"/>
  <c r="BE226" i="12"/>
  <c r="BE228" i="12"/>
  <c r="BE229" i="12"/>
  <c r="J58" i="12"/>
  <c r="F87" i="12"/>
  <c r="BE94" i="12"/>
  <c r="BE98" i="12"/>
  <c r="BE99" i="12"/>
  <c r="BE101" i="12"/>
  <c r="BE107" i="12"/>
  <c r="BE109" i="12"/>
  <c r="BE117" i="12"/>
  <c r="BE120" i="12"/>
  <c r="BE121" i="12"/>
  <c r="BE126" i="12"/>
  <c r="BE135" i="12"/>
  <c r="BE142" i="12"/>
  <c r="BE144" i="12"/>
  <c r="BE145" i="12"/>
  <c r="BE184" i="12"/>
  <c r="BE203" i="12"/>
  <c r="BE207" i="12"/>
  <c r="BE208" i="12"/>
  <c r="BE212" i="12"/>
  <c r="BE213" i="12"/>
  <c r="BE216" i="12"/>
  <c r="BE223" i="12"/>
  <c r="E78" i="12"/>
  <c r="BE104" i="12"/>
  <c r="BE105" i="12"/>
  <c r="BE113" i="12"/>
  <c r="BE127" i="12"/>
  <c r="BE129" i="12"/>
  <c r="BE166" i="12"/>
  <c r="BE188" i="12"/>
  <c r="BE197" i="12"/>
  <c r="BE199" i="12"/>
  <c r="BE225" i="12"/>
  <c r="BE119" i="12"/>
  <c r="BE133" i="12"/>
  <c r="BE137" i="12"/>
  <c r="BE143" i="12"/>
  <c r="BE157" i="12"/>
  <c r="BE162" i="12"/>
  <c r="BE181" i="12"/>
  <c r="BE196" i="12"/>
  <c r="BE221" i="12"/>
  <c r="J56" i="12"/>
  <c r="BE100" i="12"/>
  <c r="BE115" i="12"/>
  <c r="BE147" i="12"/>
  <c r="BE148" i="12"/>
  <c r="BE149" i="12"/>
  <c r="BE151" i="12"/>
  <c r="BE152" i="12"/>
  <c r="BE153" i="12"/>
  <c r="BE154" i="12"/>
  <c r="BE155" i="12"/>
  <c r="BE172" i="12"/>
  <c r="BE173" i="12"/>
  <c r="BE179" i="12"/>
  <c r="BE204" i="12"/>
  <c r="BE97" i="12"/>
  <c r="BE111" i="12"/>
  <c r="BE112" i="12"/>
  <c r="BE114" i="12"/>
  <c r="BE141" i="12"/>
  <c r="BE160" i="12"/>
  <c r="BE168" i="12"/>
  <c r="BE171" i="12"/>
  <c r="BE182" i="12"/>
  <c r="BE183" i="12"/>
  <c r="BE191" i="12"/>
  <c r="BE192" i="12"/>
  <c r="BE195" i="12"/>
  <c r="BE217" i="12"/>
  <c r="BE92" i="12"/>
  <c r="BE102" i="12"/>
  <c r="BE110" i="12"/>
  <c r="BE118" i="12"/>
  <c r="BE124" i="12"/>
  <c r="BE125" i="12"/>
  <c r="BE150" i="12"/>
  <c r="BE165" i="12"/>
  <c r="BE169" i="12"/>
  <c r="BE185" i="12"/>
  <c r="BE190" i="12"/>
  <c r="BE194" i="12"/>
  <c r="BE209" i="12"/>
  <c r="BE214" i="12"/>
  <c r="BE218" i="12"/>
  <c r="F58" i="12"/>
  <c r="BE95" i="12"/>
  <c r="BE103" i="12"/>
  <c r="BE106" i="12"/>
  <c r="BE108" i="12"/>
  <c r="BE122" i="12"/>
  <c r="BE131" i="12"/>
  <c r="BE138" i="12"/>
  <c r="BE139" i="12"/>
  <c r="BE158" i="12"/>
  <c r="BE159" i="12"/>
  <c r="BE161" i="12"/>
  <c r="BE163" i="12"/>
  <c r="BE164" i="12"/>
  <c r="BE175" i="12"/>
  <c r="BE176" i="12"/>
  <c r="BE178" i="12"/>
  <c r="BE186" i="12"/>
  <c r="BE200" i="12"/>
  <c r="BE201" i="12"/>
  <c r="BE202" i="12"/>
  <c r="BE206" i="12"/>
  <c r="BE210" i="12"/>
  <c r="BE215" i="12"/>
  <c r="BE219" i="12"/>
  <c r="BE220" i="12"/>
  <c r="F58" i="11"/>
  <c r="J85" i="11"/>
  <c r="J88" i="11"/>
  <c r="BE114" i="11"/>
  <c r="BE124" i="11"/>
  <c r="BE130" i="11"/>
  <c r="BE155" i="11"/>
  <c r="BE156" i="11"/>
  <c r="BE185" i="11"/>
  <c r="BE200" i="11"/>
  <c r="BE205" i="11"/>
  <c r="BE241" i="11"/>
  <c r="BE268" i="11"/>
  <c r="BE287" i="11"/>
  <c r="BE351" i="11"/>
  <c r="BE360" i="11"/>
  <c r="BE364" i="11"/>
  <c r="BE396" i="11"/>
  <c r="BE423" i="11"/>
  <c r="BE500" i="11"/>
  <c r="BE506" i="11"/>
  <c r="BE545" i="11"/>
  <c r="BE570" i="11"/>
  <c r="BE604" i="11"/>
  <c r="BE628" i="11"/>
  <c r="BE675" i="11"/>
  <c r="BE700" i="11"/>
  <c r="BE751" i="11"/>
  <c r="BE769" i="11"/>
  <c r="BE841" i="11"/>
  <c r="BE845" i="11"/>
  <c r="BE849" i="11"/>
  <c r="BE853" i="11"/>
  <c r="BK114" i="10"/>
  <c r="J114" i="10"/>
  <c r="J71" i="10"/>
  <c r="F59" i="11"/>
  <c r="BE105" i="11"/>
  <c r="BE166" i="11"/>
  <c r="BE175" i="11"/>
  <c r="BE181" i="11"/>
  <c r="BE190" i="11"/>
  <c r="BE195" i="11"/>
  <c r="BE215" i="11"/>
  <c r="BE220" i="11"/>
  <c r="BE236" i="11"/>
  <c r="BE265" i="11"/>
  <c r="BE273" i="11"/>
  <c r="BE302" i="11"/>
  <c r="BE388" i="11"/>
  <c r="BE404" i="11"/>
  <c r="BE444" i="11"/>
  <c r="BE490" i="11"/>
  <c r="BE505" i="11"/>
  <c r="BE511" i="11"/>
  <c r="BE540" i="11"/>
  <c r="BE541" i="11"/>
  <c r="BE560" i="11"/>
  <c r="BE574" i="11"/>
  <c r="BE608" i="11"/>
  <c r="BE674" i="11"/>
  <c r="BE685" i="11"/>
  <c r="BE727" i="11"/>
  <c r="BE731" i="11"/>
  <c r="BE766" i="11"/>
  <c r="BE781" i="11"/>
  <c r="BE799" i="11"/>
  <c r="E79" i="11"/>
  <c r="BE115" i="11"/>
  <c r="BE134" i="11"/>
  <c r="BE145" i="11"/>
  <c r="BE151" i="11"/>
  <c r="BE176" i="11"/>
  <c r="BE191" i="11"/>
  <c r="BE210" i="11"/>
  <c r="BE221" i="11"/>
  <c r="BE225" i="11"/>
  <c r="BE235" i="11"/>
  <c r="BE246" i="11"/>
  <c r="BE277" i="11"/>
  <c r="BE335" i="11"/>
  <c r="BE359" i="11"/>
  <c r="BE400" i="11"/>
  <c r="BE408" i="11"/>
  <c r="BE413" i="11"/>
  <c r="BE429" i="11"/>
  <c r="BE434" i="11"/>
  <c r="BE443" i="11"/>
  <c r="BE469" i="11"/>
  <c r="BE482" i="11"/>
  <c r="BE516" i="11"/>
  <c r="BE536" i="11"/>
  <c r="BE546" i="11"/>
  <c r="BE551" i="11"/>
  <c r="BE556" i="11"/>
  <c r="BE575" i="11"/>
  <c r="BE599" i="11"/>
  <c r="BE600" i="11"/>
  <c r="BE624" i="11"/>
  <c r="BE633" i="11"/>
  <c r="BE653" i="11"/>
  <c r="BE684" i="11"/>
  <c r="BE689" i="11"/>
  <c r="BE724" i="11"/>
  <c r="BE746" i="11"/>
  <c r="BE785" i="11"/>
  <c r="BE94" i="11"/>
  <c r="BE99" i="11"/>
  <c r="BE129" i="11"/>
  <c r="BE161" i="11"/>
  <c r="BE165" i="11"/>
  <c r="BE180" i="11"/>
  <c r="BE196" i="11"/>
  <c r="BE201" i="11"/>
  <c r="BE211" i="11"/>
  <c r="BE216" i="11"/>
  <c r="BE231" i="11"/>
  <c r="BE278" i="11"/>
  <c r="BE282" i="11"/>
  <c r="BE283" i="11"/>
  <c r="BE288" i="11"/>
  <c r="BE298" i="11"/>
  <c r="BE347" i="11"/>
  <c r="BE409" i="11"/>
  <c r="BE414" i="11"/>
  <c r="BE439" i="11"/>
  <c r="BE526" i="11"/>
  <c r="BE555" i="11"/>
  <c r="BE580" i="11"/>
  <c r="BE584" i="11"/>
  <c r="BE612" i="11"/>
  <c r="BE629" i="11"/>
  <c r="BE637" i="11"/>
  <c r="BE680" i="11"/>
  <c r="BE695" i="11"/>
  <c r="BE716" i="11"/>
  <c r="BE752" i="11"/>
  <c r="BE756" i="11"/>
  <c r="BE757" i="11"/>
  <c r="BE761" i="11"/>
  <c r="BE762" i="11"/>
  <c r="BE775" i="11"/>
  <c r="BE780" i="11"/>
  <c r="J98" i="10"/>
  <c r="J69" i="10"/>
  <c r="J58" i="11"/>
  <c r="BE95" i="11"/>
  <c r="BE109" i="11"/>
  <c r="BE110" i="11"/>
  <c r="BE119" i="11"/>
  <c r="BE135" i="11"/>
  <c r="BE140" i="11"/>
  <c r="BE186" i="11"/>
  <c r="BE255" i="11"/>
  <c r="BE297" i="11"/>
  <c r="BE303" i="11"/>
  <c r="BE307" i="11"/>
  <c r="BE315" i="11"/>
  <c r="BE323" i="11"/>
  <c r="BE372" i="11"/>
  <c r="BE384" i="11"/>
  <c r="BE419" i="11"/>
  <c r="BE448" i="11"/>
  <c r="BE449" i="11"/>
  <c r="BE465" i="11"/>
  <c r="BE486" i="11"/>
  <c r="BE565" i="11"/>
  <c r="BE649" i="11"/>
  <c r="BE657" i="11"/>
  <c r="BE659" i="11"/>
  <c r="BE660" i="11"/>
  <c r="BE679" i="11"/>
  <c r="BE732" i="11"/>
  <c r="BE771" i="11"/>
  <c r="BE786" i="11"/>
  <c r="BE790" i="11"/>
  <c r="BE794" i="11"/>
  <c r="BE800" i="11"/>
  <c r="BE804" i="11"/>
  <c r="BE833" i="11"/>
  <c r="BE104" i="11"/>
  <c r="BE245" i="11"/>
  <c r="BE250" i="11"/>
  <c r="BE260" i="11"/>
  <c r="BE355" i="11"/>
  <c r="BE392" i="11"/>
  <c r="BE433" i="11"/>
  <c r="BE453" i="11"/>
  <c r="BE478" i="11"/>
  <c r="BE498" i="11"/>
  <c r="BE521" i="11"/>
  <c r="BE531" i="11"/>
  <c r="BE535" i="11"/>
  <c r="BE550" i="11"/>
  <c r="BE561" i="11"/>
  <c r="BE616" i="11"/>
  <c r="BE670" i="11"/>
  <c r="BE690" i="11"/>
  <c r="BE720" i="11"/>
  <c r="BE726" i="11"/>
  <c r="BE737" i="11"/>
  <c r="BE742" i="11"/>
  <c r="BE747" i="11"/>
  <c r="BE776" i="11"/>
  <c r="BE795" i="11"/>
  <c r="BE824" i="11"/>
  <c r="BE825" i="11"/>
  <c r="BE829" i="11"/>
  <c r="BE100" i="11"/>
  <c r="BE120" i="11"/>
  <c r="BE125" i="11"/>
  <c r="BE139" i="11"/>
  <c r="BE144" i="11"/>
  <c r="BE206" i="11"/>
  <c r="BE240" i="11"/>
  <c r="BE251" i="11"/>
  <c r="BE256" i="11"/>
  <c r="BE310" i="11"/>
  <c r="BE314" i="11"/>
  <c r="BE319" i="11"/>
  <c r="BE327" i="11"/>
  <c r="BE331" i="11"/>
  <c r="BE368" i="11"/>
  <c r="BE376" i="11"/>
  <c r="BE477" i="11"/>
  <c r="BE494" i="11"/>
  <c r="BE510" i="11"/>
  <c r="BE520" i="11"/>
  <c r="BE525" i="11"/>
  <c r="BE530" i="11"/>
  <c r="BE569" i="11"/>
  <c r="BE579" i="11"/>
  <c r="BE585" i="11"/>
  <c r="BE589" i="11"/>
  <c r="BE594" i="11"/>
  <c r="BE595" i="11"/>
  <c r="BE620" i="11"/>
  <c r="BE641" i="11"/>
  <c r="BE664" i="11"/>
  <c r="BE708" i="11"/>
  <c r="BE741" i="11"/>
  <c r="BE770" i="11"/>
  <c r="BE808" i="11"/>
  <c r="BE812" i="11"/>
  <c r="BE816" i="11"/>
  <c r="BE150" i="11"/>
  <c r="BE160" i="11"/>
  <c r="BE170" i="11"/>
  <c r="BE226" i="11"/>
  <c r="BE230" i="11"/>
  <c r="BE261" i="11"/>
  <c r="BE272" i="11"/>
  <c r="BE292" i="11"/>
  <c r="BE293" i="11"/>
  <c r="BE339" i="11"/>
  <c r="BE343" i="11"/>
  <c r="BE380" i="11"/>
  <c r="BE418" i="11"/>
  <c r="BE424" i="11"/>
  <c r="BE428" i="11"/>
  <c r="BE438" i="11"/>
  <c r="BE457" i="11"/>
  <c r="BE461" i="11"/>
  <c r="BE473" i="11"/>
  <c r="BE501" i="11"/>
  <c r="BE515" i="11"/>
  <c r="BE590" i="11"/>
  <c r="BE645" i="11"/>
  <c r="BE665" i="11"/>
  <c r="BE669" i="11"/>
  <c r="BE694" i="11"/>
  <c r="BE704" i="11"/>
  <c r="BE712" i="11"/>
  <c r="BE736" i="11"/>
  <c r="BE793" i="11"/>
  <c r="BE820" i="11"/>
  <c r="BE837" i="11"/>
  <c r="J95" i="9"/>
  <c r="J68" i="9"/>
  <c r="F62" i="10"/>
  <c r="J90" i="10"/>
  <c r="F93" i="10"/>
  <c r="BE100" i="10"/>
  <c r="BE113" i="10"/>
  <c r="J63" i="10"/>
  <c r="BE119" i="10"/>
  <c r="E52" i="10"/>
  <c r="BE118" i="10"/>
  <c r="BE120" i="10"/>
  <c r="BE105" i="10"/>
  <c r="BE110" i="10"/>
  <c r="BE116" i="10"/>
  <c r="J62" i="10"/>
  <c r="BE106" i="10"/>
  <c r="BE108" i="10"/>
  <c r="BE117" i="10"/>
  <c r="BE99" i="10"/>
  <c r="BE101" i="10"/>
  <c r="BE102" i="10"/>
  <c r="BE107" i="10"/>
  <c r="BE109" i="10"/>
  <c r="BE111" i="10"/>
  <c r="BK324" i="8"/>
  <c r="J324" i="8"/>
  <c r="J75" i="8"/>
  <c r="J60" i="9"/>
  <c r="BK103" i="8"/>
  <c r="J103" i="8"/>
  <c r="J68" i="8"/>
  <c r="J62" i="9"/>
  <c r="F90" i="9"/>
  <c r="BE107" i="9"/>
  <c r="BE126" i="9"/>
  <c r="BE134" i="9"/>
  <c r="BE135" i="9"/>
  <c r="J285" i="8"/>
  <c r="J73" i="8"/>
  <c r="F63" i="9"/>
  <c r="BE99" i="9"/>
  <c r="BE120" i="9"/>
  <c r="BE122" i="9"/>
  <c r="BE123" i="9"/>
  <c r="BE127" i="9"/>
  <c r="BE129" i="9"/>
  <c r="E80" i="9"/>
  <c r="BE132" i="9"/>
  <c r="J63" i="9"/>
  <c r="BE98" i="9"/>
  <c r="BE105" i="9"/>
  <c r="BE106" i="9"/>
  <c r="BE100" i="9"/>
  <c r="BE109" i="9"/>
  <c r="BE112" i="9"/>
  <c r="BE114" i="9"/>
  <c r="BE130" i="9"/>
  <c r="BE96" i="9"/>
  <c r="BE104" i="9"/>
  <c r="BE108" i="9"/>
  <c r="BE110" i="9"/>
  <c r="BE111" i="9"/>
  <c r="BE116" i="9"/>
  <c r="BE118" i="9"/>
  <c r="BE119" i="9"/>
  <c r="BE101" i="9"/>
  <c r="BE103" i="9"/>
  <c r="BE124" i="9"/>
  <c r="BE131" i="9"/>
  <c r="J60" i="8"/>
  <c r="E88" i="8"/>
  <c r="F98" i="8"/>
  <c r="BE127" i="8"/>
  <c r="BE135" i="8"/>
  <c r="BE166" i="8"/>
  <c r="BE167" i="8"/>
  <c r="BE168" i="8"/>
  <c r="BE172" i="8"/>
  <c r="BE174" i="8"/>
  <c r="BE179" i="8"/>
  <c r="BE181" i="8"/>
  <c r="BE192" i="8"/>
  <c r="BE213" i="8"/>
  <c r="BE221" i="8"/>
  <c r="BE235" i="8"/>
  <c r="BE265" i="8"/>
  <c r="BE284" i="8"/>
  <c r="BE294" i="8"/>
  <c r="BE295" i="8"/>
  <c r="BE301" i="8"/>
  <c r="BE305" i="8"/>
  <c r="BE315" i="8"/>
  <c r="BE316" i="8"/>
  <c r="BE323" i="8"/>
  <c r="BE326" i="8"/>
  <c r="BE327" i="8"/>
  <c r="BE330" i="8"/>
  <c r="BK94" i="7"/>
  <c r="J94" i="7"/>
  <c r="J67" i="7"/>
  <c r="BE143" i="8"/>
  <c r="BE154" i="8"/>
  <c r="BE184" i="8"/>
  <c r="BE185" i="8"/>
  <c r="BE190" i="8"/>
  <c r="BE214" i="8"/>
  <c r="BE223" i="8"/>
  <c r="BE226" i="8"/>
  <c r="BE238" i="8"/>
  <c r="BE246" i="8"/>
  <c r="BE247" i="8"/>
  <c r="BE248" i="8"/>
  <c r="BE272" i="8"/>
  <c r="BE298" i="8"/>
  <c r="BE302" i="8"/>
  <c r="BE303" i="8"/>
  <c r="BE320" i="8"/>
  <c r="BE105" i="8"/>
  <c r="BE120" i="8"/>
  <c r="BE157" i="8"/>
  <c r="BE169" i="8"/>
  <c r="BE176" i="8"/>
  <c r="BE191" i="8"/>
  <c r="BE212" i="8"/>
  <c r="BE220" i="8"/>
  <c r="BE222" i="8"/>
  <c r="BE224" i="8"/>
  <c r="BE232" i="8"/>
  <c r="BE239" i="8"/>
  <c r="BE255" i="8"/>
  <c r="BE260" i="8"/>
  <c r="BE264" i="8"/>
  <c r="BE289" i="8"/>
  <c r="BE299" i="8"/>
  <c r="BE317" i="8"/>
  <c r="BE175" i="8"/>
  <c r="BE180" i="8"/>
  <c r="BE209" i="8"/>
  <c r="BE225" i="8"/>
  <c r="BE229" i="8"/>
  <c r="BE231" i="8"/>
  <c r="BE244" i="8"/>
  <c r="BE261" i="8"/>
  <c r="BE263" i="8"/>
  <c r="BE267" i="8"/>
  <c r="BE275" i="8"/>
  <c r="BE276" i="8"/>
  <c r="BE278" i="8"/>
  <c r="BE281" i="8"/>
  <c r="BE287" i="8"/>
  <c r="BE304" i="8"/>
  <c r="BE319" i="8"/>
  <c r="F63" i="8"/>
  <c r="J98" i="8"/>
  <c r="BE108" i="8"/>
  <c r="BE114" i="8"/>
  <c r="BE117" i="8"/>
  <c r="BE123" i="8"/>
  <c r="BE131" i="8"/>
  <c r="BE171" i="8"/>
  <c r="BE173" i="8"/>
  <c r="BE205" i="8"/>
  <c r="BE207" i="8"/>
  <c r="BE228" i="8"/>
  <c r="BE233" i="8"/>
  <c r="BE236" i="8"/>
  <c r="BE240" i="8"/>
  <c r="BE258" i="8"/>
  <c r="BE288" i="8"/>
  <c r="BE290" i="8"/>
  <c r="BE309" i="8"/>
  <c r="BE310" i="8"/>
  <c r="BE312" i="8"/>
  <c r="BE313" i="8"/>
  <c r="BE321" i="8"/>
  <c r="J99" i="8"/>
  <c r="BE111" i="8"/>
  <c r="BE139" i="8"/>
  <c r="BE147" i="8"/>
  <c r="BE160" i="8"/>
  <c r="BE163" i="8"/>
  <c r="BE182" i="8"/>
  <c r="BE196" i="8"/>
  <c r="BE199" i="8"/>
  <c r="BE201" i="8"/>
  <c r="BE210" i="8"/>
  <c r="BE215" i="8"/>
  <c r="BE230" i="8"/>
  <c r="BE241" i="8"/>
  <c r="BE251" i="8"/>
  <c r="BE252" i="8"/>
  <c r="BE253" i="8"/>
  <c r="BE254" i="8"/>
  <c r="BE256" i="8"/>
  <c r="BE257" i="8"/>
  <c r="BE266" i="8"/>
  <c r="BE269" i="8"/>
  <c r="BE270" i="8"/>
  <c r="BE306" i="8"/>
  <c r="BE307" i="8"/>
  <c r="BE308" i="8"/>
  <c r="BE314" i="8"/>
  <c r="BE151" i="8"/>
  <c r="BE193" i="8"/>
  <c r="BE211" i="8"/>
  <c r="BE218" i="8"/>
  <c r="BE227" i="8"/>
  <c r="BE237" i="8"/>
  <c r="BE242" i="8"/>
  <c r="BE243" i="8"/>
  <c r="BE245" i="8"/>
  <c r="BE259" i="8"/>
  <c r="BE273" i="8"/>
  <c r="BE274" i="8"/>
  <c r="BE293" i="8"/>
  <c r="BE322" i="8"/>
  <c r="BE170" i="8"/>
  <c r="BE183" i="8"/>
  <c r="BE187" i="8"/>
  <c r="BE188" i="8"/>
  <c r="BE203" i="8"/>
  <c r="BE217" i="8"/>
  <c r="BE234" i="8"/>
  <c r="BE249" i="8"/>
  <c r="BE268" i="8"/>
  <c r="BE279" i="8"/>
  <c r="BE280" i="8"/>
  <c r="BE286" i="8"/>
  <c r="BE300" i="8"/>
  <c r="BE318" i="8"/>
  <c r="J62" i="7"/>
  <c r="F91" i="7"/>
  <c r="BE101" i="7"/>
  <c r="BE102" i="7"/>
  <c r="BE111" i="7"/>
  <c r="BE119" i="7"/>
  <c r="BE128" i="7"/>
  <c r="BE130" i="7"/>
  <c r="BE149" i="7"/>
  <c r="BE150" i="7"/>
  <c r="BE152" i="7"/>
  <c r="J60" i="7"/>
  <c r="F90" i="7"/>
  <c r="BE96" i="7"/>
  <c r="BE123" i="7"/>
  <c r="BE137" i="7"/>
  <c r="BE142" i="7"/>
  <c r="BE154" i="7"/>
  <c r="E52" i="7"/>
  <c r="J63" i="7"/>
  <c r="BE100" i="7"/>
  <c r="BE109" i="7"/>
  <c r="BE116" i="7"/>
  <c r="BE132" i="7"/>
  <c r="BE136" i="7"/>
  <c r="BE139" i="7"/>
  <c r="BE141" i="7"/>
  <c r="BE146" i="7"/>
  <c r="J67" i="6"/>
  <c r="BE103" i="7"/>
  <c r="BE106" i="7"/>
  <c r="BE108" i="7"/>
  <c r="BE110" i="7"/>
  <c r="BE115" i="7"/>
  <c r="BE135" i="7"/>
  <c r="BE138" i="7"/>
  <c r="BE155" i="7"/>
  <c r="BE117" i="7"/>
  <c r="BE120" i="7"/>
  <c r="BE127" i="7"/>
  <c r="BE134" i="7"/>
  <c r="BE143" i="7"/>
  <c r="BE144" i="7"/>
  <c r="BE147" i="7"/>
  <c r="BE153" i="7"/>
  <c r="BE107" i="7"/>
  <c r="BE113" i="7"/>
  <c r="BE114" i="7"/>
  <c r="BE140" i="7"/>
  <c r="BE157" i="7"/>
  <c r="J98" i="6"/>
  <c r="J68" i="6"/>
  <c r="BE98" i="7"/>
  <c r="BE104" i="7"/>
  <c r="BE112" i="7"/>
  <c r="BE118" i="7"/>
  <c r="BE125" i="7"/>
  <c r="BE158" i="7"/>
  <c r="BE105" i="7"/>
  <c r="BE121" i="7"/>
  <c r="BE122" i="7"/>
  <c r="BE126" i="7"/>
  <c r="BE145" i="7"/>
  <c r="BE148" i="7"/>
  <c r="BK97" i="5"/>
  <c r="J97" i="5"/>
  <c r="J67" i="5"/>
  <c r="F62" i="6"/>
  <c r="J94" i="6"/>
  <c r="BE120" i="6"/>
  <c r="BE138" i="6"/>
  <c r="BE140" i="6"/>
  <c r="BE148" i="6"/>
  <c r="BE150" i="6"/>
  <c r="BE159" i="6"/>
  <c r="BE161" i="6"/>
  <c r="BE174" i="6"/>
  <c r="BE181" i="6"/>
  <c r="BE182" i="6"/>
  <c r="BE183" i="6"/>
  <c r="BE196" i="6"/>
  <c r="BE197" i="6"/>
  <c r="BE209" i="6"/>
  <c r="BE215" i="6"/>
  <c r="BE227" i="6"/>
  <c r="BE228" i="6"/>
  <c r="BE229" i="6"/>
  <c r="BE254" i="6"/>
  <c r="BE257" i="6"/>
  <c r="BE258" i="6"/>
  <c r="BE262" i="6"/>
  <c r="BE263" i="6"/>
  <c r="BE264" i="6"/>
  <c r="BE269" i="6"/>
  <c r="BE286" i="6"/>
  <c r="BE290" i="6"/>
  <c r="BE291" i="6"/>
  <c r="BE292" i="6"/>
  <c r="BE293" i="6"/>
  <c r="BE299" i="6"/>
  <c r="BE303" i="6"/>
  <c r="BE305" i="6"/>
  <c r="BE312" i="6"/>
  <c r="BE313" i="6"/>
  <c r="BE314" i="6"/>
  <c r="BE315" i="6"/>
  <c r="BE318" i="6"/>
  <c r="BE319" i="6"/>
  <c r="BE323" i="6"/>
  <c r="BE325" i="6"/>
  <c r="BE326" i="6"/>
  <c r="BE328" i="6"/>
  <c r="BE332" i="6"/>
  <c r="BE333" i="6"/>
  <c r="BE336" i="6"/>
  <c r="BE337" i="6"/>
  <c r="E83" i="6"/>
  <c r="BE99" i="6"/>
  <c r="BE103" i="6"/>
  <c r="BE119" i="6"/>
  <c r="BE134" i="6"/>
  <c r="BE144" i="6"/>
  <c r="BE153" i="6"/>
  <c r="BE157" i="6"/>
  <c r="BE158" i="6"/>
  <c r="BE175" i="6"/>
  <c r="BE201" i="6"/>
  <c r="BE205" i="6"/>
  <c r="BE206" i="6"/>
  <c r="BE210" i="6"/>
  <c r="BE211" i="6"/>
  <c r="BE212" i="6"/>
  <c r="BE213" i="6"/>
  <c r="BE221" i="6"/>
  <c r="BE239" i="6"/>
  <c r="BE241" i="6"/>
  <c r="BE253" i="6"/>
  <c r="BE259" i="6"/>
  <c r="BE274" i="6"/>
  <c r="BE276" i="6"/>
  <c r="BE283" i="6"/>
  <c r="BE287" i="6"/>
  <c r="BE307" i="6"/>
  <c r="BE324" i="6"/>
  <c r="BE327" i="6"/>
  <c r="J128" i="5"/>
  <c r="J73" i="5"/>
  <c r="J91" i="6"/>
  <c r="BE101" i="6"/>
  <c r="BE102" i="6"/>
  <c r="BE116" i="6"/>
  <c r="BE122" i="6"/>
  <c r="BE126" i="6"/>
  <c r="BE127" i="6"/>
  <c r="BE129" i="6"/>
  <c r="BE130" i="6"/>
  <c r="BE133" i="6"/>
  <c r="BE146" i="6"/>
  <c r="BE149" i="6"/>
  <c r="BE151" i="6"/>
  <c r="BE169" i="6"/>
  <c r="BE170" i="6"/>
  <c r="BE176" i="6"/>
  <c r="BE208" i="6"/>
  <c r="BE222" i="6"/>
  <c r="BE235" i="6"/>
  <c r="BE236" i="6"/>
  <c r="BE237" i="6"/>
  <c r="BE238" i="6"/>
  <c r="BE242" i="6"/>
  <c r="BE250" i="6"/>
  <c r="BE256" i="6"/>
  <c r="BE265" i="6"/>
  <c r="BE278" i="6"/>
  <c r="BE281" i="6"/>
  <c r="BE282" i="6"/>
  <c r="BE285" i="6"/>
  <c r="BE317" i="6"/>
  <c r="BE320" i="6"/>
  <c r="BE321" i="6"/>
  <c r="BE331" i="6"/>
  <c r="F63" i="6"/>
  <c r="BE107" i="6"/>
  <c r="BE109" i="6"/>
  <c r="BE115" i="6"/>
  <c r="BE117" i="6"/>
  <c r="BE124" i="6"/>
  <c r="BE128" i="6"/>
  <c r="BE135" i="6"/>
  <c r="BE137" i="6"/>
  <c r="BE152" i="6"/>
  <c r="BE156" i="6"/>
  <c r="BE304" i="6"/>
  <c r="BE306" i="6"/>
  <c r="BE316" i="6"/>
  <c r="BE330" i="6"/>
  <c r="J93" i="6"/>
  <c r="BE105" i="6"/>
  <c r="BE131" i="6"/>
  <c r="BE139" i="6"/>
  <c r="BE141" i="6"/>
  <c r="BE160" i="6"/>
  <c r="BE163" i="6"/>
  <c r="BE166" i="6"/>
  <c r="BE171" i="6"/>
  <c r="BE172" i="6"/>
  <c r="BE173" i="6"/>
  <c r="BE184" i="6"/>
  <c r="BE185" i="6"/>
  <c r="BE186" i="6"/>
  <c r="BE187" i="6"/>
  <c r="BE188" i="6"/>
  <c r="BE199" i="6"/>
  <c r="BE200" i="6"/>
  <c r="BE203" i="6"/>
  <c r="BE217" i="6"/>
  <c r="BE233" i="6"/>
  <c r="BE240" i="6"/>
  <c r="BE267" i="6"/>
  <c r="BE268" i="6"/>
  <c r="BE280" i="6"/>
  <c r="BE284" i="6"/>
  <c r="BE302" i="6"/>
  <c r="BE308" i="6"/>
  <c r="BE110" i="6"/>
  <c r="BE113" i="6"/>
  <c r="BE114" i="6"/>
  <c r="BE125" i="6"/>
  <c r="BE132" i="6"/>
  <c r="BE142" i="6"/>
  <c r="BE164" i="6"/>
  <c r="BE165" i="6"/>
  <c r="BE177" i="6"/>
  <c r="BE178" i="6"/>
  <c r="BE179" i="6"/>
  <c r="BE180" i="6"/>
  <c r="BE190" i="6"/>
  <c r="BE191" i="6"/>
  <c r="BE202" i="6"/>
  <c r="BE218" i="6"/>
  <c r="BE230" i="6"/>
  <c r="BE231" i="6"/>
  <c r="BE234" i="6"/>
  <c r="BE244" i="6"/>
  <c r="BE249" i="6"/>
  <c r="BE251" i="6"/>
  <c r="BE252" i="6"/>
  <c r="BE255" i="6"/>
  <c r="BE272" i="6"/>
  <c r="BE273" i="6"/>
  <c r="BE294" i="6"/>
  <c r="BE301" i="6"/>
  <c r="BE311" i="6"/>
  <c r="BE111" i="6"/>
  <c r="BE121" i="6"/>
  <c r="BE136" i="6"/>
  <c r="BE143" i="6"/>
  <c r="BE155" i="6"/>
  <c r="BE167" i="6"/>
  <c r="BE168" i="6"/>
  <c r="BE192" i="6"/>
  <c r="BE194" i="6"/>
  <c r="BE204" i="6"/>
  <c r="BE219" i="6"/>
  <c r="BE220" i="6"/>
  <c r="BE226" i="6"/>
  <c r="BE232" i="6"/>
  <c r="BE246" i="6"/>
  <c r="BE260" i="6"/>
  <c r="BE261" i="6"/>
  <c r="BE266" i="6"/>
  <c r="BE271" i="6"/>
  <c r="BE289" i="6"/>
  <c r="BE295" i="6"/>
  <c r="BE296" i="6"/>
  <c r="BE297" i="6"/>
  <c r="BE298" i="6"/>
  <c r="BE310" i="6"/>
  <c r="BE329" i="6"/>
  <c r="BE104" i="6"/>
  <c r="BE106" i="6"/>
  <c r="BE108" i="6"/>
  <c r="BE112" i="6"/>
  <c r="BE118" i="6"/>
  <c r="BE123" i="6"/>
  <c r="BE145" i="6"/>
  <c r="BE147" i="6"/>
  <c r="BE154" i="6"/>
  <c r="BE162" i="6"/>
  <c r="BE207" i="6"/>
  <c r="BE214" i="6"/>
  <c r="BE223" i="6"/>
  <c r="BE225" i="6"/>
  <c r="BE243" i="6"/>
  <c r="BE245" i="6"/>
  <c r="BE247" i="6"/>
  <c r="BE248" i="6"/>
  <c r="BE270" i="6"/>
  <c r="BE288" i="6"/>
  <c r="BE300" i="6"/>
  <c r="BE309" i="6"/>
  <c r="BE334" i="6"/>
  <c r="E52" i="5"/>
  <c r="F62" i="5"/>
  <c r="J91" i="5"/>
  <c r="BE99" i="5"/>
  <c r="BE111" i="5"/>
  <c r="BE129" i="5"/>
  <c r="BE133" i="5"/>
  <c r="BK198" i="4"/>
  <c r="J198" i="4"/>
  <c r="J72" i="4"/>
  <c r="BE117" i="5"/>
  <c r="F63" i="5"/>
  <c r="BE104" i="5"/>
  <c r="BE107" i="5"/>
  <c r="BE108" i="5"/>
  <c r="BE109" i="5"/>
  <c r="BE115" i="5"/>
  <c r="BE110" i="5"/>
  <c r="BE120" i="5"/>
  <c r="BE137" i="5"/>
  <c r="J98" i="4"/>
  <c r="J68" i="4"/>
  <c r="J63" i="5"/>
  <c r="BE101" i="5"/>
  <c r="BE103" i="5"/>
  <c r="BE102" i="5"/>
  <c r="BE105" i="5"/>
  <c r="BE119" i="5"/>
  <c r="BE124" i="5"/>
  <c r="J62" i="5"/>
  <c r="BE116" i="5"/>
  <c r="BE118" i="5"/>
  <c r="BE100" i="5"/>
  <c r="BE113" i="5"/>
  <c r="BE114" i="5"/>
  <c r="BE121" i="5"/>
  <c r="BE122" i="5"/>
  <c r="BE125" i="5"/>
  <c r="BE126" i="5"/>
  <c r="BE131" i="5"/>
  <c r="J91" i="4"/>
  <c r="BE105" i="4"/>
  <c r="BE106" i="4"/>
  <c r="BE107" i="4"/>
  <c r="BE134" i="4"/>
  <c r="BE146" i="4"/>
  <c r="BE147" i="4"/>
  <c r="BE148" i="4"/>
  <c r="BE184" i="4"/>
  <c r="BE202" i="4"/>
  <c r="BE208" i="4"/>
  <c r="J62" i="4"/>
  <c r="F93" i="4"/>
  <c r="BE99" i="4"/>
  <c r="BE121" i="4"/>
  <c r="BE133" i="4"/>
  <c r="BE143" i="4"/>
  <c r="BE158" i="4"/>
  <c r="BE185" i="4"/>
  <c r="BE186" i="4"/>
  <c r="BE195" i="4"/>
  <c r="E83" i="4"/>
  <c r="BE115" i="4"/>
  <c r="BE116" i="4"/>
  <c r="BE130" i="4"/>
  <c r="BE132" i="4"/>
  <c r="BE135" i="4"/>
  <c r="BE136" i="4"/>
  <c r="BE137" i="4"/>
  <c r="BE138" i="4"/>
  <c r="BE156" i="4"/>
  <c r="BE157" i="4"/>
  <c r="BE168" i="4"/>
  <c r="BE183" i="4"/>
  <c r="BK119" i="3"/>
  <c r="F63" i="4"/>
  <c r="BE122" i="4"/>
  <c r="BE125" i="4"/>
  <c r="BE126" i="4"/>
  <c r="BE127" i="4"/>
  <c r="BE131" i="4"/>
  <c r="BE142" i="4"/>
  <c r="BE145" i="4"/>
  <c r="BE149" i="4"/>
  <c r="BE150" i="4"/>
  <c r="BE151" i="4"/>
  <c r="BE152" i="4"/>
  <c r="BE155" i="4"/>
  <c r="BE172" i="4"/>
  <c r="BE173" i="4"/>
  <c r="BE191" i="4"/>
  <c r="BE197" i="4"/>
  <c r="BE200" i="4"/>
  <c r="BE204" i="4"/>
  <c r="BK1154" i="3"/>
  <c r="J1154" i="3"/>
  <c r="J77" i="3"/>
  <c r="BE103" i="4"/>
  <c r="BE109" i="4"/>
  <c r="BE110" i="4"/>
  <c r="BE111" i="4"/>
  <c r="BE112" i="4"/>
  <c r="BE117" i="4"/>
  <c r="BE118" i="4"/>
  <c r="BE119" i="4"/>
  <c r="BE120" i="4"/>
  <c r="BE123" i="4"/>
  <c r="BE129" i="4"/>
  <c r="BE139" i="4"/>
  <c r="BE140" i="4"/>
  <c r="BE154" i="4"/>
  <c r="BE159" i="4"/>
  <c r="BE160" i="4"/>
  <c r="BE174" i="4"/>
  <c r="BE175" i="4"/>
  <c r="BE176" i="4"/>
  <c r="BE179" i="4"/>
  <c r="BE180" i="4"/>
  <c r="BE188" i="4"/>
  <c r="BE189" i="4"/>
  <c r="BE190" i="4"/>
  <c r="BE100" i="4"/>
  <c r="BE108" i="4"/>
  <c r="BE114" i="4"/>
  <c r="BE124" i="4"/>
  <c r="BE128" i="4"/>
  <c r="BE144" i="4"/>
  <c r="BE161" i="4"/>
  <c r="BE162" i="4"/>
  <c r="BE163" i="4"/>
  <c r="BE164" i="4"/>
  <c r="BE165" i="4"/>
  <c r="BE181" i="4"/>
  <c r="BE182" i="4"/>
  <c r="BE187" i="4"/>
  <c r="BE193" i="4"/>
  <c r="J63" i="4"/>
  <c r="BE101" i="4"/>
  <c r="BE102" i="4"/>
  <c r="BE104" i="4"/>
  <c r="BE113" i="4"/>
  <c r="BE141" i="4"/>
  <c r="BE166" i="4"/>
  <c r="BE169" i="4"/>
  <c r="BE170" i="4"/>
  <c r="BE171" i="4"/>
  <c r="BE177" i="4"/>
  <c r="BE178" i="4"/>
  <c r="BE192" i="4"/>
  <c r="BE196" i="4"/>
  <c r="J527" i="2"/>
  <c r="J73" i="2"/>
  <c r="E52" i="3"/>
  <c r="J62" i="3"/>
  <c r="J112" i="3"/>
  <c r="BE133" i="3"/>
  <c r="BE289" i="3"/>
  <c r="BE526" i="3"/>
  <c r="BE615" i="3"/>
  <c r="BE710" i="3"/>
  <c r="BE768" i="3"/>
  <c r="BE818" i="3"/>
  <c r="BE821" i="3"/>
  <c r="BE1080" i="3"/>
  <c r="BE1082" i="3"/>
  <c r="BE1140" i="3"/>
  <c r="BE1143" i="3"/>
  <c r="BE1147" i="3"/>
  <c r="BE1282" i="3"/>
  <c r="BE1305" i="3"/>
  <c r="BE1323" i="3"/>
  <c r="BE1372" i="3"/>
  <c r="BE1433" i="3"/>
  <c r="BE1489" i="3"/>
  <c r="BE1495" i="3"/>
  <c r="BE1519" i="3"/>
  <c r="BE1562" i="3"/>
  <c r="BE1639" i="3"/>
  <c r="BE1642" i="3"/>
  <c r="BE1682" i="3"/>
  <c r="BE1686" i="3"/>
  <c r="BE1719" i="3"/>
  <c r="BE1758" i="3"/>
  <c r="BE1806" i="3"/>
  <c r="BE1928" i="3"/>
  <c r="BE1942" i="3"/>
  <c r="BE1950" i="3"/>
  <c r="BE2009" i="3"/>
  <c r="BE2117" i="3"/>
  <c r="BE2130" i="3"/>
  <c r="BE2137" i="3"/>
  <c r="BE2150" i="3"/>
  <c r="BE2163" i="3"/>
  <c r="BE2166" i="3"/>
  <c r="BE2167" i="3"/>
  <c r="BE2170" i="3"/>
  <c r="BE2179" i="3"/>
  <c r="BE2183" i="3"/>
  <c r="BE2197" i="3"/>
  <c r="BE2200" i="3"/>
  <c r="BE2203" i="3"/>
  <c r="BE2224" i="3"/>
  <c r="BE2245" i="3"/>
  <c r="BE2248" i="3"/>
  <c r="BE2268" i="3"/>
  <c r="BE2288" i="3"/>
  <c r="BE2291" i="3"/>
  <c r="BE2307" i="3"/>
  <c r="BE2318" i="3"/>
  <c r="BE2324" i="3"/>
  <c r="BE2327" i="3"/>
  <c r="BE2330" i="3"/>
  <c r="BE2333" i="3"/>
  <c r="BE2336" i="3"/>
  <c r="BE2339" i="3"/>
  <c r="BE2340" i="3"/>
  <c r="BE2341" i="3"/>
  <c r="BE2344" i="3"/>
  <c r="BE2345" i="3"/>
  <c r="BE2346" i="3"/>
  <c r="BE2347" i="3"/>
  <c r="BE2348" i="3"/>
  <c r="BE2349" i="3"/>
  <c r="BE2351" i="3"/>
  <c r="BE2356" i="3"/>
  <c r="BE2360" i="3"/>
  <c r="BE2365" i="3"/>
  <c r="J151" i="2"/>
  <c r="J70" i="2"/>
  <c r="BE121" i="3"/>
  <c r="BE192" i="3"/>
  <c r="BE229" i="3"/>
  <c r="BE235" i="3"/>
  <c r="BE394" i="3"/>
  <c r="BE398" i="3"/>
  <c r="BE775" i="3"/>
  <c r="BE857" i="3"/>
  <c r="BE909" i="3"/>
  <c r="BE920" i="3"/>
  <c r="BE952" i="3"/>
  <c r="BE1030" i="3"/>
  <c r="BE1040" i="3"/>
  <c r="BE1063" i="3"/>
  <c r="BE1102" i="3"/>
  <c r="BE1108" i="3"/>
  <c r="BE1166" i="3"/>
  <c r="BE1178" i="3"/>
  <c r="BE1247" i="3"/>
  <c r="BE1419" i="3"/>
  <c r="BE1462" i="3"/>
  <c r="BE1470" i="3"/>
  <c r="BE1475" i="3"/>
  <c r="BE1624" i="3"/>
  <c r="BE1663" i="3"/>
  <c r="BE1691" i="3"/>
  <c r="BE1731" i="3"/>
  <c r="BE1745" i="3"/>
  <c r="BE1782" i="3"/>
  <c r="BE1795" i="3"/>
  <c r="BE1830" i="3"/>
  <c r="BE1917" i="3"/>
  <c r="BE1924" i="3"/>
  <c r="BE1937" i="3"/>
  <c r="BE1971" i="3"/>
  <c r="BE2002" i="3"/>
  <c r="BE2014" i="3"/>
  <c r="BE2018" i="3"/>
  <c r="BE2057" i="3"/>
  <c r="BE2075" i="3"/>
  <c r="BE2091" i="3"/>
  <c r="BE139" i="3"/>
  <c r="BE179" i="3"/>
  <c r="BE214" i="3"/>
  <c r="BE227" i="3"/>
  <c r="BE400" i="3"/>
  <c r="BE414" i="3"/>
  <c r="BE448" i="3"/>
  <c r="BE499" i="3"/>
  <c r="BE648" i="3"/>
  <c r="BE653" i="3"/>
  <c r="BE706" i="3"/>
  <c r="BE736" i="3"/>
  <c r="BE742" i="3"/>
  <c r="BE795" i="3"/>
  <c r="BE829" i="3"/>
  <c r="BE834" i="3"/>
  <c r="BE853" i="3"/>
  <c r="BE861" i="3"/>
  <c r="BE1066" i="3"/>
  <c r="BE1122" i="3"/>
  <c r="BE1314" i="3"/>
  <c r="BE1321" i="3"/>
  <c r="BE1409" i="3"/>
  <c r="BE1412" i="3"/>
  <c r="BE1418" i="3"/>
  <c r="BE1529" i="3"/>
  <c r="BE1558" i="3"/>
  <c r="BE1570" i="3"/>
  <c r="BE1573" i="3"/>
  <c r="BE1576" i="3"/>
  <c r="BE1579" i="3"/>
  <c r="BE1766" i="3"/>
  <c r="BE1820" i="3"/>
  <c r="BE1844" i="3"/>
  <c r="BE1876" i="3"/>
  <c r="BE1879" i="3"/>
  <c r="BE1983" i="3"/>
  <c r="BE2005" i="3"/>
  <c r="BE2013" i="3"/>
  <c r="BE2079" i="3"/>
  <c r="BE2104" i="3"/>
  <c r="F63" i="3"/>
  <c r="BE263" i="3"/>
  <c r="BE342" i="3"/>
  <c r="BE364" i="3"/>
  <c r="BE431" i="3"/>
  <c r="BE467" i="3"/>
  <c r="BE484" i="3"/>
  <c r="BE589" i="3"/>
  <c r="BE771" i="3"/>
  <c r="BE847" i="3"/>
  <c r="BE956" i="3"/>
  <c r="BE1026" i="3"/>
  <c r="BE1114" i="3"/>
  <c r="BE1118" i="3"/>
  <c r="BE1139" i="3"/>
  <c r="BE1197" i="3"/>
  <c r="BE1216" i="3"/>
  <c r="BE1238" i="3"/>
  <c r="BE1241" i="3"/>
  <c r="BE1266" i="3"/>
  <c r="BE1346" i="3"/>
  <c r="BE1407" i="3"/>
  <c r="BE1426" i="3"/>
  <c r="BE1465" i="3"/>
  <c r="BE1543" i="3"/>
  <c r="BE1546" i="3"/>
  <c r="BE1583" i="3"/>
  <c r="BE1587" i="3"/>
  <c r="BE1591" i="3"/>
  <c r="BE1616" i="3"/>
  <c r="BE1670" i="3"/>
  <c r="BE1706" i="3"/>
  <c r="BE1710" i="3"/>
  <c r="BE1714" i="3"/>
  <c r="BE1723" i="3"/>
  <c r="BE1727" i="3"/>
  <c r="BE1739" i="3"/>
  <c r="BE1770" i="3"/>
  <c r="BE1801" i="3"/>
  <c r="BE1888" i="3"/>
  <c r="BE1891" i="3"/>
  <c r="BE1923" i="3"/>
  <c r="BE1945" i="3"/>
  <c r="BE1979" i="3"/>
  <c r="BE1987" i="3"/>
  <c r="BE2012" i="3"/>
  <c r="BE2025" i="3"/>
  <c r="BE2060" i="3"/>
  <c r="BE126" i="3"/>
  <c r="BE142" i="3"/>
  <c r="BE147" i="3"/>
  <c r="BE154" i="3"/>
  <c r="BE206" i="3"/>
  <c r="BE460" i="3"/>
  <c r="BE837" i="3"/>
  <c r="BE906" i="3"/>
  <c r="BE948" i="3"/>
  <c r="BE1001" i="3"/>
  <c r="BE1033" i="3"/>
  <c r="BE1050" i="3"/>
  <c r="BE1069" i="3"/>
  <c r="BE1135" i="3"/>
  <c r="BE1163" i="3"/>
  <c r="BE1245" i="3"/>
  <c r="BE1250" i="3"/>
  <c r="BE1276" i="3"/>
  <c r="BE1327" i="3"/>
  <c r="BE1337" i="3"/>
  <c r="BE1343" i="3"/>
  <c r="BE1392" i="3"/>
  <c r="BE1397" i="3"/>
  <c r="BE1440" i="3"/>
  <c r="BE1481" i="3"/>
  <c r="BE1555" i="3"/>
  <c r="BE1620" i="3"/>
  <c r="BE1687" i="3"/>
  <c r="BE1699" i="3"/>
  <c r="BE1870" i="3"/>
  <c r="BE1873" i="3"/>
  <c r="BE1882" i="3"/>
  <c r="BE1929" i="3"/>
  <c r="BE1933" i="3"/>
  <c r="BE1954" i="3"/>
  <c r="BE1975" i="3"/>
  <c r="BE2021" i="3"/>
  <c r="BE2066" i="3"/>
  <c r="BE2070" i="3"/>
  <c r="J63" i="3"/>
  <c r="BE287" i="3"/>
  <c r="BE305" i="3"/>
  <c r="BE319" i="3"/>
  <c r="BE359" i="3"/>
  <c r="BE383" i="3"/>
  <c r="BE396" i="3"/>
  <c r="BE453" i="3"/>
  <c r="BE490" i="3"/>
  <c r="BE496" i="3"/>
  <c r="BE504" i="3"/>
  <c r="BE563" i="3"/>
  <c r="BE661" i="3"/>
  <c r="BE739" i="3"/>
  <c r="BE758" i="3"/>
  <c r="BE786" i="3"/>
  <c r="BE792" i="3"/>
  <c r="BE813" i="3"/>
  <c r="BE865" i="3"/>
  <c r="BE967" i="3"/>
  <c r="BE1020" i="3"/>
  <c r="BE1043" i="3"/>
  <c r="BE1047" i="3"/>
  <c r="BE1057" i="3"/>
  <c r="BE1112" i="3"/>
  <c r="BE1219" i="3"/>
  <c r="BE1243" i="3"/>
  <c r="BE1244" i="3"/>
  <c r="BE1292" i="3"/>
  <c r="BE1308" i="3"/>
  <c r="BE1324" i="3"/>
  <c r="BE1366" i="3"/>
  <c r="BE1396" i="3"/>
  <c r="BE1448" i="3"/>
  <c r="BE1479" i="3"/>
  <c r="BE1600" i="3"/>
  <c r="BE1628" i="3"/>
  <c r="BE1631" i="3"/>
  <c r="BE1695" i="3"/>
  <c r="BE1811" i="3"/>
  <c r="BE1815" i="3"/>
  <c r="BE1866" i="3"/>
  <c r="BE1905" i="3"/>
  <c r="BE1908" i="3"/>
  <c r="BE1914" i="3"/>
  <c r="BE1967" i="3"/>
  <c r="BE2027" i="3"/>
  <c r="BE2030" i="3"/>
  <c r="BE2084" i="3"/>
  <c r="F62" i="3"/>
  <c r="BE173" i="3"/>
  <c r="BE265" i="3"/>
  <c r="BE267" i="3"/>
  <c r="BE269" i="3"/>
  <c r="BE295" i="3"/>
  <c r="BE515" i="3"/>
  <c r="BE656" i="3"/>
  <c r="BE666" i="3"/>
  <c r="BE748" i="3"/>
  <c r="BE761" i="3"/>
  <c r="BE763" i="3"/>
  <c r="BE778" i="3"/>
  <c r="BE826" i="3"/>
  <c r="BE962" i="3"/>
  <c r="BE972" i="3"/>
  <c r="BE987" i="3"/>
  <c r="BE1013" i="3"/>
  <c r="BE1053" i="3"/>
  <c r="BE1060" i="3"/>
  <c r="BE1077" i="3"/>
  <c r="BE1078" i="3"/>
  <c r="BE1152" i="3"/>
  <c r="BE1156" i="3"/>
  <c r="BE1175" i="3"/>
  <c r="BE1200" i="3"/>
  <c r="BE1235" i="3"/>
  <c r="BE1263" i="3"/>
  <c r="BE1279" i="3"/>
  <c r="BE1322" i="3"/>
  <c r="BE1340" i="3"/>
  <c r="BE1369" i="3"/>
  <c r="BE1400" i="3"/>
  <c r="BE1422" i="3"/>
  <c r="BE1604" i="3"/>
  <c r="BE1635" i="3"/>
  <c r="BE1650" i="3"/>
  <c r="BE1653" i="3"/>
  <c r="BE1736" i="3"/>
  <c r="BE1748" i="3"/>
  <c r="BE1762" i="3"/>
  <c r="BE1911" i="3"/>
  <c r="BE1920" i="3"/>
  <c r="BE1957" i="3"/>
  <c r="BE1991" i="3"/>
  <c r="BE2003" i="3"/>
  <c r="BE2088" i="3"/>
  <c r="BE161" i="3"/>
  <c r="BE404" i="3"/>
  <c r="BE436" i="3"/>
  <c r="BE441" i="3"/>
  <c r="BE475" i="3"/>
  <c r="BE537" i="3"/>
  <c r="BE643" i="3"/>
  <c r="BE745" i="3"/>
  <c r="BE783" i="3"/>
  <c r="BE810" i="3"/>
  <c r="BE1036" i="3"/>
  <c r="BE1072" i="3"/>
  <c r="BE1086" i="3"/>
  <c r="BE1090" i="3"/>
  <c r="BE1094" i="3"/>
  <c r="BE1098" i="3"/>
  <c r="BE1106" i="3"/>
  <c r="BE1126" i="3"/>
  <c r="BE1130" i="3"/>
  <c r="BE1131" i="3"/>
  <c r="BE1181" i="3"/>
  <c r="BE1260" i="3"/>
  <c r="BE1281" i="3"/>
  <c r="BE1295" i="3"/>
  <c r="BE1312" i="3"/>
  <c r="BE1456" i="3"/>
  <c r="BE1561" i="3"/>
  <c r="BE1595" i="3"/>
  <c r="BE1609" i="3"/>
  <c r="BE1613" i="3"/>
  <c r="BE1656" i="3"/>
  <c r="BE1666" i="3"/>
  <c r="BE1676" i="3"/>
  <c r="BE1742" i="3"/>
  <c r="BE1840" i="3"/>
  <c r="BE1847" i="3"/>
  <c r="BE1848" i="3"/>
  <c r="BE1885" i="3"/>
  <c r="BE1995" i="3"/>
  <c r="BE2043" i="3"/>
  <c r="F63" i="2"/>
  <c r="BE130" i="2"/>
  <c r="BE194" i="2"/>
  <c r="BE264" i="2"/>
  <c r="BE293" i="2"/>
  <c r="BE359" i="2"/>
  <c r="BE390" i="2"/>
  <c r="BE444" i="2"/>
  <c r="BE457" i="2"/>
  <c r="BE516" i="2"/>
  <c r="BE548" i="2"/>
  <c r="BE555" i="2"/>
  <c r="BE591" i="2"/>
  <c r="BE619" i="2"/>
  <c r="BE678" i="2"/>
  <c r="BE703" i="2"/>
  <c r="BE710" i="2"/>
  <c r="BE723" i="2"/>
  <c r="BE729" i="2"/>
  <c r="BE734" i="2"/>
  <c r="BE743" i="2"/>
  <c r="BE748" i="2"/>
  <c r="BE753" i="2"/>
  <c r="BE767" i="2"/>
  <c r="BE782" i="2"/>
  <c r="BE801" i="2"/>
  <c r="J62" i="2"/>
  <c r="J104" i="2"/>
  <c r="BE147" i="2"/>
  <c r="BE251" i="2"/>
  <c r="BE256" i="2"/>
  <c r="BE346" i="2"/>
  <c r="BE374" i="2"/>
  <c r="BE503" i="2"/>
  <c r="BE514" i="2"/>
  <c r="BE518" i="2"/>
  <c r="BE560" i="2"/>
  <c r="BE572" i="2"/>
  <c r="BE578" i="2"/>
  <c r="BE585" i="2"/>
  <c r="BE603" i="2"/>
  <c r="BE143" i="2"/>
  <c r="BE207" i="2"/>
  <c r="BE693" i="2"/>
  <c r="E52" i="2"/>
  <c r="BE115" i="2"/>
  <c r="BE135" i="2"/>
  <c r="BE159" i="2"/>
  <c r="BE275" i="2"/>
  <c r="BE413" i="2"/>
  <c r="BE431" i="2"/>
  <c r="BE451" i="2"/>
  <c r="BE499" i="2"/>
  <c r="BE520" i="2"/>
  <c r="BE528" i="2"/>
  <c r="F62" i="2"/>
  <c r="BE120" i="2"/>
  <c r="BE152" i="2"/>
  <c r="BE408" i="2"/>
  <c r="BE501" i="2"/>
  <c r="BE510" i="2"/>
  <c r="BE522" i="2"/>
  <c r="BE639" i="2"/>
  <c r="BE110" i="2"/>
  <c r="BE125" i="2"/>
  <c r="BE231" i="2"/>
  <c r="BE245" i="2"/>
  <c r="BE403" i="2"/>
  <c r="BE418" i="2"/>
  <c r="BE422" i="2"/>
  <c r="BE524" i="2"/>
  <c r="BE597" i="2"/>
  <c r="BE653" i="2"/>
  <c r="BE671" i="2"/>
  <c r="BE683" i="2"/>
  <c r="J60" i="2"/>
  <c r="BE139" i="2"/>
  <c r="BE269" i="2"/>
  <c r="BE297" i="2"/>
  <c r="BE327" i="2"/>
  <c r="BE467" i="2"/>
  <c r="BE482" i="2"/>
  <c r="BE512" i="2"/>
  <c r="BE608" i="2"/>
  <c r="BE183" i="2"/>
  <c r="BE286" i="2"/>
  <c r="BE366" i="2"/>
  <c r="BE398" i="2"/>
  <c r="BE508" i="2"/>
  <c r="BE566" i="2"/>
  <c r="BE629" i="2"/>
  <c r="F38" i="7"/>
  <c r="BA64" i="1"/>
  <c r="F40" i="8"/>
  <c r="BC66" i="1"/>
  <c r="F40" i="2"/>
  <c r="BC57" i="1"/>
  <c r="F38" i="8"/>
  <c r="BA66" i="1"/>
  <c r="F36" i="12"/>
  <c r="BA70" i="1"/>
  <c r="F36" i="13"/>
  <c r="BA71" i="1"/>
  <c r="J34" i="14"/>
  <c r="AW72" i="1"/>
  <c r="F40" i="4"/>
  <c r="BC60" i="1"/>
  <c r="F40" i="10"/>
  <c r="BC68" i="1"/>
  <c r="F37" i="11"/>
  <c r="BB69" i="1"/>
  <c r="J38" i="3"/>
  <c r="AW58" i="1"/>
  <c r="F38" i="6"/>
  <c r="BA63" i="1"/>
  <c r="F38" i="11"/>
  <c r="BC69" i="1"/>
  <c r="F40" i="5"/>
  <c r="BC61" i="1"/>
  <c r="J38" i="8"/>
  <c r="AW66" i="1"/>
  <c r="F39" i="9"/>
  <c r="BB67" i="1"/>
  <c r="F41" i="2"/>
  <c r="BD57" i="1"/>
  <c r="F41" i="3"/>
  <c r="BD58" i="1"/>
  <c r="J38" i="7"/>
  <c r="AW64" i="1"/>
  <c r="F40" i="7"/>
  <c r="BC64" i="1"/>
  <c r="F39" i="13"/>
  <c r="BD71" i="1"/>
  <c r="F37" i="14"/>
  <c r="BD72" i="1"/>
  <c r="F38" i="10"/>
  <c r="BA68" i="1"/>
  <c r="F39" i="10"/>
  <c r="BB68" i="1"/>
  <c r="J38" i="4"/>
  <c r="AW60" i="1"/>
  <c r="J38" i="5"/>
  <c r="AW61" i="1"/>
  <c r="F41" i="5"/>
  <c r="BD61" i="1"/>
  <c r="F40" i="6"/>
  <c r="BC63" i="1"/>
  <c r="F41" i="8"/>
  <c r="BD66" i="1"/>
  <c r="F34" i="14"/>
  <c r="BA72" i="1"/>
  <c r="J38" i="2"/>
  <c r="AW57" i="1"/>
  <c r="J34" i="6"/>
  <c r="F38" i="2"/>
  <c r="BA57" i="1"/>
  <c r="F41" i="9"/>
  <c r="BD67" i="1"/>
  <c r="F36" i="11"/>
  <c r="BA69" i="1"/>
  <c r="F38" i="9"/>
  <c r="BA67" i="1"/>
  <c r="J38" i="10"/>
  <c r="AW68" i="1"/>
  <c r="F41" i="10"/>
  <c r="BD68" i="1"/>
  <c r="F39" i="12"/>
  <c r="BD70" i="1"/>
  <c r="F38" i="13"/>
  <c r="BC71" i="1"/>
  <c r="F38" i="4"/>
  <c r="BA60" i="1"/>
  <c r="F39" i="8"/>
  <c r="BB66" i="1"/>
  <c r="J36" i="11"/>
  <c r="AW69" i="1"/>
  <c r="J38" i="6"/>
  <c r="AW63" i="1"/>
  <c r="F39" i="6"/>
  <c r="BB63" i="1"/>
  <c r="F40" i="9"/>
  <c r="BC67" i="1"/>
  <c r="J34" i="9"/>
  <c r="F39" i="11"/>
  <c r="BD69" i="1"/>
  <c r="F37" i="12"/>
  <c r="BB70" i="1"/>
  <c r="F35" i="14"/>
  <c r="BB72" i="1"/>
  <c r="F39" i="7"/>
  <c r="BB64" i="1"/>
  <c r="F41" i="7"/>
  <c r="BD64" i="1"/>
  <c r="F37" i="13"/>
  <c r="BB71" i="1"/>
  <c r="AS55" i="1"/>
  <c r="AS54" i="1"/>
  <c r="F39" i="3"/>
  <c r="BB58" i="1"/>
  <c r="F39" i="2"/>
  <c r="BB57" i="1"/>
  <c r="F38" i="5"/>
  <c r="BA61" i="1"/>
  <c r="F39" i="5"/>
  <c r="BB61" i="1"/>
  <c r="F41" i="6"/>
  <c r="BD63" i="1"/>
  <c r="F38" i="12"/>
  <c r="BC70" i="1"/>
  <c r="J36" i="13"/>
  <c r="AW71" i="1"/>
  <c r="F36" i="14"/>
  <c r="BC72" i="1"/>
  <c r="F39" i="4"/>
  <c r="BB60" i="1"/>
  <c r="J38" i="9"/>
  <c r="AW67" i="1"/>
  <c r="F40" i="3"/>
  <c r="BC58" i="1"/>
  <c r="F41" i="4"/>
  <c r="BD60" i="1"/>
  <c r="J36" i="12"/>
  <c r="AW70" i="1"/>
  <c r="F38" i="3"/>
  <c r="BA58" i="1"/>
  <c r="T98" i="6" l="1"/>
  <c r="T97" i="6"/>
  <c r="P526" i="2"/>
  <c r="R526" i="2"/>
  <c r="R94" i="9"/>
  <c r="P98" i="6"/>
  <c r="P97" i="6"/>
  <c r="AU63" i="1"/>
  <c r="T86" i="14"/>
  <c r="T85" i="14"/>
  <c r="R98" i="6"/>
  <c r="R97" i="6"/>
  <c r="BK92" i="11"/>
  <c r="BK91" i="11"/>
  <c r="J91" i="11"/>
  <c r="R94" i="7"/>
  <c r="T92" i="11"/>
  <c r="T91" i="11"/>
  <c r="P1154" i="3"/>
  <c r="R1154" i="3"/>
  <c r="R118" i="3"/>
  <c r="T97" i="5"/>
  <c r="T108" i="2"/>
  <c r="BK526" i="2"/>
  <c r="J526" i="2"/>
  <c r="J72" i="2"/>
  <c r="R92" i="11"/>
  <c r="R91" i="11"/>
  <c r="P90" i="12"/>
  <c r="AU70" i="1"/>
  <c r="P91" i="13"/>
  <c r="P90" i="13"/>
  <c r="AU71" i="1"/>
  <c r="P97" i="5"/>
  <c r="AU61" i="1"/>
  <c r="T97" i="4"/>
  <c r="P92" i="11"/>
  <c r="P91" i="11"/>
  <c r="AU69" i="1"/>
  <c r="R108" i="2"/>
  <c r="R107" i="2"/>
  <c r="R90" i="12"/>
  <c r="T1154" i="3"/>
  <c r="BK282" i="8"/>
  <c r="J282" i="8"/>
  <c r="J71" i="8"/>
  <c r="R103" i="8"/>
  <c r="R102" i="8"/>
  <c r="T119" i="3"/>
  <c r="T118" i="3"/>
  <c r="R91" i="13"/>
  <c r="R90" i="13"/>
  <c r="T96" i="10"/>
  <c r="BK91" i="13"/>
  <c r="BK90" i="13"/>
  <c r="J90" i="13"/>
  <c r="J63" i="13"/>
  <c r="P282" i="8"/>
  <c r="P102" i="8"/>
  <c r="AU66" i="1"/>
  <c r="T103" i="8"/>
  <c r="T102" i="8"/>
  <c r="P108" i="2"/>
  <c r="P107" i="2"/>
  <c r="AU57" i="1"/>
  <c r="BK97" i="10"/>
  <c r="J97" i="10"/>
  <c r="J68" i="10"/>
  <c r="T94" i="7"/>
  <c r="T526" i="2"/>
  <c r="P119" i="3"/>
  <c r="P118" i="3"/>
  <c r="AU58" i="1"/>
  <c r="P94" i="7"/>
  <c r="AU64" i="1"/>
  <c r="AG63" i="1"/>
  <c r="BK86" i="14"/>
  <c r="J86" i="14"/>
  <c r="J60" i="14"/>
  <c r="BK328" i="8"/>
  <c r="J328" i="8"/>
  <c r="J77" i="8"/>
  <c r="J92" i="11"/>
  <c r="J64" i="11"/>
  <c r="J63" i="11"/>
  <c r="BK96" i="10"/>
  <c r="J96" i="10"/>
  <c r="J67" i="10"/>
  <c r="AG67" i="1"/>
  <c r="BK102" i="8"/>
  <c r="J102" i="8"/>
  <c r="J67" i="8"/>
  <c r="BK97" i="4"/>
  <c r="J97" i="4"/>
  <c r="BK118" i="3"/>
  <c r="J118" i="3"/>
  <c r="J119" i="3"/>
  <c r="J68" i="3"/>
  <c r="BC56" i="1"/>
  <c r="BC59" i="1"/>
  <c r="AY59" i="1"/>
  <c r="J34" i="5"/>
  <c r="AG61" i="1"/>
  <c r="F37" i="6"/>
  <c r="AZ63" i="1"/>
  <c r="J37" i="3"/>
  <c r="AV58" i="1"/>
  <c r="AT58" i="1"/>
  <c r="J32" i="11"/>
  <c r="F37" i="2"/>
  <c r="AZ57" i="1"/>
  <c r="J37" i="10"/>
  <c r="AV68" i="1"/>
  <c r="AT68" i="1"/>
  <c r="F37" i="9"/>
  <c r="AZ67" i="1"/>
  <c r="J34" i="3"/>
  <c r="AG58" i="1"/>
  <c r="J37" i="7"/>
  <c r="AV64" i="1"/>
  <c r="AT64" i="1"/>
  <c r="J35" i="11"/>
  <c r="AV69" i="1"/>
  <c r="AT69" i="1"/>
  <c r="J35" i="13"/>
  <c r="AV71" i="1"/>
  <c r="AT71" i="1"/>
  <c r="F37" i="3"/>
  <c r="AZ58" i="1"/>
  <c r="BD59" i="1"/>
  <c r="F37" i="5"/>
  <c r="AZ61" i="1"/>
  <c r="AU59" i="1"/>
  <c r="BA56" i="1"/>
  <c r="BC62" i="1"/>
  <c r="AY62" i="1"/>
  <c r="F37" i="8"/>
  <c r="AZ66" i="1"/>
  <c r="BD56" i="1"/>
  <c r="BA59" i="1"/>
  <c r="AW59" i="1"/>
  <c r="J37" i="6"/>
  <c r="AV63" i="1"/>
  <c r="AT63" i="1"/>
  <c r="AN63" i="1"/>
  <c r="F37" i="10"/>
  <c r="AZ68" i="1"/>
  <c r="BD65" i="1"/>
  <c r="AU62" i="1"/>
  <c r="J37" i="4"/>
  <c r="AV60" i="1"/>
  <c r="AT60" i="1"/>
  <c r="F37" i="7"/>
  <c r="AZ64" i="1"/>
  <c r="J33" i="14"/>
  <c r="AV72" i="1"/>
  <c r="AT72" i="1"/>
  <c r="J37" i="2"/>
  <c r="AV57" i="1"/>
  <c r="AT57" i="1"/>
  <c r="BB56" i="1"/>
  <c r="AX56" i="1"/>
  <c r="F37" i="4"/>
  <c r="AZ60" i="1"/>
  <c r="BD62" i="1"/>
  <c r="J37" i="8"/>
  <c r="AV66" i="1"/>
  <c r="AT66" i="1"/>
  <c r="BB59" i="1"/>
  <c r="AX59" i="1"/>
  <c r="J34" i="4"/>
  <c r="AG60" i="1"/>
  <c r="J37" i="5"/>
  <c r="AV61" i="1"/>
  <c r="AT61" i="1"/>
  <c r="J37" i="9"/>
  <c r="AV67" i="1"/>
  <c r="AT67" i="1"/>
  <c r="AN67" i="1"/>
  <c r="J35" i="12"/>
  <c r="AV70" i="1"/>
  <c r="AT70" i="1"/>
  <c r="F33" i="14"/>
  <c r="AZ72" i="1"/>
  <c r="BC65" i="1"/>
  <c r="AY65" i="1"/>
  <c r="BA65" i="1"/>
  <c r="AW65" i="1"/>
  <c r="F35" i="12"/>
  <c r="AZ70" i="1"/>
  <c r="BB62" i="1"/>
  <c r="AX62" i="1"/>
  <c r="BA62" i="1"/>
  <c r="AW62" i="1"/>
  <c r="J34" i="7"/>
  <c r="AG64" i="1"/>
  <c r="AG62" i="1"/>
  <c r="J32" i="12"/>
  <c r="AG70" i="1"/>
  <c r="F35" i="13"/>
  <c r="AZ71" i="1"/>
  <c r="AU65" i="1"/>
  <c r="BB65" i="1"/>
  <c r="AX65" i="1"/>
  <c r="F35" i="11"/>
  <c r="AZ69" i="1"/>
  <c r="AG69" i="1" l="1"/>
  <c r="T107" i="2"/>
  <c r="BK85" i="14"/>
  <c r="J85" i="14"/>
  <c r="J59" i="14"/>
  <c r="BK107" i="2"/>
  <c r="J107" i="2"/>
  <c r="J91" i="13"/>
  <c r="J64" i="13"/>
  <c r="AN70" i="1"/>
  <c r="J41" i="12"/>
  <c r="J41" i="11"/>
  <c r="J43" i="9"/>
  <c r="AN64" i="1"/>
  <c r="J43" i="7"/>
  <c r="AN61" i="1"/>
  <c r="J43" i="6"/>
  <c r="AN60" i="1"/>
  <c r="J67" i="4"/>
  <c r="J43" i="5"/>
  <c r="AN58" i="1"/>
  <c r="J67" i="3"/>
  <c r="J43" i="4"/>
  <c r="J43" i="3"/>
  <c r="AN69" i="1"/>
  <c r="BB55" i="1"/>
  <c r="AX55" i="1"/>
  <c r="AZ59" i="1"/>
  <c r="AV59" i="1"/>
  <c r="AT59" i="1"/>
  <c r="AZ65" i="1"/>
  <c r="AV65" i="1"/>
  <c r="AT65" i="1"/>
  <c r="AZ56" i="1"/>
  <c r="AV56" i="1"/>
  <c r="J34" i="8"/>
  <c r="AG66" i="1"/>
  <c r="AY56" i="1"/>
  <c r="AW56" i="1"/>
  <c r="J34" i="2"/>
  <c r="AG57" i="1"/>
  <c r="J34" i="10"/>
  <c r="AG68" i="1"/>
  <c r="AN68" i="1"/>
  <c r="BA55" i="1"/>
  <c r="AW55" i="1"/>
  <c r="J32" i="13"/>
  <c r="AG71" i="1"/>
  <c r="AZ62" i="1"/>
  <c r="AV62" i="1"/>
  <c r="AT62" i="1"/>
  <c r="AN62" i="1"/>
  <c r="BD55" i="1"/>
  <c r="AU56" i="1"/>
  <c r="AU55" i="1"/>
  <c r="AU54" i="1"/>
  <c r="AG59" i="1"/>
  <c r="BC55" i="1"/>
  <c r="J41" i="13" l="1"/>
  <c r="J43" i="2"/>
  <c r="J67" i="2"/>
  <c r="J43" i="10"/>
  <c r="J43" i="8"/>
  <c r="AN66" i="1"/>
  <c r="AN59" i="1"/>
  <c r="AN71" i="1"/>
  <c r="AN57" i="1"/>
  <c r="AG56" i="1"/>
  <c r="AY55" i="1"/>
  <c r="BB54" i="1"/>
  <c r="W31" i="1"/>
  <c r="AZ55" i="1"/>
  <c r="AV55" i="1"/>
  <c r="AT55" i="1"/>
  <c r="BC54" i="1"/>
  <c r="W32" i="1"/>
  <c r="AT56" i="1"/>
  <c r="BD54" i="1"/>
  <c r="W33" i="1"/>
  <c r="AG65" i="1"/>
  <c r="J30" i="14"/>
  <c r="AG72" i="1"/>
  <c r="BA54" i="1"/>
  <c r="AW54" i="1"/>
  <c r="AK30" i="1"/>
  <c r="J39" i="14" l="1"/>
  <c r="AN65" i="1"/>
  <c r="AN56" i="1"/>
  <c r="AN72" i="1"/>
  <c r="AY54" i="1"/>
  <c r="W30" i="1"/>
  <c r="AZ54" i="1"/>
  <c r="W29" i="1"/>
  <c r="AX54" i="1"/>
  <c r="AG55" i="1"/>
  <c r="AG54" i="1"/>
  <c r="AK26" i="1"/>
  <c r="AN55" i="1" l="1"/>
  <c r="AV54" i="1"/>
  <c r="AK29" i="1"/>
  <c r="AK35" i="1"/>
  <c r="AT54" i="1" l="1"/>
  <c r="AN54" i="1" l="1"/>
</calcChain>
</file>

<file path=xl/sharedStrings.xml><?xml version="1.0" encoding="utf-8"?>
<sst xmlns="http://schemas.openxmlformats.org/spreadsheetml/2006/main" count="53838" uniqueCount="4900">
  <si>
    <t>Export Komplet</t>
  </si>
  <si>
    <t>VZ</t>
  </si>
  <si>
    <t>2.0</t>
  </si>
  <si>
    <t>ZAMOK</t>
  </si>
  <si>
    <t>False</t>
  </si>
  <si>
    <t>{5bfd6ee8-b3c3-44f9-9610-4b74e982e92b}</t>
  </si>
  <si>
    <t>0,01</t>
  </si>
  <si>
    <t>21</t>
  </si>
  <si>
    <t>12</t>
  </si>
  <si>
    <t>REKAPITULACE STAVBY</t>
  </si>
  <si>
    <t>v ---  níže se nacházejí doplnkové a pomocné údaje k sestavám  --- v</t>
  </si>
  <si>
    <t>Návod na vyplnění</t>
  </si>
  <si>
    <t>0,001</t>
  </si>
  <si>
    <t>Kód:</t>
  </si>
  <si>
    <t>2022/03/15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</si>
  <si>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</si>
  <si>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</si>
  <si>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Nástavby a stavební úpravy vnitřních prostor budovy A, PF UPOL_REV01_19.11.2024</t>
  </si>
  <si>
    <t>KSO:</t>
  </si>
  <si>
    <t/>
  </si>
  <si>
    <t>CC-CZ:</t>
  </si>
  <si>
    <t>Místo:</t>
  </si>
  <si>
    <t xml:space="preserve"> </t>
  </si>
  <si>
    <t>Datum:</t>
  </si>
  <si>
    <t>19. 11. 2024</t>
  </si>
  <si>
    <t>Zadavatel:</t>
  </si>
  <si>
    <t>IČ:</t>
  </si>
  <si>
    <t>61989592</t>
  </si>
  <si>
    <t>UP v Olomouci,Křižkovského 511/8,Olomouc 77900</t>
  </si>
  <si>
    <t>DIČ:</t>
  </si>
  <si>
    <t>CZ61989592</t>
  </si>
  <si>
    <t>Uchazeč:</t>
  </si>
  <si>
    <t>Vyplň údaj</t>
  </si>
  <si>
    <t>Projektant:</t>
  </si>
  <si>
    <t>28571690</t>
  </si>
  <si>
    <t>SAFETY PRO s.r.o.,Přerovská 434/60,Olomouc 77900</t>
  </si>
  <si>
    <t>CZ28571690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</si>
  <si>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</si>
  <si>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</si>
  <si>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</si>
  <si>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</si>
  <si>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</si>
  <si>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</si>
  <si>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</si>
  <si>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</si>
  <si>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</si>
  <si>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</si>
  <si>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</si>
  <si>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</si>
  <si>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</si>
  <si>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</si>
  <si>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</si>
  <si>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</si>
  <si>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</si>
  <si>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</si>
  <si>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</si>
  <si>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</si>
  <si>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</si>
  <si>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</si>
  <si>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</si>
  <si>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</si>
  <si>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</si>
  <si>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</si>
  <si>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</si>
  <si>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</si>
  <si>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</si>
  <si>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</si>
  <si>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</si>
  <si>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</si>
  <si>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</si>
  <si>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</si>
  <si>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</si>
  <si>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</si>
  <si>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</si>
  <si>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</si>
  <si>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</si>
  <si>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</si>
  <si>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</si>
  <si>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</si>
  <si>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</si>
  <si>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Etapa I.</t>
  </si>
  <si>
    <t>STA</t>
  </si>
  <si>
    <t>1</t>
  </si>
  <si>
    <t>{09edc9f8-c5e9-4424-a599-2fa100dd6128}</t>
  </si>
  <si>
    <t>2</t>
  </si>
  <si>
    <t>D.1.1</t>
  </si>
  <si>
    <t>Architektonicko stavební řešení</t>
  </si>
  <si>
    <t>Soupis</t>
  </si>
  <si>
    <t>{6331e0a3-7595-47d3-9988-3c5e3c1e6a04}</t>
  </si>
  <si>
    <t>/</t>
  </si>
  <si>
    <t>01</t>
  </si>
  <si>
    <t>Bourací práce</t>
  </si>
  <si>
    <t>3</t>
  </si>
  <si>
    <t>{530793fc-9abe-423d-a580-65fe67d59c46}</t>
  </si>
  <si>
    <t>02</t>
  </si>
  <si>
    <t>Stavební úpravy</t>
  </si>
  <si>
    <t>{3ab978f3-35b8-4fc9-86ec-fe8686e7f87d}</t>
  </si>
  <si>
    <t>D.1.4.1</t>
  </si>
  <si>
    <t>Zdravotně technické instalace</t>
  </si>
  <si>
    <t>{402b9430-2889-4275-9747-6015d15f8f82}</t>
  </si>
  <si>
    <t>{2c950625-ed73-4ac0-aebb-330085386bc7}</t>
  </si>
  <si>
    <t>Zdravotně technické instalace - rotunda</t>
  </si>
  <si>
    <t>{b93bb5f9-f914-4ada-b007-7e522344c978}</t>
  </si>
  <si>
    <t>D.1.4.2</t>
  </si>
  <si>
    <t>Vzduchotechnika a chlazení</t>
  </si>
  <si>
    <t>{0d07baf8-f909-4098-8019-4d3e817c3246}</t>
  </si>
  <si>
    <t>{a7db733e-8979-4ddb-a29e-7225b09b709a}</t>
  </si>
  <si>
    <t>Vzduchotechnika a chlazení - rotunda</t>
  </si>
  <si>
    <t>{344f27ce-a599-4ead-b1eb-46fad62dda29}</t>
  </si>
  <si>
    <t>D.1.4.3</t>
  </si>
  <si>
    <t>Silnoproudá elektrotechnika</t>
  </si>
  <si>
    <t>{617a6fc5-6cf2-497a-ab72-ef9d155ae8d4}</t>
  </si>
  <si>
    <t>{85260687-a0bc-41c6-9646-0ffeb56fef04}</t>
  </si>
  <si>
    <t>Hromosvod</t>
  </si>
  <si>
    <t>{426dd249-207e-410a-9486-9eebc9e33e87}</t>
  </si>
  <si>
    <t>Elektroinstalace pro žaluzie</t>
  </si>
  <si>
    <t>{7f5dee03-040b-4392-acfa-366174c6a2df}</t>
  </si>
  <si>
    <t>D.1.4.4</t>
  </si>
  <si>
    <t>Elektronické komunikace</t>
  </si>
  <si>
    <t>{708ead04-064d-4831-8b05-9a68ac6f51c0}</t>
  </si>
  <si>
    <t>D.1.4.6</t>
  </si>
  <si>
    <t>Ústřední vytápění</t>
  </si>
  <si>
    <t>{15edd364-3b2b-4e61-83b9-8ee071134f2e}</t>
  </si>
  <si>
    <t>D.2.1</t>
  </si>
  <si>
    <t>Nakládání s dešťovými vodami</t>
  </si>
  <si>
    <t>{2fa10343-210c-4cdf-9434-d24969bf1259}</t>
  </si>
  <si>
    <t>VRN</t>
  </si>
  <si>
    <t>Vedlejší rozpočtové náklady</t>
  </si>
  <si>
    <t>{b3fe3dc7-6e3e-4c29-97b8-17d77d6c446b}</t>
  </si>
  <si>
    <t>KRYCÍ LIST SOUPISU PRACÍ</t>
  </si>
  <si>
    <t>Objekt:</t>
  </si>
  <si>
    <t>01. - Etapa I.</t>
  </si>
  <si>
    <t>Soupis:</t>
  </si>
  <si>
    <t>D.1.1 - Architektonicko stavební řešení</t>
  </si>
  <si>
    <t>Úroveň 3:</t>
  </si>
  <si>
    <t>01 -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</si>
  <si>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</si>
  <si>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</si>
  <si>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</si>
  <si>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</si>
  <si>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</si>
  <si>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</si>
  <si>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</si>
  <si>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</si>
  <si>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</si>
  <si>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</si>
  <si>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</si>
  <si>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</si>
  <si>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</si>
  <si>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</si>
  <si>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</si>
  <si>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</si>
  <si>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</si>
  <si>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</si>
  <si>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</si>
  <si>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</si>
  <si>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</si>
  <si>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</si>
  <si>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</si>
  <si>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</si>
  <si>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</si>
  <si>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</si>
  <si>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</si>
  <si>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</si>
  <si>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</si>
  <si>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</si>
  <si>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</si>
  <si>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</si>
  <si>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</si>
  <si>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</si>
  <si>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</si>
  <si>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</si>
  <si>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</si>
  <si>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</si>
  <si>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</si>
  <si>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</si>
  <si>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</si>
  <si>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</si>
  <si>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2023 02</t>
  </si>
  <si>
    <t>4</t>
  </si>
  <si>
    <t>Online PSC</t>
  </si>
  <si>
    <t>https://podminky.urs.cz/item/CS_URS_2023_02/113106121</t>
  </si>
  <si>
    <t>VV</t>
  </si>
  <si>
    <t>"výkres D.1.1.04"</t>
  </si>
  <si>
    <t>82,95+60,25</t>
  </si>
  <si>
    <t>Součet</t>
  </si>
  <si>
    <t>113107323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</si>
  <si>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</si>
  <si>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https://podminky.urs.cz/item/CS_URS_2023_02/113107323</t>
  </si>
  <si>
    <t>139711111</t>
  </si>
  <si>
    <t>Vykopávka v uzavřených prostorech ručně v hornině třídy těžitelnosti I skupiny 1 až 3</t>
  </si>
  <si>
    <t>m3</t>
  </si>
  <si>
    <t>6</t>
  </si>
  <si>
    <t>https://podminky.urs.cz/item/CS_URS_2023_02/139711111</t>
  </si>
  <si>
    <t>"Výkres D.1.1.03, 04, D.1.1.09"</t>
  </si>
  <si>
    <t>3,5*3,3*1,58</t>
  </si>
  <si>
    <t>162211311</t>
  </si>
  <si>
    <t>Vodorovné přemístění výkopku nebo sypaniny stavebním kolečkem s vyprázdněním kolečka na hromady nebo do dopravního prostředku na vzdálenost do 10 m z horniny třídy těžitelnosti I, skupiny 1 až 3</t>
  </si>
  <si>
    <t>8</t>
  </si>
  <si>
    <t>https://podminky.urs.cz/item/CS_URS_2023_02/162211311</t>
  </si>
  <si>
    <t>"výkres D.1.1.03, 04, D.1.1.09"</t>
  </si>
  <si>
    <t>18,249</t>
  </si>
  <si>
    <t>5</t>
  </si>
  <si>
    <t>162211319</t>
  </si>
  <si>
    <t>Vodorovné přemístění výkopku nebo sypaniny stavebním kolečkem s vyprázdněním kolečka na hromady nebo do dopravního prostředku na vzdálenost do 10 m Příplatek za každých dalších 10 m k ceně -1311</t>
  </si>
  <si>
    <t>10</t>
  </si>
  <si>
    <t>https://podminky.urs.cz/item/CS_URS_2023_02/162211319</t>
  </si>
  <si>
    <t>18,249*2</t>
  </si>
  <si>
    <t>162351104</t>
  </si>
  <si>
    <t>Vodorovné přemístění výkopku nebo sypaniny po suchu na obvyklém dopravním prostředku, bez naložení výkopku, avšak se složením bez rozhrnutí z horniny třídy těžitelnosti I skupiny 1 až 3 na vzdálenost přes 500 do 1 000 m</t>
  </si>
  <si>
    <t>https://podminky.urs.cz/item/CS_URS_2023_02/162351104</t>
  </si>
  <si>
    <t>18,249+(471,*0,1)</t>
  </si>
  <si>
    <t>7</t>
  </si>
  <si>
    <t>162751113</t>
  </si>
  <si>
    <t>Vodorovné přemístění výkopku nebo sypaniny po suchu na obvyklém dopravním prostředku, bez naložení výkopku, avšak se složením bez rozhrnutí z horniny třídy těžitelnosti I skupiny 1 až 3 na vzdálenost přes 5 000 do 6 000 m</t>
  </si>
  <si>
    <t>14</t>
  </si>
  <si>
    <t>https://podminky.urs.cz/item/CS_URS_2023_02/162751113</t>
  </si>
  <si>
    <t>65,349</t>
  </si>
  <si>
    <t>167151101</t>
  </si>
  <si>
    <t>Nakládání, skládání a překládání neulehlého výkopku nebo sypaniny strojně nakládání, množství do 100 m3, z horniny třídy těžitelnosti I, skupiny 1 až 3</t>
  </si>
  <si>
    <t>16</t>
  </si>
  <si>
    <t>https://podminky.urs.cz/item/CS_URS_2023_02/167151101</t>
  </si>
  <si>
    <t>9</t>
  </si>
  <si>
    <t>171201231</t>
  </si>
  <si>
    <t>Poplatek za uložení stavebního odpadu na recyklační skládce (skládkovné) zeminy a kamení zatříděného do Katalogu odpadů pod kódem 17 05 04</t>
  </si>
  <si>
    <t>t</t>
  </si>
  <si>
    <t>18</t>
  </si>
  <si>
    <t>https://podminky.urs.cz/item/CS_URS_2023_02/171201231</t>
  </si>
  <si>
    <t>65,349*1,85"hmotnost zeminy"</t>
  </si>
  <si>
    <t>Ostatní konstrukce a práce, bourání</t>
  </si>
  <si>
    <t>961055111</t>
  </si>
  <si>
    <t>Bourání základů z betonu železového</t>
  </si>
  <si>
    <t>20</t>
  </si>
  <si>
    <t>https://podminky.urs.cz/item/CS_URS_2023_02/961055111</t>
  </si>
  <si>
    <t>"Výkres D.1.1.03, D.1.1.04, D.1.1.09"</t>
  </si>
  <si>
    <t>"Základová deska" 3,5*3,3*0,22</t>
  </si>
  <si>
    <t>"Základové pasy" 3,3*0,6*0,65</t>
  </si>
  <si>
    <t>(1,7+0,6)*0,3*0,38</t>
  </si>
  <si>
    <t>11</t>
  </si>
  <si>
    <t>962031132</t>
  </si>
  <si>
    <t>Bourání příček z cihel, tvárnic nebo příčkovek z cihel pálených, plných nebo dutých na maltu vápennou nebo vápenocementovou, tl. do 100 mm</t>
  </si>
  <si>
    <t>22</t>
  </si>
  <si>
    <t>https://podminky.urs.cz/item/CS_URS_2023_02/962031132</t>
  </si>
  <si>
    <t>"Výkres D.1.1.04, D.1.1.05, D.1.1.06"</t>
  </si>
  <si>
    <t>"1.PP"</t>
  </si>
  <si>
    <t>(4,4+3,2+5,75+4,4+6,8*2+3,2+2,8+2,45+2,225+1,2+0,6+0,6)*3,05</t>
  </si>
  <si>
    <t>"odečet otvorů"</t>
  </si>
  <si>
    <t>-(1,6*1,97+0,8*1,97*6+0,9*1,97+1,45*1,97+0,9*0,9)</t>
  </si>
  <si>
    <t>Mezisoučet</t>
  </si>
  <si>
    <t>"1.NP"</t>
  </si>
  <si>
    <t>(3,63+2,4+0,76+0,6*3+6,8+5,1+1,5+1,375+0,65+0,6+6,8+6,3+0,3+6,95+1,2+1,15+2,0)*3,28</t>
  </si>
  <si>
    <t>0,95*2,02*2</t>
  </si>
  <si>
    <t>1,375*2,02</t>
  </si>
  <si>
    <t>(1,99+2,8)*4,34</t>
  </si>
  <si>
    <t>-(0,8*1,97*5+0,9*2,1+0,9*0,9+0,6*1,97*7)</t>
  </si>
  <si>
    <t>-(0,9*0,9+0,6*1,97)</t>
  </si>
  <si>
    <t>"2.NP"</t>
  </si>
  <si>
    <t>(1,0+7,65+7,65+0,4+4,0+0,6+7,8*4)*3,28</t>
  </si>
  <si>
    <t>(5,06+2,0+1,0+3,2)*3,28</t>
  </si>
  <si>
    <t>-(0,8*1,97+0,6*1,97*5)</t>
  </si>
  <si>
    <t>-(0,8*1,97*2)</t>
  </si>
  <si>
    <t>962031133</t>
  </si>
  <si>
    <t>Bourání příček z cihel, tvárnic nebo příčkovek z cihel pálených, plných nebo dutých na maltu vápennou nebo vápenocementovou, tl. do 150 mm</t>
  </si>
  <si>
    <t>24</t>
  </si>
  <si>
    <t>https://podminky.urs.cz/item/CS_URS_2023_02/962031133</t>
  </si>
  <si>
    <t>"Výkres D.1.1.05, D.1.1.06"</t>
  </si>
  <si>
    <t>(2,3*2+2,725)*3,28</t>
  </si>
  <si>
    <t>(4,7+1,65)*4,25</t>
  </si>
  <si>
    <t>(2,725+2,3+2,3)*3,28</t>
  </si>
  <si>
    <t>13</t>
  </si>
  <si>
    <t>962032230</t>
  </si>
  <si>
    <t>Bourání zdiva nadzákladového z cihel nebo tvárnic z cihel pálených nebo vápenopískových, na maltu vápennou nebo vápenocementovou, objemu do 1 m3</t>
  </si>
  <si>
    <t>26</t>
  </si>
  <si>
    <t>https://podminky.urs.cz/item/CS_URS_2023_02/962032230</t>
  </si>
  <si>
    <t>1,2*2,1*0,25</t>
  </si>
  <si>
    <t>0,4*0,4*3,05</t>
  </si>
  <si>
    <t>1,2*2,1*0,375</t>
  </si>
  <si>
    <t>(4,8*1,15+(0,6*1,8*2))*0,25</t>
  </si>
  <si>
    <t>1,2*0,9*2*0,25</t>
  </si>
  <si>
    <t>"rotunda"</t>
  </si>
  <si>
    <t>(2,135+20,52+3,113+5,928+6,86+2,5+2,19)*4,18*0,375</t>
  </si>
  <si>
    <t>"odečet otvorů"-(0,6*3,0*14*0,375+2,728*3,0*0,375)</t>
  </si>
  <si>
    <t>962042321</t>
  </si>
  <si>
    <t>Bourání zdiva z betonu prostého nadzákladového objemu přes 1 m3</t>
  </si>
  <si>
    <t>28</t>
  </si>
  <si>
    <t>https://podminky.urs.cz/item/CS_URS_2023_02/962042321</t>
  </si>
  <si>
    <t>0,4*0,4*3,28</t>
  </si>
  <si>
    <t>4,625*1,27*0,4</t>
  </si>
  <si>
    <t>(2,25+2,0)*0,62*0,55</t>
  </si>
  <si>
    <t>11,0*3,6*0,375</t>
  </si>
  <si>
    <t>(10,4+11,6)*3,6*0,25</t>
  </si>
  <si>
    <t>"odečet otvorů"-(0,25*0,62*5*0,55)</t>
  </si>
  <si>
    <t>-(1,2*2,33*7)*0,375</t>
  </si>
  <si>
    <t>-(1,2*2,33*17)*0,25</t>
  </si>
  <si>
    <t>8,5*3,6*0,375</t>
  </si>
  <si>
    <t>-(1,2*2,33*2)*0,375</t>
  </si>
  <si>
    <t>"atiky"</t>
  </si>
  <si>
    <t>37,2*0,85*0,25</t>
  </si>
  <si>
    <t>9,6*2,0*0,25</t>
  </si>
  <si>
    <t>35,9*1,1*0,33</t>
  </si>
  <si>
    <t>15</t>
  </si>
  <si>
    <t>962052210</t>
  </si>
  <si>
    <t>Bourání zdiva železobetonového nadzákladového, objemu do 1 m3</t>
  </si>
  <si>
    <t>30</t>
  </si>
  <si>
    <t>https://podminky.urs.cz/item/CS_URS_2023_02/962052210</t>
  </si>
  <si>
    <t>"Výkres D.1.1.04, D.1.1.05"</t>
  </si>
  <si>
    <t>"schodišťové stěny"</t>
  </si>
  <si>
    <t>2,75*10,18*0,25</t>
  </si>
  <si>
    <t>(1,825*2)*3,28*0,16</t>
  </si>
  <si>
    <t>6,8*3,28*0,16</t>
  </si>
  <si>
    <t>"odečet otvorů" -0,9*1,97*2</t>
  </si>
  <si>
    <t>962052211</t>
  </si>
  <si>
    <t>Bourání zdiva železobetonového nadzákladového, objemu přes 1 m3</t>
  </si>
  <si>
    <t>32</t>
  </si>
  <si>
    <t>https://podminky.urs.cz/item/CS_URS_2023_02/962052211</t>
  </si>
  <si>
    <t>"Bourání atiky a věnce rotundy"</t>
  </si>
  <si>
    <t>42,17*0,95*0,15</t>
  </si>
  <si>
    <t>0,16*42,17</t>
  </si>
  <si>
    <t>17</t>
  </si>
  <si>
    <t>963012510</t>
  </si>
  <si>
    <t>Bourání stropů z desek nebo panelů železobetonových prefabrikovaných s dutinami z desek, š. do 300 mm tl. do 140 mm</t>
  </si>
  <si>
    <t>34</t>
  </si>
  <si>
    <t>https://podminky.urs.cz/item/CS_URS_2023_02/963012510</t>
  </si>
  <si>
    <t>"Výkres D.1.1.05"</t>
  </si>
  <si>
    <t>154,09*0,04</t>
  </si>
  <si>
    <t>963012520</t>
  </si>
  <si>
    <t>Bourání stropů z desek nebo panelů železobetonových prefabrikovaných s dutinami z panelů, š. přes 300 mm tl. přes 140 mm</t>
  </si>
  <si>
    <t>36</t>
  </si>
  <si>
    <t>https://podminky.urs.cz/item/CS_URS_2023_02/963012520</t>
  </si>
  <si>
    <t>"Výkres D.1.1.04, D.1.1.05, D.1.1.06, D.1.1.08, D.1.1.09"</t>
  </si>
  <si>
    <t>"Bourání stropů"</t>
  </si>
  <si>
    <t>(6,3*3,6)*3*0,32</t>
  </si>
  <si>
    <t>1,1*4,4*0,32*2</t>
  </si>
  <si>
    <t>(6,3*1,2)*0,32*11</t>
  </si>
  <si>
    <t>19</t>
  </si>
  <si>
    <t>963042819</t>
  </si>
  <si>
    <t>Bourání schodišťových stupňů betonových zhotovených na místě</t>
  </si>
  <si>
    <t>m</t>
  </si>
  <si>
    <t>38</t>
  </si>
  <si>
    <t>https://podminky.urs.cz/item/CS_URS_2023_02/963042819</t>
  </si>
  <si>
    <t>1,95*4</t>
  </si>
  <si>
    <t>963053936</t>
  </si>
  <si>
    <t>Bourání železobetonových monolitických schodišťových ramen samonosných</t>
  </si>
  <si>
    <t>40</t>
  </si>
  <si>
    <t>https://podminky.urs.cz/item/CS_URS_2023_02/963053936</t>
  </si>
  <si>
    <t>"Výkres D.1.1.04,D.1.1.05, D.1.1.06, D.1.1.07"</t>
  </si>
  <si>
    <t>3,0*1,5*2</t>
  </si>
  <si>
    <t>5,85*1,5*2</t>
  </si>
  <si>
    <t>965042141</t>
  </si>
  <si>
    <t>Bourání mazanin betonových nebo z litého asfaltu tl. do 100 mm, plochy přes 4 m2</t>
  </si>
  <si>
    <t>42</t>
  </si>
  <si>
    <t>https://podminky.urs.cz/item/CS_URS_2023_02/965042141</t>
  </si>
  <si>
    <t>6,2*2,6*0,07*3</t>
  </si>
  <si>
    <t>(87,33+17,02+50,15+7,07+3,43+4,8+6,08+4,6+8,77+4,2+4,98+9,53)*0,06</t>
  </si>
  <si>
    <t>119,8*0,04</t>
  </si>
  <si>
    <t>(3,21+6,0+10,38+5,4+4,98+9,53)*0,06</t>
  </si>
  <si>
    <t>965045113</t>
  </si>
  <si>
    <t>Bourání potěrů tl. do 50 mm cementových nebo pískocementových, plochy přes 4 m2</t>
  </si>
  <si>
    <t>44</t>
  </si>
  <si>
    <t>https://podminky.urs.cz/item/CS_URS_2023_02/965045113</t>
  </si>
  <si>
    <t>"Výkres D.1.1.04"</t>
  </si>
  <si>
    <t>83,29+25,54+5,77+3,24</t>
  </si>
  <si>
    <t>119,8</t>
  </si>
  <si>
    <t>23</t>
  </si>
  <si>
    <t>966071131</t>
  </si>
  <si>
    <t>Demontáž ocelových konstrukcí profilů hmotnosti přes 30 kg/m, hmotnosti konstrukce do 5 t</t>
  </si>
  <si>
    <t>46</t>
  </si>
  <si>
    <t>https://podminky.urs.cz/item/CS_URS_2023_02/966071131</t>
  </si>
  <si>
    <t>(1,65+8,16+11,09+11,9+11,2+8,4)*30/1000</t>
  </si>
  <si>
    <t>966080105</t>
  </si>
  <si>
    <t>Bourání kontaktního zateplení včetně povrchové úpravy omítkou nebo nátěrem z polystyrénových desek, tloušťky přes 120 do 180 mm</t>
  </si>
  <si>
    <t>48</t>
  </si>
  <si>
    <t>https://podminky.urs.cz/item/CS_URS_2023_02/966080105</t>
  </si>
  <si>
    <t>1,2*2,1</t>
  </si>
  <si>
    <t>(4,8*1,15+(0,6*1,8*2))</t>
  </si>
  <si>
    <t>4,625*1,27</t>
  </si>
  <si>
    <t>(2,25+2,0)*0,62</t>
  </si>
  <si>
    <t>"odečet otvorů"-(0,25*0,62*5)</t>
  </si>
  <si>
    <t>(2,135+20,52+3,113+5,928+6,86+2,5+2,19)*4,18</t>
  </si>
  <si>
    <t>"odečet otvorů"-(0,6*3,0*14+2,728*3,0)</t>
  </si>
  <si>
    <t>8,5*3,6</t>
  </si>
  <si>
    <t>(22,05+11,6)*3,6</t>
  </si>
  <si>
    <t>-(1,2*2,33*24)</t>
  </si>
  <si>
    <t>-(1,2*2,33*2)</t>
  </si>
  <si>
    <t>42,17*1,25</t>
  </si>
  <si>
    <t>37,2*0,85</t>
  </si>
  <si>
    <t>9,6*2,0</t>
  </si>
  <si>
    <t>35,9*1,1</t>
  </si>
  <si>
    <t>25</t>
  </si>
  <si>
    <t>968072455</t>
  </si>
  <si>
    <t>Vybourání kovových rámů oken s křídly, dveřních zárubní, vrat, stěn, ostění nebo obkladů dveřních zárubní, plochy do 2 m2</t>
  </si>
  <si>
    <t>50</t>
  </si>
  <si>
    <t>https://podminky.urs.cz/item/CS_URS_2023_02/968072455</t>
  </si>
  <si>
    <t>0,8*1,97*5</t>
  </si>
  <si>
    <t>0,9*1,97</t>
  </si>
  <si>
    <t>0,6*1,97*9</t>
  </si>
  <si>
    <t>0,8*1,97*10</t>
  </si>
  <si>
    <t>0,9*1,97*2</t>
  </si>
  <si>
    <t>0,6*1,97*5</t>
  </si>
  <si>
    <t>0,8*1,97*8</t>
  </si>
  <si>
    <t>0,8*1,97*2</t>
  </si>
  <si>
    <t>968072456</t>
  </si>
  <si>
    <t>Vybourání kovových rámů oken s křídly, dveřních zárubní, vrat, stěn, ostění nebo obkladů dveřních zárubní, plochy přes 2 m2</t>
  </si>
  <si>
    <t>52</t>
  </si>
  <si>
    <t>https://podminky.urs.cz/item/CS_URS_2023_02/968072456</t>
  </si>
  <si>
    <t>1,45*1,97</t>
  </si>
  <si>
    <t>1,8*1,97</t>
  </si>
  <si>
    <t>1,6*1,97</t>
  </si>
  <si>
    <t>1,6*1,97*2</t>
  </si>
  <si>
    <t>1,8*1,97*3</t>
  </si>
  <si>
    <t>27</t>
  </si>
  <si>
    <t>968082015</t>
  </si>
  <si>
    <t>Vybourání plastových rámů oken s křídly, dveřních zárubní, vrat rámu oken s křídly, plochy do 1 m2</t>
  </si>
  <si>
    <t>54</t>
  </si>
  <si>
    <t>https://podminky.urs.cz/item/CS_URS_2023_02/968082015</t>
  </si>
  <si>
    <t>0,25*0,62*17</t>
  </si>
  <si>
    <t>0,9*0,9</t>
  </si>
  <si>
    <t>968082016</t>
  </si>
  <si>
    <t>Vybourání plastových rámů oken s křídly, dveřních zárubní, vrat rámu oken s křídly, plochy přes 1 do 2 m2</t>
  </si>
  <si>
    <t>56</t>
  </si>
  <si>
    <t>https://podminky.urs.cz/item/CS_URS_2023_02/968082016</t>
  </si>
  <si>
    <t>0,6*3,0*14</t>
  </si>
  <si>
    <t>1,2*2,33*24</t>
  </si>
  <si>
    <t>29</t>
  </si>
  <si>
    <t>968082017</t>
  </si>
  <si>
    <t>Vybourání plastových rámů oken s křídly, dveřních zárubní, vrat rámu oken s křídly, plochy přes 2 do 4 m2</t>
  </si>
  <si>
    <t>58</t>
  </si>
  <si>
    <t>https://podminky.urs.cz/item/CS_URS_2023_02/968082017</t>
  </si>
  <si>
    <t>1,2*1,8*2</t>
  </si>
  <si>
    <t>1,2*2,33*4</t>
  </si>
  <si>
    <t>1,0*3,28*9</t>
  </si>
  <si>
    <t>1,7*2,1</t>
  </si>
  <si>
    <t>1,2*2,33*2</t>
  </si>
  <si>
    <t>1,5*1,5*2</t>
  </si>
  <si>
    <t>968082018</t>
  </si>
  <si>
    <t>Vybourání plastových rámů oken s křídly, dveřních zárubní, vrat rámu oken s křídly, plochy přes 4 m2</t>
  </si>
  <si>
    <t>60</t>
  </si>
  <si>
    <t>https://podminky.urs.cz/item/CS_URS_2023_02/968082018</t>
  </si>
  <si>
    <t>"Výkres D.1.1.04,D.1.1.05"</t>
  </si>
  <si>
    <t>3,6*1,8</t>
  </si>
  <si>
    <t>2,78*3,0</t>
  </si>
  <si>
    <t>31</t>
  </si>
  <si>
    <t>971033581</t>
  </si>
  <si>
    <t>Vybourání otvorů ve zdivu základovém nebo nadzákladovém z cihel, tvárnic, příčkovek z cihel pálených na maltu vápennou nebo vápenocementovou plochy do 1 m2, tl. do 900 mm</t>
  </si>
  <si>
    <t>62</t>
  </si>
  <si>
    <t>https://podminky.urs.cz/item/CS_URS_2023_02/971033581</t>
  </si>
  <si>
    <t>0,55*1,65*0,65</t>
  </si>
  <si>
    <t>971033651</t>
  </si>
  <si>
    <t>Vybourání otvorů ve zdivu základovém nebo nadzákladovém z cihel, tvárnic, příčkovek z cihel pálených na maltu vápennou nebo vápenocementovou plochy do 4 m2, tl. do 600 mm</t>
  </si>
  <si>
    <t>64</t>
  </si>
  <si>
    <t>https://podminky.urs.cz/item/CS_URS_2023_02/971033651</t>
  </si>
  <si>
    <t>1,6*1,1*0,5</t>
  </si>
  <si>
    <t>33</t>
  </si>
  <si>
    <t>971033681</t>
  </si>
  <si>
    <t>Vybourání otvorů ve zdivu základovém nebo nadzákladovém z cihel, tvárnic, příčkovek z cihel pálených na maltu vápennou nebo vápenocementovou plochy do 4 m2, tl. do 900 mm</t>
  </si>
  <si>
    <t>66</t>
  </si>
  <si>
    <t>https://podminky.urs.cz/item/CS_URS_2023_02/971033681</t>
  </si>
  <si>
    <t>1,35*1,65*0,65</t>
  </si>
  <si>
    <t>972055141</t>
  </si>
  <si>
    <t>Vybourání otvorů ve stropech nebo klenbách železobetonových ve stropech z dutých prefabrikátů, plochy do 0,0225 m2, tl. přes 120 mm</t>
  </si>
  <si>
    <t>kus</t>
  </si>
  <si>
    <t>68</t>
  </si>
  <si>
    <t>https://podminky.urs.cz/item/CS_URS_2023_02/972055141</t>
  </si>
  <si>
    <t>"střecha"</t>
  </si>
  <si>
    <t>35</t>
  </si>
  <si>
    <t>972055241</t>
  </si>
  <si>
    <t>Vybourání otvorů ve stropech nebo klenbách železobetonových ve stropech z dutých prefabrikátů, plochy do 0,09 m2, tl. přes 120 mm</t>
  </si>
  <si>
    <t>70</t>
  </si>
  <si>
    <t>https://podminky.urs.cz/item/CS_URS_2023_02/972055241</t>
  </si>
  <si>
    <t>972055341</t>
  </si>
  <si>
    <t>Vybourání otvorů ve stropech nebo klenbách železobetonových ve stropech z dutých prefabrikátů, plochy do 0,25 m2, tl. přes 120 mm</t>
  </si>
  <si>
    <t>72</t>
  </si>
  <si>
    <t>https://podminky.urs.cz/item/CS_URS_2023_02/972055341</t>
  </si>
  <si>
    <t>"1NP"</t>
  </si>
  <si>
    <t>"2NP"</t>
  </si>
  <si>
    <t>37</t>
  </si>
  <si>
    <t>972055491</t>
  </si>
  <si>
    <t>Vybourání otvorů ve stropech nebo klenbách železobetonových ve stropech z dutých prefabrikátů, plochy do 1 m2, tl. přes 120 mm</t>
  </si>
  <si>
    <t>74</t>
  </si>
  <si>
    <t>https://podminky.urs.cz/item/CS_URS_2023_02/972055491</t>
  </si>
  <si>
    <t>0,425*0,85*0,32</t>
  </si>
  <si>
    <t>0,56*0,65*0,32</t>
  </si>
  <si>
    <t>0,6*0,6*0,32</t>
  </si>
  <si>
    <t>0,35*1,3*0,32</t>
  </si>
  <si>
    <t>0,5*0,6*0,32</t>
  </si>
  <si>
    <t>0,355*1,96*0,32</t>
  </si>
  <si>
    <t>0,4*1,0*0,32</t>
  </si>
  <si>
    <t>0,7*0,7*0,32</t>
  </si>
  <si>
    <t>972055691</t>
  </si>
  <si>
    <t>Vybourání otvorů ve stropech nebo klenbách železobetonových ve stropech z dutých prefabrikátů, plochy do 4 m2, tl. přes 120 mm</t>
  </si>
  <si>
    <t>76</t>
  </si>
  <si>
    <t>https://podminky.urs.cz/item/CS_URS_2023_02/972055691</t>
  </si>
  <si>
    <t>0,4*2,9*0,32</t>
  </si>
  <si>
    <t>0,815*1,8*0,32</t>
  </si>
  <si>
    <t>39</t>
  </si>
  <si>
    <t>977151115</t>
  </si>
  <si>
    <t>Jádrové vrty diamantovými korunkami do stavebních materiálů (železobetonu, betonu, cihel, obkladů, dlažeb, kamene) průměru přes 60 do 70 mm</t>
  </si>
  <si>
    <t>78</t>
  </si>
  <si>
    <t>https://podminky.urs.cz/item/CS_URS_2023_02/977151115</t>
  </si>
  <si>
    <t>"výkres D1.0.05"</t>
  </si>
  <si>
    <t>"otvor pro kemper ventil"</t>
  </si>
  <si>
    <t>0,5</t>
  </si>
  <si>
    <t>977211112</t>
  </si>
  <si>
    <t>Řezání konstrukcí stěnovou pilou betonových nebo železobetonových průměru řezané výztuže do 16 mm hloubka řezu přes 200 do 350 mm</t>
  </si>
  <si>
    <t>80</t>
  </si>
  <si>
    <t>https://podminky.urs.cz/item/CS_URS_2023_02/977211112</t>
  </si>
  <si>
    <t>"Výkres D.1.1.04, D.1.1.05, D.1.1.06, D.1.1.08"</t>
  </si>
  <si>
    <t>"Řezání bouraných stropník kcí a základů"</t>
  </si>
  <si>
    <t>3,3*2+3,5*2</t>
  </si>
  <si>
    <t>(6,3*2+3,6*2)*3</t>
  </si>
  <si>
    <t>4,4*2</t>
  </si>
  <si>
    <t>"Odřezání bourané ŽB stěny"</t>
  </si>
  <si>
    <t>2,98*2</t>
  </si>
  <si>
    <t>41</t>
  </si>
  <si>
    <t>978011191</t>
  </si>
  <si>
    <t>Otlučení vápenných nebo vápenocementových omítek vnitřních ploch stropů, v rozsahu přes 50 do 100 %</t>
  </si>
  <si>
    <t>82</t>
  </si>
  <si>
    <t>https://podminky.urs.cz/item/CS_URS_2023_02/978011191</t>
  </si>
  <si>
    <t>110,5+48,2+111,4+47,5+83,5+35,3+67,1</t>
  </si>
  <si>
    <t>75,5+48,1+3,4+5,3+4,8+2,9+4,1+16,4+74,5+34,2+49,3+88,2+35,5+58,9</t>
  </si>
  <si>
    <t>35,6*2+21,2*4+32,07*2+53,01+38,4+55,6</t>
  </si>
  <si>
    <t>978013191</t>
  </si>
  <si>
    <t>Otlučení vápenných nebo vápenocementových omítek vnitřních ploch stěn s vyškrabáním spar, s očištěním zdiva, v rozsahu přes 50 do 100 %</t>
  </si>
  <si>
    <t>84</t>
  </si>
  <si>
    <t>https://podminky.urs.cz/item/CS_URS_2023_02/978013191</t>
  </si>
  <si>
    <t>(43,4+23,6+43,7+7,2+7,6+7,6+35,3+10,5+3,0+3,7+32,25)*2,98</t>
  </si>
  <si>
    <t>"odečet otvorů" -(1,2*1,8*17+3,6*1,8+0,9*1,2*6+0,6*0,6*6+1,2*1,2*2+0,6*1,2+0,9*1,2)</t>
  </si>
  <si>
    <t>(36,12+6,34+18,25+16,2+7,6+4,4+13,6+9,6+3,6+8,2+37,08+20,5+10,0+10,3+5,1+5,3+7,7)*3,28</t>
  </si>
  <si>
    <t>"odečet otvorů" -(1,2*2,33*34+0,9*2,33+1,2*2,33*2+0,6*1,97*4+0,8*1,97*10+0,9*0,9*2+0,25*0,62+0,25*0,62*17)</t>
  </si>
  <si>
    <t>(24,9+22,3+22,3+10,2+12,0+24,8+22,3+22,3+19,8+7,6+7,6+1,5+1,6+5,4+5,1+7,68+7,6)*3,28</t>
  </si>
  <si>
    <t>"odečet otvorů" -(1,2*2,33*2+1,2*2,33*23+0,8*1,97*14+1,5*1,5*2)</t>
  </si>
  <si>
    <t>997</t>
  </si>
  <si>
    <t>Přesun sutě</t>
  </si>
  <si>
    <t>43</t>
  </si>
  <si>
    <t>997013213</t>
  </si>
  <si>
    <t>Vnitrostaveništní doprava suti a vybouraných hmot vodorovně do 50 m svisle ručně pro budovy a haly výšky přes 9 do 12 m</t>
  </si>
  <si>
    <t>86</t>
  </si>
  <si>
    <t>https://podminky.urs.cz/item/CS_URS_2023_02/997013213</t>
  </si>
  <si>
    <t>997013501</t>
  </si>
  <si>
    <t>Odvoz suti a vybouraných hmot na skládku nebo meziskládku se složením, na vzdálenost do 1 km</t>
  </si>
  <si>
    <t>88</t>
  </si>
  <si>
    <t>https://podminky.urs.cz/item/CS_URS_2023_02/997013501</t>
  </si>
  <si>
    <t>45</t>
  </si>
  <si>
    <t>997013509</t>
  </si>
  <si>
    <t>Odvoz suti a vybouraných hmot na skládku nebo meziskládku se složením, na vzdálenost Příplatek k ceně za každý další i započatý 1 km přes 1 km</t>
  </si>
  <si>
    <t>90</t>
  </si>
  <si>
    <t>https://podminky.urs.cz/item/CS_URS_2023_02/997013509</t>
  </si>
  <si>
    <t>"odvoz suti do vzdálenosti 6km"</t>
  </si>
  <si>
    <t>991,803*5</t>
  </si>
  <si>
    <t>997013601</t>
  </si>
  <si>
    <t>Poplatek za uložení stavebního odpadu na skládce (skládkovné) z prostého betonu zatříděného do Katalogu odpadů pod kódem 17 01 01</t>
  </si>
  <si>
    <t>92</t>
  </si>
  <si>
    <t>https://podminky.urs.cz/item/CS_URS_2023_02/997013601</t>
  </si>
  <si>
    <t>47</t>
  </si>
  <si>
    <t>997013602</t>
  </si>
  <si>
    <t>Poplatek za uložení stavebního odpadu na skládce (skládkovné) z armovaného betonu zatříděného do Katalogu odpadů pod kódem 17 01 01</t>
  </si>
  <si>
    <t>94</t>
  </si>
  <si>
    <t>https://podminky.urs.cz/item/CS_URS_2023_02/997013602</t>
  </si>
  <si>
    <t>997013603</t>
  </si>
  <si>
    <t>Poplatek za uložení stavebního odpadu na skládce (skládkovné) cihelného zatříděného do Katalogu odpadů pod kódem 17 01 02</t>
  </si>
  <si>
    <t>96</t>
  </si>
  <si>
    <t>https://podminky.urs.cz/item/CS_URS_2023_02/997013603</t>
  </si>
  <si>
    <t>49</t>
  </si>
  <si>
    <t>997013607</t>
  </si>
  <si>
    <t>Poplatek za uložení stavebního odpadu na skládce (skládkovné) z tašek a keramických výrobků zatříděného do Katalogu odpadů pod kódem 17 01 03</t>
  </si>
  <si>
    <t>98</t>
  </si>
  <si>
    <t>https://podminky.urs.cz/item/CS_URS_2023_02/997013607</t>
  </si>
  <si>
    <t>997013631</t>
  </si>
  <si>
    <t>Poplatek za uložení stavebního odpadu na skládce (skládkovné) směsného stavebního a demoličního zatříděného do Katalogu odpadů pod kódem 17 09 04</t>
  </si>
  <si>
    <t>100</t>
  </si>
  <si>
    <t>https://podminky.urs.cz/item/CS_URS_2023_02/997013631</t>
  </si>
  <si>
    <t>51</t>
  </si>
  <si>
    <t>997013804</t>
  </si>
  <si>
    <t>Poplatek za uložení stavebního odpadu na skládce (skládkovné) ze skla zatříděného do Katalogu odpadů pod kódem 17 02 02</t>
  </si>
  <si>
    <t>102</t>
  </si>
  <si>
    <t>https://podminky.urs.cz/item/CS_URS_2023_02/997013804</t>
  </si>
  <si>
    <t>997013811</t>
  </si>
  <si>
    <t>Poplatek za uložení stavebního odpadu na skládce (skládkovné) dřevěného zatříděného do Katalogu odpadů pod kódem 17 02 01</t>
  </si>
  <si>
    <t>104</t>
  </si>
  <si>
    <t>https://podminky.urs.cz/item/CS_URS_2023_02/997013811</t>
  </si>
  <si>
    <t>53</t>
  </si>
  <si>
    <t>997013813</t>
  </si>
  <si>
    <t>Poplatek za uložení stavebního odpadu na skládce (skládkovné) z plastických hmot zatříděného do Katalogu odpadů pod kódem 17 02 03</t>
  </si>
  <si>
    <t>106</t>
  </si>
  <si>
    <t>https://podminky.urs.cz/item/CS_URS_2023_02/997013813</t>
  </si>
  <si>
    <t>997013814</t>
  </si>
  <si>
    <t>Poplatek za uložení stavebního odpadu na skládce (skládkovné) z izolačních materiálů zatříděného do Katalogu odpadů pod kódem 17 06 04</t>
  </si>
  <si>
    <t>108</t>
  </si>
  <si>
    <t>https://podminky.urs.cz/item/CS_URS_2023_02/997013814</t>
  </si>
  <si>
    <t>PSV</t>
  </si>
  <si>
    <t>Práce a dodávky PSV</t>
  </si>
  <si>
    <t>712</t>
  </si>
  <si>
    <t>Povlakové krytiny</t>
  </si>
  <si>
    <t>55</t>
  </si>
  <si>
    <t>712361802</t>
  </si>
  <si>
    <t>Odstranění povlakové krytiny střech plochých do 10° z fólií přilepenou bodově</t>
  </si>
  <si>
    <t>110</t>
  </si>
  <si>
    <t>https://podminky.urs.cz/item/CS_URS_2023_02/712361802</t>
  </si>
  <si>
    <t>"Výkres D.1.1.13"</t>
  </si>
  <si>
    <t>"střecha nad 3.NP"</t>
  </si>
  <si>
    <t>"hydroizolace"</t>
  </si>
  <si>
    <t>19,0*24,8</t>
  </si>
  <si>
    <t>"parozábrana"</t>
  </si>
  <si>
    <t>"střecha nad 2.NP"</t>
  </si>
  <si>
    <t>"geotextilie"</t>
  </si>
  <si>
    <t>96,8</t>
  </si>
  <si>
    <t>"PVC folie"</t>
  </si>
  <si>
    <t>"střecha nad rotundou"</t>
  </si>
  <si>
    <t>154,09</t>
  </si>
  <si>
    <t>712990813</t>
  </si>
  <si>
    <t>Odstranění násypu nebo nánosu ze střech násypu nebo nánosu do 10°, tl. přes 50 do 100 mm</t>
  </si>
  <si>
    <t>112</t>
  </si>
  <si>
    <t>https://podminky.urs.cz/item/CS_URS_2023_02/712990813</t>
  </si>
  <si>
    <t>713</t>
  </si>
  <si>
    <t>Izolace tepelné</t>
  </si>
  <si>
    <t>57</t>
  </si>
  <si>
    <t>713120821</t>
  </si>
  <si>
    <t>Odstranění tepelné izolace podlah z rohoží, pásů, dílců, desek, bloků podlah volně kladených nebo mezi trámy z polystyrenu, tloušťka izolace suchého, tloušťka izolace do 100 mm</t>
  </si>
  <si>
    <t>114</t>
  </si>
  <si>
    <t>https://podminky.urs.cz/item/CS_URS_2023_02/713120821</t>
  </si>
  <si>
    <t>713140813</t>
  </si>
  <si>
    <t>Odstranění tepelné izolace střech plochých z rohoží, pásů, dílců, desek, bloků nadstřešních izolací volně položených z vláknitých materiálů suchých, tloušťka izolace přes 100 mm</t>
  </si>
  <si>
    <t>116</t>
  </si>
  <si>
    <t>https://podminky.urs.cz/item/CS_URS_2023_02/713140813</t>
  </si>
  <si>
    <t>59</t>
  </si>
  <si>
    <t>713140821</t>
  </si>
  <si>
    <t>Odstranění tepelné izolace střech plochých z rohoží, pásů, dílců, desek, bloků nadstřešních izolací volně položených z polystyrenu suchého, tloušťka izolace do 100 mm</t>
  </si>
  <si>
    <t>118</t>
  </si>
  <si>
    <t>https://podminky.urs.cz/item/CS_URS_2023_02/713140821</t>
  </si>
  <si>
    <t>713140823</t>
  </si>
  <si>
    <t>Odstranění tepelné izolace střech plochých z rohoží, pásů, dílců, desek, bloků nadstřešních izolací volně položených z polystyrenu suchého, tloušťka izolace přes 100 mm</t>
  </si>
  <si>
    <t>120</t>
  </si>
  <si>
    <t>https://podminky.urs.cz/item/CS_URS_2023_02/713140823</t>
  </si>
  <si>
    <t>61</t>
  </si>
  <si>
    <t>713140823.1</t>
  </si>
  <si>
    <t>122</t>
  </si>
  <si>
    <t>https://podminky.urs.cz/item/CS_URS_2023_02/713140823.1</t>
  </si>
  <si>
    <t>721</t>
  </si>
  <si>
    <t>Zdravotechnika - vnitřní kanalizace</t>
  </si>
  <si>
    <t>721210823</t>
  </si>
  <si>
    <t>Demontáž kanalizačního příslušenství střešních vtoků DN 125</t>
  </si>
  <si>
    <t>124</t>
  </si>
  <si>
    <t>https://podminky.urs.cz/item/CS_URS_2023_02/721210823</t>
  </si>
  <si>
    <t>762</t>
  </si>
  <si>
    <t>Konstrukce tesařské</t>
  </si>
  <si>
    <t>63</t>
  </si>
  <si>
    <t>7623358R1</t>
  </si>
  <si>
    <t>Demontáž vázaných konstrukcí krovů sklonu do 60° krokví rovnoběžných s okapem (vlašských) na dřevěný podklad, průřezové plochy do 120 cm2</t>
  </si>
  <si>
    <t>126</t>
  </si>
  <si>
    <t>https://podminky.urs.cz/item/CS_URS_2023_02/7623358R1</t>
  </si>
  <si>
    <t>762341811</t>
  </si>
  <si>
    <t>Demontáž bednění a laťování bednění střech rovných, obloukových, sklonu do 60° se všemi nadstřešními konstrukcemi z prken hrubých, hoblovaných tl. do 32 mm</t>
  </si>
  <si>
    <t>128</t>
  </si>
  <si>
    <t>https://podminky.urs.cz/item/CS_URS_2023_02/762341811</t>
  </si>
  <si>
    <t>65</t>
  </si>
  <si>
    <t>762430812</t>
  </si>
  <si>
    <t>Demontáž obložení stěn z cementotřískových desek šroubovaných na sraz, tloušťka desky do 16 mm</t>
  </si>
  <si>
    <t>130</t>
  </si>
  <si>
    <t>https://podminky.urs.cz/item/CS_URS_2023_02/762430812</t>
  </si>
  <si>
    <t>762953801</t>
  </si>
  <si>
    <t>Demontáž teras nášlapné vrstvy z dřevěných nebo dřevoplastových prken, připevněných šroubováním</t>
  </si>
  <si>
    <t>132</t>
  </si>
  <si>
    <t>https://podminky.urs.cz/item/CS_URS_2023_02/762953801</t>
  </si>
  <si>
    <t>"Demontáž stupínku"</t>
  </si>
  <si>
    <t>3,0*1,5</t>
  </si>
  <si>
    <t>4,5</t>
  </si>
  <si>
    <t>59,9</t>
  </si>
  <si>
    <t>763</t>
  </si>
  <si>
    <t>Konstrukce suché výstavby</t>
  </si>
  <si>
    <t>67</t>
  </si>
  <si>
    <t>763411811</t>
  </si>
  <si>
    <t>Demontáž sanitárních příček vhodných do mokrého nebo suchého prostředí z desek</t>
  </si>
  <si>
    <t>134</t>
  </si>
  <si>
    <t>https://podminky.urs.cz/item/CS_URS_2023_02/763411811</t>
  </si>
  <si>
    <t>(1,2*4+0,15*4+0,3*4)*2,0</t>
  </si>
  <si>
    <t>763411821</t>
  </si>
  <si>
    <t>Demontáž sanitárních příček vhodných do mokrého nebo suchého prostředí dveří</t>
  </si>
  <si>
    <t>136</t>
  </si>
  <si>
    <t>https://podminky.urs.cz/item/CS_URS_2023_02/763411821</t>
  </si>
  <si>
    <t>69</t>
  </si>
  <si>
    <t>763431802</t>
  </si>
  <si>
    <t>Demontáž podhledu minerálního na zavěšeném na roštu polozapuštěném</t>
  </si>
  <si>
    <t>138</t>
  </si>
  <si>
    <t>https://podminky.urs.cz/item/CS_URS_2023_02/763431802</t>
  </si>
  <si>
    <t>66,72</t>
  </si>
  <si>
    <t>74,67</t>
  </si>
  <si>
    <t>35,72+21,22+21,22+32,74+35,64+21,22+21,22+32,17</t>
  </si>
  <si>
    <t>764</t>
  </si>
  <si>
    <t>Konstrukce klempířské</t>
  </si>
  <si>
    <t>764002851</t>
  </si>
  <si>
    <t>Demontáž klempířských konstrukcí oplechování parapetů do suti</t>
  </si>
  <si>
    <t>140</t>
  </si>
  <si>
    <t>https://podminky.urs.cz/item/CS_URS_2023_02/764002851</t>
  </si>
  <si>
    <t>1,2*2</t>
  </si>
  <si>
    <t>3,6</t>
  </si>
  <si>
    <t>0,25*17</t>
  </si>
  <si>
    <t>1,2*4</t>
  </si>
  <si>
    <t>1,0*9</t>
  </si>
  <si>
    <t>0,6*14</t>
  </si>
  <si>
    <t>2,728</t>
  </si>
  <si>
    <t>1,2*24</t>
  </si>
  <si>
    <t>71</t>
  </si>
  <si>
    <t>764002871</t>
  </si>
  <si>
    <t>Demontáž klempířských konstrukcí lemování zdí do suti</t>
  </si>
  <si>
    <t>142</t>
  </si>
  <si>
    <t>https://podminky.urs.cz/item/CS_URS_2023_02/764002871</t>
  </si>
  <si>
    <t>35,9</t>
  </si>
  <si>
    <t>42,17+46,8</t>
  </si>
  <si>
    <t>766</t>
  </si>
  <si>
    <t>Konstrukce truhlářské</t>
  </si>
  <si>
    <t>766421821</t>
  </si>
  <si>
    <t>Demontáž obložení podhledů palubkami</t>
  </si>
  <si>
    <t>144</t>
  </si>
  <si>
    <t>https://podminky.urs.cz/item/CS_URS_2023_02/766421821</t>
  </si>
  <si>
    <t>73</t>
  </si>
  <si>
    <t>766441823</t>
  </si>
  <si>
    <t>Demontáž parapetních desek dřevěných nebo plastových šířky do 300 mm, délky přes 2000 mm</t>
  </si>
  <si>
    <t>146</t>
  </si>
  <si>
    <t>https://podminky.urs.cz/item/CS_URS_2023_02/766441823</t>
  </si>
  <si>
    <t>"Výkres D.1.1.04. D.1.1.05, D.1.1.06"</t>
  </si>
  <si>
    <t>766691914</t>
  </si>
  <si>
    <t>Ostatní práce vyvěšení nebo zavěšení křídel dřevěných dveřních, plochy do 2 m2</t>
  </si>
  <si>
    <t>148</t>
  </si>
  <si>
    <t>https://podminky.urs.cz/item/CS_URS_2023_02/766691914</t>
  </si>
  <si>
    <t>75</t>
  </si>
  <si>
    <t>766691915</t>
  </si>
  <si>
    <t>Ostatní práce vyvěšení nebo zavěšení křídel dřevěných dveřních, plochy přes 2 m2</t>
  </si>
  <si>
    <t>150</t>
  </si>
  <si>
    <t>https://podminky.urs.cz/item/CS_URS_2023_02/766691915</t>
  </si>
  <si>
    <t>767</t>
  </si>
  <si>
    <t>Konstrukce zámečnické</t>
  </si>
  <si>
    <t>767112812</t>
  </si>
  <si>
    <t>Demontáž stěn a příček pro zasklení svařovaných</t>
  </si>
  <si>
    <t>152</t>
  </si>
  <si>
    <t>https://podminky.urs.cz/item/CS_URS_2023_02/767112812</t>
  </si>
  <si>
    <t>3,2*2,98</t>
  </si>
  <si>
    <t>3,2*3,28*3+4,0*3,28</t>
  </si>
  <si>
    <t>3,046*4,2</t>
  </si>
  <si>
    <t>3,2*3,28*2</t>
  </si>
  <si>
    <t>77</t>
  </si>
  <si>
    <t>767161824</t>
  </si>
  <si>
    <t>Demontáž zábradlí do suti schodišťového nerozebíratelný spoj hmotnosti 1 m zábradlí přes 20 kg</t>
  </si>
  <si>
    <t>154</t>
  </si>
  <si>
    <t>https://podminky.urs.cz/item/CS_URS_2023_02/767161824</t>
  </si>
  <si>
    <t>15+15</t>
  </si>
  <si>
    <t>8+8</t>
  </si>
  <si>
    <t>767581803</t>
  </si>
  <si>
    <t>Demontáž podhledů tvarovaných plechů</t>
  </si>
  <si>
    <t>156</t>
  </si>
  <si>
    <t>https://podminky.urs.cz/item/CS_URS_2023_02/767581803</t>
  </si>
  <si>
    <t>79</t>
  </si>
  <si>
    <t>767991801</t>
  </si>
  <si>
    <t>Demontáž výrobků z kompozitů pomocné nebo nosné konstrukce z profilů</t>
  </si>
  <si>
    <t>kg</t>
  </si>
  <si>
    <t>158</t>
  </si>
  <si>
    <t>https://podminky.urs.cz/item/CS_URS_2023_02/767991801</t>
  </si>
  <si>
    <t>"demontáž schodišťové plošiny pro imobilní"</t>
  </si>
  <si>
    <t>300</t>
  </si>
  <si>
    <t>"demontáž vyrovnávací plošiny-zachovat ke zpětné montáži"</t>
  </si>
  <si>
    <t>400</t>
  </si>
  <si>
    <t>771</t>
  </si>
  <si>
    <t>Podlahy z dlaždic</t>
  </si>
  <si>
    <t>771271812</t>
  </si>
  <si>
    <t>Demontáž obkladů schodišť z dlaždic keramických kladených do malty stupnic přes 250 do 350 mm</t>
  </si>
  <si>
    <t>160</t>
  </si>
  <si>
    <t>https://podminky.urs.cz/item/CS_URS_2023_02/771271812</t>
  </si>
  <si>
    <t>1,5*22</t>
  </si>
  <si>
    <t>81</t>
  </si>
  <si>
    <t>771271832</t>
  </si>
  <si>
    <t>Demontáž obkladů schodišť z dlaždic keramických kladených do malty podstupnic do 250 mm</t>
  </si>
  <si>
    <t>162</t>
  </si>
  <si>
    <t>https://podminky.urs.cz/item/CS_URS_2023_02/771271832</t>
  </si>
  <si>
    <t>22*1,5</t>
  </si>
  <si>
    <t>771571810</t>
  </si>
  <si>
    <t>Demontáž podlah z dlaždic keramických kladených do malty</t>
  </si>
  <si>
    <t>164</t>
  </si>
  <si>
    <t>https://podminky.urs.cz/item/CS_URS_2023_02/771571810</t>
  </si>
  <si>
    <t>78,02</t>
  </si>
  <si>
    <t>87,33+17,02+50,15+3,43+4,8+6,08+4,6+8,77+4,2+4,98+9,53</t>
  </si>
  <si>
    <t>6,0+10,38+5,4+4,98+9,53</t>
  </si>
  <si>
    <t>35,37</t>
  </si>
  <si>
    <t>776</t>
  </si>
  <si>
    <t>Podlahy povlakové</t>
  </si>
  <si>
    <t>83</t>
  </si>
  <si>
    <t>776201812</t>
  </si>
  <si>
    <t>Demontáž povlakových podlahovin lepených ručně s podložkou</t>
  </si>
  <si>
    <t>166</t>
  </si>
  <si>
    <t>https://podminky.urs.cz/item/CS_URS_2023_02/776201812</t>
  </si>
  <si>
    <t>"PVC" 110,49+32,64+111,45+15,59</t>
  </si>
  <si>
    <t>"PVC" 78,62+42,31+74,67+16,54+4,08+2,88+5,33+75,31+4,19+3,51+28,33+75,54+11,32+0,99</t>
  </si>
  <si>
    <t>"PVC" 35,72+21,22+21,22+32,74+35,64+21,22+21,22+32,17</t>
  </si>
  <si>
    <t>138,11</t>
  </si>
  <si>
    <t>HZS</t>
  </si>
  <si>
    <t>Hodinové zúčtovací sazby</t>
  </si>
  <si>
    <t>HZS2121</t>
  </si>
  <si>
    <t>Hodinové zúčtovací sazby profesí PSV provádění stavebních konstrukcí truhlář</t>
  </si>
  <si>
    <t>hod</t>
  </si>
  <si>
    <t>262144</t>
  </si>
  <si>
    <t>168</t>
  </si>
  <si>
    <t>https://podminky.urs.cz/item/CS_URS_2023_02/HZS2121</t>
  </si>
  <si>
    <t>"Demontáž nábytku-zachovat ke zpětné montáži"</t>
  </si>
  <si>
    <t>"Demontáž nábytku-do suti"</t>
  </si>
  <si>
    <t>85</t>
  </si>
  <si>
    <t>HZS2231</t>
  </si>
  <si>
    <t>Hodinové zúčtovací sazby profesí PSV provádění stavebních instalací elektrikář</t>
  </si>
  <si>
    <t>170</t>
  </si>
  <si>
    <t>https://podminky.urs.cz/item/CS_URS_2023_02/HZS2231</t>
  </si>
  <si>
    <t>"demontáž interaktivních tabulí a projektorů"</t>
  </si>
  <si>
    <t>"dát k dispozici uživateli"</t>
  </si>
  <si>
    <t>02 - Stavební úpravy</t>
  </si>
  <si>
    <t xml:space="preserve">    2 - Zakládání</t>
  </si>
  <si>
    <t xml:space="preserve">    3 - Svislé a kompletní konstrukce</t>
  </si>
  <si>
    <t xml:space="preserve">    4 - Vodorovné konstrukce</t>
  </si>
  <si>
    <t xml:space="preserve">    5 - Komunikace pozemní</t>
  </si>
  <si>
    <t xml:space="preserve">    6 - Úpravy povrchu, podlahy, osazení</t>
  </si>
  <si>
    <t xml:space="preserve">    998 - Přesun hmot</t>
  </si>
  <si>
    <t xml:space="preserve">    711 - Izolace proti vodě, vlhkosti a plynům</t>
  </si>
  <si>
    <t xml:space="preserve">    714 - Akustická a protiotřesová opatření</t>
  </si>
  <si>
    <t xml:space="preserve">    781 - Dokončovací práce - obklady</t>
  </si>
  <si>
    <t xml:space="preserve">    783 - Dokončovací práce - nátěry</t>
  </si>
  <si>
    <t xml:space="preserve">    784 - Dokončovací práce - malby a tapety</t>
  </si>
  <si>
    <t xml:space="preserve">    786 - Dokončovací práce - čalounické úpravy</t>
  </si>
  <si>
    <t>174111102</t>
  </si>
  <si>
    <t>Zásyp sypaninou z jakékoliv horniny ručně s uložením výkopku ve vrstvách se zhutněním v uzavřených prostorách s urovnáním povrchu zásypu</t>
  </si>
  <si>
    <t>https://podminky.urs.cz/item/CS_URS_2023_02/174111102</t>
  </si>
  <si>
    <t>"Výkres D.1.1.21"</t>
  </si>
  <si>
    <t>10,2*0,34*1,08</t>
  </si>
  <si>
    <t>181912112</t>
  </si>
  <si>
    <t>Úprava pláně vyrovnáním výškových rozdílů ručně v hornině třídy těžitelnosti I skupiny 3 se zhutněním</t>
  </si>
  <si>
    <t>https://podminky.urs.cz/item/CS_URS_2023_02/181912112</t>
  </si>
  <si>
    <t>"výkres D.1.17"</t>
  </si>
  <si>
    <t>"terasa 1 a 2"</t>
  </si>
  <si>
    <t>Zakládání</t>
  </si>
  <si>
    <t>213141111</t>
  </si>
  <si>
    <t>Zřízení vrstvy z geotextilie filtrační, separační, odvodňovací, ochranné, výztužné nebo protierozní v rovině nebo ve sklonu do 1:5, šířky do 3 m</t>
  </si>
  <si>
    <t>https://podminky.urs.cz/item/CS_URS_2023_02/213141111</t>
  </si>
  <si>
    <t>M</t>
  </si>
  <si>
    <t>69311081</t>
  </si>
  <si>
    <t>geotextilie netkaná separační, ochranná, filtrační, drenážní PES 300g/m2</t>
  </si>
  <si>
    <t>143,2*1,1845 "Přepočtené koeficientem množství</t>
  </si>
  <si>
    <t>271572211</t>
  </si>
  <si>
    <t>Podsyp pod základové konstrukce se zhutněním a urovnáním povrchu ze štěrkopísku netříděného</t>
  </si>
  <si>
    <t>https://podminky.urs.cz/item/CS_URS_2023_02/271572211</t>
  </si>
  <si>
    <t>"Výkres D.1.1.16"</t>
  </si>
  <si>
    <t>3,5*3,3*0,15</t>
  </si>
  <si>
    <t>273321411</t>
  </si>
  <si>
    <t>Základy z betonu železového (bez výztuže) desky z betonu bez zvláštních nároků na prostředí tř. C 20/25</t>
  </si>
  <si>
    <t>https://podminky.urs.cz/item/CS_URS_2023_02/273321411</t>
  </si>
  <si>
    <t>3,5*3,3*0,3</t>
  </si>
  <si>
    <t>(3,5*3,3)-(2,1*2,3)*0,15</t>
  </si>
  <si>
    <t>Svislé a kompletní konstrukce</t>
  </si>
  <si>
    <t>311113143</t>
  </si>
  <si>
    <t>Nadzákladové zdi z tvárnic ztraceného bednění betonových hladkých, včetně výplně z betonu třídy C 20/25, tloušťky zdiva přes 200 do 250 mm</t>
  </si>
  <si>
    <t>https://podminky.urs.cz/item/CS_URS_2023_02/311113143</t>
  </si>
  <si>
    <t>"Výkres D.1.1.16, D.1.1.17, D.1.1.18, D.1.1.19"</t>
  </si>
  <si>
    <t>8,8*15,53</t>
  </si>
  <si>
    <t>8,8*1,08</t>
  </si>
  <si>
    <t>"odečet otvorů" -1,18*2,28*3</t>
  </si>
  <si>
    <t>311235121</t>
  </si>
  <si>
    <t>Zdivo jednovrstvé z cihel děrovaných broušených na celoplošnou tenkovrstvou maltu, pevnost cihel do P10, tl. zdiva 200 mm</t>
  </si>
  <si>
    <t>https://podminky.urs.cz/item/CS_URS_2023_02/311235121</t>
  </si>
  <si>
    <t>"Výkres D.1.1.17, D.1.1.18, D.1.1.19"</t>
  </si>
  <si>
    <t>2,2*3,1</t>
  </si>
  <si>
    <t>(2,2+2,05)*3,4</t>
  </si>
  <si>
    <t>"výtahová šachta"</t>
  </si>
  <si>
    <t>(2,7*3,8)-(0,9*1,97)</t>
  </si>
  <si>
    <t>311235145</t>
  </si>
  <si>
    <t>Zdivo jednovrstvé z cihel děrovaných broušených na celoplošnou tenkovrstvou maltu, pevnost cihel přes P10 do P15, tl. zdiva 250 mm</t>
  </si>
  <si>
    <t>https://podminky.urs.cz/item/CS_URS_2023_02/311235145</t>
  </si>
  <si>
    <t>"Výkres D.1.1.17"</t>
  </si>
  <si>
    <t>311272031</t>
  </si>
  <si>
    <t>Zdivo z pórobetonových tvárnic na tenké maltové lože, tl. zdiva 200 mm pevnost tvárnic přes P2 do P4, objemová hmotnost přes 450 do 600 kg/m3 hladkých</t>
  </si>
  <si>
    <t>https://podminky.urs.cz/item/CS_URS_2023_02/311272031</t>
  </si>
  <si>
    <t>"Výkres D.1.1.19"</t>
  </si>
  <si>
    <t>11,3*3,45</t>
  </si>
  <si>
    <t>"odečet otvorů" -(1,0*2,33*9+0,7*2,73)</t>
  </si>
  <si>
    <t>"atika"</t>
  </si>
  <si>
    <t>10,4*0,510</t>
  </si>
  <si>
    <t>11,09*1,1</t>
  </si>
  <si>
    <t>8,12*0,79</t>
  </si>
  <si>
    <t>311272141</t>
  </si>
  <si>
    <t>Zdivo z pórobetonových tvárnic na tenké maltové lože, tl. zdiva 250 mm pevnost tvárnic přes P2 do P4, objemová hmotnost přes 450 do 600 kg/m3 na pero a drážku</t>
  </si>
  <si>
    <t>https://podminky.urs.cz/item/CS_URS_2023_02/311272141</t>
  </si>
  <si>
    <t>"Výkres D.1.1.17, D.1.1.19"</t>
  </si>
  <si>
    <t>5,5*1,55</t>
  </si>
  <si>
    <t>7,2*0,87</t>
  </si>
  <si>
    <t>(20,9+18,4+0,675)*7,1</t>
  </si>
  <si>
    <t>-0,6*2,33*14</t>
  </si>
  <si>
    <t>(1,18+3,9)*3,6</t>
  </si>
  <si>
    <t>22,3*0,87</t>
  </si>
  <si>
    <t>3,0*0,87</t>
  </si>
  <si>
    <t>"odečet otvorů" -1,0*3,32</t>
  </si>
  <si>
    <t>311272221</t>
  </si>
  <si>
    <t>Zdivo z pórobetonových tvárnic na tenké maltové lože, tl. zdiva 300 mm pevnost tvárnic do P2, objemová hmotnost do 450 kg/m3 na pero a drážku</t>
  </si>
  <si>
    <t>https://podminky.urs.cz/item/CS_URS_2023_02/311272221</t>
  </si>
  <si>
    <t>"Výkres D.1.1.18"</t>
  </si>
  <si>
    <t>0,8*8,53</t>
  </si>
  <si>
    <t>(20,5+18,4)*4,4</t>
  </si>
  <si>
    <t>"odečet otvorů" -0,6*2,5*14</t>
  </si>
  <si>
    <t>311272341</t>
  </si>
  <si>
    <t>Zdivo z pórobetonových tvárnic na tenké maltové lože, tl. zdiva 375 mm pevnost tvárnic přes P2 do P4, objemová hmotnost přes 450 do 600 kg/m3 na pero a drážku</t>
  </si>
  <si>
    <t>https://podminky.urs.cz/item/CS_URS_2023_02/311272341</t>
  </si>
  <si>
    <t>"Výkres D.1.1.18, D.1.1.19"</t>
  </si>
  <si>
    <t>0,25*0,62*14</t>
  </si>
  <si>
    <t>0,45*8,53</t>
  </si>
  <si>
    <t>(2,45+2,95)*4,4</t>
  </si>
  <si>
    <t>1,7*3,35-(1,0*0,62)</t>
  </si>
  <si>
    <t>3,8*3,35</t>
  </si>
  <si>
    <t>311361821</t>
  </si>
  <si>
    <t>Výztuž nadzákladových zdí nosných svislých nebo odkloněných od svislice, rovných nebo oblých z betonářské oceli 10 505 (R) nebo BSt 500</t>
  </si>
  <si>
    <t>https://podminky.urs.cz/item/CS_URS_2023_02/311361821</t>
  </si>
  <si>
    <t>317361821</t>
  </si>
  <si>
    <t>Výztuž překladů, říms, žlabů, žlabových říms, klenbových pásů z betonářské oceli 10 505 (R) nebo BSt 500</t>
  </si>
  <si>
    <t>https://podminky.urs.cz/item/CS_URS_2023_02/317361821</t>
  </si>
  <si>
    <t>"L60x6" (1,25*23+1,35*4+1,65*7+1,15*2+1,75*2+1,5*2+1,1*2+1,9*2+2,25*2)*2*5,49/1000</t>
  </si>
  <si>
    <t>"L50x6" (1,25*2+1,65*2)*2*4,47/1000</t>
  </si>
  <si>
    <t>"IPE140" (1,6*7+2,4*9+0,95*5+1,8*5+2,0*4+1,3*5+1,2*2)*2*14,4/1000</t>
  </si>
  <si>
    <t>317941121</t>
  </si>
  <si>
    <t>Osazování ocelových válcovaných nosníků na zdivu I nebo IE nebo U nebo UE nebo L do č. 12 nebo výšky do 120 mm</t>
  </si>
  <si>
    <t>https://podminky.urs.cz/item/CS_URS_2023_02/317941121</t>
  </si>
  <si>
    <t>""Překlady 1. PP""</t>
  </si>
  <si>
    <t>"PR1" ((1,25*5,42*2)*7)/1000</t>
  </si>
  <si>
    <t>"PR2" ((1,35*5,42*2)*2)/1000</t>
  </si>
  <si>
    <t>"PR3" ((1,65*5,42*2)*4)/1000</t>
  </si>
  <si>
    <t>"PR5" (1,75*5,42*2)/1000</t>
  </si>
  <si>
    <t>""Překlady 1. NP""</t>
  </si>
  <si>
    <t>"PR1" (1,25*4,47*2)/1000</t>
  </si>
  <si>
    <t>"PR2" ((1,25*5,42*2)*9)/1000</t>
  </si>
  <si>
    <t>"PR3" (1,35*5,42*2)/1000</t>
  </si>
  <si>
    <t>"PR4"(1,65*4,47*2)/1000</t>
  </si>
  <si>
    <t>"PR5" (1,65*5,42*2)/1000</t>
  </si>
  <si>
    <t>"PR6" (1,15*5,42*2)/1000</t>
  </si>
  <si>
    <t>"PR8" (1,5*5,42*2)/1000</t>
  </si>
  <si>
    <t>""Překlady 2. NP""</t>
  </si>
  <si>
    <t>"PR1" ((1,25*4,47*2)*2)/1000</t>
  </si>
  <si>
    <t>"PR2" ((1,25*5,42*2)*8)/1000</t>
  </si>
  <si>
    <t>"PR4" (1,65*4,47*2)/1000</t>
  </si>
  <si>
    <t>"PR8" (1,10*5,42*2)/1000</t>
  </si>
  <si>
    <t>"PR9" (1,90*5,42*2)/1000</t>
  </si>
  <si>
    <t>"PR10" (2,25*5,42*2)/1000</t>
  </si>
  <si>
    <t>"PR11" (1,25*10,6*2)/1000</t>
  </si>
  <si>
    <t>13010422</t>
  </si>
  <si>
    <t>úhelník ocelový rovnostranný jakost S235JR (11 375) 50x50x6mm</t>
  </si>
  <si>
    <t>P</t>
  </si>
  <si>
    <t>Poznámka k položce:_x000D_
Poznámka k položce: Hmotnost: 4,47 kg/m</t>
  </si>
  <si>
    <t>13010424</t>
  </si>
  <si>
    <t>úhelník ocelový rovnostranný jakost S235JR (11 375) 60x60x6mm</t>
  </si>
  <si>
    <t>Poznámka k položce:_x000D_
Poznámka k položce: Hmotnost: 5,47 kg/m</t>
  </si>
  <si>
    <t>13010744</t>
  </si>
  <si>
    <t>ocel profilová jakost S235JR (11 375) průřez IPE 120</t>
  </si>
  <si>
    <t>Poznámka k položce:_x000D_
Poznámka k položce: Hmotnost: 10,60 kg/m</t>
  </si>
  <si>
    <t>317941123</t>
  </si>
  <si>
    <t>Osazování ocelových válcovaných nosníků na zdivu I nebo IE nebo U nebo UE nebo L č. 14 až 22 nebo výšky do 220 mm</t>
  </si>
  <si>
    <t>https://podminky.urs.cz/item/CS_URS_2023_02/317941123</t>
  </si>
  <si>
    <t>""předlady 1. PP""</t>
  </si>
  <si>
    <t>"PR4" ((12,9*4*1,6))/1000</t>
  </si>
  <si>
    <t>"PR6" (12,9*2*0,95)/1000</t>
  </si>
  <si>
    <t>"PR7" (12,9*3*0,95)/1000</t>
  </si>
  <si>
    <t>"PR8" (12,9*2*1,85)/1000</t>
  </si>
  <si>
    <t>"PR9" (12,9*3*1,85)/1000</t>
  </si>
  <si>
    <t>"PR10" (12,9*4*2,00)/1000</t>
  </si>
  <si>
    <t>"PR11" ((12,9*3*1,30)*2)/1000</t>
  </si>
  <si>
    <t>"PR12" (12,9*2*1,30)/1000</t>
  </si>
  <si>
    <t>"PR13" (12,9*2*1,60)/1000</t>
  </si>
  <si>
    <t>""předlady 1. NP""</t>
  </si>
  <si>
    <t>"PR7" ((12,9*3*2,4)*2)/1000</t>
  </si>
  <si>
    <t>""předlady 2. NP""</t>
  </si>
  <si>
    <t>"PR7" ((12,9*3*2,4)*3)/1000</t>
  </si>
  <si>
    <t>13010746</t>
  </si>
  <si>
    <t>ocel profilová jakost S235JR (11 375) průřez IPE 140</t>
  </si>
  <si>
    <t>Poznámka k položce:_x000D_
Poznámka k položce: Hmotnost: 13,40 kg/m</t>
  </si>
  <si>
    <t>340271021</t>
  </si>
  <si>
    <t>Zazdívka otvorů v příčkách nebo stěnách pórobetonovými tvárnicemi plochy přes 0,25 m2 do 1 m2, objemová hmotnost 500 kg/m3, tloušťka příčky 100 mm</t>
  </si>
  <si>
    <t>https://podminky.urs.cz/item/CS_URS_2023_02/340271021</t>
  </si>
  <si>
    <t>0,9*3,35*4</t>
  </si>
  <si>
    <t>342272205</t>
  </si>
  <si>
    <t>Příčky z pórobetonových tvárnic hladkých na tenké maltové lože objemová hmotnost do 500 kg/m3, tloušťka příčky 50 mm</t>
  </si>
  <si>
    <t>https://podminky.urs.cz/item/CS_URS_2023_02/342272205</t>
  </si>
  <si>
    <t>(4,0+2,8+2,8)*1,5</t>
  </si>
  <si>
    <t>(3,55+1,1*2)*1,5</t>
  </si>
  <si>
    <t>342272225</t>
  </si>
  <si>
    <t>Příčky z pórobetonových tvárnic hladkých na tenké maltové lože objemová hmotnost do 500 kg/m3, tloušťka příčky 100 mm</t>
  </si>
  <si>
    <t>https://podminky.urs.cz/item/CS_URS_2023_02/342272225</t>
  </si>
  <si>
    <t>(0,7*6+0,65*2)*3,05</t>
  </si>
  <si>
    <t>(0,65*3+0,7*7+0,75+1,2+1,6+1,75*2)*3,35</t>
  </si>
  <si>
    <t>(0,7+1,0*4+0,9*4)*3,35</t>
  </si>
  <si>
    <t>1,1*3,35</t>
  </si>
  <si>
    <t>342272235</t>
  </si>
  <si>
    <t>Příčky z pórobetonových tvárnic hladkých na tenké maltové lože objemová hmotnost do 500 kg/m3, tloušťka příčky 125 mm</t>
  </si>
  <si>
    <t>https://podminky.urs.cz/item/CS_URS_2023_02/342272235</t>
  </si>
  <si>
    <t>(6,9+3,3+1,5+4,0+2,8+2,6+3,5+2,2+3,2+1,9+6,95+2,8+3,0+2,35+4,4+4,4+2,0+1,65+2,0+4,4)*3,05</t>
  </si>
  <si>
    <t>"odečet otvorů" -(0,6*1,97+0,8*1,97*7+0,9*1,97*6)</t>
  </si>
  <si>
    <t>(2,8+4,95+2,95+2,35+2,35+2,35+1,95+4,0+7,0+2,4+1,5+6,8+6,8+3,2+5,1+1,2+3,3+3,3+3,45+1,2+6,8)*3,35</t>
  </si>
  <si>
    <t>3,35*(3*0,6)*6</t>
  </si>
  <si>
    <t>"odečet otvorů" -(0,8*1,97*9+0,6*1,97*2+1,6*2,9+0,9*1,97)</t>
  </si>
  <si>
    <t>(1,95+2,35+2,35+3,7+2,9+2,35+4,4+2,18+7,8+2,35+7,8*3+8,3+0,3*3)*3,35</t>
  </si>
  <si>
    <t>3,35*(0,5+0,5+0,65)*2</t>
  </si>
  <si>
    <t>3,35*(0,45+0,45+0,97)</t>
  </si>
  <si>
    <t>3,35*(0,6+0,6+3,275)</t>
  </si>
  <si>
    <t>"odečet otvorů" -(0,8*1,97*4+0,8*2,1+0,9*0,9)</t>
  </si>
  <si>
    <t>(5,3+3,35+1,4+3,2+4,4+7,4+5,65+4,05+0,3*2)*3,35</t>
  </si>
  <si>
    <t>"odečet otvorů" -(1,2*2,1+0,8*1,97*2+1,6*1,97+0,9*1,97*2+0,8*2,1)</t>
  </si>
  <si>
    <t>342272245</t>
  </si>
  <si>
    <t>Příčky z pórobetonových tvárnic hladkých na tenké maltové lože objemová hmotnost do 500 kg/m3, tloušťka příčky 150 mm</t>
  </si>
  <si>
    <t>https://podminky.urs.cz/item/CS_URS_2023_02/342272245</t>
  </si>
  <si>
    <t>2,8*3,05</t>
  </si>
  <si>
    <t>(1,8+1,9)*3,35</t>
  </si>
  <si>
    <t>(1,6+8,0+0,75)*3,35</t>
  </si>
  <si>
    <t>"odečet otvorů" -(0,8*1,97+1,1*2,1)</t>
  </si>
  <si>
    <t>-(0,7*1,97+3,06*2,2)</t>
  </si>
  <si>
    <t>0,3*1,1*4</t>
  </si>
  <si>
    <t>1,6*3,35</t>
  </si>
  <si>
    <t>346244381</t>
  </si>
  <si>
    <t>Plentování ocelových válcovaných nosníků jednostranné cihlami na maltu, výška stojiny do 200 mm</t>
  </si>
  <si>
    <t>https://podminky.urs.cz/item/CS_URS_2023_02/346244381</t>
  </si>
  <si>
    <t>2,4*2*0,15</t>
  </si>
  <si>
    <t>Vodorovné konstrukce</t>
  </si>
  <si>
    <t>411321515</t>
  </si>
  <si>
    <t>Stropy z betonu železového (bez výztuže) stropů deskových, plochých střech, desek balkonových, desek hřibových stropů včetně hlavic hřibových sloupů tř. C 20/25</t>
  </si>
  <si>
    <t>https://podminky.urs.cz/item/CS_URS_2023_02/411321515</t>
  </si>
  <si>
    <t>"Výkres D.1.1.31-34"</t>
  </si>
  <si>
    <t>5,5*0,12</t>
  </si>
  <si>
    <t>((6,3*3,6)-(2,14*2,35))*0,2*3</t>
  </si>
  <si>
    <t>((2,7*1,2)-(1,7*0,8))*0,125</t>
  </si>
  <si>
    <t>4,2*0,25</t>
  </si>
  <si>
    <t>(1,2*6,3)*0,2*11</t>
  </si>
  <si>
    <t>(0,5*6,3)*0,2*2</t>
  </si>
  <si>
    <t>((1,7*2,3)+(1,83*2,075))*0,2</t>
  </si>
  <si>
    <t>"odečet prostupů"</t>
  </si>
  <si>
    <t>-0,4*0,4*5</t>
  </si>
  <si>
    <t>-0,45*0,45*4</t>
  </si>
  <si>
    <t>-2,9*0,4</t>
  </si>
  <si>
    <t>-0,67*0,3*2</t>
  </si>
  <si>
    <t>-2,0*0,4</t>
  </si>
  <si>
    <t>411351011</t>
  </si>
  <si>
    <t>Bednění stropních konstrukcí - bez podpěrné konstrukce desek tloušťky stropní desky přes 5 do 25 cm zřízení</t>
  </si>
  <si>
    <t>https://podminky.urs.cz/item/CS_URS_2023_02/411351011</t>
  </si>
  <si>
    <t>5,5</t>
  </si>
  <si>
    <t>((6,3*3,6)-(2,14*2,35))*3</t>
  </si>
  <si>
    <t>((2,7*1,2)-(1,7*0,8))</t>
  </si>
  <si>
    <t>4,2</t>
  </si>
  <si>
    <t>(1,2*6,3)*11</t>
  </si>
  <si>
    <t>(0,5*6,3)*2</t>
  </si>
  <si>
    <t>((1,7*2,3)+(1,83*2,075))</t>
  </si>
  <si>
    <t>411351012</t>
  </si>
  <si>
    <t>Bednění stropních konstrukcí - bez podpěrné konstrukce desek tloušťky stropní desky přes 5 do 25 cm odstranění</t>
  </si>
  <si>
    <t>https://podminky.urs.cz/item/CS_URS_2023_02/411351012</t>
  </si>
  <si>
    <t>411354311</t>
  </si>
  <si>
    <t>Podpěrná konstrukce stropů - desek, kleneb a skořepin výška podepření do 4 m tloušťka stropu přes 5 do 15 cm zřízení</t>
  </si>
  <si>
    <t>https://podminky.urs.cz/item/CS_URS_2023_02/411354311</t>
  </si>
  <si>
    <t>411354312</t>
  </si>
  <si>
    <t>Podpěrná konstrukce stropů - desek, kleneb a skořepin výška podepření do 4 m tloušťka stropu přes 5 do 15 cm odstranění</t>
  </si>
  <si>
    <t>https://podminky.urs.cz/item/CS_URS_2023_02/411354312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</si>
  <si>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</si>
  <si>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</si>
  <si>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</si>
  <si>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417321414</t>
  </si>
  <si>
    <t>Ztužující pásy a věnce z betonu železového (bez výztuže) tř. C 20/25</t>
  </si>
  <si>
    <t>https://podminky.urs.cz/item/CS_URS_2023_02/417321414</t>
  </si>
  <si>
    <t>"výkres D1.1.20-27"</t>
  </si>
  <si>
    <t>0,25*0,15*12,1</t>
  </si>
  <si>
    <t>0,33*0,25*7,5*2</t>
  </si>
  <si>
    <t>0,3*0,3*38,9</t>
  </si>
  <si>
    <t>0,5*0,37*38,9</t>
  </si>
  <si>
    <t>0,47*0,45*38,9</t>
  </si>
  <si>
    <t>0,25*0,45*2,4*20</t>
  </si>
  <si>
    <t>417351115</t>
  </si>
  <si>
    <t>Bednění bočnic ztužujících pásů a věnců včetně vzpěr zřízení</t>
  </si>
  <si>
    <t>https://podminky.urs.cz/item/CS_URS_2023_02/417351115</t>
  </si>
  <si>
    <t>"bednění prostupů"</t>
  </si>
  <si>
    <t>(0,4*0,4)*2*0,2*5</t>
  </si>
  <si>
    <t>(0,45*0,45)*2*0,2*4</t>
  </si>
  <si>
    <t>(2,9*0,4)*2*0,2</t>
  </si>
  <si>
    <t>(0,67*0,3)*2*0,2*2</t>
  </si>
  <si>
    <t>(2,0*0,4)*2*0,2</t>
  </si>
  <si>
    <t>"věnce"</t>
  </si>
  <si>
    <t>0,15*12,1</t>
  </si>
  <si>
    <t>0,25*7,5*2</t>
  </si>
  <si>
    <t>0,3*38,9</t>
  </si>
  <si>
    <t>0,5*38,9</t>
  </si>
  <si>
    <t>0,47*38,9</t>
  </si>
  <si>
    <t>0,45*2,4*20</t>
  </si>
  <si>
    <t>417351116</t>
  </si>
  <si>
    <t>Bednění bočnic ztužujících pásů a věnců včetně vzpěr odstranění</t>
  </si>
  <si>
    <t>https://podminky.urs.cz/item/CS_URS_2023_02/417351116</t>
  </si>
  <si>
    <t>78,157</t>
  </si>
  <si>
    <t>417361821</t>
  </si>
  <si>
    <t>Výztuž ztužujících pásů a věnců z betonářské oceli 10 505 (R) nebo BSt 500</t>
  </si>
  <si>
    <t>https://podminky.urs.cz/item/CS_URS_2023_02/417361821</t>
  </si>
  <si>
    <t>430321515</t>
  </si>
  <si>
    <t>Schodišťové konstrukce a rampy z betonu železového (bez výztuže) stupně, schodnice, ramena, podesty s nosníky tř. C 20/25</t>
  </si>
  <si>
    <t>https://podminky.urs.cz/item/CS_URS_2023_02/430321515</t>
  </si>
  <si>
    <t>"schody rotunda"</t>
  </si>
  <si>
    <t>0,465*1,95</t>
  </si>
  <si>
    <t>"venkovní schodiště"</t>
  </si>
  <si>
    <t>3,0</t>
  </si>
  <si>
    <t>430361821</t>
  </si>
  <si>
    <t>Výztuž schodišťových konstrukcí a ramp stupňů, schodnic, ramen, podest s nosníky z betonářské oceli 10 505 (R) nebo BSt 500</t>
  </si>
  <si>
    <t>https://podminky.urs.cz/item/CS_URS_2023_02/430361821</t>
  </si>
  <si>
    <t>250/1000</t>
  </si>
  <si>
    <t>431351121</t>
  </si>
  <si>
    <t>Bednění podest, podstupňových desek a ramp včetně podpěrné konstrukce výšky do 4 m půdorysně přímočarých zřízení</t>
  </si>
  <si>
    <t>https://podminky.urs.cz/item/CS_URS_2023_02/431351121</t>
  </si>
  <si>
    <t>"schodiště rotunda"</t>
  </si>
  <si>
    <t>0,465*2+1,8*1,95</t>
  </si>
  <si>
    <t>0,7*2+2,5*3,03</t>
  </si>
  <si>
    <t>431351122</t>
  </si>
  <si>
    <t>Bednění podest, podstupňových desek a ramp včetně podpěrné konstrukce výšky do 4 m půdorysně přímočarých odstranění</t>
  </si>
  <si>
    <t>https://podminky.urs.cz/item/CS_URS_2023_02/431351122</t>
  </si>
  <si>
    <t>434351141</t>
  </si>
  <si>
    <t>Bednění stupňů betonovaných na podstupňové desce nebo na terénu půdorysně přímočarých zřízení</t>
  </si>
  <si>
    <t>https://podminky.urs.cz/item/CS_URS_2023_02/434351141</t>
  </si>
  <si>
    <t>0,16*1,95*5</t>
  </si>
  <si>
    <t>0,26*1,95</t>
  </si>
  <si>
    <t>0,16*3,03*8</t>
  </si>
  <si>
    <t>434351142</t>
  </si>
  <si>
    <t>Bednění stupňů betonovaných na podstupňové desce nebo na terénu půdorysně přímočarých odstranění</t>
  </si>
  <si>
    <t>https://podminky.urs.cz/item/CS_URS_2023_02/434351142</t>
  </si>
  <si>
    <t>Komunikace pozemní</t>
  </si>
  <si>
    <t>564851011</t>
  </si>
  <si>
    <t>Podklad ze štěrkodrti ŠD s rozprostřením a zhutněním plochy jednotlivě do 100 m2, po zhutnění tl. 150 mm</t>
  </si>
  <si>
    <t>https://podminky.urs.cz/item/CS_URS_2023_02/564851011</t>
  </si>
  <si>
    <t>"výkres D1.1.17"</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</si>
  <si>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</si>
  <si>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</si>
  <si>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https://podminky.urs.cz/item/CS_URS_2023_02/596811221</t>
  </si>
  <si>
    <t>59246003</t>
  </si>
  <si>
    <t>dlažba plošná betonová terasová hladká 500x500x50mm</t>
  </si>
  <si>
    <t>143,2*1,03 "Přepočtené koeficientem množství</t>
  </si>
  <si>
    <t>596811229R</t>
  </si>
  <si>
    <t>Montáž a dodávaka uliční vpusti včetně napojení na stávající kanalizaci</t>
  </si>
  <si>
    <t>kpl</t>
  </si>
  <si>
    <t>Úpravy povrchu, podlahy, osazení</t>
  </si>
  <si>
    <t>611131321</t>
  </si>
  <si>
    <t>Podkladní a spojovací vrstva vnitřních omítaných ploch penetrace disperzní nanášená strojně stropů</t>
  </si>
  <si>
    <t>https://podminky.urs.cz/item/CS_URS_2023_02/611131321</t>
  </si>
  <si>
    <t>110,31+38,34+110,61+27,19+5,73+4,75</t>
  </si>
  <si>
    <t>119,74+3,51+9,02</t>
  </si>
  <si>
    <t>87,33</t>
  </si>
  <si>
    <t>611142001</t>
  </si>
  <si>
    <t>Potažení vnitřních ploch pletivem v ploše nebo pruzích, na plném podkladu sklovláknitým vtlačením do tmelu stropů</t>
  </si>
  <si>
    <t>https://podminky.urs.cz/item/CS_URS_2023_02/611142001</t>
  </si>
  <si>
    <t>611321131</t>
  </si>
  <si>
    <t>Potažení vnitřních ploch vápenocementovým štukem tloušťky do 3 mm vodorovných konstrukcí stropů rovných</t>
  </si>
  <si>
    <t>https://podminky.urs.cz/item/CS_URS_2023_02/611321131</t>
  </si>
  <si>
    <t>612131321</t>
  </si>
  <si>
    <t>Podkladní a spojovací vrstva vnitřních omítaných ploch penetrace disperzní nanášená strojně stěn</t>
  </si>
  <si>
    <t>https://podminky.urs.cz/item/CS_URS_2023_02/612131321</t>
  </si>
  <si>
    <t>(48,15+30,65+46,4+18,0+8,85+22,9+22,15+10,05+10,01+6,9+8,6+3,15+23,7+8,5+12,95+27,5+25,0+6,25+6,05)*2,98</t>
  </si>
  <si>
    <t>-(1,2*1,8*15+1,1*2,02*3+0,9*1,97*12+1,2*1,2*2+1,2*2,1*4+0,8*1,97*14+1,45*2,8*8+1,0*2,8*2+0,9*1,2*6+0,6*1,97*2)</t>
  </si>
  <si>
    <t>(8,5+5,3+12,95+8,7+11,8+8,4+41,9+14,35+7,2+1,4+7,3+6,7+10,5+25,3+8,5+37,08+18,85+10,4+8,6+10,35+10,45+26,7+24,95+8,82+8,82)*3,28</t>
  </si>
  <si>
    <t>(17,07+19,4+6,15+7,5+9,0)*4,0</t>
  </si>
  <si>
    <t xml:space="preserve"> -2,4*0,75*15</t>
  </si>
  <si>
    <t>-(0,8*1,97*24+0,9*1,97*6+1,1*2,1*2+1,2*2,33*23+0,9*2,33+1,4*2,9*4+0,85*2,9+0,6*2,9+1,9*2,1+1,0*0,62*4)</t>
  </si>
  <si>
    <t>(24,8*2+22,2*4+9,25+26,25+17,0+19,1+19,0+22,7+17,8+8,7+12,95+12,1+8,35)*2,98</t>
  </si>
  <si>
    <t>32,311</t>
  </si>
  <si>
    <t>(18,55+20,2+4,8)*4,4</t>
  </si>
  <si>
    <t>(8,65+39,4+10,2+5,8+6,15+10,5+7,6+21,0+28,05)*3,13</t>
  </si>
  <si>
    <t>-(1,2*2,33*17+0,8*1,97*26+0,9*0,9+0,9*1,1*4+1,0*0,62*4)</t>
  </si>
  <si>
    <t>(2,4*0,75*16+1,8*2,4*2+0,8*1,97*8+1,0*2,33*10+0,7*2,73+1,0*0,62*2+1,6*1,97+1,2*2,1*2+0,9*1,97*4+22,3*2,3)</t>
  </si>
  <si>
    <t>612142001</t>
  </si>
  <si>
    <t>Potažení vnitřních ploch pletivem v ploše nebo pruzích, na plném podkladu sklovláknitým vtlačením do tmelu stěn</t>
  </si>
  <si>
    <t>https://podminky.urs.cz/item/CS_URS_2023_02/612142001</t>
  </si>
  <si>
    <t>612321131</t>
  </si>
  <si>
    <t>Potažení vnitřních ploch vápenocementovým štukem tloušťky do 3 mm svislých konstrukcí stěn</t>
  </si>
  <si>
    <t>https://podminky.urs.cz/item/CS_URS_2023_02/612321131</t>
  </si>
  <si>
    <t>619995001</t>
  </si>
  <si>
    <t>Začištění omítek (s dodáním hmot) kolem oken, dveří, podlah, obkladů apod.</t>
  </si>
  <si>
    <t>https://podminky.urs.cz/item/CS_URS_2023_02/619995001</t>
  </si>
  <si>
    <t>(1,0+0,62)*2</t>
  </si>
  <si>
    <t>(0,9*1,97)</t>
  </si>
  <si>
    <t>(3,05*8,5)</t>
  </si>
  <si>
    <t>(2,4*2+0,75*2)*31</t>
  </si>
  <si>
    <t>(9,0*2+2,33*2)</t>
  </si>
  <si>
    <t>(0,7*2+2,73*2)</t>
  </si>
  <si>
    <t>(1,0*2+0,62*2)*2</t>
  </si>
  <si>
    <t>(23,65*2+2,3*2)</t>
  </si>
  <si>
    <t>(1,2+1,2)*2*2</t>
  </si>
  <si>
    <t>(1,2+1,8)*15*2</t>
  </si>
  <si>
    <t>(1,1+2,02)*3*2</t>
  </si>
  <si>
    <t>(0,9+1,2)*6*2</t>
  </si>
  <si>
    <t>(0,6+0,6)*6*2</t>
  </si>
  <si>
    <t>(0,6+1,2)*2</t>
  </si>
  <si>
    <t>(0,9+1,2)*2</t>
  </si>
  <si>
    <t>(1,2+2,33)*34*2</t>
  </si>
  <si>
    <t>(0,9+2,33)*2</t>
  </si>
  <si>
    <t>(1,0+0,62)*2*2</t>
  </si>
  <si>
    <t>(0,6+2,9)*2</t>
  </si>
  <si>
    <t>(0,85+2,9)*2</t>
  </si>
  <si>
    <t>(1,9+2,1)*2</t>
  </si>
  <si>
    <t>(1,45+2,9)*4*2</t>
  </si>
  <si>
    <t>(1,2+2,33)*24*2</t>
  </si>
  <si>
    <t>(1,0+0,62)*4*2</t>
  </si>
  <si>
    <t>621151011</t>
  </si>
  <si>
    <t>Penetrační nátěr vnějších pastovitých tenkovrstvých omítek silikátový podhledů</t>
  </si>
  <si>
    <t>https://podminky.urs.cz/item/CS_URS_2023_02/621151011</t>
  </si>
  <si>
    <t>27,6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</si>
  <si>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</si>
  <si>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</si>
  <si>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https://podminky.urs.cz/item/CS_URS_2023_02/621221041</t>
  </si>
  <si>
    <t>"skladba S5"</t>
  </si>
  <si>
    <t>63151540</t>
  </si>
  <si>
    <t>deska tepelně izolační minerální kontaktních fasád podélné vlákno λ=0,035-0,036 tl 200mm</t>
  </si>
  <si>
    <t>27,6*1,05 "Přepočtené koeficientem množství</t>
  </si>
  <si>
    <t>621251105</t>
  </si>
  <si>
    <t>Montáž kontaktního zateplení lepením a mechanickým kotvením Příplatek k cenám za zápustnou montáž kotev s použitím tepelněizolačních zátek na vnější podhledy z minerální vlny</t>
  </si>
  <si>
    <t>https://podminky.urs.cz/item/CS_URS_2023_02/621251105</t>
  </si>
  <si>
    <t>621531022</t>
  </si>
  <si>
    <t>Omítka tenkovrstvá silikonová vnějších ploch probarvená bez penetrace zatíraná (škrábaná), zrnitost 2,0 mm podhledů</t>
  </si>
  <si>
    <t>https://podminky.urs.cz/item/CS_URS_2023_02/621531022</t>
  </si>
  <si>
    <t>622131321</t>
  </si>
  <si>
    <t>Podkladní a spojovací vrstva vnějších omítaných ploch penetrace nanášená strojně stěn</t>
  </si>
  <si>
    <t>https://podminky.urs.cz/item/CS_URS_2023_02/622131321</t>
  </si>
  <si>
    <t>"výkres D.1.17 - D.1.1.30"</t>
  </si>
  <si>
    <t>"stěny"</t>
  </si>
  <si>
    <t>90,9*2,89</t>
  </si>
  <si>
    <t>92,9*3,75</t>
  </si>
  <si>
    <t>51,6*4,7</t>
  </si>
  <si>
    <t>2,4+142,824+10,56+13,055+440,4+17,16+12,78</t>
  </si>
  <si>
    <t>50,8*1,1</t>
  </si>
  <si>
    <t>"odečet otvorů" -(2,4*0,75*20+0,82*2,33+1,0*2,32)</t>
  </si>
  <si>
    <t>-276,541</t>
  </si>
  <si>
    <t>"ostění"</t>
  </si>
  <si>
    <t>(1,2+1,2)*2*2*0,2</t>
  </si>
  <si>
    <t>(1,2+1,8)*15*2*0,2</t>
  </si>
  <si>
    <t>(1,1+2,02)*3*2*0,2</t>
  </si>
  <si>
    <t>(0,9+1,2)*6*2*0,2</t>
  </si>
  <si>
    <t>(0,6+0,6)*6*2*0,2</t>
  </si>
  <si>
    <t>(0,6+1,2)*2*0,2</t>
  </si>
  <si>
    <t>(0,9+1,2)*2*0,2</t>
  </si>
  <si>
    <t>(1,2+2,33)*34*2*0,2</t>
  </si>
  <si>
    <t>(0,9+2,33)*2*0,2</t>
  </si>
  <si>
    <t>(1,0+0,62)*4*2*0,2</t>
  </si>
  <si>
    <t>(0,6+2,9)*2*0,2</t>
  </si>
  <si>
    <t>(0,85+2,9)*2*0,2</t>
  </si>
  <si>
    <t>(1,9+2,1)*2*0,2</t>
  </si>
  <si>
    <t>(1,45+2,9)*4*2*0,2</t>
  </si>
  <si>
    <t>(1,2+2,33)*24*2*0,2</t>
  </si>
  <si>
    <t>"ostění a nadpraží"</t>
  </si>
  <si>
    <t>(2,4+0,75)*0,2*2*31</t>
  </si>
  <si>
    <t>(0,82+2,33*2)*0,2</t>
  </si>
  <si>
    <t>(1,0+2,32*2)*0,2</t>
  </si>
  <si>
    <t>(23,65+2,3*2)*0,2</t>
  </si>
  <si>
    <t>(9,0+2,33*2)*0,2</t>
  </si>
  <si>
    <t>622142001</t>
  </si>
  <si>
    <t>Potažení vnějších ploch pletivem v ploše nebo pruzích, na plném podkladu sklovláknitým vtlačením do tmelu stěn</t>
  </si>
  <si>
    <t>https://podminky.urs.cz/item/CS_URS_2023_02/622142001</t>
  </si>
  <si>
    <t>1350,908-626,399</t>
  </si>
  <si>
    <t>622143003</t>
  </si>
  <si>
    <t>Montáž omítkových profilů plastových, pozinkovaných nebo dřevěných upevněných vtlačením do podkladní vrstvy nebo přibitím rohových s tkaninou</t>
  </si>
  <si>
    <t>https://podminky.urs.cz/item/CS_URS_2023_02/622143003</t>
  </si>
  <si>
    <t>"lišta parapetní"</t>
  </si>
  <si>
    <t>1,0*2+0,9</t>
  </si>
  <si>
    <t>0,6*28</t>
  </si>
  <si>
    <t>2,4*31+9,0+0,7+1,0*2+23,65</t>
  </si>
  <si>
    <t>"lišta rohová"</t>
  </si>
  <si>
    <t>(0,62*2*2)+(1,97*2)</t>
  </si>
  <si>
    <t>0,75*2*31</t>
  </si>
  <si>
    <t>2,5*14*2</t>
  </si>
  <si>
    <t>2,3*14*2</t>
  </si>
  <si>
    <t>2,73*2</t>
  </si>
  <si>
    <t>0,62*2*2</t>
  </si>
  <si>
    <t>2,3*2</t>
  </si>
  <si>
    <t>"lišta rohová s okapničkou"</t>
  </si>
  <si>
    <t>"připojovací profil"</t>
  </si>
  <si>
    <t>0,2*2*3</t>
  </si>
  <si>
    <t>0,2*2*36</t>
  </si>
  <si>
    <t>59051512</t>
  </si>
  <si>
    <t>profil začišťovací s okapnicí PVC s výztužnou tkaninou pro parapet ETICS</t>
  </si>
  <si>
    <t>129,45*1,1 "Přepočtené koeficientem množství</t>
  </si>
  <si>
    <t>590514800</t>
  </si>
  <si>
    <t>lišta rohová Al 10/10 cm s tkaninou bal. 2,5 m</t>
  </si>
  <si>
    <t>199,86*1,1 "Přepočtené koeficientem množství</t>
  </si>
  <si>
    <t>590514805</t>
  </si>
  <si>
    <t>lišta rohová s okapničkou Al 10/10 cm s tkaninou bal. 2,5 m</t>
  </si>
  <si>
    <t>590514940</t>
  </si>
  <si>
    <t>připojovací profil parapetní variabilní s tkaninou, výška pěnové pásky 4 mm, délka 2 m</t>
  </si>
  <si>
    <t>15,6*1,1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</si>
  <si>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</si>
  <si>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</si>
  <si>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https://podminky.urs.cz/item/CS_URS_2023_02/622143004</t>
  </si>
  <si>
    <t>(1,0+0,62*2)*2</t>
  </si>
  <si>
    <t>(0,9+1,97*2)</t>
  </si>
  <si>
    <t>(2,4+0,75*2)*31</t>
  </si>
  <si>
    <t>(9,0+2,33*2)</t>
  </si>
  <si>
    <t>(0,7+2,73*2)</t>
  </si>
  <si>
    <t>(23,65+2,3*2)</t>
  </si>
  <si>
    <t>59051476</t>
  </si>
  <si>
    <t>profil začišťovací PVC 9mm s výztužnou tkaninou pro ostění ETICS</t>
  </si>
  <si>
    <t>182,77*1,1 "Přepočtené koeficientem množství</t>
  </si>
  <si>
    <t>622151011</t>
  </si>
  <si>
    <t>Penetrační nátěr vnějších pastovitých tenkovrstvých omítek silikátový stěn</t>
  </si>
  <si>
    <t>https://podminky.urs.cz/item/CS_URS_2023_02/622151011</t>
  </si>
  <si>
    <t>622211011</t>
  </si>
  <si>
    <t>Montáž kontaktního zateplení lepením a mechanickým kotvením z polystyrenových desek na vnější stěny, na podklad betonový nebo z lehčeného betonu, z tvárnic keramických nebo vápenopískových, tloušťky desek přes 40 do 80 mm</t>
  </si>
  <si>
    <t>https://podminky.urs.cz/item/CS_URS_2023_02/622211011</t>
  </si>
  <si>
    <t>"pod oplechování"</t>
  </si>
  <si>
    <t>30,0</t>
  </si>
  <si>
    <t>28376417</t>
  </si>
  <si>
    <t>deska XPS hrana polodrážková a hladký povrch 300kPA λ=0,035 tl 50mm</t>
  </si>
  <si>
    <t>30*1,05 "Přepočtené koeficientem množství</t>
  </si>
  <si>
    <t>622211021</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</si>
  <si>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</si>
  <si>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https://podminky.urs.cz/item/CS_URS_2023_02/622211021</t>
  </si>
  <si>
    <t>28376422</t>
  </si>
  <si>
    <t>deska XPS hrana polodrážková a hladký povrch 300kPA λ=0,035 tl 100mm</t>
  </si>
  <si>
    <t>55,88*1,05 "Přepočtené koeficientem množství</t>
  </si>
  <si>
    <t>622221013</t>
  </si>
  <si>
    <t>Montáž kontaktního zateplení lepením a mechanickým kotvením z desek z minerální vlny s podélnou orientací vláken nebo kombinovaných na vnější stěny, na podklad dřevěný nebo kovový, tloušťky desek přes 40 do 80 mm</t>
  </si>
  <si>
    <t>https://podminky.urs.cz/item/CS_URS_2023_02/622221013</t>
  </si>
  <si>
    <t>63151526</t>
  </si>
  <si>
    <t>deska tepelně izolační minerální kontaktních fasád podélné vlákno λ=0,035-0,036 tl 80mm</t>
  </si>
  <si>
    <t>50*1,05 "Přepočtené koeficientem množství</t>
  </si>
  <si>
    <t>622221023</t>
  </si>
  <si>
    <t>Montáž kontaktního zateplení lepením a mechanickým kotvením z desek z minerální vlny s podélnou orientací vláken nebo kombinovaných na vnější stěny, na podklad dřevěný nebo kovový, tloušťky desek přes 80 do 120 mm</t>
  </si>
  <si>
    <t>https://podminky.urs.cz/item/CS_URS_2023_02/622221023</t>
  </si>
  <si>
    <t>4,8*0,86</t>
  </si>
  <si>
    <t>63151527</t>
  </si>
  <si>
    <t>deska tepelně izolační minerální kontaktních fasád podélné vlákno λ=0,035-0,036 tl 100mm</t>
  </si>
  <si>
    <t>104,128*1,05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</si>
  <si>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</si>
  <si>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</si>
  <si>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https://podminky.urs.cz/item/CS_URS_2023_02/622221031</t>
  </si>
  <si>
    <t>"skladba W1,W2,W3,W5,W6"</t>
  </si>
  <si>
    <t>4,6*1,55</t>
  </si>
  <si>
    <t>(2,7*3,4)-(1,0*0,62*2)</t>
  </si>
  <si>
    <t>8,12*0,8</t>
  </si>
  <si>
    <t>(10,52*3,95)-(0,9*1,97)</t>
  </si>
  <si>
    <t>(2,55+2,0)*3,3</t>
  </si>
  <si>
    <t>(14,7+3,7+2,5)*3,9</t>
  </si>
  <si>
    <t>23,65*1,1</t>
  </si>
  <si>
    <t>10,2*1,1</t>
  </si>
  <si>
    <t>10,35*0,5</t>
  </si>
  <si>
    <t>(22,7+2,2)*1,1</t>
  </si>
  <si>
    <t>"odečet otvorů" -(1,0*2,33*9+0,7*2,73+1,0*0,62)</t>
  </si>
  <si>
    <t>63151521</t>
  </si>
  <si>
    <t>deska tepelně izolační minerální kontaktních fasád podélné vlákno λ=0,035-0,036 tl 150mm</t>
  </si>
  <si>
    <t>204,171*1,05 "Přepočtené koeficientem množství</t>
  </si>
  <si>
    <t>622221043</t>
  </si>
  <si>
    <t>Montáž kontaktního zateplení lepením a mechanickým kotvením z desek z minerální vlny s podélnou orientací vláken nebo kombinovaných na vnější stěny, na podklad dřevěný nebo kovový, tloušťky desek přes 160 do 200 mm</t>
  </si>
  <si>
    <t>https://podminky.urs.cz/item/CS_URS_2023_02/622221043</t>
  </si>
  <si>
    <t>"skladba W7, W7a"</t>
  </si>
  <si>
    <t>4,8*2,41</t>
  </si>
  <si>
    <t>10,56*1,05 "Přepočtené koeficientem množství</t>
  </si>
  <si>
    <t>622221132</t>
  </si>
  <si>
    <t>Montáž kontaktního zateplení lepením a mechanickým kotvením z desek z minerální vlny s kolmou orientací vláken na vnější stěny, na podklad z pórobetonu, tloušťky desek přes 120 do 160 mm</t>
  </si>
  <si>
    <t>172</t>
  </si>
  <si>
    <t>https://podminky.urs.cz/item/CS_URS_2023_02/622221132</t>
  </si>
  <si>
    <t>38,3*3,580</t>
  </si>
  <si>
    <t>38,3*4,14</t>
  </si>
  <si>
    <t>87</t>
  </si>
  <si>
    <t>63151530</t>
  </si>
  <si>
    <t>deska tepelně izolační minerální kontaktních fasád kolmé vlákno λ=0,040-0,041 tl 150mm</t>
  </si>
  <si>
    <t>174</t>
  </si>
  <si>
    <t>295,676*1,15 "Přepočtené koeficientem množství</t>
  </si>
  <si>
    <t>622221142</t>
  </si>
  <si>
    <t>Montáž kontaktního zateplení lepením a mechanickým kotvením z desek z minerální vlny s kolmou orientací vláken na vnější stěny, na podklad z pórobetonu, tloušťky desek přes 160 do 200 mm</t>
  </si>
  <si>
    <t>176</t>
  </si>
  <si>
    <t>https://podminky.urs.cz/item/CS_URS_2023_02/622221142</t>
  </si>
  <si>
    <t>38,3*1,32</t>
  </si>
  <si>
    <t>38,3*1,72</t>
  </si>
  <si>
    <t>89</t>
  </si>
  <si>
    <t>63151535</t>
  </si>
  <si>
    <t>deska tepelně izolační minerální kontaktních fasád kolmé vlákno λ=0,040-0,041 tl 200mm</t>
  </si>
  <si>
    <t>178</t>
  </si>
  <si>
    <t>116,432*1,15 "Přepočtené koeficientem množství</t>
  </si>
  <si>
    <t>622222011</t>
  </si>
  <si>
    <t>Montáž kontaktního zateplení vnějšího ostění, nadpraží nebo parapetu lepením z desek z minerální vlny s podélnou nebo kolmou orientací vláken nebo z kombinovaných desek hloubky špalet do 200 mm, tloušťky desek přes 40 do 80 mm</t>
  </si>
  <si>
    <t>180</t>
  </si>
  <si>
    <t>https://podminky.urs.cz/item/CS_URS_2023_02/622222011</t>
  </si>
  <si>
    <t>2*2,5*14</t>
  </si>
  <si>
    <t>2*2,33*14</t>
  </si>
  <si>
    <t>(3,05+8,5*2)</t>
  </si>
  <si>
    <t>59,34</t>
  </si>
  <si>
    <t>91</t>
  </si>
  <si>
    <t>63152260</t>
  </si>
  <si>
    <t>deska tepelně izolační minerální kontaktních fasád podélné vlákno λ=0,034 tl 50mm</t>
  </si>
  <si>
    <t>182</t>
  </si>
  <si>
    <t>152,04*0,2</t>
  </si>
  <si>
    <t>19,5</t>
  </si>
  <si>
    <t>49,908*1,1 "Přepočtené koeficientem množství</t>
  </si>
  <si>
    <t>622251101</t>
  </si>
  <si>
    <t>Montáž kontaktního zateplení lepením a mechanickým kotvením Příplatek k cenám za zápustnou montáž kotev s použitím tepelněizolačních zátek na vnější stěny z polystyrenu</t>
  </si>
  <si>
    <t>184</t>
  </si>
  <si>
    <t>https://podminky.urs.cz/item/CS_URS_2023_02/622251101</t>
  </si>
  <si>
    <t>30+50+55,8+102,4+204,17+10,56+88,71</t>
  </si>
  <si>
    <t>93</t>
  </si>
  <si>
    <t>622251105</t>
  </si>
  <si>
    <t>Montáž kontaktního zateplení lepením a mechanickým kotvením Příplatek k cenám za zápustnou montáž kotev s použitím tepelněizolačních zátek na vnější stěny z minerální vlny</t>
  </si>
  <si>
    <t>186</t>
  </si>
  <si>
    <t>https://podminky.urs.cz/item/CS_URS_2023_02/622251105</t>
  </si>
  <si>
    <t>412,108</t>
  </si>
  <si>
    <t>622251201</t>
  </si>
  <si>
    <t>Montáž kontaktního zateplení lepením a mechanickým kotvením Příplatek k cenám za použití disperzní (organické) armovací hmoty při stěrkování izolačních desek</t>
  </si>
  <si>
    <t>188</t>
  </si>
  <si>
    <t>https://podminky.urs.cz/item/CS_URS_2023_02/622251201</t>
  </si>
  <si>
    <t>541,64+412,108</t>
  </si>
  <si>
    <t>95</t>
  </si>
  <si>
    <t>622531022</t>
  </si>
  <si>
    <t>Omítka tenkovrstvá silikonová vnějších ploch probarvená bez penetrace zatíraná (škrábaná), zrnitost 2,0 mm stěn</t>
  </si>
  <si>
    <t>190</t>
  </si>
  <si>
    <t>https://podminky.urs.cz/item/CS_URS_2023_02/622531022</t>
  </si>
  <si>
    <t>"výkres D.1.10-D.1.1.30"</t>
  </si>
  <si>
    <t>"nové stěny"</t>
  </si>
  <si>
    <t>953,748</t>
  </si>
  <si>
    <t>"stávající stěny"</t>
  </si>
  <si>
    <t>63,791</t>
  </si>
  <si>
    <t>"odečet otvorů" -(2,4*0,75*31+0,82*2,33+1,0*2,32)</t>
  </si>
  <si>
    <t>-337,888</t>
  </si>
  <si>
    <t>(0,82*2+2,33*2)*0,2</t>
  </si>
  <si>
    <t>(1,0*2+2,32*2)*0,2</t>
  </si>
  <si>
    <t>(23,65*2+2,3*2)*0,2</t>
  </si>
  <si>
    <t>(9,0*2+2,33*2)*0,2</t>
  </si>
  <si>
    <t>(0,7*2+2,73*2)*0,2</t>
  </si>
  <si>
    <t>(1,0*2+0,62*2)*0,2*2</t>
  </si>
  <si>
    <t>(3,05+8,5)*2*0,2</t>
  </si>
  <si>
    <t>375</t>
  </si>
  <si>
    <t>622531022R</t>
  </si>
  <si>
    <t>Příplatek za barevnost fasády (tmavě šedá barva)</t>
  </si>
  <si>
    <t>-690924750</t>
  </si>
  <si>
    <t>147</t>
  </si>
  <si>
    <t>629991011</t>
  </si>
  <si>
    <t>Zakrytí vnějších ploch před znečištěním včetně pozdějšího odkrytí výplní otvorů a svislých ploch fólií přilepenou lepící páskou</t>
  </si>
  <si>
    <t>192</t>
  </si>
  <si>
    <t>https://podminky.urs.cz/item/CS_URS_2023_02/629991011</t>
  </si>
  <si>
    <t>"vnitřní"</t>
  </si>
  <si>
    <t>1,0*0,62*2</t>
  </si>
  <si>
    <t>3,05*8,5</t>
  </si>
  <si>
    <t>"vnější"</t>
  </si>
  <si>
    <t>28,938</t>
  </si>
  <si>
    <t>97</t>
  </si>
  <si>
    <t>194</t>
  </si>
  <si>
    <t>(2,4*0,75)*31</t>
  </si>
  <si>
    <t>(9,0*2,33)</t>
  </si>
  <si>
    <t>(0,7*2,73)</t>
  </si>
  <si>
    <t>(23,65*2,3)</t>
  </si>
  <si>
    <t>1,2*1,2*2</t>
  </si>
  <si>
    <t>1,2*1,8*15</t>
  </si>
  <si>
    <t>1,1*2,02*3</t>
  </si>
  <si>
    <t>0,9*1,2*6</t>
  </si>
  <si>
    <t>0,6*0,6*6</t>
  </si>
  <si>
    <t>0,6*1,2</t>
  </si>
  <si>
    <t>0,9*1,2</t>
  </si>
  <si>
    <t>1,2*2,33*34</t>
  </si>
  <si>
    <t>0,9*2,33</t>
  </si>
  <si>
    <t>1,0*0,62*4</t>
  </si>
  <si>
    <t>0,6*2,9</t>
  </si>
  <si>
    <t>0,85*2,9</t>
  </si>
  <si>
    <t>1,9*2,1*2</t>
  </si>
  <si>
    <t>1,45*2,9*4</t>
  </si>
  <si>
    <t>383,692+57,876</t>
  </si>
  <si>
    <t>629995101</t>
  </si>
  <si>
    <t>Očištění vnějších ploch tlakovou vodou omytím</t>
  </si>
  <si>
    <t>196</t>
  </si>
  <si>
    <t>https://podminky.urs.cz/item/CS_URS_2023_02/629995101</t>
  </si>
  <si>
    <t>1350,908-767,384</t>
  </si>
  <si>
    <t>376</t>
  </si>
  <si>
    <t>629999011</t>
  </si>
  <si>
    <t>Příplatky k cenám úprav vnějších povrchů za zvýšenou pracnost při provádění styku dvou barev nebo struktur na fasádě</t>
  </si>
  <si>
    <t>87149105</t>
  </si>
  <si>
    <t>https://podminky.urs.cz/item/CS_URS_2023_02/629999011</t>
  </si>
  <si>
    <t>99</t>
  </si>
  <si>
    <t>631311113</t>
  </si>
  <si>
    <t>Mazanina z betonu prostého bez zvýšených nároků na prostředí tl. přes 50 do 80 mm tř. C 12/15</t>
  </si>
  <si>
    <t>198</t>
  </si>
  <si>
    <t>https://podminky.urs.cz/item/CS_URS_2023_02/631311113</t>
  </si>
  <si>
    <t>"Výkres D.1.1.17, pozn.6"</t>
  </si>
  <si>
    <t>2,6*6,2*0,07*2</t>
  </si>
  <si>
    <t>631311125</t>
  </si>
  <si>
    <t>Mazanina z betonu prostého bez zvýšených nároků na prostředí tl. přes 80 do 120 mm tř. C 20/25</t>
  </si>
  <si>
    <t>200</t>
  </si>
  <si>
    <t>https://podminky.urs.cz/item/CS_URS_2023_02/631311125</t>
  </si>
  <si>
    <t>2,9*0,1</t>
  </si>
  <si>
    <t>101</t>
  </si>
  <si>
    <t>631362021</t>
  </si>
  <si>
    <t>Výztuž mazanin ze svařovaných sítí z drátů typu KARI</t>
  </si>
  <si>
    <t>202</t>
  </si>
  <si>
    <t>https://podminky.urs.cz/item/CS_URS_2023_02/631362021</t>
  </si>
  <si>
    <t>"kari 100/100/6" 2,9*4,44/1000</t>
  </si>
  <si>
    <t>632451234</t>
  </si>
  <si>
    <t>Potěr cementový samonivelační litý tř. C 25, tl. přes 45 do 50 mm</t>
  </si>
  <si>
    <t>204</t>
  </si>
  <si>
    <t>https://podminky.urs.cz/item/CS_URS_2023_02/632451234</t>
  </si>
  <si>
    <t>"Výkres D.1.1.17-19"</t>
  </si>
  <si>
    <t>16,1+16,1+5,36</t>
  </si>
  <si>
    <t>170,62+18,0+7,9</t>
  </si>
  <si>
    <t>19,7+34,4+65,6+6,2+3,5</t>
  </si>
  <si>
    <t>36,4+17,45+7,7</t>
  </si>
  <si>
    <t>10,4+25,3+52,1+124,3+4,2+10,4+8,4+3,5</t>
  </si>
  <si>
    <t>103</t>
  </si>
  <si>
    <t>632451292</t>
  </si>
  <si>
    <t>Potěr cementový samonivelační litý Příplatek k cenám za každých dalších i započatých 5 mm tloušťky přes 50 mm tř. C 25</t>
  </si>
  <si>
    <t>206</t>
  </si>
  <si>
    <t>https://podminky.urs.cz/item/CS_URS_2023_02/632451292</t>
  </si>
  <si>
    <t>16,1+16,1</t>
  </si>
  <si>
    <t>(170,62)*3</t>
  </si>
  <si>
    <t>36,4*3</t>
  </si>
  <si>
    <t>10,4*3+124,3+(4,2+10,4)*2</t>
  </si>
  <si>
    <t>632481213</t>
  </si>
  <si>
    <t>Separační vrstva k oddělení podlahových vrstev z polyetylénové fólie</t>
  </si>
  <si>
    <t>208</t>
  </si>
  <si>
    <t>https://podminky.urs.cz/item/CS_URS_2023_02/632481213</t>
  </si>
  <si>
    <t>"Výkres D.1.1.18-19"</t>
  </si>
  <si>
    <t>105</t>
  </si>
  <si>
    <t>632683113</t>
  </si>
  <si>
    <t>Sešívání trhlin v betonových podlahách ocelovými sponkami se zálivkou pryskyřicí vzdálenosti sponek přes 15 do 20 cm</t>
  </si>
  <si>
    <t>210</t>
  </si>
  <si>
    <t>https://podminky.urs.cz/item/CS_URS_2023_02/632683113</t>
  </si>
  <si>
    <t>131,52</t>
  </si>
  <si>
    <t>169,0</t>
  </si>
  <si>
    <t>105,28</t>
  </si>
  <si>
    <t>642942951</t>
  </si>
  <si>
    <t>Osazování zárubní nebo rámů kovových dveřních lisovaných nebo z úhelníků bez dveřních křídel skrytých do 2,5 m2</t>
  </si>
  <si>
    <t>212</t>
  </si>
  <si>
    <t>https://podminky.urs.cz/item/CS_URS_2023_02/642942951</t>
  </si>
  <si>
    <t>"levé" 14</t>
  </si>
  <si>
    <t>"pravé" 19</t>
  </si>
  <si>
    <t>107</t>
  </si>
  <si>
    <t>55331002</t>
  </si>
  <si>
    <t>zárubeň skrytá jednokřídlá kovová tl stěny přes 75mm rozměru 800/1970, 2100mm</t>
  </si>
  <si>
    <t>214</t>
  </si>
  <si>
    <t>"pravé" 16</t>
  </si>
  <si>
    <t>55331003</t>
  </si>
  <si>
    <t>zárubeň skrytá jednokřídlá kovová tl stěny přes 75mm rozměru 900/1970, 2100mm</t>
  </si>
  <si>
    <t>216</t>
  </si>
  <si>
    <t>"pravé" 2</t>
  </si>
  <si>
    <t>109</t>
  </si>
  <si>
    <t>55331000</t>
  </si>
  <si>
    <t>zárubeň skrytá jednokřídlá kovová tl stěny přes 75mm rozměru 600/1970, 2100mm</t>
  </si>
  <si>
    <t>218</t>
  </si>
  <si>
    <t>"pravé" 1</t>
  </si>
  <si>
    <t>642942951R</t>
  </si>
  <si>
    <t>Osazování zárubní nebo rámů kovových dveřních lisovaných nebo z úhelníků bez dveřních křídel skrytých</t>
  </si>
  <si>
    <t>220</t>
  </si>
  <si>
    <t>111</t>
  </si>
  <si>
    <t>55331001</t>
  </si>
  <si>
    <t>zárubeň skrytá jednokřídlá kovová tl stěny přes 75mm rozměru 700/1970, 2100mm</t>
  </si>
  <si>
    <t>222</t>
  </si>
  <si>
    <t>"levé"1</t>
  </si>
  <si>
    <t>224</t>
  </si>
  <si>
    <t>"levé" 2</t>
  </si>
  <si>
    <t>113</t>
  </si>
  <si>
    <t>226</t>
  </si>
  <si>
    <t>"levé" 1</t>
  </si>
  <si>
    <t>5533100R</t>
  </si>
  <si>
    <t>zárubeň skrytá dvoukřídlá kovová  tl stěny přes 75mm rozměru 1800/1970, 2100mm</t>
  </si>
  <si>
    <t>228</t>
  </si>
  <si>
    <t>115</t>
  </si>
  <si>
    <t>642945111R</t>
  </si>
  <si>
    <t>Osazování kovových zárubní protipožárních nebo protiplynových skrytých dveří do vynechaného otvoru, s obetonováním, dveří jednokřídlových do 2,5 m2</t>
  </si>
  <si>
    <t>230</t>
  </si>
  <si>
    <t>55331563R</t>
  </si>
  <si>
    <t>zárubeň skrytá jednokřídlá kovová pro zdění s protipožární úpravou tl stěny 110-150mm rozměru 900/1970, 2100mm</t>
  </si>
  <si>
    <t>232</t>
  </si>
  <si>
    <t>117</t>
  </si>
  <si>
    <t>55331562R</t>
  </si>
  <si>
    <t>zárubeň skrytá jednokřídlá kovová pro zdění s protipožární úpravou tl stěny 110-150mm rozměru 800/1970, 2100mm</t>
  </si>
  <si>
    <t>234</t>
  </si>
  <si>
    <t>55331564R</t>
  </si>
  <si>
    <t>zárubeň srytá jednokřídlá kovová pro zdění s protipožární úpravou tl stěny 110-150mm rozměru 1100/1970, 2100mm</t>
  </si>
  <si>
    <t>236</t>
  </si>
  <si>
    <t>119</t>
  </si>
  <si>
    <t>642945112R</t>
  </si>
  <si>
    <t>Osazování kovových zárubní protipožárních nebo protiplynových skrytýchdveří do vynechaného otvoru, s obetonováním, dveří dvoukřídlových přes 2,5 do 6,5 m2</t>
  </si>
  <si>
    <t>238</t>
  </si>
  <si>
    <t>55331564R2</t>
  </si>
  <si>
    <t>zárubeň srytá dvoukřídlá kovová s protipožární úpravou tl stěny 110-150mm rozměru 1600/1970, 2100mm</t>
  </si>
  <si>
    <t>240</t>
  </si>
  <si>
    <t>121</t>
  </si>
  <si>
    <t>642946111</t>
  </si>
  <si>
    <t>Osazení stavebního pouzdra posuvných dveří do zděné příčky s jednou kapsou pro jedno dveřní křídlo průchozí šířky do 800 mm</t>
  </si>
  <si>
    <t>242</t>
  </si>
  <si>
    <t>https://podminky.urs.cz/item/CS_URS_2023_02/642946111</t>
  </si>
  <si>
    <t>"m.č. 0.15" 1</t>
  </si>
  <si>
    <t>"m.č. 1.17" 1</t>
  </si>
  <si>
    <t>55331612R</t>
  </si>
  <si>
    <t>pouzdro stavební do zdiva pro 1 křídlo posuvných dveří š. 800 v do 2100 mm, bezobložkové</t>
  </si>
  <si>
    <t>244</t>
  </si>
  <si>
    <t>394</t>
  </si>
  <si>
    <t>55331611R</t>
  </si>
  <si>
    <t>pouzdro stavební do zdiva pro 1 křídlo posuvných dveří š 620 mm v do 2100mm, bezobložkové</t>
  </si>
  <si>
    <t>-600493091</t>
  </si>
  <si>
    <t>123</t>
  </si>
  <si>
    <t>9000000R1</t>
  </si>
  <si>
    <t>D+M Elektrický osobní bezstrojovnový výtah na 4 stanice a 4 nástupiště</t>
  </si>
  <si>
    <t>kompl</t>
  </si>
  <si>
    <t>246</t>
  </si>
  <si>
    <t>Poznámka k položce:_x000D_
Poznámka k položce: Technické parametry výtahu : Elektrický osobní výtah „bez strojovny“, pro dopravu imobilních osob dle vyhl. 398/2009 Sb. V souladu s normou : ČSN EN 81-20 Nosnost výtahu : 630 [kg] Jmenovitá rychlost : 1,0 [m/s] Počet stanic/nástupišť/uspořádání : var. 1) - 3/3 neprůchozí var. 2) - 4/4 neprůchozí Zdvih : var. 1) 6,9 [m] / var. 2) cca 10,4 [m] Pohon o výkonu : 4,3 [kW], bezpřevodový s frekvenčním měničem Prohlubeň standardní / min : min. 1200 [mm] Horní volný prostor v šachtě : min. 3400 [mm] s příplatkem min. 3280 [mm] – náhradní opatření pro malý horní volný prostor * Šachta (min.čistá š x hl.) : 1600 x 1800 [mm] Strojovna : bez strojovny se strojem v horní části šachty, Rozvaděč výtahu: : vedle dveří v horní stanici výtahu v provedení – požární odolnost – bude upřesněno dle PBŘ povrchová úprava - komaxit Kabina výtahu Rozměry …š x hl x v : 1100 x 1400 x 2150 [mm] Povrchová úprava : komaxit Výbava kabiny : dle vyhl. 398/2009 Sb. sloup v provedení nerezovém, osazený : - ovládači kulatými = Braille + vystouplé znaky (tlačítko výchozí stanice vystouplé) - komunikačním zařízením GSM - indukční odposlech - nouzovým osvětlením - displejem polohové signalizace akustický signál dojezdu do stanice, akustické hlášení (rozlišení) dalšího směru pohybu kabiny = šipky + signál madlo v provedení nerezovém, zrcadlo celá zadní stěna okopová lišta v provedení nerezovém sklopné sedátko – komaxit - s dosahem na sloup s ovládači podlaha vinylová osvětlení – LED diodové spoty - světelná závora celoplošná Kabinové dveře . . . . . . . . . . . . . . : automatické stranové teleskopické dvoupanelové Rozměr … š x v : 900 x 2000 [mm] Povrchová úprava : komaxit Šachetní dveře . . . . . . . . . . . . . . . : automatické stranové teleskopické dvoupanelové Rozměr … š x v : 900 x 2000 [mm], dveřní otvor 1180 x 2280 [mm] Povrchová úprava : komaxit Požární odolnost : provedení DP1, požární odolnost – bude upřesněno dle PBŘ</t>
  </si>
  <si>
    <t>941111112</t>
  </si>
  <si>
    <t>Lešení řadové trubkové lehké pracovní s podlahami s provozním zatížením tř. 3 do 200 kg/m2 šířky tř. W06 od 0,6 do 0,9 m výšky přes 10 do 25 m montáž</t>
  </si>
  <si>
    <t>248</t>
  </si>
  <si>
    <t>https://podminky.urs.cz/item/CS_URS_2023_02/941111112</t>
  </si>
  <si>
    <t>63,791+1350,908</t>
  </si>
  <si>
    <t>125</t>
  </si>
  <si>
    <t>941111212</t>
  </si>
  <si>
    <t>Lešení řadové trubkové lehké pracovní s podlahami s provozním zatížením tř. 3 do 200 kg/m2 šířky tř. W06 od 0,6 do 0,9 m výšky přes 10 do 25 m příplatek k ceně za každý den použití</t>
  </si>
  <si>
    <t>250</t>
  </si>
  <si>
    <t>https://podminky.urs.cz/item/CS_URS_2023_02/941111212</t>
  </si>
  <si>
    <t>1414,699*120</t>
  </si>
  <si>
    <t>941111812</t>
  </si>
  <si>
    <t>Lešení řadové trubkové lehké pracovní s podlahami s provozním zatížením tř. 3 do 200 kg/m2 šířky tř. W06 od 0,6 do 0,9 m výšky přes 10 do 25 m demontáž</t>
  </si>
  <si>
    <t>252</t>
  </si>
  <si>
    <t>https://podminky.urs.cz/item/CS_URS_2023_02/941111812</t>
  </si>
  <si>
    <t>1414,699</t>
  </si>
  <si>
    <t>127</t>
  </si>
  <si>
    <t>944511111</t>
  </si>
  <si>
    <t>Síť ochranná zavěšená na konstrukci lešení z textilie z umělých vláken montáž</t>
  </si>
  <si>
    <t>254</t>
  </si>
  <si>
    <t>https://podminky.urs.cz/item/CS_URS_2023_02/944511111</t>
  </si>
  <si>
    <t>944511211</t>
  </si>
  <si>
    <t>Síť ochranná zavěšená na konstrukci lešení z textilie z umělých vláken příplatek k ceně za každý den použití</t>
  </si>
  <si>
    <t>256</t>
  </si>
  <si>
    <t>https://podminky.urs.cz/item/CS_URS_2023_02/944511211</t>
  </si>
  <si>
    <t>129</t>
  </si>
  <si>
    <t>944511811</t>
  </si>
  <si>
    <t>Síť ochranná zavěšená na konstrukci lešení z textilie z umělých vláken demontáž</t>
  </si>
  <si>
    <t>258</t>
  </si>
  <si>
    <t>https://podminky.urs.cz/item/CS_URS_2023_02/944511811</t>
  </si>
  <si>
    <t>944711113</t>
  </si>
  <si>
    <t>Stříška záchytná zřizovaná současně s lehkým nebo těžkým lešením šířky přes 2,0 do 2,5 m montáž</t>
  </si>
  <si>
    <t>260</t>
  </si>
  <si>
    <t>https://podminky.urs.cz/item/CS_URS_2023_02/944711113</t>
  </si>
  <si>
    <t>131</t>
  </si>
  <si>
    <t>944711213</t>
  </si>
  <si>
    <t>Stříška záchytná zřizovaná současně s lehkým nebo těžkým lešením šířky přes 2,0 do 2,5 m příplatek k ceně za každý den použití</t>
  </si>
  <si>
    <t>262</t>
  </si>
  <si>
    <t>https://podminky.urs.cz/item/CS_URS_2023_02/944711213</t>
  </si>
  <si>
    <t>2,5*120</t>
  </si>
  <si>
    <t>944711813</t>
  </si>
  <si>
    <t>Stříška záchytná zřizovaná současně s lehkým nebo těžkým lešením šířky přes 2,0 do 2,5 m demontáž</t>
  </si>
  <si>
    <t>264</t>
  </si>
  <si>
    <t>https://podminky.urs.cz/item/CS_URS_2023_02/944711813</t>
  </si>
  <si>
    <t>133</t>
  </si>
  <si>
    <t>949111112</t>
  </si>
  <si>
    <t>Lešení lehké kozové trubkové o výšce lešeňové podlahy přes 1,2 do 1,9 m montáž</t>
  </si>
  <si>
    <t>sada</t>
  </si>
  <si>
    <t>266</t>
  </si>
  <si>
    <t>https://podminky.urs.cz/item/CS_URS_2023_02/949111112</t>
  </si>
  <si>
    <t>949111212</t>
  </si>
  <si>
    <t>Lešení lehké kozové trubkové o výšce lešeňové podlahy přes 1,2 do 1,9 m příplatek k ceně za každý den použití</t>
  </si>
  <si>
    <t>268</t>
  </si>
  <si>
    <t>https://podminky.urs.cz/item/CS_URS_2023_02/949111212</t>
  </si>
  <si>
    <t>10*120</t>
  </si>
  <si>
    <t>135</t>
  </si>
  <si>
    <t>949111812</t>
  </si>
  <si>
    <t>Lešení lehké kozové trubkové o výšce lešeňové podlahy přes 1,2 do 1,9 m demontáž</t>
  </si>
  <si>
    <t>270</t>
  </si>
  <si>
    <t>https://podminky.urs.cz/item/CS_URS_2023_02/949111812</t>
  </si>
  <si>
    <t>952901111</t>
  </si>
  <si>
    <t>Vyčištění budov nebo objektů před předáním do užívání budov bytové nebo občanské výstavby, světlé výšky podlaží do 4 m</t>
  </si>
  <si>
    <t>272</t>
  </si>
  <si>
    <t>https://podminky.urs.cz/item/CS_URS_2023_02/952901111</t>
  </si>
  <si>
    <t>1530+410</t>
  </si>
  <si>
    <t>137</t>
  </si>
  <si>
    <t>953000000R2</t>
  </si>
  <si>
    <t>D+M Požární cedulky</t>
  </si>
  <si>
    <t>274</t>
  </si>
  <si>
    <t>95300000R</t>
  </si>
  <si>
    <t>D+M přisazená požární roleta EW 15 DP1-C, na kouřové čidlo, rozměr 900x1100 mm, barva RAL 9010</t>
  </si>
  <si>
    <t>276</t>
  </si>
  <si>
    <t>139</t>
  </si>
  <si>
    <t>953943211</t>
  </si>
  <si>
    <t>Osazování drobných kovových předmětů kotvených do stěny hasicího přístroje</t>
  </si>
  <si>
    <t>278</t>
  </si>
  <si>
    <t>https://podminky.urs.cz/item/CS_URS_2023_02/953943211</t>
  </si>
  <si>
    <t>44932114</t>
  </si>
  <si>
    <t>přístroj hasicí ruční práškový PG 6 LE</t>
  </si>
  <si>
    <t>280</t>
  </si>
  <si>
    <t>141</t>
  </si>
  <si>
    <t>90000000R2</t>
  </si>
  <si>
    <t>D+M Treláže (zelené stěny)</t>
  </si>
  <si>
    <t>282</t>
  </si>
  <si>
    <t>159</t>
  </si>
  <si>
    <t>90000000R3</t>
  </si>
  <si>
    <t>D+M Kompozitní panely (alubond) na zástěnách technologie včetně kotevních ocelových prvků</t>
  </si>
  <si>
    <t>284</t>
  </si>
  <si>
    <t>Poznámka k položce:_x000D_
Poznámka k položce: Hmotnost pomocné ocelové konstrukce 450 kg.</t>
  </si>
  <si>
    <t>379</t>
  </si>
  <si>
    <t>90000000R9</t>
  </si>
  <si>
    <t>Montáž a dodávka nápisu "PRÁVNICKÁ FAKULTA"</t>
  </si>
  <si>
    <t>soubor</t>
  </si>
  <si>
    <t>-1405411270</t>
  </si>
  <si>
    <t>"výkres D.1.1.35 - poznámka č. 10"</t>
  </si>
  <si>
    <t>998</t>
  </si>
  <si>
    <t>Přesun hmot</t>
  </si>
  <si>
    <t>998011002</t>
  </si>
  <si>
    <t>Přesun hmot pro budovy občanské výstavby, bydlení, výrobu a služby s nosnou svislou konstrukcí zděnou z cihel, tvárnic nebo kamene vodorovná dopravní vzdálenost do 100 m pro budovy výšky přes 6 do 12 m</t>
  </si>
  <si>
    <t>288</t>
  </si>
  <si>
    <t>https://podminky.urs.cz/item/CS_URS_2023_02/998011002</t>
  </si>
  <si>
    <t>711</t>
  </si>
  <si>
    <t>Izolace proti vodě, vlhkosti a plynům</t>
  </si>
  <si>
    <t>145</t>
  </si>
  <si>
    <t>711411001</t>
  </si>
  <si>
    <t>Provedení izolace proti povrchové a podpovrchové tlakové vodě natěradly a tmely za studena na ploše vodorovné V nátěrem penetračním</t>
  </si>
  <si>
    <t>290</t>
  </si>
  <si>
    <t>https://podminky.urs.cz/item/CS_URS_2023_02/711411001</t>
  </si>
  <si>
    <t>"Výkres D.1.1.17 - 18"</t>
  </si>
  <si>
    <t>2,9</t>
  </si>
  <si>
    <t>11163150</t>
  </si>
  <si>
    <t>lak penetrační asfaltový</t>
  </si>
  <si>
    <t>292</t>
  </si>
  <si>
    <t>132,3*0,00033 "Přepočtené koeficientem množství</t>
  </si>
  <si>
    <t>711441559</t>
  </si>
  <si>
    <t>Provedení izolace proti povrchové a podpovrchové tlakové vodě pásy přitavením NAIP na ploše vodorovné V</t>
  </si>
  <si>
    <t>294</t>
  </si>
  <si>
    <t>https://podminky.urs.cz/item/CS_URS_2023_02/711441559</t>
  </si>
  <si>
    <t>16,1+16,1+5,36+2,9</t>
  </si>
  <si>
    <t>62832134</t>
  </si>
  <si>
    <t>pás asfaltový natavitelný oxidovaný s vložkou ze skleněné rohože typu V60 s jemnozrnným minerálním posypem tl 4,0mm</t>
  </si>
  <si>
    <t>296</t>
  </si>
  <si>
    <t>169,86*1,1655 "Přepočtené koeficientem množství</t>
  </si>
  <si>
    <t>149</t>
  </si>
  <si>
    <t>998711102</t>
  </si>
  <si>
    <t>Přesun hmot pro izolace proti vodě, vlhkosti a plynům stanovený z hmotnosti přesunovaného materiálu vodorovná dopravní vzdálenost do 50 m v objektech výšky přes 6 do 12 m</t>
  </si>
  <si>
    <t>298</t>
  </si>
  <si>
    <t>https://podminky.urs.cz/item/CS_URS_2023_02/998711102</t>
  </si>
  <si>
    <t>712311101</t>
  </si>
  <si>
    <t>Provedení povlakové krytiny střech plochých do 10° natěradly a tmely za studena nátěrem lakem penetračním nebo asfaltovým</t>
  </si>
  <si>
    <t>https://podminky.urs.cz/item/CS_URS_2023_02/712311101</t>
  </si>
  <si>
    <t>"Výkres D.1.1.34"</t>
  </si>
  <si>
    <t>"skladba S1"</t>
  </si>
  <si>
    <t>488,1</t>
  </si>
  <si>
    <t>"skladba S2"</t>
  </si>
  <si>
    <t>84,6</t>
  </si>
  <si>
    <t>"skladba S3"</t>
  </si>
  <si>
    <t>125,4</t>
  </si>
  <si>
    <t>"skladba S4"</t>
  </si>
  <si>
    <t>8,1</t>
  </si>
  <si>
    <t>"skladba W7a"</t>
  </si>
  <si>
    <t>151</t>
  </si>
  <si>
    <t>302</t>
  </si>
  <si>
    <t>711,7*0,00032 "Přepočtené koeficientem množství</t>
  </si>
  <si>
    <t>712331111</t>
  </si>
  <si>
    <t>Provedení povlakové krytiny střech plochých do 10° pásy na sucho podkladní samolepící asfaltový pás</t>
  </si>
  <si>
    <t>304</t>
  </si>
  <si>
    <t>https://podminky.urs.cz/item/CS_URS_2023_02/712331111</t>
  </si>
  <si>
    <t>153</t>
  </si>
  <si>
    <t>62853000</t>
  </si>
  <si>
    <t>pás asfaltový samolepicí modifikovaný SBS s vložkou ze skleněné tkaniny se spalitelnou fólií nebo jemnozrnným minerálním posypem nebo textilií na horním povrchu tl 3,6mm</t>
  </si>
  <si>
    <t>306</t>
  </si>
  <si>
    <t>715,828*1,1655 "Přepočtené koeficientem množství</t>
  </si>
  <si>
    <t>712341559</t>
  </si>
  <si>
    <t>Provedení povlakové krytiny střech plochých do 10° pásy přitavením NAIP v plné ploše</t>
  </si>
  <si>
    <t>308</t>
  </si>
  <si>
    <t>https://podminky.urs.cz/item/CS_URS_2023_02/712341559</t>
  </si>
  <si>
    <t>488,1*2</t>
  </si>
  <si>
    <t>84,6*2</t>
  </si>
  <si>
    <t>125,4*2</t>
  </si>
  <si>
    <t>5,5*2</t>
  </si>
  <si>
    <t>155</t>
  </si>
  <si>
    <t>62853006</t>
  </si>
  <si>
    <t>pás asfaltový natavitelný modifikovaný SBS s vložkou ze skleněné tkaniny a hrubozrnným břidličným posypem na horním povrchu tl 4,2mm</t>
  </si>
  <si>
    <t>310</t>
  </si>
  <si>
    <t>709,714*1,1 "Přepočtené koeficientem množství</t>
  </si>
  <si>
    <t>62855010</t>
  </si>
  <si>
    <t>pás asfaltový natavitelný modifikovaný SBS s vložkou z polyesterové vyztužené rohože a hrubozrnným břidličným posypem na horním povrchu tl 5,2mm</t>
  </si>
  <si>
    <t>312</t>
  </si>
  <si>
    <t>157</t>
  </si>
  <si>
    <t>712363115</t>
  </si>
  <si>
    <t>Provedení povlakové krytiny střech plochých do 10° fólií ostatní činnosti při pokládání hydroizolačních fólií (materiál ve specifikaci) zaizolování prostupů střešní rovinou kruhový průřez, průměr do 300 mm</t>
  </si>
  <si>
    <t>314</t>
  </si>
  <si>
    <t>https://podminky.urs.cz/item/CS_URS_2023_02/712363115</t>
  </si>
  <si>
    <t>62851038</t>
  </si>
  <si>
    <t>prostup pro kabely s integrovanou manžetou z modifikovaného asfaltového pásu DN 150</t>
  </si>
  <si>
    <t>316</t>
  </si>
  <si>
    <t>62851034</t>
  </si>
  <si>
    <t>prostup pro kabely s integrovanou manžetou z modifikovaného asfaltového pásu DN 50</t>
  </si>
  <si>
    <t>318</t>
  </si>
  <si>
    <t>712363201</t>
  </si>
  <si>
    <t>Provedení povlakové krytiny střech plochých do 10° fólií ostatní činnosti při pokládání hydroizolačních fólií (materiál ve specifikaci) ukončení izolace střechy hliníkovými profily montáž profilu ukončujícího přímého</t>
  </si>
  <si>
    <t>320</t>
  </si>
  <si>
    <t>https://podminky.urs.cz/item/CS_URS_2023_02/712363201</t>
  </si>
  <si>
    <t>161</t>
  </si>
  <si>
    <t>28323049</t>
  </si>
  <si>
    <t>lišta ukončovací</t>
  </si>
  <si>
    <t>CS ÚRS 2023 01</t>
  </si>
  <si>
    <t>322</t>
  </si>
  <si>
    <t>70*1,1 "Přepočtené koeficientem množství</t>
  </si>
  <si>
    <t>712771001</t>
  </si>
  <si>
    <t>Provedení separační nebo kluzné vrstvy vegetační střechy z fólií kladených volně s přesahem, sklon střechy do 5°</t>
  </si>
  <si>
    <t>324</t>
  </si>
  <si>
    <t>https://podminky.urs.cz/item/CS_URS_2023_02/712771001</t>
  </si>
  <si>
    <t>163</t>
  </si>
  <si>
    <t>69311068</t>
  </si>
  <si>
    <t>geotextilie netkaná separační, ochranná, filtrační, drenážní PP 300g/m2</t>
  </si>
  <si>
    <t>326</t>
  </si>
  <si>
    <t>210*1,1 "Přepočtené koeficientem množství</t>
  </si>
  <si>
    <t>69311059</t>
  </si>
  <si>
    <t>geotextilie netkaná separační, ochranná, filtrační, drenážní PP 150g/m2</t>
  </si>
  <si>
    <t>328</t>
  </si>
  <si>
    <t>165</t>
  </si>
  <si>
    <t>712771221</t>
  </si>
  <si>
    <t>Provedení drenážní vrstvy vegetační střechy z plastových nopových fólií, výšky nopů do 25 mm, sklon střechy do 5°</t>
  </si>
  <si>
    <t>330</t>
  </si>
  <si>
    <t>https://podminky.urs.cz/item/CS_URS_2023_02/712771221</t>
  </si>
  <si>
    <t>69334152</t>
  </si>
  <si>
    <t>fólie profilovaná (nopová) perforovaná HDPE s hydroakumulační a drenážní funkcí do vegetačních střech s výškou nopů 20mm</t>
  </si>
  <si>
    <t>332</t>
  </si>
  <si>
    <t>210*1,1025 "Přepočtené koeficientem množství</t>
  </si>
  <si>
    <t>167</t>
  </si>
  <si>
    <t>712771255</t>
  </si>
  <si>
    <t>Provedení drenážní vrstvy vegetační střechy odvodnění osazením kontrolní šachty na střešní vpusť</t>
  </si>
  <si>
    <t>334</t>
  </si>
  <si>
    <t>https://podminky.urs.cz/item/CS_URS_2023_02/712771255</t>
  </si>
  <si>
    <t>69334337</t>
  </si>
  <si>
    <t>šachta kontrolní odvodnění vegetačních střech PA 400x400mm v 330mm</t>
  </si>
  <si>
    <t>336</t>
  </si>
  <si>
    <t>169</t>
  </si>
  <si>
    <t>712771401</t>
  </si>
  <si>
    <t>Provedení vegetační vrstvy vegetační střechy ze substrátu, tloušťky do 100 mm, sklon střechy do 5°</t>
  </si>
  <si>
    <t>338</t>
  </si>
  <si>
    <t>https://podminky.urs.cz/item/CS_URS_2023_02/712771401</t>
  </si>
  <si>
    <t>10321225</t>
  </si>
  <si>
    <t>substrát vegetačních střech extenzivní s nízkým obsahem organické složky</t>
  </si>
  <si>
    <t>340</t>
  </si>
  <si>
    <t>210,0*0,1</t>
  </si>
  <si>
    <t>171</t>
  </si>
  <si>
    <t>712771541</t>
  </si>
  <si>
    <t>Založení vegetace vegetační střechy výsadbou předpěstovaných rostlin přes 15 kus/m2, sklon střechy do 5°</t>
  </si>
  <si>
    <t>342</t>
  </si>
  <si>
    <t>https://podminky.urs.cz/item/CS_URS_2023_02/712771541</t>
  </si>
  <si>
    <t>00572610</t>
  </si>
  <si>
    <t>sazenice trvalek pro vegetační střechy</t>
  </si>
  <si>
    <t>344</t>
  </si>
  <si>
    <t>210*16 "Přepočtené koeficientem množství</t>
  </si>
  <si>
    <t>401</t>
  </si>
  <si>
    <t>712771613</t>
  </si>
  <si>
    <t>Provedení ochranných pásů vegetační střechy osazení ochranné kačírkové lišty navařením na hydroizolaci</t>
  </si>
  <si>
    <t>CS ÚRS 2024 02</t>
  </si>
  <si>
    <t>-256689263</t>
  </si>
  <si>
    <t>https://podminky.urs.cz/item/CS_URS_2024_02/712771613</t>
  </si>
  <si>
    <t>402</t>
  </si>
  <si>
    <t>69334023</t>
  </si>
  <si>
    <t>lišta kačírková Al výška 100-120mm</t>
  </si>
  <si>
    <t>-1313894833</t>
  </si>
  <si>
    <t>82*1,02 'Přepočtené koeficientem množství</t>
  </si>
  <si>
    <t>173</t>
  </si>
  <si>
    <t>712775911</t>
  </si>
  <si>
    <t>Ochrana vegetační střechy před mrazem zakrytí geotextilií včetně připevnění vegetačních ploch, sklon střechy do 5°</t>
  </si>
  <si>
    <t>346</t>
  </si>
  <si>
    <t>https://podminky.urs.cz/item/CS_URS_2023_02/712775911</t>
  </si>
  <si>
    <t>712998201R</t>
  </si>
  <si>
    <t>Provedení povlakové krytiny střech - ostatní práce montáž odvodňovacího prvku nouzového atikového přepadu z PVC na dešťovou vodu</t>
  </si>
  <si>
    <t>348</t>
  </si>
  <si>
    <t>175</t>
  </si>
  <si>
    <t>283424R</t>
  </si>
  <si>
    <t>přepad pojistný hranatý, bitumenová manžeta, 100x100</t>
  </si>
  <si>
    <t>350</t>
  </si>
  <si>
    <t>283424R2</t>
  </si>
  <si>
    <t>přepad pojistný hranatý, bitumenová manžeta, 50x100</t>
  </si>
  <si>
    <t>352</t>
  </si>
  <si>
    <t>177</t>
  </si>
  <si>
    <t>998712102</t>
  </si>
  <si>
    <t>Přesun hmot pro povlakové krytiny stanovený z hmotnosti přesunovaného materiálu vodorovná dopravní vzdálenost do 50 m v objektech výšky přes 6 do 12 m</t>
  </si>
  <si>
    <t>354</t>
  </si>
  <si>
    <t>https://podminky.urs.cz/item/CS_URS_2023_02/998712102</t>
  </si>
  <si>
    <t>713121111</t>
  </si>
  <si>
    <t>Montáž tepelné izolace podlah rohožemi, pásy, deskami, dílci, bloky (izolační materiál ve specifikaci) kladenými volně jednovrstvá</t>
  </si>
  <si>
    <t>356</t>
  </si>
  <si>
    <t>https://podminky.urs.cz/item/CS_URS_2023_02/713121111</t>
  </si>
  <si>
    <t>25,3+52,1+124,3+4,2+10,4</t>
  </si>
  <si>
    <t>179</t>
  </si>
  <si>
    <t>28376528</t>
  </si>
  <si>
    <t>deska izolační PIR s oboustrannou kompozitní fólií s hliníkovou vložkou pro podlahy λ=0,022 tl 40mm</t>
  </si>
  <si>
    <t>358</t>
  </si>
  <si>
    <t>129,4*1,1 "Přepočtené koeficientem množství</t>
  </si>
  <si>
    <t>63231208</t>
  </si>
  <si>
    <t>deska čedičová minerální pro snížení kročejového hluku (max. zatížení 2 kN/m2) tl 20mm</t>
  </si>
  <si>
    <t>360</t>
  </si>
  <si>
    <t>77,4*1,1 "Přepočtené koeficientem množství</t>
  </si>
  <si>
    <t>181</t>
  </si>
  <si>
    <t>63231211</t>
  </si>
  <si>
    <t>deska čedičová minerální pro snížení kročejového hluku (max. zatížení 2 kN/m2) tl 40mm</t>
  </si>
  <si>
    <t>362</t>
  </si>
  <si>
    <t>138,9*1,1 "Přepočtené koeficientem množství</t>
  </si>
  <si>
    <t>713141152</t>
  </si>
  <si>
    <t>Montáž tepelné izolace střech plochých rohožemi, pásy, deskami, dílci, bloky (izolační materiál ve specifikaci) kladenými volně dvouvrstvá</t>
  </si>
  <si>
    <t>364</t>
  </si>
  <si>
    <t>https://podminky.urs.cz/item/CS_URS_2023_02/713141152</t>
  </si>
  <si>
    <t>"Výkres D.1.1.32"</t>
  </si>
  <si>
    <t>183</t>
  </si>
  <si>
    <t>28372308</t>
  </si>
  <si>
    <t>deska EPS 100 pro konstrukce s běžným zatížením λ=0,037 tl 80mm</t>
  </si>
  <si>
    <t>366</t>
  </si>
  <si>
    <t>711,7*2,04 "Přepočtené koeficientem množství</t>
  </si>
  <si>
    <t>28372306</t>
  </si>
  <si>
    <t>deska EPS 100 pro konstrukce s běžným zatížením λ=0,037 tl 60mm</t>
  </si>
  <si>
    <t>368</t>
  </si>
  <si>
    <t>15,7768867155664*2,04 "Přepočtené koeficientem množství</t>
  </si>
  <si>
    <t>185</t>
  </si>
  <si>
    <t>713141243</t>
  </si>
  <si>
    <t>Montáž tepelné izolace střech plochých mechanické přikotvení šrouby včetně dodávky šroubů, bez položení tepelné izolace tl. izolace přes 140 do 200 mm do betonu</t>
  </si>
  <si>
    <t>370</t>
  </si>
  <si>
    <t>https://podminky.urs.cz/item/CS_URS_2023_02/713141243</t>
  </si>
  <si>
    <t>713141311</t>
  </si>
  <si>
    <t>Montáž tepelné izolace střech plochých spádovými klíny v ploše kladenými volně</t>
  </si>
  <si>
    <t>372</t>
  </si>
  <si>
    <t>https://podminky.urs.cz/item/CS_URS_2023_02/713141311</t>
  </si>
  <si>
    <t>711,8</t>
  </si>
  <si>
    <t>187</t>
  </si>
  <si>
    <t>28376142</t>
  </si>
  <si>
    <t>klín izolační spád do 5% EPS 150</t>
  </si>
  <si>
    <t>374</t>
  </si>
  <si>
    <t>998713102</t>
  </si>
  <si>
    <t>Přesun hmot pro izolace tepelné stanovený z hmotnosti přesunovaného materiálu vodorovná dopravní vzdálenost do 50 m v objektech výšky přes 6 m do 12 m</t>
  </si>
  <si>
    <t>https://podminky.urs.cz/item/CS_URS_2023_02/998713102</t>
  </si>
  <si>
    <t>714</t>
  </si>
  <si>
    <t>Akustická a protiotřesová opatření</t>
  </si>
  <si>
    <t>189</t>
  </si>
  <si>
    <t>71400000R</t>
  </si>
  <si>
    <t>Montáž akustických obkladů stěn z panelů, tloušťky do 80mm</t>
  </si>
  <si>
    <t>378</t>
  </si>
  <si>
    <t xml:space="preserve">"Výkres D.1.118, D.1.1.19, D.1.1.54" </t>
  </si>
  <si>
    <t>94,44</t>
  </si>
  <si>
    <t>118,92</t>
  </si>
  <si>
    <t>2720000R2</t>
  </si>
  <si>
    <t>panel akustický pro obklad stěn, absorpční třída A, 2x vnitřní pohltivé desky 40+40 mm</t>
  </si>
  <si>
    <t>380</t>
  </si>
  <si>
    <t>Poznámka k položce:_x000D_
Akustický obklad:_x000D_
- absorpční třída A_x000D_
- panel pro široko a nízkofrekvenční akustický útlum_x000D_
- 2 vnitřní pohltivé desky /40+40mm/ + povrchová omyvatelná tkanina_x000D_
- systém skrytých lišt_x000D_
- barevnost přizpůsobit okolní bílé výmalbě stěny, cca RAL 9010_x000D_
Vnitřní špalety oken a šířky pilířů úzpůsobit šířce obkladu._x000D_
Před provedením obkladu bude provedeno akustické měření a následně bude upravena plocha obkladu ve spolupráci s akustikem.</t>
  </si>
  <si>
    <t>191</t>
  </si>
  <si>
    <t>998714102</t>
  </si>
  <si>
    <t>Přesun hmot pro akustická a protiotřesová opatření stanovený z hmotnosti přesunovaného materiálu vodorovná dopravní vzdálenost do 50 m v objektech výšky přes 6 do 12 m</t>
  </si>
  <si>
    <t>382</t>
  </si>
  <si>
    <t>https://podminky.urs.cz/item/CS_URS_2023_02/998714102</t>
  </si>
  <si>
    <t>721239114</t>
  </si>
  <si>
    <t>Střešní vtoky (vpusti) montáž střešních vtoků ostatních typů se svislým odtokem do DN 160</t>
  </si>
  <si>
    <t>384</t>
  </si>
  <si>
    <t>https://podminky.urs.cz/item/CS_URS_2023_02/721239114</t>
  </si>
  <si>
    <t>"Výkres D.1.1.37"</t>
  </si>
  <si>
    <t>"DN110" 6</t>
  </si>
  <si>
    <t>"DN70" 1</t>
  </si>
  <si>
    <t>193</t>
  </si>
  <si>
    <t>56231106</t>
  </si>
  <si>
    <t>vtok střešní svislý s manžetou pro asfaltovou hydroizolaci plochých střech s vyhříváním DN 75, DN 110, DN 125, DN 160</t>
  </si>
  <si>
    <t>386</t>
  </si>
  <si>
    <t>998721102</t>
  </si>
  <si>
    <t>Přesun hmot pro vnitřní kanalizace stanovený z hmotnosti přesunovaného materiálu vodorovná dopravní vzdálenost do 50 m v objektech výšky přes 6 do 12 m</t>
  </si>
  <si>
    <t>388</t>
  </si>
  <si>
    <t>https://podminky.urs.cz/item/CS_URS_2023_02/998721102</t>
  </si>
  <si>
    <t>195</t>
  </si>
  <si>
    <t>76236132R</t>
  </si>
  <si>
    <t>Konstrukční a vyrovnávací vrstva pod klempířské prvky (atiky) z vodovzdorné překližky tl 18 mm</t>
  </si>
  <si>
    <t>390</t>
  </si>
  <si>
    <t>"zpevnění pod oplechování atik"</t>
  </si>
  <si>
    <t>90,0</t>
  </si>
  <si>
    <t>762511286</t>
  </si>
  <si>
    <t>Podlahové konstrukce podkladové z dřevoštěpkových desek OSB dvouvrstvých lepených na pero a drážku 2x18 mm</t>
  </si>
  <si>
    <t>392</t>
  </si>
  <si>
    <t>https://podminky.urs.cz/item/CS_URS_2023_02/762511286</t>
  </si>
  <si>
    <t>34,4+65,6+6,2+3,5</t>
  </si>
  <si>
    <t>197</t>
  </si>
  <si>
    <t>762526110</t>
  </si>
  <si>
    <t>Položení podlah položení polštářů pod podlahy osové vzdálenosti do 65 cm</t>
  </si>
  <si>
    <t>https://podminky.urs.cz/item/CS_URS_2023_02/762526110</t>
  </si>
  <si>
    <t>60512125</t>
  </si>
  <si>
    <t>hranol stavební řezivo průřezu do 120cm2 do dl 6m</t>
  </si>
  <si>
    <t>396</t>
  </si>
  <si>
    <t>"hranol 80/120" 0,08*0,12*6,6*17</t>
  </si>
  <si>
    <t>"hranol 80/140" 0,08*0,14*10,8*23</t>
  </si>
  <si>
    <t>0,08*0,14*2,1*3</t>
  </si>
  <si>
    <t>"hranol 80/145" 0,08*0,145*14,8*17</t>
  </si>
  <si>
    <t>0,08*0,145*1,65*4</t>
  </si>
  <si>
    <t>762723361</t>
  </si>
  <si>
    <t>Montáž prostorových vázaných konstrukcí z lepených hranolů pomocí tesařských spojů průřezové plochy přes 600 cm2</t>
  </si>
  <si>
    <t>-1371055815</t>
  </si>
  <si>
    <t>https://podminky.urs.cz/item/CS_URS_2024_02/762723361</t>
  </si>
  <si>
    <t>"děkanát"</t>
  </si>
  <si>
    <t>"vaznice" 6*7,15</t>
  </si>
  <si>
    <t>"vaznice" 4*6,75</t>
  </si>
  <si>
    <t>"sloupy" 3*3,6</t>
  </si>
  <si>
    <t>"průvlaky" 11,05</t>
  </si>
  <si>
    <t>383</t>
  </si>
  <si>
    <t>61223210</t>
  </si>
  <si>
    <t>hranol konstrukční BSH vrstvený lepený pohledový</t>
  </si>
  <si>
    <t>80824870</t>
  </si>
  <si>
    <t>"vaznice" (6*7,15*0,7*0,2)*1,05</t>
  </si>
  <si>
    <t>"vaznice" (4*6,75*0,7*0,2)*1,05</t>
  </si>
  <si>
    <t>"sloupy" (3*3,6*0,3*0,3)*1,05</t>
  </si>
  <si>
    <t>"průvlaky" (11,05*0,8*0,3)*1,05</t>
  </si>
  <si>
    <t>201</t>
  </si>
  <si>
    <t>998762102</t>
  </si>
  <si>
    <t>Přesun hmot pro konstrukce tesařské stanovený z hmotnosti přesunovaného materiálu vodorovná dopravní vzdálenost do 50 m v objektech výšky přes 6 do 12 m</t>
  </si>
  <si>
    <t>https://podminky.urs.cz/item/CS_URS_2023_02/998762102</t>
  </si>
  <si>
    <t>763111311</t>
  </si>
  <si>
    <t>Příčka ze sádrokartonových desek s nosnou konstrukcí z jednoduchých ocelových profilů UW, CW jednoduše opláštěná deskou standardní A tl. 12,5 mm, příčka tl. 75 mm, profil 50, s izolací, EI 30, Rw do 45 dB</t>
  </si>
  <si>
    <t>404</t>
  </si>
  <si>
    <t>https://podminky.urs.cz/item/CS_URS_2023_02/763111311</t>
  </si>
  <si>
    <t>42+28</t>
  </si>
  <si>
    <t>203</t>
  </si>
  <si>
    <t>763111321</t>
  </si>
  <si>
    <t>Příčka ze sádrokartonových desek s nosnou konstrukcí z jednoduchých ocelových profilů UW, CW jednoduše opláštěná deskou protipožární DF tl. 12,5 mm s izolací, EI 45, příčka tl. 75 mm, profil 50, Rw do 46 dB</t>
  </si>
  <si>
    <t>406</t>
  </si>
  <si>
    <t>https://podminky.urs.cz/item/CS_URS_2023_02/763111321</t>
  </si>
  <si>
    <t>24+16</t>
  </si>
  <si>
    <t>399</t>
  </si>
  <si>
    <t>763111741R</t>
  </si>
  <si>
    <t>Konstrukce suché výstavby ostatní konstrukce a práce montáž parotěsné zábrany</t>
  </si>
  <si>
    <t>-201799852</t>
  </si>
  <si>
    <t>28329274</t>
  </si>
  <si>
    <t>fólie PE vyztužená pro parotěsnou vrstvu (reakce na oheň - třída E) 110g/m2</t>
  </si>
  <si>
    <t>-394717200</t>
  </si>
  <si>
    <t>4,128*1,1235 'Přepočtené koeficientem množství</t>
  </si>
  <si>
    <t>763113351</t>
  </si>
  <si>
    <t>Příčka instalační ze sádrokartonových desek s nosnou konstrukcí ze zdvojených ocelových profilů UW, CW s mezerou, CW profily navzájem spojeny páskem sádry dvojitě opláštěná deskami vysokopevnostními protipožárními impregnovanými DFRIH2 tl. 2 x 12,5 mm s izolací, EI 90, Rw do 62 dB, příčka tl. 155 - 650 mm, profil 50</t>
  </si>
  <si>
    <t>408</t>
  </si>
  <si>
    <t>https://podminky.urs.cz/item/CS_URS_2023_02/763113351</t>
  </si>
  <si>
    <t>"Výkres D.1.1.17,D.1.1.18"</t>
  </si>
  <si>
    <t>(7,65+6,8)*2,98</t>
  </si>
  <si>
    <t>(7,5+6,8)*3,13</t>
  </si>
  <si>
    <t>205</t>
  </si>
  <si>
    <t>763131431</t>
  </si>
  <si>
    <t>Podhled ze sádrokartonových desek dvouvrstvá zavěšená spodní konstrukce z ocelových profilů CD, UD jednoduše opláštěná deskou protipožární DF, tl. 12,5 mm, bez izolace, REI do 90</t>
  </si>
  <si>
    <t>410</t>
  </si>
  <si>
    <t>https://podminky.urs.cz/item/CS_URS_2023_02/763131431</t>
  </si>
  <si>
    <t>Výkres D.1.1.19"</t>
  </si>
  <si>
    <t>23,42+48,73</t>
  </si>
  <si>
    <t>377</t>
  </si>
  <si>
    <t>763411111R</t>
  </si>
  <si>
    <t>Sanitární příčky vhodné do mokrého prostředí dělící z dřevotřískových desek s HPL-laminátem tl. 12,0 mm včetně nerozových doplňků</t>
  </si>
  <si>
    <t>-690371580</t>
  </si>
  <si>
    <t>"T.0.01 -1.PP"</t>
  </si>
  <si>
    <t>2,03*1,55*3</t>
  </si>
  <si>
    <t>2,03*0,994*4</t>
  </si>
  <si>
    <t>-0,7*1,97*4</t>
  </si>
  <si>
    <t>"T.0.02 - 1.PP"</t>
  </si>
  <si>
    <t>2,03*1,55*2</t>
  </si>
  <si>
    <t>2,03*0,922*3</t>
  </si>
  <si>
    <t>-0,7*1,97*3</t>
  </si>
  <si>
    <t>"T.0.03 - 1.PP"</t>
  </si>
  <si>
    <t>2,03*0,925*3</t>
  </si>
  <si>
    <t>"T.1.01 - 1.NP"</t>
  </si>
  <si>
    <t>"T.2.01 - 2.NP"</t>
  </si>
  <si>
    <t>(2,03*1,55*3)*2</t>
  </si>
  <si>
    <t>(2,03*0,925*4)*2</t>
  </si>
  <si>
    <t>-(0,7*1,97*4)*2</t>
  </si>
  <si>
    <t>"T.1.02 - 1.NP"</t>
  </si>
  <si>
    <t>"T.2.02 - 2.NP"</t>
  </si>
  <si>
    <t>2,03*1,125*2</t>
  </si>
  <si>
    <t>(2,03*(0,15+1,325+1,299+0,15))*2</t>
  </si>
  <si>
    <t>-(0,7*1,97*2)*2</t>
  </si>
  <si>
    <t>763411121R</t>
  </si>
  <si>
    <t>Dveře sanitárních příček, desky s HPL - laminátem tl 12,0 mm, š do 800 mm, v do 2000 mm</t>
  </si>
  <si>
    <t>542928712</t>
  </si>
  <si>
    <t>https://podminky.urs.cz/item/CS_URS_2023_02/763411121R</t>
  </si>
  <si>
    <t>"T.0.01" 4</t>
  </si>
  <si>
    <t>"T.0.02" 3</t>
  </si>
  <si>
    <t>"T.0.03" 3</t>
  </si>
  <si>
    <t>"T.1.01" 4</t>
  </si>
  <si>
    <t>"T.2.01" 4</t>
  </si>
  <si>
    <t>"T.1.02" 2</t>
  </si>
  <si>
    <t>"T.2.02" 2</t>
  </si>
  <si>
    <t>763431011</t>
  </si>
  <si>
    <t>Montáž podhledu minerálního včetně zavěšeného roštu polozapuštěného s panely vyjímatelnými, velikosti panelů do 0,36 m2</t>
  </si>
  <si>
    <t>416</t>
  </si>
  <si>
    <t>https://podminky.urs.cz/item/CS_URS_2023_02/763431011</t>
  </si>
  <si>
    <t>37,97+43,46+96,66+2,56+4,62+4,69+20,64+4,58+10,17</t>
  </si>
  <si>
    <t>16,93+49,71+84,96+34,58+74,67+21,21+6,29+3,67+11,58+38,67+36,01+4,37+29,52+5,72+87,69+4,69+10,20+4,37+8,70</t>
  </si>
  <si>
    <t>35,72+21,22+21,22+13,53+14,43+35,64+21,22+21,22+32,17+9,66+33,67+99,5+4,69+10,12+4,37+9,06</t>
  </si>
  <si>
    <t>3,52+2,34+2,1+5,54+63,78+4,14+124,29</t>
  </si>
  <si>
    <t>209</t>
  </si>
  <si>
    <t>59036523</t>
  </si>
  <si>
    <t>deska podhledová minerální polodrážka jemná hladká bílá 15x600x600mm</t>
  </si>
  <si>
    <t>418</t>
  </si>
  <si>
    <t>1352,04*1,05 "Přepočtené koeficientem množství</t>
  </si>
  <si>
    <t>763711224</t>
  </si>
  <si>
    <t>Montáž svislé konstrukce stěny a příčky z panelů tl. přes 120 do 240 mm, plochy přes 20 do 30 m2</t>
  </si>
  <si>
    <t>420</t>
  </si>
  <si>
    <t>https://podminky.urs.cz/item/CS_URS_2023_02/763711224</t>
  </si>
  <si>
    <t>"Výkres D.1.1.21" 4,8*5,9</t>
  </si>
  <si>
    <t>"odečet otvorů" -1,8*2,4</t>
  </si>
  <si>
    <t xml:space="preserve">"atika" </t>
  </si>
  <si>
    <t>(0,52*10,2+0,71*20,68+0,85*14,86+0,87*6,6)</t>
  </si>
  <si>
    <t>211</t>
  </si>
  <si>
    <t>6123130R3</t>
  </si>
  <si>
    <t>dřevěný stěnový panel konstrukční vrstvený lepený X-lam tl.80mm</t>
  </si>
  <si>
    <t>422</t>
  </si>
  <si>
    <t>38,36*0,08*1,1</t>
  </si>
  <si>
    <t>398</t>
  </si>
  <si>
    <t>6123130R4</t>
  </si>
  <si>
    <t>dřevěný stěnový panel konstrukční vrstvený lepeny X-lam tl.140 mm</t>
  </si>
  <si>
    <t>1811860308</t>
  </si>
  <si>
    <t>24*0,14*1,1</t>
  </si>
  <si>
    <t>6123131R1</t>
  </si>
  <si>
    <t>ocelová výztuha pro ukotvení atiky</t>
  </si>
  <si>
    <t>500861131</t>
  </si>
  <si>
    <t>763781223</t>
  </si>
  <si>
    <t>Montáž stropní konstrukce z panelů tl. přes 55 do 240 mm, plochy přes 10 do 20 m2</t>
  </si>
  <si>
    <t>424</t>
  </si>
  <si>
    <t>https://podminky.urs.cz/item/CS_URS_2023_02/763781223</t>
  </si>
  <si>
    <t>"skladba S2 (střecha děkanát)" 90,38</t>
  </si>
  <si>
    <t>"skladba S3 střecha rotunda)" 127,16*2</t>
  </si>
  <si>
    <t>"skladba P2.7, P2.8 (strop nad 2.NP)" 138,99</t>
  </si>
  <si>
    <t>"Strop nad 2.NP – 16,18 (strop nad částí místností 2.21, 2.22 a 2.23)" 16,18</t>
  </si>
  <si>
    <t>"střecha nad spojovacím krčkem" 15,29</t>
  </si>
  <si>
    <t>213</t>
  </si>
  <si>
    <t>612232R3</t>
  </si>
  <si>
    <t>dřevěný panel konstrukční vrstvený křížem lepený X-lam tl.140mm</t>
  </si>
  <si>
    <t>426</t>
  </si>
  <si>
    <t>515,16*0,14*1,1</t>
  </si>
  <si>
    <t>998763101</t>
  </si>
  <si>
    <t>Přesun hmot pro dřevostavby stanovený z hmotnosti přesunovaného materiálu vodorovná dopravní vzdálenost do 50 m v objektech výšky přes 6 do 12 m</t>
  </si>
  <si>
    <t>428</t>
  </si>
  <si>
    <t>https://podminky.urs.cz/item/CS_URS_2023_02/998763101</t>
  </si>
  <si>
    <t>215</t>
  </si>
  <si>
    <t>76401142R</t>
  </si>
  <si>
    <t>Oplechování střechy výtahu L lištou z Pz plechu rš 150 mm "K11"</t>
  </si>
  <si>
    <t>430</t>
  </si>
  <si>
    <t>11,0</t>
  </si>
  <si>
    <t>764222403</t>
  </si>
  <si>
    <t>Oplechování střešních prvků z hliníkového plechu štítu závětrnou lištou rš 250 mm</t>
  </si>
  <si>
    <t>432</t>
  </si>
  <si>
    <t>https://podminky.urs.cz/item/CS_URS_2023_02/764222403</t>
  </si>
  <si>
    <t>217</t>
  </si>
  <si>
    <t>764222432</t>
  </si>
  <si>
    <t>Oplechování střešních prvků z hliníkového plechu okapu okapovým plechem střechy rovné rš 200 mm</t>
  </si>
  <si>
    <t>434</t>
  </si>
  <si>
    <t>https://podminky.urs.cz/item/CS_URS_2023_02/764222432</t>
  </si>
  <si>
    <t>2,4</t>
  </si>
  <si>
    <t>7642243001R</t>
  </si>
  <si>
    <t>Oplechování horních ploch a nadezdívek (atik) bez rohů z Al plechu mechanicky kotvené rš 640 mm</t>
  </si>
  <si>
    <t>436</t>
  </si>
  <si>
    <t>"K3"</t>
  </si>
  <si>
    <t>2,5</t>
  </si>
  <si>
    <t>219</t>
  </si>
  <si>
    <t>764224407R</t>
  </si>
  <si>
    <t>Oplechování horních ploch zdí a nadezdívek (atik) z hliníkového plechu mechanicky kotvené rš 700 mm</t>
  </si>
  <si>
    <t>438</t>
  </si>
  <si>
    <t>"K2" 124</t>
  </si>
  <si>
    <t>"K5" 8</t>
  </si>
  <si>
    <t>764224408</t>
  </si>
  <si>
    <t>Oplechování horních ploch zdí a nadezdívek (atik) z hliníkového plechu mechanicky kotvené rš 750 mm</t>
  </si>
  <si>
    <t>440</t>
  </si>
  <si>
    <t>https://podminky.urs.cz/item/CS_URS_2023_02/764224408</t>
  </si>
  <si>
    <t>"K1"</t>
  </si>
  <si>
    <t>221</t>
  </si>
  <si>
    <t>764224409</t>
  </si>
  <si>
    <t>Oplechování horních ploch zdí a nadezdívek (atik) z hliníkového plechu mechanicky kotvené rš 800 mm</t>
  </si>
  <si>
    <t>442</t>
  </si>
  <si>
    <t>https://podminky.urs.cz/item/CS_URS_2023_02/764224409</t>
  </si>
  <si>
    <t>"K4" 20,0</t>
  </si>
  <si>
    <t>764226403</t>
  </si>
  <si>
    <t>Oplechování parapetů z hliníkového plechu rovných mechanicky kotvené, bez rohů rš 250 mm</t>
  </si>
  <si>
    <t>444</t>
  </si>
  <si>
    <t>https://podminky.urs.cz/item/CS_URS_2023_02/764226403</t>
  </si>
  <si>
    <t>"K7"</t>
  </si>
  <si>
    <t>7,7</t>
  </si>
  <si>
    <t>223</t>
  </si>
  <si>
    <t>764226403R</t>
  </si>
  <si>
    <t>Oplechování parapetů z hliníkového plechu rovných mechanicky kotvené, bez rohů rš 265 mm</t>
  </si>
  <si>
    <t>446</t>
  </si>
  <si>
    <t>"K9"</t>
  </si>
  <si>
    <t>764226403R1</t>
  </si>
  <si>
    <t>Oplechování parapetů z hliníkového plechu rovných mechanicky kotvené, bez rohů rš 285 mm</t>
  </si>
  <si>
    <t>448</t>
  </si>
  <si>
    <t>"K6" 9,6</t>
  </si>
  <si>
    <t>225</t>
  </si>
  <si>
    <t>764226406R</t>
  </si>
  <si>
    <t>Oplechování parapetů z hliníkového plechu rovných mechanicky kotvené, bez rohů rš 435 mm</t>
  </si>
  <si>
    <t>450</t>
  </si>
  <si>
    <t>"K8"</t>
  </si>
  <si>
    <t>3,5</t>
  </si>
  <si>
    <t>764226406R1</t>
  </si>
  <si>
    <t>Oplechování parapetů z hliníkového plechu rovných mechanicky kotvené, bez rohů rš 515 mm</t>
  </si>
  <si>
    <t>452</t>
  </si>
  <si>
    <t>"K10"</t>
  </si>
  <si>
    <t>3,7</t>
  </si>
  <si>
    <t>227</t>
  </si>
  <si>
    <t>764228404</t>
  </si>
  <si>
    <t>Oplechování říms a ozdobných prvků z hliníkového plechu rovných, bez rohů mechanicky kotvené rš 330 mm</t>
  </si>
  <si>
    <t>454</t>
  </si>
  <si>
    <t>https://podminky.urs.cz/item/CS_URS_2023_02/764228404</t>
  </si>
  <si>
    <t>6,0</t>
  </si>
  <si>
    <t>764228405R</t>
  </si>
  <si>
    <t>Přítlační lišta</t>
  </si>
  <si>
    <t>456</t>
  </si>
  <si>
    <t>10,5</t>
  </si>
  <si>
    <t>229</t>
  </si>
  <si>
    <t>764521403</t>
  </si>
  <si>
    <t>Žlab podokapní z hliníkového plechu včetně háků a čel půlkruhový rš 250 mm</t>
  </si>
  <si>
    <t>458</t>
  </si>
  <si>
    <t>https://podminky.urs.cz/item/CS_URS_2023_02/764521403</t>
  </si>
  <si>
    <t>764528421</t>
  </si>
  <si>
    <t>Svod z hliníkového plechu včetně objímek, kolen a odskoků kruhový, průměru 80 mm</t>
  </si>
  <si>
    <t>460</t>
  </si>
  <si>
    <t>https://podminky.urs.cz/item/CS_URS_2023_02/764528421</t>
  </si>
  <si>
    <t>231</t>
  </si>
  <si>
    <t>998764102</t>
  </si>
  <si>
    <t>Přesun hmot pro konstrukce klempířské stanovený z hmotnosti přesunovaného materiálu vodorovná dopravní vzdálenost do 50 m v objektech výšky přes 6 do 12 m</t>
  </si>
  <si>
    <t>462</t>
  </si>
  <si>
    <t>https://podminky.urs.cz/item/CS_URS_2023_02/998764102</t>
  </si>
  <si>
    <t>76641623R</t>
  </si>
  <si>
    <t>Montáž obložení stěn pl přes 5 m2 panely laminátovými přes 1,50 m2</t>
  </si>
  <si>
    <t>464</t>
  </si>
  <si>
    <t>"výkres D.1.4.7.7"</t>
  </si>
  <si>
    <t>"povrch D1" (1,53+1,55+8,35)*3,13</t>
  </si>
  <si>
    <t>9,9*1,0</t>
  </si>
  <si>
    <t>"povrch D2" (2,0+4,25+4,3)*3,13</t>
  </si>
  <si>
    <t>233</t>
  </si>
  <si>
    <t>6072228R</t>
  </si>
  <si>
    <t>deska dřevotřísková laminovaná tl 16mm odstín dub kaiserberg</t>
  </si>
  <si>
    <t>466</t>
  </si>
  <si>
    <t>45,676*1,1 "Přepočtené koeficientem množství</t>
  </si>
  <si>
    <t>6072228R2</t>
  </si>
  <si>
    <t>deska dřevotřísková laminovaná tl 16mm odstín angorská šedá</t>
  </si>
  <si>
    <t>468</t>
  </si>
  <si>
    <t>33,022*1,1 "Přepočtené koeficientem množství</t>
  </si>
  <si>
    <t>235</t>
  </si>
  <si>
    <t>766660071</t>
  </si>
  <si>
    <t>Montáž dveřních křídel dřevěných nebo plastových otevíravých do kovové zárubně jednokřídlových, šířky do 800 mm</t>
  </si>
  <si>
    <t>470</t>
  </si>
  <si>
    <t>https://podminky.urs.cz/item/CS_URS_2023_02/766660071</t>
  </si>
  <si>
    <t>"D02" 2+4</t>
  </si>
  <si>
    <t>"D11" 1</t>
  </si>
  <si>
    <t>"D12" 5+6</t>
  </si>
  <si>
    <t>"D22" 8+8</t>
  </si>
  <si>
    <t>634450001R</t>
  </si>
  <si>
    <t>dveře vnitřní bezfalcové, rám masivní dřevo, výplň DTD desky, povrch CPL fólie, dekor buk 700x1970mm, D11</t>
  </si>
  <si>
    <t>472</t>
  </si>
  <si>
    <t>237</t>
  </si>
  <si>
    <t>611600R1</t>
  </si>
  <si>
    <t>dveře vnitřní bezfalcové, rám masivní dřevo, výplň DTD desky, povrch CPL fólie, dekor buk 800x1970mm, D02, D12, D22</t>
  </si>
  <si>
    <t>474</t>
  </si>
  <si>
    <t>Poznámka k položce:_x000D_
Poznámka k položce: Kování: Rozetové kování, povrch broušená nerez, cylindrická vložka stavební, klasická, mosaz</t>
  </si>
  <si>
    <t>241</t>
  </si>
  <si>
    <t>766660072</t>
  </si>
  <si>
    <t>Montáž dveřních křídel dřevěných nebo plastových otevíravých do kovové zárubně jednokřídlových, šířky přes 800 mm</t>
  </si>
  <si>
    <t>482</t>
  </si>
  <si>
    <t>https://podminky.urs.cz/item/CS_URS_2023_02/766660072</t>
  </si>
  <si>
    <t>"D03" 1</t>
  </si>
  <si>
    <t>"D13" 1</t>
  </si>
  <si>
    <t>"D23" 1</t>
  </si>
  <si>
    <t>611600R2</t>
  </si>
  <si>
    <t>dveře vnitřní bezfalcové, rám masivní dřevo, výplň DTD desky, povrch CPL fólie, dekor buk 900x1970mm</t>
  </si>
  <si>
    <t>484</t>
  </si>
  <si>
    <t xml:space="preserve">"DO3" 1 </t>
  </si>
  <si>
    <t xml:space="preserve">"D13" 1 </t>
  </si>
  <si>
    <t xml:space="preserve">"D23" 1 </t>
  </si>
  <si>
    <t>766660082</t>
  </si>
  <si>
    <t>Montáž dveřních křídel dřevěných nebo plastových otevíravých do kovové zárubně, dvoukřídlových, šířky přes 1450 mm</t>
  </si>
  <si>
    <t>488</t>
  </si>
  <si>
    <t>https://podminky.urs.cz/item/CS_URS_2023_02/766660082</t>
  </si>
  <si>
    <t>"D24" 1</t>
  </si>
  <si>
    <t>245</t>
  </si>
  <si>
    <t>61161057R</t>
  </si>
  <si>
    <t>dveře dvoukřídlé, C bezfalcové, rám masivní dřevo, výplň DTD desky, povrch CPL fólie,plné, dekor buk 1800x2400mm, D24, Rw 32 db</t>
  </si>
  <si>
    <t>490</t>
  </si>
  <si>
    <t>766660161</t>
  </si>
  <si>
    <t>Montáž dveřních křídel dřevěných nebo plastových otevíravých do kovové zárubně, jednokřídlových protipožárních, šířky do 800 mm</t>
  </si>
  <si>
    <t>492</t>
  </si>
  <si>
    <t>https://podminky.urs.cz/item/CS_URS_2023_02/766660161</t>
  </si>
  <si>
    <t>247</t>
  </si>
  <si>
    <t>611600R5</t>
  </si>
  <si>
    <t>dveře vnitřní protipožární EW30 DP3 bezfalcové, rám masivní dřevo, výplň DTD desky, povrch CPL fólie, plné, dekor buk 800x1970mm, D06</t>
  </si>
  <si>
    <t>494</t>
  </si>
  <si>
    <t>611600R6</t>
  </si>
  <si>
    <t>dveře vnitřní protipožární EW15 DP3-C bezfalcové, rám masivní dřevo, výplň DTD desky, povrch CPL fólie, plné, dekor buk 800x1970mm,  D15</t>
  </si>
  <si>
    <t>496</t>
  </si>
  <si>
    <t>249</t>
  </si>
  <si>
    <t>766660162</t>
  </si>
  <si>
    <t>Montáž dveřních křídel dřevěných nebo plastových otevíravých do kovové zárubně, protipožárních jednokřídlových, šířky přes 800 mm</t>
  </si>
  <si>
    <t>498</t>
  </si>
  <si>
    <t>https://podminky.urs.cz/item/CS_URS_2023_02/766660162</t>
  </si>
  <si>
    <t xml:space="preserve">"900" </t>
  </si>
  <si>
    <t>"1100"</t>
  </si>
  <si>
    <t>5+2</t>
  </si>
  <si>
    <t>611600R3</t>
  </si>
  <si>
    <t>dveře vnitřní protipožární EW30 DP3 bezfalcové, rám masivní dřevo, výplň DTD desky, povrch CPL fólie, dekor buk 900x1970mm, D04</t>
  </si>
  <si>
    <t>500</t>
  </si>
  <si>
    <t>251</t>
  </si>
  <si>
    <t>611600R4</t>
  </si>
  <si>
    <t>dveře vnitřní protipožární EW30 DP3-C bezfalcové, rám masivní dřevo, výplň DTD desky, povrch CPL fólie,otevíravé křídlo plné, boční díl celoprosklený fix, dekor buk 1100x1970mm, D05, D21</t>
  </si>
  <si>
    <t>502</t>
  </si>
  <si>
    <t>Poznámka k položce:_x000D_
Poznámka k položce: Kování: Rozetové kování, povrch broušená nerez, cylindrická vložka stavební, klasická, mosaz EW 30 DP3-C,                          Rw ≥ 32 dB, dle požadavku ČSN 73 0532,  Fixní boční díl celoprosklený, sklo čiré</t>
  </si>
  <si>
    <t>4+1</t>
  </si>
  <si>
    <t>611600R7</t>
  </si>
  <si>
    <t>dveře vnitřní protipožární EW15 DP3-C bezfalcové, rám masivní dřevo, výplň DTD desky, povrch CPL fólie,otevíravé křídlo plné, boční díl celoprosklený fix, dekor buk 1100x1970mm, D14</t>
  </si>
  <si>
    <t>504</t>
  </si>
  <si>
    <t>Poznámka k položce:_x000D_
Poznámka k položce: Kování: Rozetové kování, povrch broušená nerez, cylindrická vložka stavební, klasická, mosaz EW 15 DP3-C,                          Rw ≥ 32 dB, dle požadavku ČSN 73 0532,  Fixní boční díl. celoprosklený, sklo čiré</t>
  </si>
  <si>
    <t>253</t>
  </si>
  <si>
    <t>766660163</t>
  </si>
  <si>
    <t>Montáž dveřních křídel dřevěných nebo plastových otevíravých do kovové zárubně protipožárních dvoukřídlových jakékoliv šířky 1600 mm</t>
  </si>
  <si>
    <t>506</t>
  </si>
  <si>
    <t>https://podminky.urs.cz/item/CS_URS_2023_02/766660163</t>
  </si>
  <si>
    <t>611600R9</t>
  </si>
  <si>
    <t>dveře vnitřní protipožární EW15 DP3-C bezfalcové, rám masivní dřevo, výplň DTD desky, povrch CPL fólie,prosklené, dekor buk 1600x1970mm, D25</t>
  </si>
  <si>
    <t>508</t>
  </si>
  <si>
    <t>Poznámka k položce:_x000D_
Poznámka k položce: Kování: Rozetové kování, povrch broušená nerez, cylindrická vložka stavební, klasická, mosaz EW 15 DP3-C,                         Rw ≥ 32 dB, dle požadavku ČSN 73 0532</t>
  </si>
  <si>
    <t>257</t>
  </si>
  <si>
    <t>766660421</t>
  </si>
  <si>
    <t>Montáž dveřních křídel dřevěných nebo plastových vchodových dveří včetně rámu do zdiva jednokřídlových s nadsvětlíkem</t>
  </si>
  <si>
    <t>514</t>
  </si>
  <si>
    <t>https://podminky.urs.cz/item/CS_URS_2023_02/766660421</t>
  </si>
  <si>
    <t>"PD01" 3</t>
  </si>
  <si>
    <t>6117320R</t>
  </si>
  <si>
    <t>dveře plastové prosklené rozm.1100/2830mm, izolační dvojsklo, sklo čiré, ozn.PD01</t>
  </si>
  <si>
    <t>516</t>
  </si>
  <si>
    <t>Poznámka k položce:_x000D_
Poznámka k položce: Plastová rámová zárubeň Prosklené Izolační dvojsklo, sklo čiré Otočné (klasické) Rozetové kování, z interiéru panikové kování, povrch broušená nerez, cylindrická vložka stavební, klasická, mosaz Rám dveří napojit na     stávající okna. Nadsvětlík, pevný. Panikové kování</t>
  </si>
  <si>
    <t>"levé" 2,83*1,1*2</t>
  </si>
  <si>
    <t>"pravé" 2,83*1,1</t>
  </si>
  <si>
    <t>395</t>
  </si>
  <si>
    <t>766660422R</t>
  </si>
  <si>
    <t>Montáž a dodávka dveří DP 01</t>
  </si>
  <si>
    <t>-1465281018</t>
  </si>
  <si>
    <t>766660423R</t>
  </si>
  <si>
    <t>Montáž a dodávka dveří DP 16</t>
  </si>
  <si>
    <t>-838105428</t>
  </si>
  <si>
    <t>397</t>
  </si>
  <si>
    <t>766660424R</t>
  </si>
  <si>
    <t>Montáž a dodávka dveří DP 22 včetně posuvu na stěnu</t>
  </si>
  <si>
    <t>-1911742820</t>
  </si>
  <si>
    <t>998766102</t>
  </si>
  <si>
    <t>Přesun hmot pro konstrukce truhlářské stanovený z hmotnosti přesunovaného materiálu vodorovná dopravní vzdálenost do 50 m v objektech výšky přes 6 do 12 m</t>
  </si>
  <si>
    <t>520</t>
  </si>
  <si>
    <t>https://podminky.urs.cz/item/CS_URS_2023_02/998766102</t>
  </si>
  <si>
    <t>261</t>
  </si>
  <si>
    <t>76700000R1</t>
  </si>
  <si>
    <t>D+M Ztužující ocelové rámy</t>
  </si>
  <si>
    <t>522</t>
  </si>
  <si>
    <t>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POLOHU VÝZTUŽE ZJISTIT NA STAVBĚ NEDESTRUKTIVNÍ METODOU - OSAZENÍ RÁMŮ JE ŘEŠENO PRO ROVNÝ POVRCH- V PŘÍPADĚ NEPŘESNĚ VYŘEZANÉHO OTVORU UPRAVIT GEOMETRII RÁMŮ - OTVORY V PANELECH VYŘEZÁVAT, NEBOURAT BOURACÍM KLADIVEM - NESLOUŽÍ JAKO DÍLENSKÁ DOKUMENTACE, NUTNO PŘESNĚ ZMĚŘIT NA STAVBĚ</t>
  </si>
  <si>
    <t>"HRTR 150x100x10" 350,7</t>
  </si>
  <si>
    <t>"HRTR 100x100x8" 316,0</t>
  </si>
  <si>
    <t>"Drobný a spojovací materiál" 133,34</t>
  </si>
  <si>
    <t>800,04*0,1"koeficient množství"</t>
  </si>
  <si>
    <t>"J80x4" 110</t>
  </si>
  <si>
    <t>110*0,1"koeficient množství"</t>
  </si>
  <si>
    <t>76700000R10</t>
  </si>
  <si>
    <t>D+M Servisní žebřík na střeše objektu ozn.Z1</t>
  </si>
  <si>
    <t>524</t>
  </si>
  <si>
    <t>"Výkres D.1.1.43"</t>
  </si>
  <si>
    <t>"ozn.Z1" 65,0*1,1"koeficient množství"</t>
  </si>
  <si>
    <t>263</t>
  </si>
  <si>
    <t>76700000R11</t>
  </si>
  <si>
    <t>D+M Zábradlí venkovního schodiště ozn.Z2</t>
  </si>
  <si>
    <t>526</t>
  </si>
  <si>
    <t>"ozn.Z2" 2*20*1,1"koeficient množství"</t>
  </si>
  <si>
    <t>76700000R12</t>
  </si>
  <si>
    <t>D+M Konstrukce pro záchyt radiátorů včetně laminátového obkladu ozn.Z3</t>
  </si>
  <si>
    <t>528</t>
  </si>
  <si>
    <t>"ozn.Z3" 124*3,5*1,1"koeficient množství"</t>
  </si>
  <si>
    <t>265</t>
  </si>
  <si>
    <t>76700000R2</t>
  </si>
  <si>
    <t>D+M Venkovní únikové schodiště a výměny ve stropě</t>
  </si>
  <si>
    <t>530</t>
  </si>
  <si>
    <t>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-Žárově zinkované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NESLOUŽÍ JAKO DÍLENSKÁ DOKUMENTACE, NUTNO PŘESNĚ ZMĚŘIT NA STAVBĚ</t>
  </si>
  <si>
    <t>"Výkres D.1.2.6"</t>
  </si>
  <si>
    <t>"CS5 - O (100; 10; 200; 10)" 430,8</t>
  </si>
  <si>
    <t>"CS7 - U220" 838,9</t>
  </si>
  <si>
    <t>"CS8 - O (80; 8; 80; 8)" 110,8</t>
  </si>
  <si>
    <t>"Svařenec Plech tl. 12 mm" 8500</t>
  </si>
  <si>
    <t>"Svařenec Plech tl. 18 mm" 3000</t>
  </si>
  <si>
    <t>"Drobný a spojovací materiál" 2576,1</t>
  </si>
  <si>
    <t>15456,6*0,1"koeficient množství"</t>
  </si>
  <si>
    <t>76700000R3</t>
  </si>
  <si>
    <t>D+M Střešní konstrukce + rám pro VZT</t>
  </si>
  <si>
    <t>532</t>
  </si>
  <si>
    <t>"Výkres D.1.2.4"</t>
  </si>
  <si>
    <t>"CS2 - Trubka (140; 10)" 1177,2</t>
  </si>
  <si>
    <t>"CS3 - IPE120" 208,9</t>
  </si>
  <si>
    <t>"CS4 - 2Uc (U180; 0; 140)" 5433,5</t>
  </si>
  <si>
    <t>"CS5 - O (100; 10; 200; 10)" 7420,4</t>
  </si>
  <si>
    <t>"CS6 - U g (300; 360; 10; 10)- svařenec- truhlík" 6594</t>
  </si>
  <si>
    <t>"Drobný a spojovací materiál" 4166,8</t>
  </si>
  <si>
    <t>"rám pro uchycení treláží a uchycení Alubondu" 4330</t>
  </si>
  <si>
    <t>29330*0,1"koeficient množství"</t>
  </si>
  <si>
    <t>76700000R5</t>
  </si>
  <si>
    <t>D+M Opásání pilířů v 1.PP</t>
  </si>
  <si>
    <t>536</t>
  </si>
  <si>
    <t>"Válcováné ocelové profily L100x100x8" 200</t>
  </si>
  <si>
    <t>"Pásová ocel P8/100" 350</t>
  </si>
  <si>
    <t>550*0,1"koeficient množství"</t>
  </si>
  <si>
    <t>269</t>
  </si>
  <si>
    <t>76700000R6</t>
  </si>
  <si>
    <t>D+M Ztužující rám u schodiště</t>
  </si>
  <si>
    <t>538</t>
  </si>
  <si>
    <t>"Válcováné ocelové profily HEB 240" 3500</t>
  </si>
  <si>
    <t>3500*0,1"koeficient množství"</t>
  </si>
  <si>
    <t>76700000R7</t>
  </si>
  <si>
    <t>D+M Montážní nosníky ve výtahové šachtě</t>
  </si>
  <si>
    <t>540</t>
  </si>
  <si>
    <t>"2x IPE 140" 12,9*2,0*2</t>
  </si>
  <si>
    <t>51,6*0,1"koeficient množství"</t>
  </si>
  <si>
    <t>271</t>
  </si>
  <si>
    <t>76700000R8</t>
  </si>
  <si>
    <t>D+M Vnitřní hlavní schodiště</t>
  </si>
  <si>
    <t>542</t>
  </si>
  <si>
    <t xml:space="preserve">Poznámka k položce:_x000D_
Poznámka k položce:_x000D_
_x000D_
Před výrobou nutno zaměřit na stavbě a zpracovat dodavatelskou dokumentaci._x000D_
Dodávku nutno koordinovat se stavebními pracemi._x000D_
_x000D_
Materiál schodiště_x000D_
Ocelové prvky budou žárově zinkovány. Kotvení bude provedeno k nosným ocelovým konstrukcím stavby._x000D_
Návrh tlouštěk a skladby skla provede vybraný dodavatel._x000D_
Povrch skla musí splňovat požaddavek na protiskluznost._x000D_
Uložení skla na ocelovou konstrukci pomocí pryžové podložky._x000D_
Kotvení zábradlí k ocelové konstrukci pomocí bodového kotvení._x000D_
_x000D_
Ocelové konstrukce: _x000D_
celkem 10 578,2 Kg - podrobný popis viz výkres D.1.1.53_x000D_
_x000D_
Skleněné plochy:_x000D_
- podrobně popsáno viz. výkres D.1.1.53_x000D_
_x000D_
</t>
  </si>
  <si>
    <t>"viz výkres D.1.1.53" 1</t>
  </si>
  <si>
    <t>767000R04</t>
  </si>
  <si>
    <t>D+M Výstup z výtahu v nadstřešní části ozn.Z4</t>
  </si>
  <si>
    <t>544</t>
  </si>
  <si>
    <t>Poznámka k položce:_x000D_
Poznámka k položce: materiál: plech lístkový válcovaný za tepla, EN 10363, tl. 5 mm odstín: povrchová úprava nátěrem, odstín tmavě šedý počet: 1 ks hmotnost: 21 kg/ks hmotnost celk.: 21 kg pozn.: kotveno k ž.b. stěně výtahu, vruty Ø 5 mm, zapuštěná hlava do plastové hmoždiny</t>
  </si>
  <si>
    <t>"ozn.Z4" 21*1,1"koeficient množství"</t>
  </si>
  <si>
    <t>273</t>
  </si>
  <si>
    <t>767000R05</t>
  </si>
  <si>
    <t>D+M Střecha auly</t>
  </si>
  <si>
    <t>546</t>
  </si>
  <si>
    <t>Poznámka k položce:_x000D_
Poznámka k položce: TŘÍDA PROVÁDĚNÍ: -Dle ČSN EN 1090-2 třída EXC2 MATERIÁL: -Dle ČSN EN 10025 materiál S355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NUTNO KOORDINOVAT S VYBRANOU TECHNOLOGIÍ A JEJÍ PŘIPRAVENOSTÍ</t>
  </si>
  <si>
    <t>"Výkres D.1.2.7"</t>
  </si>
  <si>
    <t>"CS1 - IPE200" 2000</t>
  </si>
  <si>
    <t>"CS2 - HEB200" 4400</t>
  </si>
  <si>
    <t>"CS3 - RO88.9X10" 2266</t>
  </si>
  <si>
    <t>"drobný a spojovací materiál" 2166,5</t>
  </si>
  <si>
    <t>"koeficient množství" 10832,5*0,1</t>
  </si>
  <si>
    <t>767000R06</t>
  </si>
  <si>
    <t>D+M Strop auly</t>
  </si>
  <si>
    <t>548</t>
  </si>
  <si>
    <t>76711311R</t>
  </si>
  <si>
    <t>Prosklená stěna v hliníkové rámu, sklo mléčné</t>
  </si>
  <si>
    <t>552</t>
  </si>
  <si>
    <t>"Výkres D.1.1.19, pozn.7"</t>
  </si>
  <si>
    <t>0,6*2,8*3</t>
  </si>
  <si>
    <t>277</t>
  </si>
  <si>
    <t>76741611R</t>
  </si>
  <si>
    <t>Montáž lehkých fasády prosklené z Al profilů</t>
  </si>
  <si>
    <t>554</t>
  </si>
  <si>
    <t>"fasáda u hlavního schodiště" 30,71</t>
  </si>
  <si>
    <t>55300000R</t>
  </si>
  <si>
    <t>lehká fasáda prosklená z Al profilů</t>
  </si>
  <si>
    <t>556</t>
  </si>
  <si>
    <t>283</t>
  </si>
  <si>
    <t>767620117R</t>
  </si>
  <si>
    <t>Montáž AL oken do zdiva pl přes 1,5 do 2,5 m2</t>
  </si>
  <si>
    <t>566</t>
  </si>
  <si>
    <t>"15.2"</t>
  </si>
  <si>
    <t>2*0,6*2,7</t>
  </si>
  <si>
    <t>"H16.3"</t>
  </si>
  <si>
    <t>0,27*3,28</t>
  </si>
  <si>
    <t>"H23</t>
  </si>
  <si>
    <t>0,9*1,1*2</t>
  </si>
  <si>
    <t>"H24"</t>
  </si>
  <si>
    <t>"HO1</t>
  </si>
  <si>
    <t>14*0,6*2,5</t>
  </si>
  <si>
    <t>"HO3"</t>
  </si>
  <si>
    <t>0,6*2,33*14</t>
  </si>
  <si>
    <t>"HO5"</t>
  </si>
  <si>
    <t>1,1*2,33*17</t>
  </si>
  <si>
    <t>"HO6"</t>
  </si>
  <si>
    <t>0,231*2,33</t>
  </si>
  <si>
    <t>5534100R2</t>
  </si>
  <si>
    <t>okno Al s fixním zasklením, protipožární EW DP3-C, rozm. 600/2700, ozn.H15.2</t>
  </si>
  <si>
    <t>75203564</t>
  </si>
  <si>
    <t>Poznámka k položce:_x000D_
Poznámka k položce: Zasklení: Protipožární Materiál rámu: hliníkové okno Barva rámu: Antracit V sestavě H15. Nad podhledem osadit rozšiřující rám. Podhled dotažen k rámu prosklení. EW 15 DP3-C</t>
  </si>
  <si>
    <t>0,6*2,7*2</t>
  </si>
  <si>
    <t>285</t>
  </si>
  <si>
    <t>5534101R3</t>
  </si>
  <si>
    <t>okno AL H16.3 dodávka dle specifikace výpisu prvků včetně doplňků</t>
  </si>
  <si>
    <t>570</t>
  </si>
  <si>
    <t>286</t>
  </si>
  <si>
    <t>5534101R4</t>
  </si>
  <si>
    <t>okno AL H23 dodávka dle specifikace výpisu prvků včetně doplňků</t>
  </si>
  <si>
    <t>572</t>
  </si>
  <si>
    <t>287</t>
  </si>
  <si>
    <t>5534101R5</t>
  </si>
  <si>
    <t>okno AL H24 dodávka dle specifikace výpisu prvků včetně doplňků</t>
  </si>
  <si>
    <t>574</t>
  </si>
  <si>
    <t>5534101R6</t>
  </si>
  <si>
    <t>okno HO1 dodávka dle specifikace výpisu prvků včetně doplňků</t>
  </si>
  <si>
    <t>576</t>
  </si>
  <si>
    <t>0,6*2,5*14</t>
  </si>
  <si>
    <t>289</t>
  </si>
  <si>
    <t>5534101R7</t>
  </si>
  <si>
    <t>okno HO3 dodávka dle specifikace výpisu prvků včetně doplňků</t>
  </si>
  <si>
    <t>578</t>
  </si>
  <si>
    <t>5534101R8</t>
  </si>
  <si>
    <t>okno HO5 dodávka dle specifikace výpisu prvků včetně doplňků</t>
  </si>
  <si>
    <t>580</t>
  </si>
  <si>
    <t>291</t>
  </si>
  <si>
    <t>5534101R9</t>
  </si>
  <si>
    <t>okno HO6 dodávka dle specifikace výpisu prvků včetně doplňků</t>
  </si>
  <si>
    <t>582</t>
  </si>
  <si>
    <t>767620118R</t>
  </si>
  <si>
    <t>Montáž AL oken do zdiva pl přes 2,5 m2</t>
  </si>
  <si>
    <t>584</t>
  </si>
  <si>
    <t xml:space="preserve">"H15.3" </t>
  </si>
  <si>
    <t>1,6*2,7</t>
  </si>
  <si>
    <t>"H16.2"</t>
  </si>
  <si>
    <t>1,1*3,28*6</t>
  </si>
  <si>
    <t>"HO2"</t>
  </si>
  <si>
    <t>2,694*2,5</t>
  </si>
  <si>
    <t>"HO4"</t>
  </si>
  <si>
    <t>2,694*2,33</t>
  </si>
  <si>
    <t>"HO7"</t>
  </si>
  <si>
    <t>1,2*2,33*6</t>
  </si>
  <si>
    <t>"HO8"</t>
  </si>
  <si>
    <t>293</t>
  </si>
  <si>
    <t>5534101R1</t>
  </si>
  <si>
    <t>okno Al H15.3 dodávka dle specifikace výpisu prvků včetně doplňků</t>
  </si>
  <si>
    <t>586</t>
  </si>
  <si>
    <t>5534101R2</t>
  </si>
  <si>
    <t>okno Al H16.2 dodávka dle specifikace výpisu prvků včetně doplňků</t>
  </si>
  <si>
    <t>588</t>
  </si>
  <si>
    <t>295</t>
  </si>
  <si>
    <t>5534201R1</t>
  </si>
  <si>
    <t>okno AL HO2 dodávka dle specifikace výpisu prvků včetně doplňků</t>
  </si>
  <si>
    <t>590</t>
  </si>
  <si>
    <t>5534201R2</t>
  </si>
  <si>
    <t>okno AL HO4 dodávka dle specifikace výpisu prvků včetně doplňků</t>
  </si>
  <si>
    <t>592</t>
  </si>
  <si>
    <t>297</t>
  </si>
  <si>
    <t>5534201R3</t>
  </si>
  <si>
    <t>okno AL HO7 dodávka dle specifikace výpisu prvků včetně doplňků</t>
  </si>
  <si>
    <t>594</t>
  </si>
  <si>
    <t>5534201R4</t>
  </si>
  <si>
    <t>okno AL HO8 dodávka dle specifikace výpisu prvků včetně doplňků</t>
  </si>
  <si>
    <t>596</t>
  </si>
  <si>
    <t>299</t>
  </si>
  <si>
    <t>767620119R</t>
  </si>
  <si>
    <t>Montáž a dodávka hliníkového okna H010</t>
  </si>
  <si>
    <t>-278782564</t>
  </si>
  <si>
    <t>373</t>
  </si>
  <si>
    <t>767620321</t>
  </si>
  <si>
    <t>Montáž oken s izolačními skly z hliníkových nebo ocelových profilů na polyuretanovou pěnu s trojskly pevných do zdiva, plochy do 0,6 m2</t>
  </si>
  <si>
    <t>-80553129</t>
  </si>
  <si>
    <t>https://podminky.urs.cz/item/CS_URS_2023_02/767620321</t>
  </si>
  <si>
    <t>"okno HO9" 6*0,25*0,62</t>
  </si>
  <si>
    <t>55341001</t>
  </si>
  <si>
    <t>okno Al s fixním zasklením trojsklo do plochy 1m2</t>
  </si>
  <si>
    <t>1632235913</t>
  </si>
  <si>
    <t>767640111</t>
  </si>
  <si>
    <t>Montáž dveří ocelových nebo hliníkových vchodových jednokřídlových bez nadsvětlíku</t>
  </si>
  <si>
    <t>600</t>
  </si>
  <si>
    <t>https://podminky.urs.cz/item/CS_URS_2023_02/767640111</t>
  </si>
  <si>
    <t>"H31" 1</t>
  </si>
  <si>
    <t>301</t>
  </si>
  <si>
    <t>55341156R</t>
  </si>
  <si>
    <t>dveře jednokřídlé ocelové vchodové 900x1970mm, ozn.H31</t>
  </si>
  <si>
    <t>602</t>
  </si>
  <si>
    <t>Poznámka k položce:_x000D_
Poznámka k položce: Ocelová zárubeň Plné Ocelové lakované dveřní křídlo, zateplené Otočné Bezpečnstní kování, broušený nerez Dveře do výtahové šachty v nadstřešní části výtahu.</t>
  </si>
  <si>
    <t>604</t>
  </si>
  <si>
    <t xml:space="preserve">"H10" </t>
  </si>
  <si>
    <t>0,7*2,73</t>
  </si>
  <si>
    <t>303</t>
  </si>
  <si>
    <t>5534140R1</t>
  </si>
  <si>
    <t>dveře AL H10 dle specifikace výpisu prvků včetně doplňků</t>
  </si>
  <si>
    <t>606</t>
  </si>
  <si>
    <t>767640222</t>
  </si>
  <si>
    <t>Montáž dveří ocelových nebo hliníkových vchodových dvoukřídlové s nadsvětlíkem</t>
  </si>
  <si>
    <t>608</t>
  </si>
  <si>
    <t>https://podminky.urs.cz/item/CS_URS_2023_02/767640222</t>
  </si>
  <si>
    <t>"H16.1" 2</t>
  </si>
  <si>
    <t>"HD21" 1</t>
  </si>
  <si>
    <t>305</t>
  </si>
  <si>
    <t>5534133R1</t>
  </si>
  <si>
    <t>dveře dvoukřídlé Al prosklené, izolační trojsklo čiré, nadsvětlík fix barva šedá rozm. 2200/3280 mm, ozn.H16.1</t>
  </si>
  <si>
    <t>610</t>
  </si>
  <si>
    <t>Poznámka k položce:_x000D_
Poznámka k položce: Typ zárubně: hliníková rámová Prosklení: prosklené Materiál a provedení dveřního křídla: izolační trojsklo, sklo čiré Otevírání dveřního křídla: otočné Kování: rozetové kování, z interiéru panikové kování, povrch broušená nerez, cylindrická vložka stavební, klasická, mosaz V sestavě H17. Rozšiřovací provil pro kotvení do stavebního stropu nad podhledem. Podhled dotažen k rámu. Panikové kování.</t>
  </si>
  <si>
    <t>"levé" 2,0*3,28*2,2</t>
  </si>
  <si>
    <t>393</t>
  </si>
  <si>
    <t>5534133R2</t>
  </si>
  <si>
    <t>dveře AL prosklené rozm.1000/3130 mm, izolační trojsklo, sklo čiré, ozn.HD21 včetně nadsvětlíku a požární odolnosti dle výpisu</t>
  </si>
  <si>
    <t>-932276257</t>
  </si>
  <si>
    <t>3,130*1,0</t>
  </si>
  <si>
    <t>767640322R</t>
  </si>
  <si>
    <t>Montáž dveří ocelových nebo hliníkových vnitřních</t>
  </si>
  <si>
    <t>612</t>
  </si>
  <si>
    <t>"H11" 1</t>
  </si>
  <si>
    <t>"H12" 1</t>
  </si>
  <si>
    <t>"H13" 1</t>
  </si>
  <si>
    <t>"H14" 1</t>
  </si>
  <si>
    <t>"H15.1" 1</t>
  </si>
  <si>
    <t>"H21" 1</t>
  </si>
  <si>
    <t>"H22" 1</t>
  </si>
  <si>
    <t>"HS zpětná montáž" 1</t>
  </si>
  <si>
    <t>307</t>
  </si>
  <si>
    <t>5534133R3</t>
  </si>
  <si>
    <t>sestava Al prosklená, požární zasklení EW 15 DP3-C, rozm. 3200/2700 mm, ozn.H11</t>
  </si>
  <si>
    <t>614</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</si>
  <si>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Dělení nadsvětlíku dle dělení dveřních křídel (nekresleno). Panikové kování.</t>
  </si>
  <si>
    <t>3,2*2,7</t>
  </si>
  <si>
    <t>5534133R4</t>
  </si>
  <si>
    <t>sestava Al prosklená, požární zasklení EW 15 DP3-C, rozm. 4000/2900 mm, ozn.H12</t>
  </si>
  <si>
    <t>616</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</si>
  <si>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Panikové kování.</t>
  </si>
  <si>
    <t>4,0*2,9</t>
  </si>
  <si>
    <t>309</t>
  </si>
  <si>
    <t>5534133R5</t>
  </si>
  <si>
    <t>sestava Al prosklená, požární zasklení EW 15 DP3-C, rozm. 3200/2700 mm, ozn.H13</t>
  </si>
  <si>
    <t>618</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</si>
  <si>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Dělení nadsvětlíku dle dělení dveřních křídel (nekresleno). Panikové kování.</t>
  </si>
  <si>
    <t>5534133R6</t>
  </si>
  <si>
    <t>sestava Al prosklená, bezpečnostní zasklení, rozm. 3200/2700 mm, ozn.H14</t>
  </si>
  <si>
    <t>620</t>
  </si>
  <si>
    <t>Poznámka k položce:_x000D_
Poznámka k položce: Typ zárubně: hliníková rámová Prosklení: prosklené Materiál a provedení dveřního křídla: bezpečnostní zasklení Otevírání dveřního křídla: otočné Kování: rozetové kování, povrch broušená nerez, cylindrická vložka stavební, klasická, mosaz Rozšiřovací profil pro kotvení do stavebního stropu nad podhledem. Podhled dotažen k rámu.</t>
  </si>
  <si>
    <t>311</t>
  </si>
  <si>
    <t>5534133R7</t>
  </si>
  <si>
    <t>sestava Al prosklená, požární zasklení EW 15 DP3-C, rozm. 1900/2700 mm, ozn.H15.1</t>
  </si>
  <si>
    <t>622</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</si>
  <si>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V sestavě H15. EW 15 DP3-C, Rozšiřovací provil pro kotvení do stavebního stropu nad podhledem. Podhled dotažen k rámu.</t>
  </si>
  <si>
    <t>1,9*2,7</t>
  </si>
  <si>
    <t>5534133R8</t>
  </si>
  <si>
    <t>sestava Al prosklená, požární zasklení EW 15 DP3-C, rozm. 3200/2800 mm, ozn.H21</t>
  </si>
  <si>
    <t>624</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</si>
  <si>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EW 15 DP3-C, Rozšiřovací provil pro kotvení do stavebního stropu nad podhledem. Podhled dotažen k rámu. Panikové kování.</t>
  </si>
  <si>
    <t>3,2*2,8</t>
  </si>
  <si>
    <t>313</t>
  </si>
  <si>
    <t>5534133R9</t>
  </si>
  <si>
    <t>sestava Al prosklená, bezpečnostní zasklení, rozm. 3200/2800 mm, ozn.H22</t>
  </si>
  <si>
    <t>626</t>
  </si>
  <si>
    <t>Poznámka k položce:_x000D_
Poznámka k položce: Typ zárubně: hliníková rámová Prosklení: prosklené Materiál a provedení dveřního křídla: bezpečnostníí zasklení Otevírání dveřního křídla: otočné Kování: rozetové kování, povrch broušená nerez, cylindrická vložka stavební, klasická, mosaz Rozšiřovací profil pro kotvení do stavebního stropu nad podhledem. Podhled dotažen k rámu.</t>
  </si>
  <si>
    <t>767646401</t>
  </si>
  <si>
    <t>Montáž dveří ocelových nebo hliníkových revizních dvířek s rámem jednokřídlových, výšky do 1000 mm</t>
  </si>
  <si>
    <t>CS ÚRS 2022 02</t>
  </si>
  <si>
    <t>628</t>
  </si>
  <si>
    <t>https://podminky.urs.cz/item/CS_URS_2022_02/767646401</t>
  </si>
  <si>
    <t>"Výkres D.1.1.15, D.1.1.16, D.1.1.17"</t>
  </si>
  <si>
    <t>315</t>
  </si>
  <si>
    <t>59030751</t>
  </si>
  <si>
    <t>dvířka revizní jednokřídlá s automatickým zámkem 300x400mm</t>
  </si>
  <si>
    <t>630</t>
  </si>
  <si>
    <t>7678811R</t>
  </si>
  <si>
    <t>D+M Záchytného systému na sřechu</t>
  </si>
  <si>
    <t>632</t>
  </si>
  <si>
    <t>Poznámka k položce:_x000D_
8x - nerezový kotvící bod pro dřevěné konstrukce, výška 700 mm, základna 200x200 mm_x000D_
2x - kotvící body pro ocelové konstrukce, výška 700 mm, základna 150x150 mm_x000D_
6x - nerezový kotvící bod pro betonové konstrukce, výška 700 mm, základna 150x150 mm_x000D_
13 bm - nerezové lano D- 8mm_x000D_
1x -  koncovka pro napnutí lana, pro lano D 8mm_x000D_
1x - pevná koncovka určená pro nalisování na nerezové lano (D-8mm)_x000D_
1x - identifikační štítek_x000D_
1x - Montáž _x000D_
- tahové zkoušky_x000D_
1x - Revize a předání do užívání_x000D_
1x - set pro údržbu střechy - zachycovácí postroj, spojovací lano 15 m, vak_x000D_
1x - skříňka pro uložení OOP</t>
  </si>
  <si>
    <t>767995102</t>
  </si>
  <si>
    <t>Montáž ostatních atypických zámečnických konstrukcí hmotnosti přes 1 do 3 kg</t>
  </si>
  <si>
    <t>598299416</t>
  </si>
  <si>
    <t>https://podminky.urs.cz/item/CS_URS_2024_02/767995102</t>
  </si>
  <si>
    <t>"plechy P15-150/150" 97,2</t>
  </si>
  <si>
    <t>389</t>
  </si>
  <si>
    <t>13611238</t>
  </si>
  <si>
    <t>plech ocelový hladký jakost S235JR tl 15mm tabule</t>
  </si>
  <si>
    <t>889760257</t>
  </si>
  <si>
    <t>0,0972*1,2</t>
  </si>
  <si>
    <t>13611290R</t>
  </si>
  <si>
    <t>svorník M16mm, dl. 330, ocel 8.8, zinek, včetně matic a podložek</t>
  </si>
  <si>
    <t>-346663849</t>
  </si>
  <si>
    <t>391</t>
  </si>
  <si>
    <t>13611291R</t>
  </si>
  <si>
    <t>svorník M20, dl 330, ocel 8.8, zinek, včetně matic, podložek</t>
  </si>
  <si>
    <t>1549662392</t>
  </si>
  <si>
    <t>767995113</t>
  </si>
  <si>
    <t>Montáž ostatních atypických zámečnických konstrukcí hmotnosti přes 10 do 20 kg</t>
  </si>
  <si>
    <t>769485534</t>
  </si>
  <si>
    <t>https://podminky.urs.cz/item/CS_URS_2024_02/767995113</t>
  </si>
  <si>
    <t>"plechy P15-300/500" 336,6</t>
  </si>
  <si>
    <t>387</t>
  </si>
  <si>
    <t>-271972436</t>
  </si>
  <si>
    <t>0,3366*1,2</t>
  </si>
  <si>
    <t>767995114</t>
  </si>
  <si>
    <t>Montáž ostatních atypických zámečnických konstrukcí hmotnosti přes 20 do 50 kg</t>
  </si>
  <si>
    <t>654098266</t>
  </si>
  <si>
    <t>https://podminky.urs.cz/item/CS_URS_2024_02/767995114</t>
  </si>
  <si>
    <t>"montáž UPE200 - strop děkanátu" 307,8</t>
  </si>
  <si>
    <t>385</t>
  </si>
  <si>
    <t>13010938</t>
  </si>
  <si>
    <t>ocel profilová jakost S235JR (11 375) průřez UPE 200</t>
  </si>
  <si>
    <t>-176396652</t>
  </si>
  <si>
    <t>0,308*1,2 'Přepočtené koeficientem množství</t>
  </si>
  <si>
    <t>317</t>
  </si>
  <si>
    <t>998767102</t>
  </si>
  <si>
    <t>Přesun hmot pro zámečnické konstrukce stanovený z hmotnosti přesunovaného materiálu vodorovná dopravní vzdálenost do 50 m v objektech výšky přes 6 do 12 m</t>
  </si>
  <si>
    <t>634</t>
  </si>
  <si>
    <t>https://podminky.urs.cz/item/CS_URS_2023_02/998767102</t>
  </si>
  <si>
    <t>771121011</t>
  </si>
  <si>
    <t>Příprava podkladu před provedením dlažby nátěr penetrační na podlahu</t>
  </si>
  <si>
    <t>636</t>
  </si>
  <si>
    <t>https://podminky.urs.cz/item/CS_URS_2023_02/771121011</t>
  </si>
  <si>
    <t>75,07+83,27</t>
  </si>
  <si>
    <t>167,38+27,96</t>
  </si>
  <si>
    <t>118,6+30,76+3,52</t>
  </si>
  <si>
    <t>319</t>
  </si>
  <si>
    <t>771474112</t>
  </si>
  <si>
    <t>Montáž soklů z dlaždic keramických lepených cementovým flexibilním lepidlem rovných, výšky přes 65 do 90 mm</t>
  </si>
  <si>
    <t>638</t>
  </si>
  <si>
    <t>https://podminky.urs.cz/item/CS_URS_2023_02/771474112</t>
  </si>
  <si>
    <t>28,5+20,05</t>
  </si>
  <si>
    <t>13,0+12,0+8,4+9,3+42,7</t>
  </si>
  <si>
    <t>9,2+15,85+21,6</t>
  </si>
  <si>
    <t>19,35</t>
  </si>
  <si>
    <t>59761275</t>
  </si>
  <si>
    <t>sokl-dlažba keramická slinutá hladká do interiéru i exteriéru 330x80mm</t>
  </si>
  <si>
    <t>640</t>
  </si>
  <si>
    <t>199,95*2,475 "Přepočtené koeficientem množství</t>
  </si>
  <si>
    <t>321</t>
  </si>
  <si>
    <t>771574153</t>
  </si>
  <si>
    <t>Montáž podlah z dlaždic keramických lepených cementovým flexibilním lepidlem hladkých, tloušťky do 10 mm přes 2 do 4 ks/m2</t>
  </si>
  <si>
    <t>642</t>
  </si>
  <si>
    <t>https://podminky.urs.cz/item/CS_URS_2023_02/771574153</t>
  </si>
  <si>
    <t>3,52</t>
  </si>
  <si>
    <t>59761008R</t>
  </si>
  <si>
    <t>dlažba velkoformátová keramická tl. 10 mm, odstín betonový - šedý</t>
  </si>
  <si>
    <t>644</t>
  </si>
  <si>
    <t>Poznámka k položce:_x000D_
Poznámka k položce: - povrch matný V3 - protiskluznost R11 - Rozměr 60x60 mm</t>
  </si>
  <si>
    <t>3,52*1,15 "Přepočtené koeficientem množství</t>
  </si>
  <si>
    <t>323</t>
  </si>
  <si>
    <t>771574414</t>
  </si>
  <si>
    <t>Montáž podlah z dlaždic keramických lepených cementovým flexibilním lepidlem hladkých, tloušťky do 10 mm přes 4 do 6 ks/m2</t>
  </si>
  <si>
    <t>646</t>
  </si>
  <si>
    <t>https://podminky.urs.cz/item/CS_URS_2023_02/771574414</t>
  </si>
  <si>
    <t>83,27+27,96+30,76</t>
  </si>
  <si>
    <t>59761131</t>
  </si>
  <si>
    <t>dlažba keramická tl. 10 mm, odstín betonový - tmavě šedý</t>
  </si>
  <si>
    <t>648</t>
  </si>
  <si>
    <t>Poznámka k položce:_x000D_
Poznámka k položce: - rozměr 30x30 mm - povrch matný V3 - protiskluznost R10 B - Otěruvzdornost PEI 4</t>
  </si>
  <si>
    <t>141,99*1,15 "Přepočtené koeficientem množství</t>
  </si>
  <si>
    <t>325</t>
  </si>
  <si>
    <t>771574417</t>
  </si>
  <si>
    <t>Montáž podlah z dlaždic keramických lepených cementovým flexibilním lepidlem hladkých, tloušťky do 10 mm přes 12 do 19 ks/m2</t>
  </si>
  <si>
    <t>650</t>
  </si>
  <si>
    <t>https://podminky.urs.cz/item/CS_URS_2023_02/771574417</t>
  </si>
  <si>
    <t>75,07+167,38+118,6</t>
  </si>
  <si>
    <t>59761160R</t>
  </si>
  <si>
    <t>dlažba keramická tl. 10 mm, odstín betonový - světle šedý</t>
  </si>
  <si>
    <t>652</t>
  </si>
  <si>
    <t>361,05*1,05 "Přepočtené koeficientem množství</t>
  </si>
  <si>
    <t>327</t>
  </si>
  <si>
    <t>998771102</t>
  </si>
  <si>
    <t>Přesun hmot pro podlahy z dlaždic stanovený z hmotnosti přesunovaného materiálu vodorovná dopravní vzdálenost do 50 m v objektech výšky přes 6 do 12 m</t>
  </si>
  <si>
    <t>654</t>
  </si>
  <si>
    <t>https://podminky.urs.cz/item/CS_URS_2023_02/998771102</t>
  </si>
  <si>
    <t>776111115</t>
  </si>
  <si>
    <t>Příprava podkladu broušení podlah stávajícího podkladu před litím stěrky</t>
  </si>
  <si>
    <t>1296921005</t>
  </si>
  <si>
    <t>https://podminky.urs.cz/item/CS_URS_2023_02/776111115</t>
  </si>
  <si>
    <t>(16,1+16,1+5,7+6,3+43,4+37,9+94,2+93,7+38,3+27,35+2,3+2,3+12,2+2,6+4,6+8,2+4,7+10,3+4,6+89,7)*2</t>
  </si>
  <si>
    <t>317,87*2</t>
  </si>
  <si>
    <t>(36,4+17,45+179,3+116,34+7,7+76,4)*2</t>
  </si>
  <si>
    <t>381</t>
  </si>
  <si>
    <t>776111311</t>
  </si>
  <si>
    <t>Příprava podkladu vysátí podlah</t>
  </si>
  <si>
    <t>-1989059025</t>
  </si>
  <si>
    <t>https://podminky.urs.cz/item/CS_URS_2023_02/776111311</t>
  </si>
  <si>
    <t>776121112</t>
  </si>
  <si>
    <t>Příprava podkladu penetrace vodou ředitelná podlah</t>
  </si>
  <si>
    <t>656</t>
  </si>
  <si>
    <t>https://podminky.urs.cz/item/CS_URS_2023_02/776121112</t>
  </si>
  <si>
    <t>(36,4+17,45+179,3+116,34+7,7+62,31)*2</t>
  </si>
  <si>
    <t>329</t>
  </si>
  <si>
    <t>776141111</t>
  </si>
  <si>
    <t>Příprava podkladu vyrovnání samonivelační stěrkou podlah min.pevnosti 20 MPa, tloušťky do 3 mm</t>
  </si>
  <si>
    <t>658</t>
  </si>
  <si>
    <t>https://podminky.urs.cz/item/CS_URS_2023_02/776141111</t>
  </si>
  <si>
    <t>5,36</t>
  </si>
  <si>
    <t>776141112</t>
  </si>
  <si>
    <t>Příprava podkladu vyrovnání samonivelační stěrkou podlah min.pevnosti 20 MPa, tloušťky přes 3 do 5 mm</t>
  </si>
  <si>
    <t>660</t>
  </si>
  <si>
    <t>https://podminky.urs.cz/item/CS_URS_2023_02/776141112</t>
  </si>
  <si>
    <t>16,1+16,1+5,7+6,3+43,4+37,9+94,2+93,7+38,3+27,35+2,3+2,3+12,2+2,6+4,6+8,2+4,7+10,3+4,6+89,7</t>
  </si>
  <si>
    <t>317,87</t>
  </si>
  <si>
    <t>36,4+17,45+179,3+116,34+7,7+76,4</t>
  </si>
  <si>
    <t>331</t>
  </si>
  <si>
    <t>776221111</t>
  </si>
  <si>
    <t>Montáž podlahovin z PVC lepením standardním lepidlem z pásů</t>
  </si>
  <si>
    <t>662</t>
  </si>
  <si>
    <t>https://podminky.urs.cz/item/CS_URS_2023_02/776221111</t>
  </si>
  <si>
    <t>260+165+13</t>
  </si>
  <si>
    <t>80+47</t>
  </si>
  <si>
    <t>4,0</t>
  </si>
  <si>
    <t>28412285R</t>
  </si>
  <si>
    <t>PVC akustická krytina pro komerční použití s mramorovou strukturou, odstín dle investora, tl. 2,6 mm, protiskluznost R10, 15 dB≤</t>
  </si>
  <si>
    <t>664</t>
  </si>
  <si>
    <t>438*1,1 "Přepočtené koeficientem množství</t>
  </si>
  <si>
    <t>333</t>
  </si>
  <si>
    <t>28412286R</t>
  </si>
  <si>
    <t>666</t>
  </si>
  <si>
    <t>28412287R</t>
  </si>
  <si>
    <t>PVC akustická krytina pro komerční použití s mramorovou strukturou, odstín dle investora, tl. 2,6 mm, protiskluznost R10, 5 dB≤</t>
  </si>
  <si>
    <t>668</t>
  </si>
  <si>
    <t>4*1,05 "Přepočtené koeficientem množství</t>
  </si>
  <si>
    <t>335</t>
  </si>
  <si>
    <t>776241121</t>
  </si>
  <si>
    <t>Montáž podlahovin ze sametového vinylu lepením pásů vzorovaných</t>
  </si>
  <si>
    <t>670</t>
  </si>
  <si>
    <t>https://podminky.urs.cz/item/CS_URS_2023_02/776241121</t>
  </si>
  <si>
    <t>156+190</t>
  </si>
  <si>
    <t>39+215</t>
  </si>
  <si>
    <t>28411081R</t>
  </si>
  <si>
    <t>vinyl sametový tl 4,3mm, povrch vlákno 100% NYLON 6,6, Hustota vlákna 70-80 mil vláken/m2, šířka role 2,0 m</t>
  </si>
  <si>
    <t>672</t>
  </si>
  <si>
    <t>Poznámka k položce:_x000D_
Poznámka k položce:</t>
  </si>
  <si>
    <t>705*1,05 "Přepočtené koeficientem množství</t>
  </si>
  <si>
    <t>337</t>
  </si>
  <si>
    <t>776421111</t>
  </si>
  <si>
    <t>Montáž lišt obvodových lepených</t>
  </si>
  <si>
    <t>674</t>
  </si>
  <si>
    <t>https://podminky.urs.cz/item/CS_URS_2023_02/776421111</t>
  </si>
  <si>
    <t>"PVC" 46,95+29,0+45,3+22,8+20,7+8,85+9,1</t>
  </si>
  <si>
    <t>"PVC" 35,85+17,7+9,0+7,6+10,44+25,8+24,15+3,7+23,2+40,7</t>
  </si>
  <si>
    <t>"PVC" 23,9+18,3+18,3+23,9+18,3+18,3+16,09+16,0+16,9</t>
  </si>
  <si>
    <t>28411008</t>
  </si>
  <si>
    <t>lišta soklová PVC 16x60mm</t>
  </si>
  <si>
    <t>676</t>
  </si>
  <si>
    <t>720,662612072198*1,02 "Přepočtené koeficientem množství</t>
  </si>
  <si>
    <t>339</t>
  </si>
  <si>
    <t>998776102</t>
  </si>
  <si>
    <t>Přesun hmot pro podlahy povlakové stanovený z hmotnosti přesunovaného materiálu vodorovná dopravní vzdálenost do 50 m v objektech výšky přes 6 do 12 m</t>
  </si>
  <si>
    <t>678</t>
  </si>
  <si>
    <t>https://podminky.urs.cz/item/CS_URS_2023_02/998776102</t>
  </si>
  <si>
    <t>781</t>
  </si>
  <si>
    <t>Dokončovací práce - obklady</t>
  </si>
  <si>
    <t>781121011</t>
  </si>
  <si>
    <t>Příprava podkladu před provedením obkladu nátěr penetrační na stěnu</t>
  </si>
  <si>
    <t>680</t>
  </si>
  <si>
    <t>https://podminky.urs.cz/item/CS_URS_2023_02/781121011</t>
  </si>
  <si>
    <t>(5,7+1,8+2,8+2,35+4,7+2,35+4,7+7,7)*2,75</t>
  </si>
  <si>
    <t>(22,9+12,2)*2,9</t>
  </si>
  <si>
    <t>(3,85+1,7)*1,25</t>
  </si>
  <si>
    <t>"odečet otvorů" -0,6*0,6*6</t>
  </si>
  <si>
    <t>(4,1+2,35+2,5+4,25)*2,75</t>
  </si>
  <si>
    <t>(12,07+11,0)*2,85</t>
  </si>
  <si>
    <t>2,4*1,25</t>
  </si>
  <si>
    <t>(4,55+2,6+2,5+4,25)*2,75</t>
  </si>
  <si>
    <t>(12,15+11,3)*2,85</t>
  </si>
  <si>
    <t>(2,0*5)*1,25</t>
  </si>
  <si>
    <t>(2,9+1,4)*1,25</t>
  </si>
  <si>
    <t>341</t>
  </si>
  <si>
    <t>781474153</t>
  </si>
  <si>
    <t>Montáž obkladů vnitřních stěn z dlaždic keramických lepených flexibilním lepidlem velkoformátových hladkých přes 2 do 4 ks/m2</t>
  </si>
  <si>
    <t>682</t>
  </si>
  <si>
    <t>https://podminky.urs.cz/item/CS_URS_2023_02/781474153</t>
  </si>
  <si>
    <t>59761002</t>
  </si>
  <si>
    <t>obklad velkoformátový keramický hladký přes 2 do 4ks/m2</t>
  </si>
  <si>
    <t>684</t>
  </si>
  <si>
    <t>422,826*1,15 "Přepočtené koeficientem množství</t>
  </si>
  <si>
    <t>343</t>
  </si>
  <si>
    <t>781494111</t>
  </si>
  <si>
    <t>Obklad - dokončující práce profily ukončovací plastové lepené flexibilním lepidlem rohové</t>
  </si>
  <si>
    <t>686</t>
  </si>
  <si>
    <t>https://podminky.urs.cz/item/CS_URS_2023_01/781494111</t>
  </si>
  <si>
    <t>22*2,75</t>
  </si>
  <si>
    <t>14*2,9</t>
  </si>
  <si>
    <t>3*1,25</t>
  </si>
  <si>
    <t>8*2,75</t>
  </si>
  <si>
    <t>10*2,85</t>
  </si>
  <si>
    <t>2*1,25</t>
  </si>
  <si>
    <t>9*1,25</t>
  </si>
  <si>
    <t>4,3</t>
  </si>
  <si>
    <t>781494511</t>
  </si>
  <si>
    <t>Obklad - dokončující práce profily ukončovací plastové lepené flexibilním lepidlem ukončovací</t>
  </si>
  <si>
    <t>688</t>
  </si>
  <si>
    <t>https://podminky.urs.cz/item/CS_URS_2023_01/781494511</t>
  </si>
  <si>
    <t>5,7+1,8+2,8+2,35+4,7+2,35+4,7+7,7</t>
  </si>
  <si>
    <t>22,9+12,2</t>
  </si>
  <si>
    <t>3,85+1,7</t>
  </si>
  <si>
    <t>4,1+2,35+2,5+4,25</t>
  </si>
  <si>
    <t>12,07+11,0</t>
  </si>
  <si>
    <t>4,55+2,6+2,5+4,25</t>
  </si>
  <si>
    <t>12,15+11,3</t>
  </si>
  <si>
    <t>2,0*5</t>
  </si>
  <si>
    <t>3,75</t>
  </si>
  <si>
    <t>345</t>
  </si>
  <si>
    <t>998781102</t>
  </si>
  <si>
    <t>Přesun hmot pro obklady keramické stanovený z hmotnosti přesunovaného materiálu vodorovná dopravní vzdálenost do 50 m v objektech výšky přes 6 do 12 m</t>
  </si>
  <si>
    <t>690</t>
  </si>
  <si>
    <t>https://podminky.urs.cz/item/CS_URS_2023_02/998781102</t>
  </si>
  <si>
    <t>783</t>
  </si>
  <si>
    <t>Dokončovací práce - nátěry</t>
  </si>
  <si>
    <t>783817101</t>
  </si>
  <si>
    <t>Krycí (ochranný ) nátěr omítek jednonásobný hladkých betonových povrchů nebo povrchů z desek na bázi dřeva (dřevovláknitých apod.) syntetický</t>
  </si>
  <si>
    <t>692</t>
  </si>
  <si>
    <t>https://podminky.urs.cz/item/CS_URS_2023_02/783817101</t>
  </si>
  <si>
    <t>"protiprašný nátěr"</t>
  </si>
  <si>
    <t>6,8*15,5</t>
  </si>
  <si>
    <t>"stropy"</t>
  </si>
  <si>
    <t>2,9+1146,33</t>
  </si>
  <si>
    <t>205,71</t>
  </si>
  <si>
    <t>"podlaha"</t>
  </si>
  <si>
    <t>784</t>
  </si>
  <si>
    <t>Dokončovací práce - malby a tapety</t>
  </si>
  <si>
    <t>347</t>
  </si>
  <si>
    <t>784181103</t>
  </si>
  <si>
    <t>Penetrace podkladu jednonásobná základní akrylátová bezbarvá v místnostech výšky přes 3,80 do 5,00 m</t>
  </si>
  <si>
    <t>694</t>
  </si>
  <si>
    <t>https://podminky.urs.cz/item/CS_URS_2023_02/784181103</t>
  </si>
  <si>
    <t>2702,213</t>
  </si>
  <si>
    <t>707,733</t>
  </si>
  <si>
    <t>384,26+204,42</t>
  </si>
  <si>
    <t>784211103</t>
  </si>
  <si>
    <t>Malby z malířských směsí oděruvzdorných za mokra dvojnásobné, bílé za mokra oděruvzdorné výborně v místnostech výšky přes 3,80 do 5,00 m</t>
  </si>
  <si>
    <t>696</t>
  </si>
  <si>
    <t>https://podminky.urs.cz/item/CS_URS_2023_02/784211103</t>
  </si>
  <si>
    <t>4034,806+32,311</t>
  </si>
  <si>
    <t>786</t>
  </si>
  <si>
    <t>Dokončovací práce - čalounické úpravy</t>
  </si>
  <si>
    <t>353</t>
  </si>
  <si>
    <t>786623039R</t>
  </si>
  <si>
    <t>Montáž venkovní žlauzie do žaluziové schránky</t>
  </si>
  <si>
    <t>706</t>
  </si>
  <si>
    <t>17+1+1+14+1+17+1+1+14+1+1+3+1+2+2</t>
  </si>
  <si>
    <t>61124900R</t>
  </si>
  <si>
    <t>Okenní žaluzie OD1 včetně podomítkové schránky, viz. výpis</t>
  </si>
  <si>
    <t>708</t>
  </si>
  <si>
    <t>17+17</t>
  </si>
  <si>
    <t>355</t>
  </si>
  <si>
    <t>61124902R</t>
  </si>
  <si>
    <t>Okenní žaluzie OD2 včetně podomítkové schránky, viz. výpis</t>
  </si>
  <si>
    <t>710</t>
  </si>
  <si>
    <t>1+1</t>
  </si>
  <si>
    <t>61124903R</t>
  </si>
  <si>
    <t>Okenní žaluzie OD3 včetně podomítkové schránky, viz. výpis</t>
  </si>
  <si>
    <t>357</t>
  </si>
  <si>
    <t>61124904R</t>
  </si>
  <si>
    <t>Okenní žaluzie OD4 včetně podomítkové schránky, viz. výpis</t>
  </si>
  <si>
    <t>61124905R</t>
  </si>
  <si>
    <t>Okenní žaluzie OD5 včetně podomítkové schránky, viz. výpis</t>
  </si>
  <si>
    <t>716</t>
  </si>
  <si>
    <t>359</t>
  </si>
  <si>
    <t>61124906R</t>
  </si>
  <si>
    <t>Okenní žaluzie OD6 včetně podomítkové schránky, viz. výpis</t>
  </si>
  <si>
    <t>718</t>
  </si>
  <si>
    <t>61124907R</t>
  </si>
  <si>
    <t>Okenní žaluzie OD7 včetně podomítkové schránky, viz. výpis</t>
  </si>
  <si>
    <t>720</t>
  </si>
  <si>
    <t>361</t>
  </si>
  <si>
    <t>61124908R</t>
  </si>
  <si>
    <t>Okenní žaluzie OD8 včetně podomítkové schránky, viz. výpis</t>
  </si>
  <si>
    <t>722</t>
  </si>
  <si>
    <t>61124909R</t>
  </si>
  <si>
    <t>Okenní žaluzie OD9 včetně podomítkové schránky, viz. výpis</t>
  </si>
  <si>
    <t>724</t>
  </si>
  <si>
    <t>363</t>
  </si>
  <si>
    <t>61124910R</t>
  </si>
  <si>
    <t>Okenní žaluzie OD10 včetně podomítkové schránky, viz. výpis</t>
  </si>
  <si>
    <t>726</t>
  </si>
  <si>
    <t>61124911R</t>
  </si>
  <si>
    <t>Okenní žaluzie OD11 včetně podomítkové schránky, viz. výpis</t>
  </si>
  <si>
    <t>728</t>
  </si>
  <si>
    <t>365</t>
  </si>
  <si>
    <t>61124912R</t>
  </si>
  <si>
    <t>Okenní žaluzie OD12 včetně podomítkové schránky, viz. výpis</t>
  </si>
  <si>
    <t>730</t>
  </si>
  <si>
    <t>61124913R</t>
  </si>
  <si>
    <t>Okenní žaluzie OD13 včetně podomítkové schránky, viz. výpis</t>
  </si>
  <si>
    <t>732</t>
  </si>
  <si>
    <t>367</t>
  </si>
  <si>
    <t>HZS1291</t>
  </si>
  <si>
    <t>Hodinové zúčtovací sazby profesí HSV zemní a pomocné práce pomocný stavební dělník</t>
  </si>
  <si>
    <t>734</t>
  </si>
  <si>
    <t>https://podminky.urs.cz/item/CS_URS_2023_02/HZS1291</t>
  </si>
  <si>
    <t>"ostatní stavební přípomoci"</t>
  </si>
  <si>
    <t>150+150</t>
  </si>
  <si>
    <t>HZS2122</t>
  </si>
  <si>
    <t>Hodinové zúčtovací sazby profesí PSV provádění stavebních konstrukcí truhlář odborný</t>
  </si>
  <si>
    <t>736</t>
  </si>
  <si>
    <t>https://podminky.urs.cz/item/CS_URS_2023_02/HZS2122</t>
  </si>
  <si>
    <t>"montáž nábytku" 180+130</t>
  </si>
  <si>
    <t>369</t>
  </si>
  <si>
    <t>HZS2171</t>
  </si>
  <si>
    <t>Hodinové zúčtovací sazby profesí PSV provádění stavebních konstrukcí sádrokartonář</t>
  </si>
  <si>
    <t>738</t>
  </si>
  <si>
    <t>https://podminky.urs.cz/item/CS_URS_2023_02/HZS2171</t>
  </si>
  <si>
    <t>"SDK krytování rozovodů"</t>
  </si>
  <si>
    <t>10*8</t>
  </si>
  <si>
    <t>HZS4131</t>
  </si>
  <si>
    <t>Hodinové zúčtovací sazby ostatních profesí obsluha stavebních strojů a zařízení jeřábník</t>
  </si>
  <si>
    <t>740</t>
  </si>
  <si>
    <t>https://podminky.urs.cz/item/CS_URS_2023_02/HZS4131</t>
  </si>
  <si>
    <t>"pronájem autojeřábu"</t>
  </si>
  <si>
    <t>30*8</t>
  </si>
  <si>
    <t>D.1.4.1 - Zdravotně technické instalace</t>
  </si>
  <si>
    <t>01 - Zdravotně technické instalace</t>
  </si>
  <si>
    <t>D2 - Vodovod</t>
  </si>
  <si>
    <t>D3 - Zařizovací předměty</t>
  </si>
  <si>
    <t>D4 - Kanalizace</t>
  </si>
  <si>
    <t>D5 - Společné</t>
  </si>
  <si>
    <t>D2</t>
  </si>
  <si>
    <t>Vodovod</t>
  </si>
  <si>
    <t>Pol1</t>
  </si>
  <si>
    <t>Demontáž stávajícího rozvodu vodovodu, pozink.,plast. potrubí, včetně ekologické likvidace do DN 50</t>
  </si>
  <si>
    <t>bm</t>
  </si>
  <si>
    <t>Pol10</t>
  </si>
  <si>
    <t>Kulový kohout mosazný - určený pro pitnou vodu DN 50</t>
  </si>
  <si>
    <t>ks</t>
  </si>
  <si>
    <t>Pol11</t>
  </si>
  <si>
    <t>Kulový kohout plastový (dle použitého potrubí) d 3/4"</t>
  </si>
  <si>
    <t>Pol12</t>
  </si>
  <si>
    <t>Kulový kohout plastový (dle použitého potrubí) d 1"</t>
  </si>
  <si>
    <t>Pol13</t>
  </si>
  <si>
    <t>Kulový kohout plastový (dle použitého potrubí) d 5/4"</t>
  </si>
  <si>
    <t>Pol14</t>
  </si>
  <si>
    <t>Kulový kohout plastový s napojením na hadici, d25</t>
  </si>
  <si>
    <t>Pol15</t>
  </si>
  <si>
    <t>Kulový kohout plastový, vypouštěcí 1/2"</t>
  </si>
  <si>
    <t>Pol17</t>
  </si>
  <si>
    <t>Zpětný ventil 3/4"</t>
  </si>
  <si>
    <t>Pol18</t>
  </si>
  <si>
    <t>Zpětný ventil 5/4"</t>
  </si>
  <si>
    <t>Pol19</t>
  </si>
  <si>
    <t>Potrubní oddělovač DN 25</t>
  </si>
  <si>
    <t>Pol2</t>
  </si>
  <si>
    <t>Demontáž stávajícího elektrického zásobníkohévo ohřívače od topné vody, včetně ekologické likvidace</t>
  </si>
  <si>
    <t>Pol20</t>
  </si>
  <si>
    <t>Rohový ventil pro připojení zařizovacích předmětů, 1/2"</t>
  </si>
  <si>
    <t>Pol21</t>
  </si>
  <si>
    <t>Nezámrzný ventil zahradní, 1/2"</t>
  </si>
  <si>
    <t>Pol22</t>
  </si>
  <si>
    <t>Zásobníkový nepřítotopný ohřívač TV nerez o objemu 200l systému TANK in TANK s teplosměnou plochou 1,9m2 a výkonem 53kW včetně opláštění a izolace, teploměru termostatu a napojovacích šroubení</t>
  </si>
  <si>
    <t>Pol23</t>
  </si>
  <si>
    <t>Expanzní nádoba s membránou průtoková pro pitnou vodu, objem 20l, PN 10, vč. průtokové armatury pro expanzní nádobu 1 1/4"</t>
  </si>
  <si>
    <t>Pol24</t>
  </si>
  <si>
    <t>Oběhové cirkulační čerpadlo teplé vody, 1N-230V, 50Hz, P=5,0 W, včetně těsnění a připojovacích přírub, regulace na konstantní tlak</t>
  </si>
  <si>
    <t>Pol25</t>
  </si>
  <si>
    <t>Vyvažovací ventil na pitnou vodu, DN 1/2"</t>
  </si>
  <si>
    <t>Pol26</t>
  </si>
  <si>
    <t>Vložkový jemný filtr 100 µm, DN 50</t>
  </si>
  <si>
    <t>Pol27</t>
  </si>
  <si>
    <t>Redukční ventil DN 50 se šroubením (nastavení 4bary)</t>
  </si>
  <si>
    <t>Pol28</t>
  </si>
  <si>
    <t>Směšovač DN25, G5/4", 45-65°C, kvs 3,5</t>
  </si>
  <si>
    <t>Pol29</t>
  </si>
  <si>
    <t>Pojistný ventil TV DN 3/4"x3/4", otev.přetlak 8bar</t>
  </si>
  <si>
    <t>Pol3</t>
  </si>
  <si>
    <t>Napojení na stávající přípojku vody oprava přípojení, vyčištění</t>
  </si>
  <si>
    <t>Pol30</t>
  </si>
  <si>
    <t>Tlakoměr prům. 100mm rozsah: 0 - 1MPa včetně kondenzační smyčky s 3-cestným zkušebním kohoutem, 1 m připojovacího potrubí DN15</t>
  </si>
  <si>
    <t>Pol31</t>
  </si>
  <si>
    <t>Samočinný termostatický ventil na cirkulančí potrubí TV, včetně samočinného ventilu s funkční automatické tepelné dezinfekce, DN20</t>
  </si>
  <si>
    <t>Pol32</t>
  </si>
  <si>
    <t>Plastová nástěnná skříň pro umístění ovládací jednotky kapkové závlahy</t>
  </si>
  <si>
    <t>Pol33</t>
  </si>
  <si>
    <t>Kapková závlaha - ovládací jednotka pro dvě sekce 230V</t>
  </si>
  <si>
    <t>Pol34</t>
  </si>
  <si>
    <t>Kapková závlaha - potrubí s vyvažováním tlaků, včetně kotevního, montážního a upevňovacího materiálu</t>
  </si>
  <si>
    <t>Pol35</t>
  </si>
  <si>
    <t>Kapková závlaha - regulátor tlaku</t>
  </si>
  <si>
    <t>Pol36</t>
  </si>
  <si>
    <t>Kapková závlaha - výpustný ventil dn 16, vyvažovací, regulační a uzavírací ventily</t>
  </si>
  <si>
    <t>Pol37</t>
  </si>
  <si>
    <t>Potrubí z měděných trubek bezešvých hladkých dle ČSN 42 5715 (vč. ohybů, redukcí, T-kusů atd.). 50x2,0</t>
  </si>
  <si>
    <t>Pol38</t>
  </si>
  <si>
    <t>Potrubí z měděných trubek bezešvých hladkých dle ČSN 42 5715 (vč. ohybů, redukcí, T-kusů atd.). 42x1,5</t>
  </si>
  <si>
    <t>Pol39</t>
  </si>
  <si>
    <t>Potrubí z měděných trubek bezešvých hladkých dle ČSN 42 5715 (vč. ohybů, redukcí, T-kusů atd.). 35x1,5</t>
  </si>
  <si>
    <t>Pol4</t>
  </si>
  <si>
    <t>Hydrant s tvarově stálou hadicí - délka hadice 20bm, nejmenší světlost 19mm</t>
  </si>
  <si>
    <t>Pol40</t>
  </si>
  <si>
    <t>Potrubí z měděných trubek bezešvých hladkých dle ČSN 42 5715 (vč. ohybů, redukcí, T-kusů atd.). 28x1,0</t>
  </si>
  <si>
    <t>Pol41</t>
  </si>
  <si>
    <t>Potrubí z PP-RCT SDR 9 vč. uchycení a tvarovek, spojování polyfúzním svařováním 20x2,3</t>
  </si>
  <si>
    <t>Pol42</t>
  </si>
  <si>
    <t>Potrubí z PP-RCT SDR 9 vč. uchycení a tvarovek, spojování polyfúzním svařováním 25x2,8</t>
  </si>
  <si>
    <t>Pol43</t>
  </si>
  <si>
    <t>Potrubí z PP-RCT SDR 9 vč. uchycení a tvarovek, spojování polyfúzním svařováním 32x3,6</t>
  </si>
  <si>
    <t>Pol44</t>
  </si>
  <si>
    <t>Izolace potrubí polyetylenovou izolací tl. 13mm 22x13</t>
  </si>
  <si>
    <t>Pol45</t>
  </si>
  <si>
    <t>Izolace potrubí polyetylenovou izolací tl. 13mm 25x13</t>
  </si>
  <si>
    <t>Pol46</t>
  </si>
  <si>
    <t>Izolace potrubí polyetylenovou izolací tl. 13mm 28x13</t>
  </si>
  <si>
    <t>Pol47</t>
  </si>
  <si>
    <t>Izolace potrubí polyetylenovou izolací tl. 13mm 32x13</t>
  </si>
  <si>
    <t>Pol48</t>
  </si>
  <si>
    <t>Izolace potrubí polyetylenovou izolací tl. 13mm 40x13</t>
  </si>
  <si>
    <t>Pol49</t>
  </si>
  <si>
    <t>Izolace potrubí polyetylenovou izolací tl. 13mm 54x13</t>
  </si>
  <si>
    <t>Pol5</t>
  </si>
  <si>
    <t>Demontáž stávajícího vodoměru ( zůstavají stávající)</t>
  </si>
  <si>
    <t>Pol50</t>
  </si>
  <si>
    <t>Vysekání drážky pro uložení vodovodu - včetně opětovného zapravení</t>
  </si>
  <si>
    <t>Pol51</t>
  </si>
  <si>
    <t>Nátěr pomocných ocelových konstrukcí 1x základní barvou, 2x vrchní email</t>
  </si>
  <si>
    <t>Pol52</t>
  </si>
  <si>
    <t>Štítky pro popis zařízení a armatur</t>
  </si>
  <si>
    <t>Pol53</t>
  </si>
  <si>
    <t>Štítky pro označení směru proudění</t>
  </si>
  <si>
    <t>Pol54</t>
  </si>
  <si>
    <t>Protipožární ucpávka potrubí vodovodu do DN 50</t>
  </si>
  <si>
    <t>Pol55</t>
  </si>
  <si>
    <t>Fabrikované , žárově pozinkované závěsy pro potrubí (úpravy 2x pozinkov. lakem)</t>
  </si>
  <si>
    <t>Pol6</t>
  </si>
  <si>
    <t>Opětovná montáž vodoměru</t>
  </si>
  <si>
    <t>Pol7</t>
  </si>
  <si>
    <t>Kulový kohout mosazný - určený pro pitnou vodu DN 25</t>
  </si>
  <si>
    <t>Pol8</t>
  </si>
  <si>
    <t>Kulový kohout mosazný - určený pro pitnou vodu DN 32</t>
  </si>
  <si>
    <t>Pol9</t>
  </si>
  <si>
    <t>Kulový kohout mosazný - určený pro pitnou vodu DN 40</t>
  </si>
  <si>
    <t>D3</t>
  </si>
  <si>
    <t>Zařizovací předměty</t>
  </si>
  <si>
    <t>Dřezová baterie, stojánková otočná, včetně příslušenství pro připojení vody pro baterii</t>
  </si>
  <si>
    <t>Kuchyňská myčka na nádobí, vestavná, velikost 600mm</t>
  </si>
  <si>
    <t>Pisoár. záchodek se senzor. ovládáním, + trafo</t>
  </si>
  <si>
    <t>Pol56</t>
  </si>
  <si>
    <t>Demontáž umyvadla závesného, včetně připojení vody a kanalizace - včetně ekologické likvidace</t>
  </si>
  <si>
    <t>Pol57</t>
  </si>
  <si>
    <t>Demontáž klozetu, včetně připojení vody a kanalizace - včetně ekologické likvidace</t>
  </si>
  <si>
    <t>Pol58</t>
  </si>
  <si>
    <t>Demontáž pánského pisoáru, včetně připojení vody a kanalizace - včetně ekologické likvidace</t>
  </si>
  <si>
    <t>SPK</t>
  </si>
  <si>
    <t>Sprchový kout 900x1500 (vanička + sprchové dveře) a sprchové baterie nástěnné s posuvným systémem pro vynesení sprchy</t>
  </si>
  <si>
    <t>U</t>
  </si>
  <si>
    <t>Umyvadlo závěsné, včetně sifonu, připojovacích hadiček a pákové baterie</t>
  </si>
  <si>
    <t>U2</t>
  </si>
  <si>
    <t>Pítko závěsné, včetně sifonu, nerezový plášť, tlačný ventil, připojovací hadice, závěsná konzola, upevňovací materiál</t>
  </si>
  <si>
    <t>U3</t>
  </si>
  <si>
    <t>Umyvadlo zakázkové z litého mramoru, barva dle požadavku investora (bude vzorkováno), délka umyvadla 2200mm, šířka 600mm, tři umyvadlové vany, včetně třech sifonu v nerezovém provedení, třech kompletů připojovacích hadiček a pákové senzorové baterie</t>
  </si>
  <si>
    <t>U4</t>
  </si>
  <si>
    <t>Umyvadlo zakázkové z litého mramoru, barva dle požadavku investora (bude vzorkováno), délka umyvadla 2200mm, šířka 600mm, dvou umyvadlových van, včetně dvou sifonu v berezovém provedení, dvou kompletů připojovacích hadiček a pákové senzorové baterie</t>
  </si>
  <si>
    <t>V</t>
  </si>
  <si>
    <t>Závěsná výlevka (ovládání zepředu), včetně výlevky, ovládací tlačítko, výlevková baterie, včetně krycího síta výlevky, včetně příslušenství pro připojení vody pro baterii i výlevku</t>
  </si>
  <si>
    <t>WC</t>
  </si>
  <si>
    <t>Kombifix WC (ovládání zepředu), včetně WC závěsné, ovládací tlačítko, sedátko, včetně příslušenství pro připojení vody</t>
  </si>
  <si>
    <t>D4</t>
  </si>
  <si>
    <t>Kanalizace</t>
  </si>
  <si>
    <t>Pol69</t>
  </si>
  <si>
    <t>Demontáž stávající kanalizace vedoucí v trasách nové - do max. DN 110</t>
  </si>
  <si>
    <t>Pol70</t>
  </si>
  <si>
    <t>Napojení nové kanalizace na stávající - vyčištění a úprava stávajcíí kanalizace, příprava pro napojení</t>
  </si>
  <si>
    <t>Pol71</t>
  </si>
  <si>
    <t>Demontáž potrubí na střeše, včetně větracích hlavic</t>
  </si>
  <si>
    <t>Pol72.1</t>
  </si>
  <si>
    <t>"Vpusť střešní- zelená střecha DN 100 integrovaná bitumenová manžeta (modifikovaný asfaltový pás) svislá vpust (svislý vtok) samoregulační vyhřívání: 230 V s připojovacím kabelem Šachta pro zelené střechy, výška: 130 mm, plastová perforovaná krycí mřížka"</t>
  </si>
  <si>
    <t>Pol72.2</t>
  </si>
  <si>
    <t>"Vpusť střešní- zelená střecha DN 100 integrovaná bitumenová manžeta (modifikovaný asfaltový pás) vodorovná vpust samoregulační vyhřívání: 230 V s připojovacím kabelem Šachta pro zelené střechy, výška: 130 mm, plastová perforovaná krycí mřížka"</t>
  </si>
  <si>
    <t>Pol72.3</t>
  </si>
  <si>
    <t>Vpusť střešní– povlaková krytina DN 110 s integrovanou asfaltovou manžetou svislá, tepelně izolovaná, s elektrickým ohřevem 30W, 230V</t>
  </si>
  <si>
    <t>pol72.4</t>
  </si>
  <si>
    <t>Vpusť střešní– povlaková krytina DN 110 s integrovanou asfaltovou manžetou vodorovná, tepelně izolovaná, s elektrickým ohřevem 30W, 230V</t>
  </si>
  <si>
    <t>Pol73</t>
  </si>
  <si>
    <t>Podlahová vpusť s vertikálním odtokem DN 75, materiál nerez</t>
  </si>
  <si>
    <t>Pol74</t>
  </si>
  <si>
    <t>Vysekání drážky pro uložení kanalizace - včetně opětovného zapravení</t>
  </si>
  <si>
    <t>Pol75</t>
  </si>
  <si>
    <t>Odpadní potrubí z PP-HT, včetně tvarovek a uchycení DN 32</t>
  </si>
  <si>
    <t>Pol76</t>
  </si>
  <si>
    <t>Odpadní potrubí z PP-HT, včetně tvarovek a uchycení DN 40</t>
  </si>
  <si>
    <t>Pol77</t>
  </si>
  <si>
    <t>Odpadní potrubí z PP-HT, včetně tvarovek a uchycení DN 50</t>
  </si>
  <si>
    <t>Pol78</t>
  </si>
  <si>
    <t>Odpadní potrubí z PP-HT, včetně tvarovek a uchycení DN 75</t>
  </si>
  <si>
    <t>Pol79</t>
  </si>
  <si>
    <t>Odpadní potrubí z PP-HT, včetně tvarovek a uchycení DN 110</t>
  </si>
  <si>
    <t>Pol80</t>
  </si>
  <si>
    <t>Odpadní potrubí z PVC KG, včetně tvarovek a uchycení DN 110</t>
  </si>
  <si>
    <t>Pol81</t>
  </si>
  <si>
    <t>Odpadní potrubí z PVC KG, včetně tvarovek a uchycení DN 125</t>
  </si>
  <si>
    <t>Pol82</t>
  </si>
  <si>
    <t>Odpadní potrubí z PVC KG, včetně tvarovek a uchycení DN 160</t>
  </si>
  <si>
    <t>Pol83</t>
  </si>
  <si>
    <t>Čistící kus DN110</t>
  </si>
  <si>
    <t>Pol83.1</t>
  </si>
  <si>
    <t>Čistící kus DN125</t>
  </si>
  <si>
    <t>Pol83.2</t>
  </si>
  <si>
    <t>Čistící kus DN160</t>
  </si>
  <si>
    <t>Pol84</t>
  </si>
  <si>
    <t>Čerpadlo kondenzátu pro klimatizační jednotky - přůtok 10l/h, max. výtlak 10m, max. hluk 21dB(A)</t>
  </si>
  <si>
    <t>Pol85</t>
  </si>
  <si>
    <t>HL podomítkový sifon suchý ke klimatizačním jednotkám DN 32 - 100x100mm</t>
  </si>
  <si>
    <t>Pol86</t>
  </si>
  <si>
    <t>Nástřešní větrací hlavice DN 75 s integrovanou manžetou</t>
  </si>
  <si>
    <t>Pol87</t>
  </si>
  <si>
    <t>Protipožární ucpávka potrubí kanalizace do DN 50</t>
  </si>
  <si>
    <t>Pol88</t>
  </si>
  <si>
    <t>Protipožární manžeta potrubí kanalizace nad DN 110</t>
  </si>
  <si>
    <t>Pol88.1</t>
  </si>
  <si>
    <t>Přisávací kus - podomítkový DN 50</t>
  </si>
  <si>
    <t>D5</t>
  </si>
  <si>
    <t>Společné</t>
  </si>
  <si>
    <t>Pol89</t>
  </si>
  <si>
    <t>Proplach, desinfekce potrubí</t>
  </si>
  <si>
    <t>Pol90</t>
  </si>
  <si>
    <t>Tlakové zkoušky vodovodního potrubí do průměru 125</t>
  </si>
  <si>
    <t>Pol91</t>
  </si>
  <si>
    <t>Tlakové zkoušky kanalizačního potrubí do průměru 160</t>
  </si>
  <si>
    <t>887843463</t>
  </si>
  <si>
    <t>589478074</t>
  </si>
  <si>
    <t>-355034711</t>
  </si>
  <si>
    <t>11,78*5</t>
  </si>
  <si>
    <t>-1815549810</t>
  </si>
  <si>
    <t>02 - Zdravotně technické instalace - rotunda</t>
  </si>
  <si>
    <t>Pol92</t>
  </si>
  <si>
    <t>Pol93</t>
  </si>
  <si>
    <t>Vpusť střešní DN 110 s integrovanou asfaltovou manžetou svislá, tepelně izolovaná, s elektrickým ohřevem 30W, 230V</t>
  </si>
  <si>
    <t>Vnitrostaveništní doprava suti a vybouraných hmot vodorovně do 50 m s naložením ručně pro budovy a haly výšky přes 9 do 12 m</t>
  </si>
  <si>
    <t>-1801462700</t>
  </si>
  <si>
    <t>https://podminky.urs.cz/item/CS_URS_2024_02/997013213</t>
  </si>
  <si>
    <t>1794941053</t>
  </si>
  <si>
    <t>https://podminky.urs.cz/item/CS_URS_2024_02/997013501</t>
  </si>
  <si>
    <t>-323511088</t>
  </si>
  <si>
    <t>1,64*5</t>
  </si>
  <si>
    <t>1883076811</t>
  </si>
  <si>
    <t>D.1.4.2 - Vzduchotechnika a chlazení</t>
  </si>
  <si>
    <t>01 - Vzduchotechnika a chlazení</t>
  </si>
  <si>
    <t xml:space="preserve">    D2 - Z.č. 2 - Chlazení </t>
  </si>
  <si>
    <t xml:space="preserve">    D3 - Z.č. 3 - Napojení VZT na Modbus</t>
  </si>
  <si>
    <t xml:space="preserve">    D4 - Z.č. 4  Větrání strojovny VZT</t>
  </si>
  <si>
    <t xml:space="preserve">    D5 - Z.č. 6 - Server</t>
  </si>
  <si>
    <t xml:space="preserve">    D6 - Z.č.8 - Demontáže</t>
  </si>
  <si>
    <t>1.1.1</t>
  </si>
  <si>
    <t>Klimatizační čerstvovzdušná jednotka ve venkovním provedení , strana obsluhy pravá i levá, provedení ležaté, rozměry: 8704/2793/2056</t>
  </si>
  <si>
    <t>Poznámka k položce:_x000D_
Poznámka k položce: Přívodní část:  průtok: 11.200  m3/hod,  externí tlak: 800 Pa Jednotka se sestává z: Přívodní část  - uzavírací klapka  - filtrační díl třídy M5 - kulisový tlumič hluku  - rotační ZZT  - přívodní ventilátorová komora s frekvenčním měničem otáček ( dodávka silnoproudu)  P= 7,5 kW      - chladící komora vodní, Qch= 84,5kW  - ohřívací komora, tepelný spád topné vody: 55/35°C, Qt = 75,5 kW   - filtrační díl třídy F7  - kulisový tlumič hluku Odvodní část:  - rotační ZZT - filtrační díl třídy M5  - kulisový tlumič hluku  - odvodní ventilátorová komora s frekvenčním měničem otáček ( dodávka silnoproudu)  P= 5,5 kW    Příslušenství  - pružné manžety  - sifony  MaR  - systém měření a regulace pro celou VZT s měřením průtoku vzduchu a inteligentním řízením. Jednotak bude řízena na konstaní tlak v porrubí na přívodu před regulátory průtoku  - systém měžení a regulace bude snímar průtoky na jednotlivých regulátorech a dle průtoky bude sčítat. Odtahový, centrální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t>
  </si>
  <si>
    <t>1.10.1</t>
  </si>
  <si>
    <t>Kulisový tlumič hluku čtyřhranný tloušťka kulis 300 Velikost:1200x250x1000mm Počet kulis: 3</t>
  </si>
  <si>
    <t>1.10.2</t>
  </si>
  <si>
    <t>Kulisový tlumič hluku čtyřhranný tloušťka kulis 230 Velikost:600x250x1000mm Počet kulis: 2</t>
  </si>
  <si>
    <t>1.10.3</t>
  </si>
  <si>
    <t>Kulisový tlumič hluku kruhový Průměr: 355mm Délka: 1000mm Šířka kulis: 50mm</t>
  </si>
  <si>
    <t>1.10.4</t>
  </si>
  <si>
    <t>Kulisový tlumič hluku kruhový Průměr: 315mm Délka: 1000mm Šířka kulis: 50mm</t>
  </si>
  <si>
    <t>1.10.5</t>
  </si>
  <si>
    <t>Kulisový tlumič hluku kruhový Průměr: 250mm Délka: 1000mm Šířka kulis: 50mm</t>
  </si>
  <si>
    <t>1.10.6</t>
  </si>
  <si>
    <t>Kulisový tlumič hluku kruhový Průměr: 225mm Délka: 1000mm Šířka kulis: 50mm</t>
  </si>
  <si>
    <t>1.10.7</t>
  </si>
  <si>
    <t>Kulisový tlumič hluku kruhový Průměr: 200mm Délka: 1000mm Šířka kulis: 50mm</t>
  </si>
  <si>
    <t>1.11.1</t>
  </si>
  <si>
    <t>Textilní vyústka přívodní čtvrtkruhová výseč, boční připojení Délka: 10,3m (doměřit na stavbě) Průtok vzduchu: 1000m3/h Barva: světle šedá (bude vzorkováno) - finální technika vyústky bude vzorkována</t>
  </si>
  <si>
    <t>1.11.10</t>
  </si>
  <si>
    <t>Talířový ventil odvodní Průměr: d200 Barva: bilá včetně připojovacího rámečku do sádrokartonu</t>
  </si>
  <si>
    <t>1.11.11</t>
  </si>
  <si>
    <t>Talířový ventil odvodní Průměr: d125 Barva: bilá včetně připojovacího rámečku do sádrokartonu</t>
  </si>
  <si>
    <t>1.11.13</t>
  </si>
  <si>
    <t>Přívodní vyústka, dvouřadá Velikost: 800x300 Barva RAL: Dle požadavku investora</t>
  </si>
  <si>
    <t>1.11.14</t>
  </si>
  <si>
    <t>Odvodní vyústka, jednořadá Velikost: 800x300 Barva RAL: Dle požadavku investora</t>
  </si>
  <si>
    <t>1.11.15</t>
  </si>
  <si>
    <t>Přívodní vyústka, dvouřadá Velikost: 1200x250 Regulace: R1 Barva RAL: Dle barvy podkladu vyústky</t>
  </si>
  <si>
    <t>1.11.16</t>
  </si>
  <si>
    <t>Přívodní vyústka, dvouřadá Velikost: 600x250 Regulace: R1 Barva RAL: Dle barvy podkladu vyústky</t>
  </si>
  <si>
    <t>1.11.17</t>
  </si>
  <si>
    <t>Přívodní vyústka, dvouřadá Velikost: 400x250 Regulace: R1 Barva RAL: Dle barvy podkladu vyústky</t>
  </si>
  <si>
    <t>1.11.18</t>
  </si>
  <si>
    <t>Odvodní vyústka, jednořadá Velikost: 1200x250 Regulace: R1 Barva RAL: Dle barvy podkladu vyústky</t>
  </si>
  <si>
    <t>1.11.19</t>
  </si>
  <si>
    <t>Odvodní vyústka, jednořadá Velikost: 600x250 Regulace: R1 Barva RAL: Dle barvy podkladu vyústky</t>
  </si>
  <si>
    <t>1.11.2</t>
  </si>
  <si>
    <t>Textilní vyústka přívodní kruhová výseč, horní připojení Délka: 14,5m (doměřit na stavbě) Průtok vzduchu: 1900m3/h Barva: světle šedá (bude vzorkováno) - finální technika vyústky bude vzorkována</t>
  </si>
  <si>
    <t>1.11.20</t>
  </si>
  <si>
    <t>Odvodní vyústka, jednořadá Velikost: 400x250 Regulace: R1 Barva RAL: Dle barvy podkladu vyústky</t>
  </si>
  <si>
    <t>1.11.21</t>
  </si>
  <si>
    <t>Protidešťová žaluzie sací Velikost: 1500x1000 Barva RAL: Dle požadavku investora Se sítem proti hmyzu</t>
  </si>
  <si>
    <t>1.11.22</t>
  </si>
  <si>
    <t>Protidešťová žaluzie výfuková Velikost: 1200x700 Barva RAL: Dle požadavku investora Se sítem proti hmyzu</t>
  </si>
  <si>
    <t>1.11.23</t>
  </si>
  <si>
    <t>Odvodní vyústka, jednořadá Velikost: 400x200 Regulace: R1 Barva RAL: Dle barvy podkladu vyústky</t>
  </si>
  <si>
    <t>1.11.3</t>
  </si>
  <si>
    <t>Textilní vyústka přívodní půlkruhová, horní připojení Délka: 14,4m (doměřit na stavbě) Průtok vzduchu: 1900m3/h Barva: světle šedá (bude vzorkováno) - finální technika vyústky bude vzorkována</t>
  </si>
  <si>
    <t>1.11.4</t>
  </si>
  <si>
    <t>Textilní vyústka přívodní půlkruhová, boční připojení Délka: 11,4m (doměřit na stavbě) Průtok vzduchu: 1500m3/h Barva: světle šedá (bude vzorkováno) - finální technika vyústky bude vzorkována</t>
  </si>
  <si>
    <t>1.11.5</t>
  </si>
  <si>
    <t>Textilní vyústka přívodní půlkruhová, horní připojení Délka: 9,45m (doměřit na stavbě) Průměr vyústky: 500mm Průtok vzduchu: 1500m3/h Barva: světle šedá (bude vzorkováno) - finální technika vyústky bude vzorkována</t>
  </si>
  <si>
    <t>1.11.6</t>
  </si>
  <si>
    <t>Textilní vyústka přívodní půlkruhová, horní připojení Délka: 7,07m (doměřit na stavbě) Průměr vyústky: 500mm Průtok vzduchu: 1500m3/h Barva: světle šedá (bude vzorkováno) - finální technika vyústky bude vzorkována</t>
  </si>
  <si>
    <t>1.11.7</t>
  </si>
  <si>
    <t>Vzduchotechnický nástavec přívodní Rastr: 600x600 typu thermatex (před realizací prověřit typ podhledu) Podhled: Thermatex 600x600 Provedení vyústky: nastavovací lamely Umístění hrdla: vertikální Připojovací hrdlo: 160 Nástavec: vnitřní lakování RAL 9016</t>
  </si>
  <si>
    <t>1.11.8</t>
  </si>
  <si>
    <t>Přívodní vyústka čtyřhranná, dvouřadá Velikost: 400x100 Regulace: R1 Barva RAL: Dle barvy podkladu vyústky</t>
  </si>
  <si>
    <t>1.11.9</t>
  </si>
  <si>
    <t>Talířový ventil přívodní Průměr: d125 Barva: bilá včetně připojovacího rámečku do sádrokartonu</t>
  </si>
  <si>
    <t>1.13.1</t>
  </si>
  <si>
    <t>Protipožární klapka s odolností min. EI 90 Průměr: 250mm - ovládání ruční teplotní s koncovým spínačem "zavřeno" - včetně stavebních úprav stávajícího otvoru ve stropě pro osazení požární klapky</t>
  </si>
  <si>
    <t>1.13.10</t>
  </si>
  <si>
    <t>Protipožární klapka s odolností min. EI 90 Velikost: 1200x250 - ovládání ruční teplotní s koncovým spínačem "zavřeno" - včetně stavebních úprav stávajícího otvoru ve stropě pro osazení požární klapky</t>
  </si>
  <si>
    <t>1.13.10a</t>
  </si>
  <si>
    <t>Požární ucpávka oboustranná - dle výrobce protipožární klapky</t>
  </si>
  <si>
    <t>1.13.11</t>
  </si>
  <si>
    <t>1.13.11a</t>
  </si>
  <si>
    <t>1.13.12</t>
  </si>
  <si>
    <t>Protipožární klapka s odolností min. EI 90 Velikost: 600x250 - ovládání ruční teplotní s koncovým spínačem "zavřeno" - včetně stavebních úprav stávajícího otvoru ve stropě pro osazení požární klapky</t>
  </si>
  <si>
    <t>1.13.12a</t>
  </si>
  <si>
    <t>1.13.13</t>
  </si>
  <si>
    <t>1.13.13a</t>
  </si>
  <si>
    <t>1.13.14</t>
  </si>
  <si>
    <t>1.13.14a</t>
  </si>
  <si>
    <t>1.13.15</t>
  </si>
  <si>
    <t>1.13.15a</t>
  </si>
  <si>
    <t>1.13.16</t>
  </si>
  <si>
    <t>Protipožární klapka s odolností min. EI 90 Velikost: 400x250 - ovládání ruční teplotní s koncovým spínačem "zavřeno" - včetně stavebních úprav stávajícího otvoru ve stropě pro osazení požární klapky</t>
  </si>
  <si>
    <t>1.13.16a</t>
  </si>
  <si>
    <t>1.13.17</t>
  </si>
  <si>
    <t>Protipožární klapka s odolností min. EI 90 Velikost: 500x250 - ovládání ruční teplotní s koncovým spínačem "zavřeno" - včetně stavebních úprav stávajícího otvoru ve stropě pro osazení požární klapky</t>
  </si>
  <si>
    <t>1.13.17a</t>
  </si>
  <si>
    <t>1.13.18</t>
  </si>
  <si>
    <t>Protipožární klapka s odolností min. EI 90 Průměr: 225mm - ovládání ruční teplotní s koncovým spínačem "zavřeno" - včetně stavebních úprav stávajícího otvoru ve stropě pro osazení požární klapky</t>
  </si>
  <si>
    <t>1.13.18a</t>
  </si>
  <si>
    <t>1.13.1a</t>
  </si>
  <si>
    <t>1.13.2</t>
  </si>
  <si>
    <t>1.13.20</t>
  </si>
  <si>
    <t>Protipožární klapka s odolností min. EI 90 Průměr: 280mm - ovládání ruční teplotní s koncovým spínačem "zavřeno" - včetně stavebních úprav stávajícího otvoru ve stropě pro osazení požární klapky</t>
  </si>
  <si>
    <t>1.13.20a</t>
  </si>
  <si>
    <t>1.13.21</t>
  </si>
  <si>
    <t>Protipožární klapka s odolností min. EI 90 Velikost: 800x300 - ovládání ruční teplotní s koncovým spínačem "zavřeno" - včetně stavebních úprav stávajícího otvoru ve stropě pro osazení požární klapky</t>
  </si>
  <si>
    <t>1.13.21a</t>
  </si>
  <si>
    <t>1.13.22</t>
  </si>
  <si>
    <t>1.13.22a</t>
  </si>
  <si>
    <t>1.13.2a</t>
  </si>
  <si>
    <t>1.13.3</t>
  </si>
  <si>
    <t>1.13.3a</t>
  </si>
  <si>
    <t>1.13.4</t>
  </si>
  <si>
    <t>Protipožární klapka s odolností min. EI 90 Průměr: 355mm - ovládání ruční teplotní s koncovým spínačem "zavřeno" - včetně stavebních úprav stávajícího otvoru ve stropě pro osazení požární klapky</t>
  </si>
  <si>
    <t>1.13.4a</t>
  </si>
  <si>
    <t>1.13.6</t>
  </si>
  <si>
    <t>Protipožární klapka s odolností min. EI 90 Průměr: 315mm - ovládání ruční teplotní s koncovým spínačem "zavřeno" - včetně stavebních úprav stávajícího otvoru ve stropě pro osazení požární klapky</t>
  </si>
  <si>
    <t>1.13.6a</t>
  </si>
  <si>
    <t>1.13.7</t>
  </si>
  <si>
    <t>1.13.7a</t>
  </si>
  <si>
    <t>1.13.8</t>
  </si>
  <si>
    <t>1.13.8a</t>
  </si>
  <si>
    <t>1.13.9</t>
  </si>
  <si>
    <t>Protipožární klapka s odolností min. EI 90 Velikost: 600x250 - ovládání servopohon na 230V, bez napětí zavřeno, koncové spinače obou poloh - včetně stavebních úprav stávajícího otvoru ve stropě pro osazení požární klapky</t>
  </si>
  <si>
    <t>1.13.9a</t>
  </si>
  <si>
    <t>1.15.1</t>
  </si>
  <si>
    <t>Regulační klapka čtyřhranná 600x400 - pozink pro vzt potrubí tř. těsnosti B ovládání ruční</t>
  </si>
  <si>
    <t>1.15.2</t>
  </si>
  <si>
    <t>Regulační klapka čtyřhranná 600x300 - pozink pro vzt potrubí tř. těsnosti B ovládání ruční</t>
  </si>
  <si>
    <t>1.15.3</t>
  </si>
  <si>
    <t>Regulační klapka čtyřhranná 600x350 - pozink pro vzt potrubí tř. těsnosti B ovládání ruční</t>
  </si>
  <si>
    <t>1.15.4</t>
  </si>
  <si>
    <t>Regulační klapka čtyřhranná 500x400 - pozink pro vzt potrubí tř. těsnosti B ovládání ruční</t>
  </si>
  <si>
    <t>1.15.5</t>
  </si>
  <si>
    <t>Regulační klapka kruhová D200 - pozink pro vzt potrubí tř. těsnosti B ovládání ruční</t>
  </si>
  <si>
    <t>1.15.6</t>
  </si>
  <si>
    <t>Regulační klapka kruhová D160 - pozink pro vzt potrubí tř. těsnosti B ovládání ruční</t>
  </si>
  <si>
    <t>1.15.7</t>
  </si>
  <si>
    <t>Regulační klapka kruhová D125 - pozink pro vzt potrubí tř. těsnosti B ovládání ruční</t>
  </si>
  <si>
    <t>1.16.1</t>
  </si>
  <si>
    <t>Ohebná hadice DN 200, lehká, flexibilní hadice stěna: vlnovec, čirá, PU (polyuretan, esterová báze), síla cca 0,4 - 0,75 mm výztuž: ocelová spirála odvod statické elektřiny uzemněním spirály</t>
  </si>
  <si>
    <t>10bm</t>
  </si>
  <si>
    <t>1.16.2</t>
  </si>
  <si>
    <t>Ohebná hadice DN 160, lehká, flexibilní hadice stěna: vlnovec, čirá, PU (polyuretan, esterová báze), síla cca 0,4 - 0,75 mm výztuž: ocelová spirála odvod statické elektřiny uzemněním spirály</t>
  </si>
  <si>
    <t>1.16.3</t>
  </si>
  <si>
    <t>Ohebná hadice DN 125 lehká, flexibilní hadice stěna: vlnovec, čirá, PU (polyuretan, esterová báze), síla cca 0,4 - 0,75 mm výztuž: ocelová spirála odvod statické elektřiny uzemněním spirály</t>
  </si>
  <si>
    <t>1.17.1</t>
  </si>
  <si>
    <t>Krycí mřížka čtyřhranná odvodní velikost: 1700x715 Ral: Dle požadavku investora</t>
  </si>
  <si>
    <t>1.17.2</t>
  </si>
  <si>
    <t>Předizolovaný prvek pro prostup střechou pro potrubí DN 400 - viz příloha TZ č.P3</t>
  </si>
  <si>
    <t>1.17.3</t>
  </si>
  <si>
    <t>Předizolovaný prvek pro prostup střechou pro potrubí DN 315 - viz příloha TZ č.P3</t>
  </si>
  <si>
    <t>1.17.4</t>
  </si>
  <si>
    <t>Předizolovaný prvek pro prostup střechou pro potrubí DN 250 - viz příloha TZ č.P3</t>
  </si>
  <si>
    <t>1.17.5</t>
  </si>
  <si>
    <t>Předizolovaný prvek pro prostup střechou pro potrubí 1700x715mm - Viz příloha TZ č.3</t>
  </si>
  <si>
    <t>1.17.6</t>
  </si>
  <si>
    <t>Předizolovaný prvek pro prostup střechou pro potrubí 500x400mm - Viz příloha TZ č.3</t>
  </si>
  <si>
    <t>1.17.7</t>
  </si>
  <si>
    <t>Dveřní/stěnová vyústka čtyřhranná Velikost: 400x200 Barva RAL: dle barvy dveří</t>
  </si>
  <si>
    <t>1.2.1-4</t>
  </si>
  <si>
    <t>Venkovní kondenzační jednotka pro chlazení do VZT Rozměr: 940x1430x320 Qch= 22,4kW</t>
  </si>
  <si>
    <t>Poznámka k položce:_x000D_
Poznámka k položce: Rozměr: 940x1430x320 Qch= 22,4kW  Příkon: 6,12kW/400V/50Hz  Doporučené jištění: C/25A  Chladivo: R410A  Akustický tlak: max. 55dB(A)  - včetně příslušenství pro chlazení do VZT jednotky, řídící box, prokabelování, sada s expanzním ventilem, kabelový ovladač</t>
  </si>
  <si>
    <t>1.30.1</t>
  </si>
  <si>
    <t>Předizolované ALP potrubí tl. 30 mm - ve venkovním prostředí provedneno s vyšší tloušťou AL folie</t>
  </si>
  <si>
    <t>1.30.2</t>
  </si>
  <si>
    <t>Ocelové pozinkované potrubí čtyřhranné a kruhové skupiny I., tř. těsnosti B dle EN 12237, EN 1505, EN 1506</t>
  </si>
  <si>
    <t>1.30.3</t>
  </si>
  <si>
    <t>Protipožární a tepelná izolace čtyřhranné a kruhové přívodní části potrubí. Vnitřní tepelná izolace, samoshášivé provedení, na povrchu s Al-polepem, uchycená na potrubí lepením a trny. Min. odolnost 90 min.</t>
  </si>
  <si>
    <t>Poznámka k položce:_x000D_
Poznámka k položce: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</si>
  <si>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1.30.4</t>
  </si>
  <si>
    <t>Protihluková a tepelná izolace přívodní a odvodní části potrubí ve venkovním prostředí. Vnitřní tepelná izolace, samoshášivé provedení, na povrchu s vodotěsným hliníkovým (nebo pozinkovaným) oplechováním.</t>
  </si>
  <si>
    <t>Poznámka k položce:_x000D_
Poznámka k položce: Určená pro izolaci potrubí ve venkovním prostředí - viz technická zpráva a výkresová část Tloušťka vrstvy izolace: 60 mm Objemový hmotnost izolace:  - kruhové a čtyřhranné potrubí: rohož a desky min. 40 kg/m3</t>
  </si>
  <si>
    <t>1.30.5</t>
  </si>
  <si>
    <t>Tepelná izolace s uzavřenou buňečnou strukturou, tl. 20mm, tepelná vodivost min. 0,038W/mK</t>
  </si>
  <si>
    <t>1.6.1-5</t>
  </si>
  <si>
    <t>Čidlo kvality ovzduší Inteligentní samostatná prostorová čidla oxidu uhličitého CO2, volných organických sloučenin VOC a relativní</t>
  </si>
  <si>
    <t>Poznámka k položce:_x000D_
Poznámka k položce: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Provoz je možný ve 4 režimech: • přepínací výstupní relé a Modbus (čtení) • 0–10 V výstup a Modbus (čtení) • 2–10 V výstup a Modbus (čtení) • Modbus plné ovládání Inteligentní čidla CO2 a VOC umožňují: • nastavení pracovního bodu • indikaci úrovně IAQ (kvality vzduchu) třemi barevnými LED kontrolkami umístěnými na spodní straně čidla  - umožňující zapojení do systému MaR VZT jednotky</t>
  </si>
  <si>
    <t>1.7.1</t>
  </si>
  <si>
    <t>Elektronický regulátor průtoku - Ø250 - 950 m3/h Řídící napětí: ModBus - regulátor průtoku bude dodán ve standardu pro komunikaci s MaR VZT jednotkou a současně možnost ovládání čidlem CO2 (Modbus, 0-100% m3/h)</t>
  </si>
  <si>
    <t>1.7.10</t>
  </si>
  <si>
    <t>Elektronický regulátor průtoku - Ø160 - 450 m3/h Řídící napětí: ModBus - regulátor průtoku bude dodán ve standardu pro komunikaci s MaR VZT jednotkou a současně možnost ovládání čidlem CO2 (Modbus, 0-100% m3/h)</t>
  </si>
  <si>
    <t>1.7.11</t>
  </si>
  <si>
    <t>Elektronický regulátor průtoku - Ø200 - 800 m3/h Ovládací napětí 24V, řídící: ModBus - regulátor průtoku bude dodán ve standardu pro komunikaci s MaR VZT jednotkou a současně možnost ovládání čidlem CO2 (Modbus, 0-100% m3/h)</t>
  </si>
  <si>
    <t>1.7.12</t>
  </si>
  <si>
    <t>Omezovací regulátor průtoku pro vložení do potrubí - Ø250 - 1.150 m3/h, mechanický</t>
  </si>
  <si>
    <t>1.7.13</t>
  </si>
  <si>
    <t>Omezovací regulátor průtoku pro vložení do potrubí - Ø200 - 750 m3/h, mechanický</t>
  </si>
  <si>
    <t>1.7.14</t>
  </si>
  <si>
    <t>Omezovací regulátor průtoku s regulací z venkvoní strany potrubí - Ø200 - 330 m3/h, mechanický</t>
  </si>
  <si>
    <t>1.7.15</t>
  </si>
  <si>
    <t>Omezovací regulátor průtoku s regulací z venkvoní strany potrubí - Ø200 - 380 m3/h, mechanický</t>
  </si>
  <si>
    <t>1.7.16</t>
  </si>
  <si>
    <t>1.7.2</t>
  </si>
  <si>
    <t>Elektronický regulátor průtoku - Ø250 - 950 m3/h Ovládací napětí 24V, řídící: ModBus - regulátor průtoku bude dodán ve standardu pro komunikaci s MaR VZT jednotkou a současně možnost ovládání čidlem CO2 (Modbus, 0-100% m3/h)</t>
  </si>
  <si>
    <t>1.7.3</t>
  </si>
  <si>
    <t>Elektronický regulátor průtoku - Ø250 - 1.000 m3/h Ovládací napětí 24V, řídící: ModBus - regulátor průtoku bude dodán ve standardu pro komunikaci s MaR VZT jednotkou a současně možnost ovládání čidlem CO2 (Modbus, 0-100% m3/h)</t>
  </si>
  <si>
    <t>1.7.4</t>
  </si>
  <si>
    <t>Elektronický regulátor průtoku - Ø315 - 1.900 m3/h Řídící napětí: 0-10V - regulátor průtoku bude dodán ve standardu pro komunikaci s MaR VZT jednotkou a současně možnost ovládání čidlem CO2 (signálem 0-10V)</t>
  </si>
  <si>
    <t>1.7.6</t>
  </si>
  <si>
    <t>Elektronický regulátor průtoku - Ø315 - 1.500 m3/h Ovládací napětí 24V, řídící: ModBus - regulátor průtoku bude dodán ve standardu pro komunikaci s MaR VZT jednotkou a současně možnost ovládání čidlem CO2 (Modbus, 0-100% m3/h)</t>
  </si>
  <si>
    <t>1.7.7</t>
  </si>
  <si>
    <t>1.7.8</t>
  </si>
  <si>
    <t>1.7.9</t>
  </si>
  <si>
    <t>Elektronický regulátor průtoku - Ø200 - 600 m3/h Ovládací napětí 24V, řídící: ModBus - regulátor průtoku bude dodán ve standardu pro komunikaci s MaR VZT jednotkou a současně možnost ovládání čidlem CO2 (Modbus, 0-100% m3/h)</t>
  </si>
  <si>
    <t>M1</t>
  </si>
  <si>
    <t>Spojovací a těsnicí materiál vzt potrubí. Pozinkované šrouby, matice podložky, spony, smršťovací pásky za studena, tmely bez silikonu.</t>
  </si>
  <si>
    <t>M2</t>
  </si>
  <si>
    <t>Závěsy a uchycení vzt potrubí</t>
  </si>
  <si>
    <t>Poznámka k položce:_x000D_
Poznámka k položce: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</si>
  <si>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M3</t>
  </si>
  <si>
    <t>Tmel akrylátový na dotěsnění netěsností při montáži.</t>
  </si>
  <si>
    <t>M4</t>
  </si>
  <si>
    <t>Nátěry neošetřených konstrukcí. 2x nátěr zinkovým lakem.</t>
  </si>
  <si>
    <t>M5</t>
  </si>
  <si>
    <t>Zaregulování systému VZT včetně protokolu o měření průtoků</t>
  </si>
  <si>
    <t>hod.</t>
  </si>
  <si>
    <t>M6</t>
  </si>
  <si>
    <t>M7</t>
  </si>
  <si>
    <t>Inženýrský činnost při zprovoznění, řešení vazeb MaR a zaregulování</t>
  </si>
  <si>
    <t>Izolované Cu potrubí chladiva - rozvod plynu f9,5 mm</t>
  </si>
  <si>
    <t>Izolované Cu potrubí chladiva - rozvod plynu f19,1 mm</t>
  </si>
  <si>
    <t xml:space="preserve">Z.č. 2 - Chlazení </t>
  </si>
  <si>
    <t>2.2.1-2</t>
  </si>
  <si>
    <t>Vnitřní parapetní výparníková jednotka Chladicí výkon: 2,6kW Příkon: 0,05kW Včetně drátového ovladače na stěnu</t>
  </si>
  <si>
    <t>2.2.13-14</t>
  </si>
  <si>
    <t>Vnitřní kazetová výparníková jednotka do podhledu, výška max. 250mm Rozměr: 900x900 Chladicí výkon: 7,3kW Příkon: 0,09kW/230 Včetně dekoračního panelu Včetně drátového ovladače na stěnu Včetně čerpadla kondenzátu</t>
  </si>
  <si>
    <t>2.2.15-15a</t>
  </si>
  <si>
    <t>Vnitřní kazetová výparníková jednotka do podhledu, výška max. 250mm Rozměr: 900x900 Chladicí výkon: 5,1kW Příkon: 0,05kW/230 Včetně dekoračního panelu Včetně drátového ovladače na stěnu Včetně čerpadla kondenzátu</t>
  </si>
  <si>
    <t>2.2.16</t>
  </si>
  <si>
    <t>Vnitřní nástěnná výparníková jednotka Chladicí výkon: 4,1kW Příkon: 0,02kW Včetně drátového ovladače na stěnu</t>
  </si>
  <si>
    <t>2.2.17</t>
  </si>
  <si>
    <t>Vnitřní nástěnná výparníková jednotka Chladicí výkon: 1,6kW Příkon: 0,02kW Včetně drátového ovladače na stěnu</t>
  </si>
  <si>
    <t>2.2.18</t>
  </si>
  <si>
    <t>Vnitřní nástěnná výparníková jednotka Chladicí výkon: 3,3kW Příkon: 0,03kW Včetně drátového ovladače na stěnu</t>
  </si>
  <si>
    <t>2.2.19</t>
  </si>
  <si>
    <t>2.2.20</t>
  </si>
  <si>
    <t>Vnitřní kazetová výparníková jednotka do podhledu, výška max. 250mm Rozměr: 900x900 Chladicí výkon: 3,3kW Příkon: 0,05kW/230 Včetně dekoračního panelu Včetně drátového ovladače na stěnu Včetně čerpadla kondenzátu</t>
  </si>
  <si>
    <t>2.2.21-23</t>
  </si>
  <si>
    <t>Vnitřní kazetová výparníková jednotka do podhledu, výška max. 250mm Rozměr: 900x900 Chladicí výkon: 3,3kW Příkon: 0,04kW/230 Včetně dekoračního panelu Včetně drátového ovladače na stěnu Včetně čerpadla kondenzátu</t>
  </si>
  <si>
    <t>2.2.24</t>
  </si>
  <si>
    <t>Vnitřní nástěnná výparníková jednotka Chladicí výkon:4,1kW Příkon: 0,02kW Včetně drátového ovladače na stěnu</t>
  </si>
  <si>
    <t>2.2.25</t>
  </si>
  <si>
    <t>Vnitřní nástěnná výparníková jednotka Chladicí výkon:3,3kW Příkon: 0,03kW Včetně drátového ovladače na stěnu</t>
  </si>
  <si>
    <t>2.2.26</t>
  </si>
  <si>
    <t>2.2.27</t>
  </si>
  <si>
    <t>Vnitřní nástěnná výparníková jednotka Chladicí výkon 2,1kW Příkon: 0,02kW Včetně drátového ovladače na stěnu</t>
  </si>
  <si>
    <t>2.2.28</t>
  </si>
  <si>
    <t>Vnitřní nástěnná výparníková jednotka Chladicí výkon 4,1kW Příkon: 0,02kW Včetně drátového ovladače na stěnu</t>
  </si>
  <si>
    <t>2.2.29</t>
  </si>
  <si>
    <t>2.2.3</t>
  </si>
  <si>
    <t>Vnitřní parapetní výparníková jednotka Chladicí výkon: 3,3kW Příkon: 0,09kW Včetně drátového ovladače na stěnu</t>
  </si>
  <si>
    <t>2.2.30</t>
  </si>
  <si>
    <t>2.2.31</t>
  </si>
  <si>
    <t>2.2.32</t>
  </si>
  <si>
    <t>Vnitřní nástěnná výparníková jednotka Chladicí výkon:1,6kW Příkon: 0,02kW Včetně drátového ovladače na stěnu</t>
  </si>
  <si>
    <t>2.2.33</t>
  </si>
  <si>
    <t>2.2.34</t>
  </si>
  <si>
    <t>Vnitřní kanálová výparníková jednotka Chladicí výkon: 5,1kW Příkon: 0,2kW/230 Včetně drátového ovladače na stěnu Včetně čerpadla kondenzátu</t>
  </si>
  <si>
    <t>2.2.35</t>
  </si>
  <si>
    <t>Vnitřní kanálová výparníková jednotka Chladicí výkon: 6,5kW Příkon: 0,2kW/230 Včetně drátového ovladače na stěnu Včetně čerpadla kondenzátu</t>
  </si>
  <si>
    <t>2.2.36</t>
  </si>
  <si>
    <t>143</t>
  </si>
  <si>
    <t>2.2.37</t>
  </si>
  <si>
    <t>2.2.38</t>
  </si>
  <si>
    <t>Venkovní kondenzační VRV jednotka s proměnným průtokem chladiva vybavená invertními scroll kompresory s ekviterním řízením. Rozměr: 1685x1240x765 Qch= 50,0kW Qtop.= 56,5kW Příkon: 14,68kW/400V/50Hz Doporučené jištění: C/40A Chladivo: R410A</t>
  </si>
  <si>
    <t>2.2.39-40</t>
  </si>
  <si>
    <t>Venkovní kondenzační VRV jednotka s proměnným průtokem chladiva vybavená invertními scroll kompresory s ekviterním řízením. Rozměr: 1685x1240x765 Qch= 40,0kW Qtop.= 45,0kW Příkon: 11,2kW/400V/50Hz Doporučené jištění: C/32A Chladivo: R410A</t>
  </si>
  <si>
    <t>2.2.4-5</t>
  </si>
  <si>
    <t>2.2.6</t>
  </si>
  <si>
    <t>Vnitřní kazetová výparníková jednotka - přisazená ke stropu, kompletně opláštěná Rozměr: 900x900 Chladicí výkon: 7,3kW Příkon: 0,09kW/230 Včetně dekoračního panelu Včetně drátového ovladače na stěnu Včetně čerpadla kondenzátu</t>
  </si>
  <si>
    <t>2.2.7</t>
  </si>
  <si>
    <t>2.2.8</t>
  </si>
  <si>
    <t>2.2.9-12</t>
  </si>
  <si>
    <t>Izolované Cu potrubí chladiva - rozvod plynu f22,2 mm</t>
  </si>
  <si>
    <t>Izolované Cu potrubí chladiva - rozvod plynu f25,4 mm</t>
  </si>
  <si>
    <t>Izolované Cu potrubí chladiva - rozvod plynu f28,6 mm</t>
  </si>
  <si>
    <t>Izolované Cu potrubí chladiva - rozvod plynu f31,8 mm</t>
  </si>
  <si>
    <t>Izolované Cu potrubí chladiva - rozvod plynu f38,1 mm</t>
  </si>
  <si>
    <t>Rozbočovač chladiva</t>
  </si>
  <si>
    <t>Pol16</t>
  </si>
  <si>
    <t>Komunikační kabel</t>
  </si>
  <si>
    <t>Dodatečná náplň chladiva R410A</t>
  </si>
  <si>
    <t>Montážní materiál</t>
  </si>
  <si>
    <t>Jádrové vrtání prostupu do DN 50</t>
  </si>
  <si>
    <t>Požární ucpávka oboustranná -prostupy stropem</t>
  </si>
  <si>
    <t>Zprovoznění systému VZT</t>
  </si>
  <si>
    <t>Filtrační kazeta s vyjmutím filtru mimo potrubní trasu - s filtrem G4 (střiž) - rozěr dle sání chladicí jednotky</t>
  </si>
  <si>
    <t>Hadice pro odvod kondenzátu Průměr: DN 16 Materiál: plast</t>
  </si>
  <si>
    <t>Izolované Cu potrubí chladiva - rozvod plynu f6,4 mm</t>
  </si>
  <si>
    <t>Izolované Cu potrubí chladiva - rozvod plynu f12,7 mm</t>
  </si>
  <si>
    <t>Izolované Cu potrubí chladiva - rozvod plynu f15,9 mm</t>
  </si>
  <si>
    <t>Z.č. 3 - Napojení VZT na Modbus</t>
  </si>
  <si>
    <t>Hlavní jednotka DII-net Modbus - včetně komponentů pro možnost sledování a ovládání zařízení po sdělovací lince (ze vzdáleného velína napojeného na sdělovací linku)</t>
  </si>
  <si>
    <t>Poznámka k položce:_x000D_
Poznámka k položce: - včetně prokabelování mezi jednotlivými komponenty (vnitřními a venkovními jednotkami  - včetně montáže do silového rozvaděče  - včetně napojení na silnoproud (dodávka jištění, prokabelování)</t>
  </si>
  <si>
    <t>Prokabelování mezi jednotlivými vnitřními jednotkami - dodávka kabelu včetně montáže a zapojení do vnitřních jednotek</t>
  </si>
  <si>
    <t>Z.č. 4  Větrání strojovny VZT</t>
  </si>
  <si>
    <t>4.10.1</t>
  </si>
  <si>
    <t>4.11.1</t>
  </si>
  <si>
    <t>4.13.1</t>
  </si>
  <si>
    <t>Protipožární klapka s odolností min. EI 90 Průměr: 160mm - ovládání ruční teplotní s koncovým spínačem "zavřeno" - včetně stavebních úprav stávajícího otvoru ve stropě pro osazení požární klapky</t>
  </si>
  <si>
    <t>4.13.1.1</t>
  </si>
  <si>
    <t>Protipožární klapka s odolností min. EI 90 Velikost: d355 - ovládání ruční teplotní s koncovým spínačem "zavřeno" - včetně stavebních úprav stávajícího otvoru ve stropě pro osazení požární klapky</t>
  </si>
  <si>
    <t>4.13.1a</t>
  </si>
  <si>
    <t>4.13.1a.1</t>
  </si>
  <si>
    <t>4.13.2</t>
  </si>
  <si>
    <t>4.13.2.1</t>
  </si>
  <si>
    <t>4.13.2a</t>
  </si>
  <si>
    <t>4.13.2b</t>
  </si>
  <si>
    <t>4.13.3</t>
  </si>
  <si>
    <t>4.13.3a</t>
  </si>
  <si>
    <t>4.13.4a</t>
  </si>
  <si>
    <t>Doizolování požární klapkyk požárně dělící konstrukci</t>
  </si>
  <si>
    <t>4.14.1a</t>
  </si>
  <si>
    <t>Regulační klapka kruhová - těsná rozměr: d355 pro vzt potrubí tř. těsnosti B ovládání servopohon</t>
  </si>
  <si>
    <t>4.14.1b</t>
  </si>
  <si>
    <t>Servopohon pro klapku 4.14.1a, 230V s havarijní funkcí (bez napětí zavřeno) - včetně opatření (stříšky) do venkovního prostředí - včetně zarážky pro aretaci polohy klapky</t>
  </si>
  <si>
    <t>4.15.1</t>
  </si>
  <si>
    <t>Regulační klapka kruhová Ø355 - pozink pro vzt potrubí tř. těsnosti B ovládání ruční</t>
  </si>
  <si>
    <t>4.15.2</t>
  </si>
  <si>
    <t>Regulační klapka kruhová Ø125 - pozink pro vzt potrubí tř. těsnosti B ovládání ruční</t>
  </si>
  <si>
    <t>4.16.1</t>
  </si>
  <si>
    <t>Ohebná hadice DN 125, lehká, flexibilní hadice stěna: vlnovec, čirá, PU (polyuretan, esterová báze), síla cca 0,4 - 0,75 mm výztuž: ocelová spirála odvod statické elektřiny uzemněním spirály</t>
  </si>
  <si>
    <t>4.17.1</t>
  </si>
  <si>
    <t>Krycí mřížka kruhová přívodní Ø355 pro vzt potrubí tř. těsnosti B</t>
  </si>
  <si>
    <t>4.17.10</t>
  </si>
  <si>
    <t>Předizolovaný prvek pro prostup střechou pro potrubí DN 125 - viz příloha TZ č.P3</t>
  </si>
  <si>
    <t>4.17.2</t>
  </si>
  <si>
    <t>Krycí mřížka kruhová přívodní Ø160 pro vzt potrubí tř. těsnosti B</t>
  </si>
  <si>
    <t>4.17.4</t>
  </si>
  <si>
    <t>Krycí mřížka kruhová odvodní Ø355 pro vzt potrubí tř. těsnosti B</t>
  </si>
  <si>
    <t>4.17.5</t>
  </si>
  <si>
    <t>Krycí mřížka kruhová odvodní Ø160 pro vzt potrubí tř. těsnosti B</t>
  </si>
  <si>
    <t>4.17.6</t>
  </si>
  <si>
    <t>Zpětná klapka kruhová Ø355 pro vzt potrubí tř. těsnosti B</t>
  </si>
  <si>
    <t>4.17.7</t>
  </si>
  <si>
    <t>Zpětná klapka kruhová Ø150 pro vzt potrubí tř. těsnosti B</t>
  </si>
  <si>
    <t>199</t>
  </si>
  <si>
    <t>4.17.8</t>
  </si>
  <si>
    <t>Zpětná klapka kruhová Ø125 pro vzt potrubí tř. těsnosti B</t>
  </si>
  <si>
    <t>4.17.9</t>
  </si>
  <si>
    <t>Horizontální výfukový kus kruhový - d150 - se sítem proti hmyzu - RAL dle požadavku investora</t>
  </si>
  <si>
    <t>4.30.1</t>
  </si>
  <si>
    <t>Ocelové pozinkované potrubí kruhové skupiny I., tř. těsnosti A dle EN 12237, EN 1505, EN 1506</t>
  </si>
  <si>
    <t>4.30.2</t>
  </si>
  <si>
    <t>Přechodový kus z čtyřhranného potrubí na kruhové 540x340-D355/l300mm</t>
  </si>
  <si>
    <t>4.30.3</t>
  </si>
  <si>
    <t>Protipožární a tepelná izolace kruhové přívodní části potrubí.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</si>
  <si>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4.30.4</t>
  </si>
  <si>
    <t>4.4.1</t>
  </si>
  <si>
    <t>Potrubní ventilátor, tiché provedení, radiální Parametry: 180m3/h při 220Pa Příkon: 0,1kW/230V Průměř připojení: Ø150mm Příslušenství: - pružná manžeta na sání - pružná manžeta na výtlak</t>
  </si>
  <si>
    <t>4.4.2</t>
  </si>
  <si>
    <t>Radiální ventilátor, tiché provedení, radiální Parametry: 2000m3/h při 490Pa Příkon: 0,65kW/230V Průměř připojení: Ø355mm Příslušenství: - pružná manžeta na sání - pružná manžeta na výtlak</t>
  </si>
  <si>
    <t>412</t>
  </si>
  <si>
    <t>207</t>
  </si>
  <si>
    <t>4.4.3</t>
  </si>
  <si>
    <t>414</t>
  </si>
  <si>
    <t>4.43.2a</t>
  </si>
  <si>
    <t>4.9.1</t>
  </si>
  <si>
    <t>Filtr do potrubí včetně filtrační vložky G4 Rozměr: 540x340mm Délka: 200mm - vyjímání filtru na mechanizmus nevyžadující nástroje k provedení servisu</t>
  </si>
  <si>
    <t>M2.1</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</si>
  <si>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</si>
  <si>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M6.1</t>
  </si>
  <si>
    <t>Zaregulování systému VZT</t>
  </si>
  <si>
    <t>M7.1</t>
  </si>
  <si>
    <t>Z.č. 6 - Server</t>
  </si>
  <si>
    <t>6.2.1a-1b</t>
  </si>
  <si>
    <t>Venkovní kondenzační jednotka systému Sky-Air pro chlazení do teploty -20°C Rozměr: 	734x870x373mm Chladivo: R32 Qch= 5,0kW Příkon: 1,3kW/16A/230V Dop. jištění C/16A Celoroční chlazení, do teploty -20°C - adaptér modbus RTU</t>
  </si>
  <si>
    <t>6.2.2a-2b</t>
  </si>
  <si>
    <t>Vnitřní nástěnná výparníková jednotka Rozměr: 300x1040x295mm Chladicí výkon: 5,0W - včetně drátového ovladače</t>
  </si>
  <si>
    <t>6.2.c</t>
  </si>
  <si>
    <t>Ocelová pozinkovaná vynášecí konstrukce ze systémových profilů pro vynesení kondenzační jednotky. Konstukce i výška konstukce bude shodná s konstukcemi již na střeše osazenými. Shodný bude také druh plastových roznášecích noh na střeše</t>
  </si>
  <si>
    <t>Pol022</t>
  </si>
  <si>
    <t>Modul pro autonomní střídání chladicích jednotek</t>
  </si>
  <si>
    <t>D6</t>
  </si>
  <si>
    <t>Z.č.8 - Demontáže</t>
  </si>
  <si>
    <t>Demontáž VZT jedotky v 1.PP objektu - včetně odvozu a ekologické likvidace</t>
  </si>
  <si>
    <t>Demontáž VZT potrubí, včetně izolací a trubních komponentů</t>
  </si>
  <si>
    <t>02 - Vzduchotechnika a chlazení - rotunda</t>
  </si>
  <si>
    <t>D2 - Z.č. 5 - Posluchárna</t>
  </si>
  <si>
    <t>D3 - Z.č.7 - Aula</t>
  </si>
  <si>
    <t>D4 - Z.č.8 - Demontáže</t>
  </si>
  <si>
    <t>Z.č. 5 - Posluchárna</t>
  </si>
  <si>
    <t>5.1.1</t>
  </si>
  <si>
    <t>Klimatizační čerstvovzdušná jednotka ve vnitřním provedení , všechny čtyři hrdla nahoru, provedení vnitřní, rozměry: 2412x1314x2057</t>
  </si>
  <si>
    <t>Poznámka k položce:_x000D_
Poznámka k položce: Přívodní část:  průtok: 4.150  m3/hod,  externí tlak: 500 Pa Jednotka se sestává z: Přívodní část  - uzavírací klapka  - filtrační díl třídy F7  - deskový ZZT  - ohřívací komora, tepelný spád topné vody: 55/35°C, Qt = 21,9kW  - chladící komora vodní, Qch= 27,9kW  - přívodní ventilátorová komora s frekvenčním měničem otáček ( dodávka silnoproudu)  P= 2,4 kW    Odvodní část: - filtrační díl třídy M5  - deskový ZZT - odvodní ventilátorová komora s frekvenčním měničem otáček ( dodávka silnoproudu)  P= 2,4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</si>
  <si>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5.2.1-2</t>
  </si>
  <si>
    <t>Venkovní kondenzační jednotka pro chalzení do VZT jednotky Rozměr: 940x1345x320 Qch= 15,5kW</t>
  </si>
  <si>
    <t>Poznámka k položce:_x000D_
Poznámka k položce:  Příkon: 4,56kW/400V/50Hz Doporučené jištění: C/16A Chladivo: R410A Akustický tlak: max. 55dB(A)  - včetně příslušenství pro chlazení do VZT jednotky, řídící box, prokabelování, sada s expanzním ventilem, kabelový ovladač</t>
  </si>
  <si>
    <t>pol01</t>
  </si>
  <si>
    <t>Izolované Cu potrubí chladiva - rozvod plynu f9,5 mm (rozměr potrubí upravit dle konkrétního dodavatele)</t>
  </si>
  <si>
    <t>pol02</t>
  </si>
  <si>
    <t>Izolované Cu potrubí chladiva - rozvod plynu f19,1 mm (rozměr potrubí upravit dle konkrétního dodavatele)</t>
  </si>
  <si>
    <t>5.10.1</t>
  </si>
  <si>
    <t>Kulisový tlumič hluku čtyřhranný tloušťka kulis 230 Velikost:1000x450x1500mm Počet kulis: 3</t>
  </si>
  <si>
    <t>5.10.2</t>
  </si>
  <si>
    <t>Kulisový tlumič hluku čtyřhranný tloušťka kulis 230 Velikost:1000x450x1000mm Počet kulis: 3</t>
  </si>
  <si>
    <t>5.10.3</t>
  </si>
  <si>
    <t>Kulisový tlumič hluku kruhový tloušťka kulis 230 Velikost:600x900x1000mm Počet kulis: 2</t>
  </si>
  <si>
    <t>5.10.4</t>
  </si>
  <si>
    <t>Kulisový tlumič hluku kruhový tloušťka kulis 300 Velikost:1395/310/2000mm Počet kulis: 3</t>
  </si>
  <si>
    <t>5.11.1</t>
  </si>
  <si>
    <t>Schodová výřivá vyústka Velikost: 500x75 Průtok: cca 100m3/h Barva RAL: Dle požadavku investora</t>
  </si>
  <si>
    <t>5.11.2</t>
  </si>
  <si>
    <t>Odvodní vyústka, jednořadá Velikost: 1000x500 Barva RAL: Dle požadavku investora</t>
  </si>
  <si>
    <t>5.11.3</t>
  </si>
  <si>
    <t>Odvodní vyústka čtřhranná do kruhového potrubí, jednořadá Velikost: 400x75 Barva RAL: Dle požadavku investora</t>
  </si>
  <si>
    <t>5.13.1</t>
  </si>
  <si>
    <t>Protipožární klapka s odolností min. EI 90 Velikost: 500x500 (rozměr prověřit dle dodavatele VZT) - ovládání ruční teplotní s koncovým spínačem "zavřeno" - včetně stavebních úprav stávajícího otvoru ve stropě pro osazení požární klapky</t>
  </si>
  <si>
    <t>5.13.1a</t>
  </si>
  <si>
    <t>5.13.2</t>
  </si>
  <si>
    <t>Protipožární klapka s odolností min. EI 90 Velikost: 800x300 (rozměr prověřit dle dodavatele VZT) - ovládání ruční teplotní s koncovým spínačem "zavřeno" - včetně stavebních úprav stávajícího otvoru ve stropě pro osazení požární klapky</t>
  </si>
  <si>
    <t>5.13.2a</t>
  </si>
  <si>
    <t>5.13.2b</t>
  </si>
  <si>
    <t>Doizolování požární klapky k požárně dělící konstrukci</t>
  </si>
  <si>
    <t>5.15.1</t>
  </si>
  <si>
    <t>Regulační klapka čytřhranná - pozink rozměr: 500x500 pro vzt potrubí tř. těsnosti B ruční ovládání</t>
  </si>
  <si>
    <t>5.15.2</t>
  </si>
  <si>
    <t>Regulační klapka čytřhranná - pozink rozměr: 460x500 pro vzt potrubí tř. těsnosti B ruční ovládání</t>
  </si>
  <si>
    <t>5.15.3</t>
  </si>
  <si>
    <t>Regulační klapka kruhová Ø160 - pozink pro vzt potrubí tř. těsnosti B ovládání ruční</t>
  </si>
  <si>
    <t>5.15.4</t>
  </si>
  <si>
    <t>Regulační klapka čytřhranná - pozink rozměr: 450x450 pro vzt potrubí tř. těsnosti B ruční ovládání</t>
  </si>
  <si>
    <t>5.17.1</t>
  </si>
  <si>
    <t>Krycí mřížka čtyřhranná přívodní 300x100mm Regulace: R1 pro vzt potrubí tř. těsnosti B</t>
  </si>
  <si>
    <t>5.17.2</t>
  </si>
  <si>
    <t>Krycí mřížka čtyřhranná přívodní 800x310mm Regulace: R1 pro vzt potrubí tř. těsnosti B</t>
  </si>
  <si>
    <t>5.30.1</t>
  </si>
  <si>
    <t>5.30.2</t>
  </si>
  <si>
    <t>M21</t>
  </si>
  <si>
    <t>Z.č.7 - Aula</t>
  </si>
  <si>
    <t>7.1.1</t>
  </si>
  <si>
    <t>Klimatizační čerstvovzdušná jednotka ve venkovním provedení , strana obsluhy pravá, provedení vnitřní, rozměry: 8197x2183x1697</t>
  </si>
  <si>
    <t>Poznámka k položce:_x000D_
Poznámka k položce: Přívodní část:  průtok: 5.300  m3/hod,  externí tlak: 800 Pa Jednotka se sestává z: Přívodní část  - uzavírací klapka  - filtrační díl třídy M5 - kulisový tlumič hluku  - rotační ZZT  - přívodní ventilátorová komora s frekvenčním měničem otáček ( dodávka silnoproudu)  P= 3,0 kW      - chladící komora vodní, Qch= 32,7kW  - ohřívací komora, tepelný spád topné vody: 55/35°C, Qt = 30,2kW   - filtrační díl třídy F7  - kulisový tlumič hluku Odvodní část:  - rotační ZZT - filtrační díl třídy M5  - kulisový tlumič hluku  - odvodní ventilátorová komora s frekvenčním měničem otáček ( dodávka silnoproudu)  P= 3,0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</si>
  <si>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7.2.1-2</t>
  </si>
  <si>
    <t>Poznámka k položce:_x000D_
Poznámka k položce: Rozměr: 940x1345x320 Qch= 15,5kW Příkon: 4,56kW/400V/50Hz Doporučené jištění: C/16A Chladivo: R410A Akustický tlak: max. 55dB(A)  - včetně příslušenství pro chlazení do VZT jednotky, řídící box, prokabelování, sada s expanzním ventilem, kabelový ovladač</t>
  </si>
  <si>
    <t>7.11.1</t>
  </si>
  <si>
    <t>Přívodní vyústka štěrbinová Velikost: 3000x150 Průtok: 800m3/h při max. 40Pa a 30dB(A) Barva RAL: Dle požadavku investora</t>
  </si>
  <si>
    <t>7.11.2</t>
  </si>
  <si>
    <t>Odvodní vyústka, jednořadá Velikost: 1900x300 Regulace: bez regulace Barva RAL: Dle požadavku investora</t>
  </si>
  <si>
    <t>7.15.1</t>
  </si>
  <si>
    <t>Regulační klapka kruhová Ø250 - pozink pro vzt potrubí tř. těsnosti B ovládání ruční</t>
  </si>
  <si>
    <t>7.15.2</t>
  </si>
  <si>
    <t>Regulační klapka kruhová Ø200 - pozink pro vzt potrubí tř. těsnosti B ovládání ruční</t>
  </si>
  <si>
    <t>7.15.3</t>
  </si>
  <si>
    <t>Regulační klapka čytřhranná - pozink rozměr: 450x300 pro vzt potrubí tř. těsnosti B ruční ovládání</t>
  </si>
  <si>
    <t>7.17.1</t>
  </si>
  <si>
    <t>Krycí mřížka čtyřhranná přívodní 600x200mm pro vzt potrubí tř. těsnosti B</t>
  </si>
  <si>
    <t>7.17.2</t>
  </si>
  <si>
    <t>Krycí mřížka kruhová odvodní Ø200 pro vzt potrubí tř. těsnosti B</t>
  </si>
  <si>
    <t>7.17.3</t>
  </si>
  <si>
    <t>7.17.4</t>
  </si>
  <si>
    <t>Předizolovaný prvek pro prostup střechou pro potrubí 600x600mm - viz příloha TZ č.P3</t>
  </si>
  <si>
    <t>7.30.1</t>
  </si>
  <si>
    <t>7.30.2</t>
  </si>
  <si>
    <t>7.30.3</t>
  </si>
  <si>
    <t>Protihluková a tepelná izolace přívodní a odvodní části potrubí ve venkovním prostředí. Vnitřní tepelná izolace, samoshášivé provedení, na povrchu s vodotěsným hliníkovým (nebo pozinkovaným) oplechováním. Určená pro izolaci potrubí ve venkovním prostředí - viz technická zpráva a výkresová část Tloušťka vrstvy izolace: 60 mm Objemový hmotnost izolace: - kruhové a čtyřhranné potrubí: rohož a desky min. 40 kg/m3</t>
  </si>
  <si>
    <t>7.30.4</t>
  </si>
  <si>
    <t>D1</t>
  </si>
  <si>
    <t>D.1.4.3 - Silnoproudá elektrotechnika</t>
  </si>
  <si>
    <t xml:space="preserve">    1 - Elektroinstalace </t>
  </si>
  <si>
    <t xml:space="preserve">    2 - Bourací práce</t>
  </si>
  <si>
    <t xml:space="preserve">    1510012R2 - ROUTER SINGLE DALI</t>
  </si>
  <si>
    <t xml:space="preserve">    741 - Inteligentní osvětlení</t>
  </si>
  <si>
    <t xml:space="preserve">    742 - Elektroinstalace - slaboproud - inteligentní osvětlení</t>
  </si>
  <si>
    <t>M - Práce a dodávky M</t>
  </si>
  <si>
    <t xml:space="preserve">    22-M - Montáže technologických zařízení pro dopravní stavby</t>
  </si>
  <si>
    <t>VRN - Vedlejší rozpočtové náklady</t>
  </si>
  <si>
    <t xml:space="preserve">    VRN8 - Přesun stavebních kapacit</t>
  </si>
  <si>
    <t xml:space="preserve">Elektroinstalace </t>
  </si>
  <si>
    <t>SIL.3.1</t>
  </si>
  <si>
    <t>Vyhledání stávající kabeláže, označení tras, zajištění ochrany při stavbě, zajištění přívodu pro stavbu</t>
  </si>
  <si>
    <t>SIL.3.2</t>
  </si>
  <si>
    <t>Vyhledání obvodů v RH, nové prodrátování, úprava zapojení,</t>
  </si>
  <si>
    <t>SIL.3.3</t>
  </si>
  <si>
    <t>Vyhledání obvodů v R0.1, nové prodrátování, úprava zapojení,</t>
  </si>
  <si>
    <t>SIL.3.4</t>
  </si>
  <si>
    <t>Vyhledání obvodů v R1.0, nové prodrátování, úprava zapojení,</t>
  </si>
  <si>
    <t>SIL.3.5</t>
  </si>
  <si>
    <t>Vyhledání obvodů v R2.0, nové prodrátování, úprava zapojení,</t>
  </si>
  <si>
    <t>SIL.3.6</t>
  </si>
  <si>
    <t>Vyhledání obvodů v Rvzt nové prodrátování, úprava zapojení</t>
  </si>
  <si>
    <t>SIL.3.7</t>
  </si>
  <si>
    <t>Rozvodnice ozn. RH; Rozvaděč, IP44 skříňový, třída ochrany II,s montážním panelem včetně vybavení (pojistkové pole pro přívodní kabel do budovy a příslušenství) In=min. 400A, IK09</t>
  </si>
  <si>
    <t>Poznámka k položce:_x000D_
Poznámka k položce: "Poznámka k položce: Poznámka k položce: Rozvodná skříň s DIN lištami min240 (SPD T1+T2) 3x jistič 3f/25A/B (výtah, R0.1, R1.0, R2.0) 1x výkonový jistič 400A/50kA 6x  jistič/chránič 10A/B, 30mA, 6kV  (4x okruh osvětlení SV1-4 +2ks rezerva) 5x  jistič/chránič 16A/B, 30mA, 6kV  (3x okruh zásuvek Z1-3, rezerva stávající kuchyň) 1x výkonový jistič 160A/55kA   + ostatní materiál důležitý pro činnost instalace a rozvaděče +SDpD pro VZT a SPD pro prostupy mezi zńami LPZ0/1,"</t>
  </si>
  <si>
    <t>SIL.3.8</t>
  </si>
  <si>
    <t>Rozvodnice ozn. RP oceloplechová nástěnná, min 96 modulu, s montážním panelem včetně vybavení</t>
  </si>
  <si>
    <t>Poznámka k položce:_x000D_
Poznámka k položce: Poznámka k položce: Rozvodná skříň s DIN lištami min 96modulů 1x hlavní odpínač 3f/25A 10x  jistič/chránič 10A/B, 30mA, 6kV  (8x okruh osvětlení SV1-8 +2ks rezerva) 2x jistič 6A VZT výp. jendotky +1xrezerva 36x  jistič/chránič 16A/B, 30mA, 6kV  (34x okruh zásuvek Z1-34 +2ks rezerva) Transformátor: síťový; 12VA; 230VAC; 24V; 0,5A) + ostatní materiál důležitý pro činnost instalace a rozvaděče +SPD  a SPD pro prostupy mezi zónami LPZ0/1</t>
  </si>
  <si>
    <t>SIL.3.9</t>
  </si>
  <si>
    <t>Rozvodnice ozn. R1.0 oceloplechová nástěnná, min 96 modulu, s montážním panelem včetně vybavení</t>
  </si>
  <si>
    <t>Poznámka k položce:_x000D_
Poznámka k položce: Poznámka k položce: Rozvodná skříň s DIN lištami min 96modulů 1x hlavní odpínač 3f/25A 20x  jistič/chránič 10A/B, 30mA, 6kV  (18x okruh osvětlení SV1-18 +2ks rezerva) 2x jistič 6A VZT výp. jendotky +1xrezerva 33x  jistič/chránič 16A/B, 30mA, 6kV  (33x okruh zásuvek Z1-33 +2ks rezerva) Transformátor: síťový; 12VA; 230VAC; 24V; 0,5A) + ostatní materiál důležitý pro činnost instalace a rozvaděče +SPD  a SPD pro prostupy mezi zónami LPZ0/1</t>
  </si>
  <si>
    <t>SIL.3.10</t>
  </si>
  <si>
    <t>Rozvodnice ozn. R2.0 oceloplechová nástěnná, min 72 modulu, s montážním panelem včetně vybavení</t>
  </si>
  <si>
    <t>Poznámka k položce:_x000D_
Poznámka k položce: Poznámka k položce: Rozvodná skříň s DIN lištami min 96modulů 1x hlavní odpínač 3f/25A 22x  jistič/chránič 10A/B, 30mA, 6kV  (20x okruh osvětlení SV1-20 +2ks rezerva) 2x jistič 6A VZT výp. jendotky +1xrezerva 46x jistič/chránič 16A/B, 30mA, 6kV  (44x okruh zásuvek Z1-44 +2ks rezerva) Transformátor: síťový; 12VA; 230VAC; 24V; 0,5A) + ostatní materiál důležitý pro činnost instalace a rozvaděče +SPD  a SPD pro prostupy mezi zónami LPZ0/1</t>
  </si>
  <si>
    <t>SIL.3.11</t>
  </si>
  <si>
    <t>Rozvodnice ozn. Rvzt , IP44 skříňový, třída ochrany II,s montážním panelem včetně vybavení (pojistkové pole pro přívodní kabel) In=min. 400A, IK09</t>
  </si>
  <si>
    <t>Poznámka k položce:_x000D_
Poznámka k položce: Poznámka k položce: Rozvodná skříň s DIN lištami min 96modulů Transformátor: síťový; 12VA; 230VAC; 24V; 0,5A) 1x hlavní výkonový odpojovač 160A 2x jistič 1f/16A/C pro VZT střecha 2x jistič 1f/10A pro VZT střecha 5x  jistič 3f/16A/C pro VZT střecha 2x jistič 3f/32A/C  pro VZT střecha 4x jistič 3f/25A/C  pro VZT střecha 1x jistič 3f/40A/C pro VZT střecha + ostatní materiál důležitý pro činnost instalace a rozvaděče +SPD pro VZT a SPD pro prostupy mezi zńami LPZ0/1 , přívodní kabel z RH, svorky, přípojnice</t>
  </si>
  <si>
    <t>SIL.3.12</t>
  </si>
  <si>
    <t>Rozvodnice ozn. RAV1 , IP44 oceloplechová min 72modulů s montážním panelem včetně vybavení (sp.relé pro ovl. Stínění a světel dodávkou AVT)</t>
  </si>
  <si>
    <t>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prostupy mezi zónami LPZ0/1</t>
  </si>
  <si>
    <t>SIL.3.13</t>
  </si>
  <si>
    <t>Rozvodnice ozn. RAV2 , IP44 oceloplechová min 72modulů s montážním panelem včetně vybavení (sp.relé pro ovl. Stínění a světel dodávkou AVT)</t>
  </si>
  <si>
    <t>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VZT a SPD pro prostupy mezi zónami LPZ0/1</t>
  </si>
  <si>
    <t>SIL.3.14</t>
  </si>
  <si>
    <t>POP přípojnice (ekvipotencionlní  pomocná POP1; POP2; POP 3, POP 4 s příslušenstvím.)</t>
  </si>
  <si>
    <t>SIL.3.15</t>
  </si>
  <si>
    <t>MET přípojnice (ekvipotencionlní  HLAVNÍ s příslušenstvím.)</t>
  </si>
  <si>
    <t>SIL.3.16</t>
  </si>
  <si>
    <t>Montáž Tlačítko TOTAL STOP s příslušenstvím, NC kontakt, kabeláž 15m s funkční integritou, vyrážecí cívka, ochrana proti náhodnému stisknutí</t>
  </si>
  <si>
    <t>SIL.3.17</t>
  </si>
  <si>
    <t>Tlačítko TOTAL STOP s příslušenstvím, NC kontakt,  kabeláž 15m s funkční integritou, vyrážecí cívka, ochrana proti náhodnému stisknutí</t>
  </si>
  <si>
    <t>SIL.3.18</t>
  </si>
  <si>
    <t>Montáž zásuvek domovních se zapojením vodičů 16 A, provedení 2x (2P + PE) dvojnásobná šikmá</t>
  </si>
  <si>
    <t>SIL.3.19</t>
  </si>
  <si>
    <t>Zásuvka dvojnásobná s ochrannými kolíky, s clonkami, s natočenou dutinou  16 A, 250 V AC; bílá</t>
  </si>
  <si>
    <t>SIL.3.20</t>
  </si>
  <si>
    <t>Zásuvka dvojnásobná s ochrannými kolíky, s clonkami, s natočenou dutinou  16 A, 250 V AC; bílá s ochranou SPD T3</t>
  </si>
  <si>
    <t>SIL.3.21</t>
  </si>
  <si>
    <t>Montáž zásuvek domovních se zapojením vodičů 16 A, provedení jednoduchá</t>
  </si>
  <si>
    <t>SIL.3.22</t>
  </si>
  <si>
    <t>Zásuvka jednoduchá s ochranným kolíkem, s clonkami, 16 A, 250 V AC; bílá</t>
  </si>
  <si>
    <t>SIL.3.23</t>
  </si>
  <si>
    <t>Montáž zásuvkových bloků se zapojením vodičů 16 A,( POP UP)</t>
  </si>
  <si>
    <t>SIL.3.24</t>
  </si>
  <si>
    <t>Zásuvkový blok s příslušenstvím (2 moduly, POP UP, vyklápěcí, v desce stolu, mosaz/hliník/nerez/mat.čer dle nábytku)</t>
  </si>
  <si>
    <t>SIL.3.25</t>
  </si>
  <si>
    <t>1xmodul zásuvkový 230V pro zásuvkový blok POP UP s příslušenstvím</t>
  </si>
  <si>
    <t>SIL.3.26</t>
  </si>
  <si>
    <t>1xmodul zásuvkový 2x RJ45 pro zásuvkový blok POP UP s příslušenstvím</t>
  </si>
  <si>
    <t>SIL.3.27</t>
  </si>
  <si>
    <t>Montáž čidelstropních se zapojením vodičů, pro prostředí normální</t>
  </si>
  <si>
    <t>SIL.3.28</t>
  </si>
  <si>
    <t>Pohybové čidlo stropní IP20</t>
  </si>
  <si>
    <t>SIL.3.29</t>
  </si>
  <si>
    <t>Montáž spínačů jedno nebo dvoupólových nástěnných se zapojením vodičů, pro prostředí normální vypínačů, řazení 1-7 jednopólových</t>
  </si>
  <si>
    <t>SIL.3.30</t>
  </si>
  <si>
    <t>Spínací tlačítko s doutnavkou řaz.č.1 IP20</t>
  </si>
  <si>
    <t>SIL.3.31</t>
  </si>
  <si>
    <t>Spínač kompletní řaz.č.1 IP20</t>
  </si>
  <si>
    <t>SIL.3.32</t>
  </si>
  <si>
    <t>Spínač kompletní řaz.č.6 IP20</t>
  </si>
  <si>
    <t>SIL.3.33</t>
  </si>
  <si>
    <t>Spínač kompletní řaz.č.7 IP20</t>
  </si>
  <si>
    <t>SIL.3.34</t>
  </si>
  <si>
    <t>Montáž kabelů měděných bez ukončení typu JYSTY, JHTH, průřezu žil 1,5 až 6 mm2</t>
  </si>
  <si>
    <t>SIL.3.35</t>
  </si>
  <si>
    <t>kabel CXKH 2x1,5</t>
  </si>
  <si>
    <t>SIL.3.36</t>
  </si>
  <si>
    <t>Montáž vodičů izolovaných měděných bez ukončení uložených pod omítku plných a laněných (např. CY), průřezu žíly 0,35 až 6 mm2</t>
  </si>
  <si>
    <t>CS ÚRS 2022 01</t>
  </si>
  <si>
    <t>https://podminky.urs.cz/item/CS_URS_2022_01/SIL.3.36</t>
  </si>
  <si>
    <t>SIL.3.37</t>
  </si>
  <si>
    <t>vodič CY4žl/zel.</t>
  </si>
  <si>
    <t>SIL.3.38</t>
  </si>
  <si>
    <t>https://podminky.urs.cz/item/CS_URS_2022_01/SIL.3.38</t>
  </si>
  <si>
    <t>SIL.3.39</t>
  </si>
  <si>
    <t>vodič CY25žl/zel.</t>
  </si>
  <si>
    <t>SIL.3.40</t>
  </si>
  <si>
    <t>Montáž spojek měděných (např. CY), do průřezu 50 mm2</t>
  </si>
  <si>
    <t>SIL.3.41</t>
  </si>
  <si>
    <t>Spojka/ Ekvipotenciální přípojnice s násuvnými svorkami (  pro spojení drát FeZn -CY 25mm2)</t>
  </si>
  <si>
    <t>SIL.3.42</t>
  </si>
  <si>
    <t>Montáž kabelů měděných bez ukončení plných kulatých (např. CYKY), průřezu žil 1,5 až 6 mm2</t>
  </si>
  <si>
    <t>16501</t>
  </si>
  <si>
    <t>SIL.3.43</t>
  </si>
  <si>
    <t>kabel CXKH-R-J 3x1,5</t>
  </si>
  <si>
    <t>5962</t>
  </si>
  <si>
    <t>5962*1,15 'Přepočtené koeficientem množství</t>
  </si>
  <si>
    <t>SIL.3.44</t>
  </si>
  <si>
    <t>kabel CXKH-R-O 3x1,5</t>
  </si>
  <si>
    <t>1620*1,15 'Přepočtené koeficientem množství</t>
  </si>
  <si>
    <t>SIL.3.45</t>
  </si>
  <si>
    <t>kabel CXKH-R-J 5x1,5</t>
  </si>
  <si>
    <t>2791*1,15 'Přepočtené koeficientem množství</t>
  </si>
  <si>
    <t>SIL.3.46</t>
  </si>
  <si>
    <t>kabel CXKH-R-J 3x2,5</t>
  </si>
  <si>
    <t>4770*1,15 'Přepočtené koeficientem množství</t>
  </si>
  <si>
    <t>SIL.3.47</t>
  </si>
  <si>
    <t>kabel CXKH-R-J 5x2,5</t>
  </si>
  <si>
    <t>564*1,15 'Přepočtené koeficientem množství</t>
  </si>
  <si>
    <t>SIL.3.48</t>
  </si>
  <si>
    <t>kabel CXKH-R-J 5x6 (6x přívod VZT na střeše, R-Výtah v 2.NP,RP, R1, R2)</t>
  </si>
  <si>
    <t>794*1,15 'Přepočtené koeficientem množství</t>
  </si>
  <si>
    <t>SIL.3.49</t>
  </si>
  <si>
    <t>Montáž kabelů měděných bez ukončení plných kulatých (např. CYKY), průřezu žil 6mm2 až 16 mm2</t>
  </si>
  <si>
    <t>SIL.3.50</t>
  </si>
  <si>
    <t>kabel CXKH-R-J 5x10  (1x přívod VZT střecha, )</t>
  </si>
  <si>
    <t>SIL.3.51</t>
  </si>
  <si>
    <t>Montáž kabelů měděných s funkční integritou bez ukončení plných kulatých (např. CYKY), průřezu žil 1,5mm2 až 6 mm2</t>
  </si>
  <si>
    <t>SIL.3.52</t>
  </si>
  <si>
    <t>Kabel s funkční integritou pro NO 3x1,5mm2</t>
  </si>
  <si>
    <t>SIL.3.53</t>
  </si>
  <si>
    <t>Montáž kanálů/žlabů</t>
  </si>
  <si>
    <t>SIL.3.54</t>
  </si>
  <si>
    <t>Parapetní kanál dvoukomorový  s komorou pro běžné přístroje (1komora SIL, 2komora SLP+AVT -stíněná)</t>
  </si>
  <si>
    <t>741110063</t>
  </si>
  <si>
    <t>Montáž trubek elektroinstalačních s nasunutím nebo našroubováním do krabic plastových ohebných, uložených pod omítku, vnější Ø přes 35 mm</t>
  </si>
  <si>
    <t>-1367556265</t>
  </si>
  <si>
    <t>https://podminky.urs.cz/item/CS_URS_2023_02/741110063</t>
  </si>
  <si>
    <t>SIL.3.55</t>
  </si>
  <si>
    <t>Ohebná dvouplášťová chránička kabelů (červená ohebná); Ø 50mm</t>
  </si>
  <si>
    <t>741110061</t>
  </si>
  <si>
    <t>Montáž trubek elektroinstalačních s nasunutím nebo našroubováním do krabic plastových ohebných, uložených pod omítku, vnější Ø přes 11 do 23 mm</t>
  </si>
  <si>
    <t>627530438</t>
  </si>
  <si>
    <t>https://podminky.urs.cz/item/CS_URS_2023_02/741110061</t>
  </si>
  <si>
    <t>SIL.3.56</t>
  </si>
  <si>
    <t>Trubka korugovaná ohebná  20 mm</t>
  </si>
  <si>
    <t>SIL.3.57</t>
  </si>
  <si>
    <t>Montáž dutého sloupku pro vedení z podlahy do nábytku</t>
  </si>
  <si>
    <t>SIL.3.58</t>
  </si>
  <si>
    <t>Dutý elektroinstalční sloupek pro vedení z podlahy do nábytku</t>
  </si>
  <si>
    <t>SIL.3.59</t>
  </si>
  <si>
    <t>Montáž kabelového žlabu</t>
  </si>
  <si>
    <t>SIL.3.60</t>
  </si>
  <si>
    <t>Kabelový žlab 100/50 (s příslušenstvím)</t>
  </si>
  <si>
    <t>SIL.3.61</t>
  </si>
  <si>
    <t>Montáž lišta a kanálek protahovací šířky do 60 mm</t>
  </si>
  <si>
    <t>SIL.3.62</t>
  </si>
  <si>
    <t>lišta elektroinstalační hranatá PVC 15x10mm</t>
  </si>
  <si>
    <t>SIL.3.63</t>
  </si>
  <si>
    <t>svorka pružinová 3x2,5mm2</t>
  </si>
  <si>
    <t>SIL.3.64</t>
  </si>
  <si>
    <t>svorka pružinová 3x1,5mm2</t>
  </si>
  <si>
    <t>SIL.3.65</t>
  </si>
  <si>
    <t>svorka pružinová 5x2,5mm2</t>
  </si>
  <si>
    <t>SIL.3.66</t>
  </si>
  <si>
    <t>svorka pružinová 2x1,5mm2</t>
  </si>
  <si>
    <t>SIL.3.67</t>
  </si>
  <si>
    <t>Montáž krabic elektroinstalačních přístrojových zapuštěných plastových kruhových</t>
  </si>
  <si>
    <t>SIL.3.68</t>
  </si>
  <si>
    <t>Krabice přístrojová, kruhová 68mm, hluboká IP20</t>
  </si>
  <si>
    <t>SIL.3.69</t>
  </si>
  <si>
    <t>Montáž svítidel LED se zapojením vodičů bytových nebo společenských místností přisazených/zapuštěných stropních</t>
  </si>
  <si>
    <t>SIL.3.88</t>
  </si>
  <si>
    <t>Uložení vedení 3x1,5mm2 v duté stropní kosntrukci (NO v místech bez podhledu - 6ks)</t>
  </si>
  <si>
    <t>SIL.3.89</t>
  </si>
  <si>
    <t>Svítidlo NO 1, Nouzové svítidlo  400lm</t>
  </si>
  <si>
    <t>SIL.3.90</t>
  </si>
  <si>
    <t>Svítidlo NO 2, Nouzové svítidlo 4xLED,  kruhové, povrchová montáž, nerezová ocel</t>
  </si>
  <si>
    <t>SIL.3.91</t>
  </si>
  <si>
    <t>Svítidlo NO 3 Nouzové svítidlo, nástěnné, asymetrické, 5lx vertik. nasvícení</t>
  </si>
  <si>
    <t>SIL.3.92</t>
  </si>
  <si>
    <t>Svítidlo NO 4, Nouzové svítidlo, symetrická optika, IP66</t>
  </si>
  <si>
    <t>SIL.3.93</t>
  </si>
  <si>
    <t>Svítidlo NO 5, Bezpečnostní značka Exit</t>
  </si>
  <si>
    <t>SIL.3.94</t>
  </si>
  <si>
    <t>Svítidlo NO 6, nasvícení hydrantů a hasících přístrojů, asymetrická optika 1W LED, min 250 lm, IP20, 5lx (dle umístění hasících přístrojů)</t>
  </si>
  <si>
    <t>SIL.3.95</t>
  </si>
  <si>
    <t>Designové svítidlo kruhové DESIGN 3 (auditorium 2x)</t>
  </si>
  <si>
    <t>SIL.3.95.1</t>
  </si>
  <si>
    <t>Designové svítidlo kruhové DESIGN 4 (auditorium 2x)</t>
  </si>
  <si>
    <t>SIL.3.95.2</t>
  </si>
  <si>
    <t>Designové svítidlo kruhové DESIGN 5 (auditorium 2x)</t>
  </si>
  <si>
    <t>SIL.3.95.3</t>
  </si>
  <si>
    <t>Designové svítidlo kruhové DESIGN 6 (auditorium 2x)</t>
  </si>
  <si>
    <t>SIL.3.95.4</t>
  </si>
  <si>
    <t>Designové svítidlo rovné DESIGN 1 (m.č.1.18; 1.16; 2.13; 2.12)</t>
  </si>
  <si>
    <t>SIL.3.96</t>
  </si>
  <si>
    <t>Designové svítidlo vlnité (m.č.2.13 a 2.12)</t>
  </si>
  <si>
    <t>SIL.3.96.1</t>
  </si>
  <si>
    <t>Sada pro osvetlení kuchyňky (napáj. Transf. Kabeláž DC,LED pásek 2m s montáží)</t>
  </si>
  <si>
    <t>SIL.3.96.2</t>
  </si>
  <si>
    <t>Sada LED pásky pro osvětlení Auly (napáj. Trafa, LED pásky 95m, kabeláž DC)</t>
  </si>
  <si>
    <t>SIL.3.97</t>
  </si>
  <si>
    <t>Skříň pro CBS, systém nouzového osvětlení s centrální bateriovou jednotkou pro 4,3"/7" HMI display, až 20 okruhů, programovatelný, s příslušenstvím</t>
  </si>
  <si>
    <t>Poznámka k položce:_x000D_
Poznámka k položce: poznámka k položce: 1x Barevný dotykový displej CEAG 4.3” pro instalaci do dveří rozváděče 1x Nabíjecí modul CM.1 - 1,7A   18x Baterie 12V 5,5Ah (A412/5,5) 18x Příplatek za baterie 1x Bateriový kabelový set (ZB-C / skříň) 5,5/8,5/12Ah (A412) 2x Modul SKU CG-S.1 4x1,5A DualGuard-S 2x Příslušenství SKU.1 svorkovnice, 4x1,5A</t>
  </si>
  <si>
    <t>SIL.3.98</t>
  </si>
  <si>
    <t>Servisní služba oživení CBS (2x výjezd, bez připojení kabeláže a baterií)</t>
  </si>
  <si>
    <t>SIL.3.99</t>
  </si>
  <si>
    <t>Připojení baterií CBS</t>
  </si>
  <si>
    <t>SIL.3.100</t>
  </si>
  <si>
    <t>Montáž NIKA z protipož. SDK, s montáží dveří</t>
  </si>
  <si>
    <t>SIL.3.101</t>
  </si>
  <si>
    <t>NIKA z protipož. SDK s pož. větracími mřížkami 800x400 EI 90, Pož. Dveře.</t>
  </si>
  <si>
    <t>SIL.3.102</t>
  </si>
  <si>
    <t>Montáž/nástavba stávající elektroinstalace (přívod bezbariér. Rampa)</t>
  </si>
  <si>
    <t>SIL.3.103</t>
  </si>
  <si>
    <t>Montáž sady pro nouzovou signalizaci (WC bezbariérové)</t>
  </si>
  <si>
    <t>SIL.3.104</t>
  </si>
  <si>
    <t>Sada pro nouzovou signalizaci (WC bezbariérové, kabel JYSTY 4x0,8mm pod omítkou)</t>
  </si>
  <si>
    <t>SIL.3.105</t>
  </si>
  <si>
    <t>Připojení vodičů vyhřívané vpusti</t>
  </si>
  <si>
    <t>SIL.3.106</t>
  </si>
  <si>
    <t>Montáž protipožární ucpávky</t>
  </si>
  <si>
    <t>SIL.3.107</t>
  </si>
  <si>
    <t>Protipožární ucpávka</t>
  </si>
  <si>
    <t>741130006</t>
  </si>
  <si>
    <t>Ukončení vodičů izolovaných s označením a zapojením v rozváděči nebo na přístroji, průřezu žíly do 16 mm2</t>
  </si>
  <si>
    <t>https://podminky.urs.cz/item/CS_URS_2023_01/741130006</t>
  </si>
  <si>
    <t>SIL.3.108</t>
  </si>
  <si>
    <t>Drážkování 30x30mm</t>
  </si>
  <si>
    <t>SIL.3.109</t>
  </si>
  <si>
    <t>Drážkování do betonu, podlahová rýha 30x30mm</t>
  </si>
  <si>
    <t>SIL.3.110</t>
  </si>
  <si>
    <t>Vápenocementová omítka rýha štuková ve stěnách, šířky rýhy do 150 mm</t>
  </si>
  <si>
    <t>SIL.3.111</t>
  </si>
  <si>
    <t>Lešení pomocné kozové trubkové</t>
  </si>
  <si>
    <t>SIL.3.113</t>
  </si>
  <si>
    <t>Výchozí revizní zpráva vč. rozvaděčů</t>
  </si>
  <si>
    <t>SIL.3.114</t>
  </si>
  <si>
    <t>Přesun hmot pro budovy zděné v do 6 m</t>
  </si>
  <si>
    <t>SIL.3.115</t>
  </si>
  <si>
    <t>Přesun hmot tonážní pro silnoproud v objektech v do 6 m</t>
  </si>
  <si>
    <t>SIL.3.116</t>
  </si>
  <si>
    <t>Vytvoření prostupů základy, otvory na prostupy kabeláží stěnami, zapravení otvorů,</t>
  </si>
  <si>
    <t>SIL.3.117</t>
  </si>
  <si>
    <t>Demontáž zásuvkových bloků se zachováním funkčnosti. v bytových nebo společenských místnostech (katedry v učebnách)</t>
  </si>
  <si>
    <t>SIL.3.118</t>
  </si>
  <si>
    <t>Demontáž zásuvkových obvodů s příslušenstvím bez zachování funkčnosti. v bytových nebo společenských místnostech</t>
  </si>
  <si>
    <t>SIL.3.119</t>
  </si>
  <si>
    <t>Demontáž svítidel bez zachování funkčnosti. v bytových nebo společenských místnostech modulového systému zářivkových, se zdroji LED, žárovkových</t>
  </si>
  <si>
    <t>SIL.3.120</t>
  </si>
  <si>
    <t>Demontáž světelných obvodů s příslušenstvím bez zachování funkčnosti. v bytových nebo společenských místnostech</t>
  </si>
  <si>
    <t>SIL.3.121</t>
  </si>
  <si>
    <t>Hodinové zúčtovací sazby profesí PSV provádění stavebních instalací elektrikář odborný</t>
  </si>
  <si>
    <t>https://podminky.urs.cz/item/CS_URS_2022_01/SIL.3.121</t>
  </si>
  <si>
    <t>SIL.3.122</t>
  </si>
  <si>
    <t>Vnitrostaveništní doprava suti a vybouraných hmot pro budovy v do 6 m s omezením mechanizace</t>
  </si>
  <si>
    <t>SIL.3.123</t>
  </si>
  <si>
    <t>Příplatek k odvozu suti a vybouraných hmot na skládku ZKD 1 km přes 1 km</t>
  </si>
  <si>
    <t>SIL.3.124</t>
  </si>
  <si>
    <t>Odvoz suti a vybouraných hmot z meziskládky na skládku do 1 km s naložením a se složením</t>
  </si>
  <si>
    <t>SIL.3.125</t>
  </si>
  <si>
    <t>Poplatek za uložení na skládce (skládkovné) stavebního odpadu směsného kód odpadu 17 09 04</t>
  </si>
  <si>
    <t>1510012R2</t>
  </si>
  <si>
    <t>ROUTER SINGLE DALI</t>
  </si>
  <si>
    <t>1692009R</t>
  </si>
  <si>
    <t>ROUTER (DALI), NAPAJEC A IP RELE</t>
  </si>
  <si>
    <t>741</t>
  </si>
  <si>
    <t>Inteligentní osvětlení</t>
  </si>
  <si>
    <t>741310211R</t>
  </si>
  <si>
    <t>Montáž rámečků 1 modul</t>
  </si>
  <si>
    <t>1687129R</t>
  </si>
  <si>
    <t>PLASTOVY RAMECEK 1modul bílý plast</t>
  </si>
  <si>
    <t>741310212R</t>
  </si>
  <si>
    <t>Montáž boxů na povrch</t>
  </si>
  <si>
    <t>16871292R</t>
  </si>
  <si>
    <t>montážní box na povrch do podhledu bílý</t>
  </si>
  <si>
    <t>741311004R</t>
  </si>
  <si>
    <t>Montáž PIR senzoru a Multisenzoru</t>
  </si>
  <si>
    <t>31+26</t>
  </si>
  <si>
    <t>1766749R</t>
  </si>
  <si>
    <t>PIR SENZOR (DALI 2, IP65, DO PODHLEDU; Průměr instalačního otvoru: 52 mm – 55 mm; Bílý plast s matným povrchem. Hmotnost 66,3 g)</t>
  </si>
  <si>
    <t>1766749R2</t>
  </si>
  <si>
    <t>MULTISENZOR DO PODHLEDU (DALI 2, IP65; Průměr instalačního otvoru: 52 mm – 55 mm; Bílý plast s matným povrchem. Hmotnost 56 g; regulaci na konstantní hodnotu s pasivním nfračer. detekcí přítomnosti)</t>
  </si>
  <si>
    <t>741372062R</t>
  </si>
  <si>
    <t>Montáž svítidlo LED interiérové přisazené/zapuštěné stropní hranaté nebo kruhové se zapojením vodičů</t>
  </si>
  <si>
    <t>499</t>
  </si>
  <si>
    <t>10.021.651R</t>
  </si>
  <si>
    <t>Svítidlo A (TunableWhite, CRI&gt;80, Mikro-Comfort, 35W, 3550lm, Ra80, 4000K, 1530x385x40 mm)</t>
  </si>
  <si>
    <t>10.021.651RB</t>
  </si>
  <si>
    <t>Svítidlo B (TunableWhite, CRI&gt;80, Mikro-Comfort, 28W, 2840lm, Ra80, 4000K, 1250x385x40 mm)</t>
  </si>
  <si>
    <t>10.021.651RC</t>
  </si>
  <si>
    <t>Svítidlo C (TunableWhite, CRI&gt;80, Mikro-Comfort, 48W, 4800lm, Ra80, 4000K, 1530x385x40 mm)</t>
  </si>
  <si>
    <t>10.021.651RD</t>
  </si>
  <si>
    <t>Svítidlo D (Asymetr; TunableWhite, 34W, 3670lm, Ra80, 4000K, 1468x175mm + závěs, lankový typ )</t>
  </si>
  <si>
    <t>10.021.651RE</t>
  </si>
  <si>
    <t>Svítidlo E (závěsné svítidlo z AL profilu, TunableWhite, CRI&gt;80, Mikro-Comfort, 28W, 3550lm, Ra80, 4000K, 1125x51 mm)</t>
  </si>
  <si>
    <t>10.021.651RF</t>
  </si>
  <si>
    <t>Svítidlo F (přisazené, TunableWhite, CRI&gt;80, Mikro-Comfort, 42W, 4400lm, Ra80, 4000K, 592x592x60mm )</t>
  </si>
  <si>
    <t>10.021.651RG</t>
  </si>
  <si>
    <t>Svítidlo G (přisazené, TunableWhite, CRI&gt;80, Opál, 19W, 2200lm, Ra80, 4000K )</t>
  </si>
  <si>
    <t>10.021.651RH</t>
  </si>
  <si>
    <t>Svítidlo H (TunableWhite, Opál, 32W, 3850lm, Ra80, 4000K)</t>
  </si>
  <si>
    <t>10.021.651RI</t>
  </si>
  <si>
    <t>Svítidlo I (TunableWhite, 1x 32 W, 4680 lm, Ra 80, 3000K, 400,00 x 0,00 x 80,00)</t>
  </si>
  <si>
    <t>10.021.651RK</t>
  </si>
  <si>
    <t>Svítidlo K (TunableWhite, 1x 49 W, 6980 lm, Ra 80, 3000K, 500,00 x 0,00 x 85,00 )</t>
  </si>
  <si>
    <t>10.021.651RL</t>
  </si>
  <si>
    <t>Svítidlo L (přisazené kruhové svítidlo, TunableWhite, CRI&gt;80, Mikro-Comfort, 25W, 2530lm, Ra80, 4000K)</t>
  </si>
  <si>
    <t>10.021.651RAUL</t>
  </si>
  <si>
    <t>Svítidlo POSLUCHÁRNY (přisazené kruhové svítidlo, TunableWhite, CRI&gt;80, Mikro-Comfort, 25W, 2530lm, Ra80, 4000K)</t>
  </si>
  <si>
    <t>741761051R</t>
  </si>
  <si>
    <t>Montáž DALI routeru</t>
  </si>
  <si>
    <t>742</t>
  </si>
  <si>
    <t>Elektroinstalace - slaboproud - inteligentní osvětlení</t>
  </si>
  <si>
    <t>742110272R</t>
  </si>
  <si>
    <t>Montáž mini vstupní jednotky</t>
  </si>
  <si>
    <t>1206709R</t>
  </si>
  <si>
    <t>UNIVERZALNI RIDICI MINI JEDNOTKA M2301</t>
  </si>
  <si>
    <t>742310001R</t>
  </si>
  <si>
    <t>Montáž ovládacího tlačítkového modulu</t>
  </si>
  <si>
    <t>ADI.0034290.URSR</t>
  </si>
  <si>
    <t>Ovládací tlačítkový panel k zástavbě se 7-mi funkčními tlačítky s LED, s vestavěným infra přijímačem. (DALI: pevný nebo slaněný vodič do 1,5 mm průřezu; DALI napájení: 13–22,5V; DALI zátěž: 10 mA; IR přijímač povelů</t>
  </si>
  <si>
    <t>742330012R</t>
  </si>
  <si>
    <t>Montáž zařízení (switch, UPS, DVR, server) bez nastavení</t>
  </si>
  <si>
    <t>1515971R</t>
  </si>
  <si>
    <t>WEBSERVER (10-DIN; 72 × 72 × 29 mm / 270 g; 4 GB / 16 GB microSD;5 VDC / 3A / USB-C;ARM 2-core + 4-core  (2 GHz + 1,5 GHz); HW pro 10 routerů)</t>
  </si>
  <si>
    <t>1515971R2</t>
  </si>
  <si>
    <t>WEBSERVER (100-RACK; 19“ 1U, 434 × 382 × 43 mm / 10 kg; 230 VAC / 2 A / C14 konektor; 2× 1 Gbps / RJ45; 16 GB / 2× 1 TB RAID 1; CE, FCC, RoHS)</t>
  </si>
  <si>
    <t>1515971R3</t>
  </si>
  <si>
    <t>WEBSERVER (30-DIN-; 112 × 84 × 34 mm / 375 g; 12–24 VDC/ 3A / DC konektor; 2× 1 Gbps / RJ45; 2× USB 3.0, 2× USB 2.0; x64 4-core 1,5 GHz; 4 GB / 64 GB SSD;CE, FCC, RoHS-II)</t>
  </si>
  <si>
    <t>1515971R4</t>
  </si>
  <si>
    <t>Softwarový modul Plánovač s kalendářem (připojení až 5 routerů; otevírá 1WorkGroup, podporuje vytvoření až 1000 skupin světel</t>
  </si>
  <si>
    <t>1515971R5</t>
  </si>
  <si>
    <t>Softwarový modul pro zpřístupnění emailové komunikace (Reporting alarmová konzole pro lepší vzdálenou správu, neomzený počet emailů a neomezený počet emial, adres)</t>
  </si>
  <si>
    <t>1515971R6</t>
  </si>
  <si>
    <t>Licence pro připojení až 2 klientů na 24 měsíců pro libovolný WEBserver</t>
  </si>
  <si>
    <t>1000807R</t>
  </si>
  <si>
    <t>SWITCH 8p. (konfigurovatelný)</t>
  </si>
  <si>
    <t>Práce a dodávky M</t>
  </si>
  <si>
    <t>22-M</t>
  </si>
  <si>
    <t>Montáže technologických zařízení pro dopravní stavby</t>
  </si>
  <si>
    <t>220331004R</t>
  </si>
  <si>
    <t>nastavení systému včetně zaškolení obsluhy</t>
  </si>
  <si>
    <t>220331004R2</t>
  </si>
  <si>
    <t>tvorba vizualizace podle přání zákazníka</t>
  </si>
  <si>
    <t>VRN8</t>
  </si>
  <si>
    <t>Přesun stavebních kapacit</t>
  </si>
  <si>
    <t>081103000R</t>
  </si>
  <si>
    <t>doprava technik na realizaci</t>
  </si>
  <si>
    <t>01 - Hromosvod</t>
  </si>
  <si>
    <t>D1 - Elektroinstalace - silnoproud</t>
  </si>
  <si>
    <t>D2 - Demontáž</t>
  </si>
  <si>
    <t>Elektroinstalace - silnoproud</t>
  </si>
  <si>
    <t>Hrom 3.1</t>
  </si>
  <si>
    <t>Montáž krabic pancéřových bez napojení na trubky a lišty a demontáže a montáže víčka rozvodek se zapojením vodičů na svorkovnici kovových čtyřhranných s ochrannou svorkou, vel. 180x180 mm</t>
  </si>
  <si>
    <t>https://podminky.urs.cz/item/CS_URS_2022_01/Hrom 3.1</t>
  </si>
  <si>
    <t>Hrom 3.2</t>
  </si>
  <si>
    <t>UF - krabice pro zkušební svorky (se svorkou) 230x150x120mmlitina, barva černá, pro prům. 7-10/pásek</t>
  </si>
  <si>
    <t>Hrom 3.14</t>
  </si>
  <si>
    <t>Montáž podpěry vedení</t>
  </si>
  <si>
    <t>Hrom 3.15</t>
  </si>
  <si>
    <t>Podpěra vedení pro ploché střechy Beton jednobodové uložení drátu, pro prům. 8mm</t>
  </si>
  <si>
    <t>Hrom 3.17</t>
  </si>
  <si>
    <t>Montáž oddáleného vedení držáků do zdiva</t>
  </si>
  <si>
    <t>https://podminky.urs.cz/item/CS_URS_2022_01/Hrom 3.17</t>
  </si>
  <si>
    <t>Hrom 3.18</t>
  </si>
  <si>
    <t>Podpěra vedení pro vodiče AlMgSi do zdiva</t>
  </si>
  <si>
    <t>Hrom 3.19</t>
  </si>
  <si>
    <t>Montáž jímacích tyčí délky přes dp 3m</t>
  </si>
  <si>
    <t>Hrom 3.20</t>
  </si>
  <si>
    <t>Jímací tyč 3m s příslušenstvím a držákem</t>
  </si>
  <si>
    <t>Hrom 3.20.1</t>
  </si>
  <si>
    <t>Jímací tyč 1,5m s příslušenstvím a držákem</t>
  </si>
  <si>
    <t>Hrom 3.21</t>
  </si>
  <si>
    <t>Jímací tyč 2m  s příslušenstvím a držákem</t>
  </si>
  <si>
    <t>Hrom 3.22</t>
  </si>
  <si>
    <t>Pomocné jímače z drátu AlMgSi</t>
  </si>
  <si>
    <t>Hrom 3.23</t>
  </si>
  <si>
    <t>Podložka plast</t>
  </si>
  <si>
    <t>Hrom 3.26</t>
  </si>
  <si>
    <t>Provedení ochranného nátěru spojů a přechodových částí antikorozním nátěrem</t>
  </si>
  <si>
    <t>h</t>
  </si>
  <si>
    <t>Hrom 3.27</t>
  </si>
  <si>
    <t>Antikorozní nátěr na vývody a spoje uzemnění</t>
  </si>
  <si>
    <t>Hrom 3.28</t>
  </si>
  <si>
    <t>Přesun hmot pro silnoproud stanovený z hmotnosti přesunovaného materiálu vodorovná dopravní vzdálenost do 50 m v objektech výšky přes 6 do 12 m</t>
  </si>
  <si>
    <t>https://podminky.urs.cz/item/CS_URS_2022_01/Hrom 3.28</t>
  </si>
  <si>
    <t>Hrom 3.29</t>
  </si>
  <si>
    <t>Zkoušky a prohlídky elektrických rozvodů a zařízení celková prohlídka, zkoušení, měření a vyhotovení revizní zprávy pro objem montážních prací přes 500 do 1000 tisíc Kč</t>
  </si>
  <si>
    <t>https://podminky.urs.cz/item/CS_URS_2022_01/Hrom 3.29</t>
  </si>
  <si>
    <t>Hrom 3.3</t>
  </si>
  <si>
    <t>Montáž uzemňovacího vedení s upevněním, propojením a připojením pomocí svorek v zemi s izolací spojů pásku průřezu do 120 mm2 v průmyslové výstavbě</t>
  </si>
  <si>
    <t>https://podminky.urs.cz/item/CS_URS_2022_01/Hrom 3.3</t>
  </si>
  <si>
    <t>Hrom 3.4</t>
  </si>
  <si>
    <t>pás zemnící 30x4mm NEREZ V4A</t>
  </si>
  <si>
    <t>Hrom 3.5</t>
  </si>
  <si>
    <t>svorka odbočovací a spojovací pro pásek 30x4 mm, NEREZ V4A</t>
  </si>
  <si>
    <t>Hrom 3.6</t>
  </si>
  <si>
    <t>Montáž uzemňovacího vedení s upevněním, propojením a připojením pomocí svorek v zemi s izolací spojů drátu nebo lana Ø do 10 mm v průmyslové výstavbě</t>
  </si>
  <si>
    <t>https://podminky.urs.cz/item/CS_URS_2022_01/Hrom 3.6</t>
  </si>
  <si>
    <t>Hrom 3.7</t>
  </si>
  <si>
    <t>Drát 10mm, NEREZ V4A, Z350 (350g/m2) Délka role ca. 30m</t>
  </si>
  <si>
    <t>Hrom 3.8</t>
  </si>
  <si>
    <t>svorka odbočovací a spojovací pro spojování kruhových a páskových vodičů, FeZn</t>
  </si>
  <si>
    <t>Hrom 3.9</t>
  </si>
  <si>
    <t>Montáž hromosvodného vedení svodových drátů nebo lan s podpěrami, Ø do 10 mm</t>
  </si>
  <si>
    <t>https://podminky.urs.cz/item/CS_URS_2022_01/Hrom 3.9</t>
  </si>
  <si>
    <t>Hrom 3.10</t>
  </si>
  <si>
    <t>drát D 8mm AlMgSi</t>
  </si>
  <si>
    <t>Hrom 3.11</t>
  </si>
  <si>
    <t>svorka uzemnění AlMgSi k jímací tyči</t>
  </si>
  <si>
    <t>Hrom 3.30</t>
  </si>
  <si>
    <t>Sejmutí ornice plochy do 100 m2 tl vrstvy přes 200 do 250 mm strojně</t>
  </si>
  <si>
    <t>Hrom 3.31</t>
  </si>
  <si>
    <t>Hloubení rýh nezapažených š do 800 mm v hornině třídy těžitelnosti I skupiny 1 a 2 objem do 20 m3 strojně</t>
  </si>
  <si>
    <t>Hrom 3.32</t>
  </si>
  <si>
    <t>Vodorovné přemístění přes 500 do 1000 m výkopku/sypaniny z horniny třídy těžitelnosti I skupiny 1 až 3</t>
  </si>
  <si>
    <t>Hrom 3.33</t>
  </si>
  <si>
    <t>Zpětné zasypání rýh do 800 mm v hornině třídy těžitelnosti 1 skupiny 1 a 2, následná úprava terénu</t>
  </si>
  <si>
    <t>Demontáž</t>
  </si>
  <si>
    <t>Hrom 3.30.1</t>
  </si>
  <si>
    <t>Demontáž části stávající Jímací soustavy</t>
  </si>
  <si>
    <t>Hrom 3.30.2</t>
  </si>
  <si>
    <t>Sonda pro zjištění stavu uzemnění</t>
  </si>
  <si>
    <t>02 - Elektroinstalace pro žaluzie</t>
  </si>
  <si>
    <t xml:space="preserve">PSV - Práce a dodávky PSV   </t>
  </si>
  <si>
    <t xml:space="preserve">    741 - Elektroinstalace - silnoproud   </t>
  </si>
  <si>
    <t xml:space="preserve">    742 - Elektroinstalace - slaboproud   </t>
  </si>
  <si>
    <t xml:space="preserve">M - Práce a dodávky M   </t>
  </si>
  <si>
    <t xml:space="preserve">    46-M - Zemní práce při extr.mont.pracích   </t>
  </si>
  <si>
    <t xml:space="preserve">Práce a dodávky PSV   </t>
  </si>
  <si>
    <t xml:space="preserve">Elektroinstalace - silnoproud   </t>
  </si>
  <si>
    <t>741112001</t>
  </si>
  <si>
    <t>Montáž krabic elektroinstalačních bez napojení na trubky a lišty, demontáže a montáže víčka a přístroje protahovacích nebo odbočných zapuštěných plastových kruhových</t>
  </si>
  <si>
    <t>34571451</t>
  </si>
  <si>
    <t>krabice pod omítku PVC přístrojová kruhová D 70mm hluboká</t>
  </si>
  <si>
    <t>741122142</t>
  </si>
  <si>
    <t>Montáž kabelů měděných bez ukončení uložených v trubkách zatažených plných kulatých nebo bezhalogenových (např. CYKY) počtu a průřezu žil 5x1,5 až 2,5 mm2</t>
  </si>
  <si>
    <t>34111295</t>
  </si>
  <si>
    <t>kabel silový oheň retardující bezhalogenový bez funkční schopnosti při požáru jádro Cu 0,6/1kV (N2XH) 5x1,5mm2</t>
  </si>
  <si>
    <t xml:space="preserve">2156 * 1,15   </t>
  </si>
  <si>
    <t>741130001</t>
  </si>
  <si>
    <t>Ukončení vodičů a kabelů izolovaných s označením a zapojením v rozváděči nebo na přístroji, průřezu žíly do 2,5 mm2</t>
  </si>
  <si>
    <t>741310221</t>
  </si>
  <si>
    <t>Montáž spínačů jedno nebo dvoupólových polozapuštěných nebo zapuštěných se zapojením vodičů šroubové připojení, pro prostředí normální spínačů, řazení 2-pro žaluzie</t>
  </si>
  <si>
    <t>1000006403R</t>
  </si>
  <si>
    <t>Přístroj ovládače žaluziového kolébkového, řazení 1/0+1/0 s blokováním 01-Přístroje</t>
  </si>
  <si>
    <t>3558AA662BR</t>
  </si>
  <si>
    <t>Kryt spínače žaluziového kolébkového, dělený, s potiskem</t>
  </si>
  <si>
    <t>3901AB10BR</t>
  </si>
  <si>
    <t>Rámeček jednonásobný</t>
  </si>
  <si>
    <t>741320103</t>
  </si>
  <si>
    <t>Montáž jističů se zapojením vodičů jednopólových nn do 25 A s krytem</t>
  </si>
  <si>
    <t>35822124</t>
  </si>
  <si>
    <t>jistič 1-pólový 16 A vypínací charakteristika C vypínací schopnost 10 kA</t>
  </si>
  <si>
    <t xml:space="preserve">Elektroinstalace - slaboproud   </t>
  </si>
  <si>
    <t>742190005R</t>
  </si>
  <si>
    <t>Ostatní práce pro trasy vložení požárně těsnicího materiálu pro prostup</t>
  </si>
  <si>
    <t xml:space="preserve">Práce a dodávky M   </t>
  </si>
  <si>
    <t>46-M</t>
  </si>
  <si>
    <t xml:space="preserve">Zemní práce při extr.mont.pracích   </t>
  </si>
  <si>
    <t>468094112</t>
  </si>
  <si>
    <t>Vyvrtání otvorů pro elektroinstalační krabice ve stěnách z cihel, hloubky přes 6 do 9 cm</t>
  </si>
  <si>
    <t>469971111</t>
  </si>
  <si>
    <t>Odvoz suti a vybouraných hmot svislá doprava suti a vybouraných hmot za první podlaží</t>
  </si>
  <si>
    <t>469971121</t>
  </si>
  <si>
    <t>Odvoz suti a vybouraných hmot svislá doprava suti a vybouraných hmot Příplatek k ceně za každé další podlaží</t>
  </si>
  <si>
    <t>469972111</t>
  </si>
  <si>
    <t>Odvoz suti a vybouraných hmot odvoz suti a vybouraných hmot do 1 km</t>
  </si>
  <si>
    <t>469972121</t>
  </si>
  <si>
    <t>Odvoz suti a vybouraných hmot odvoz suti a vybouraných hmot Příplatek k ceně za každý další i započatý 1 km</t>
  </si>
  <si>
    <t>D.1.4.4 - Elektronické komunikace</t>
  </si>
  <si>
    <t>HSV - HSV</t>
  </si>
  <si>
    <t xml:space="preserve">    D1 - SK - Strukturovaná kabeláž   </t>
  </si>
  <si>
    <t xml:space="preserve">    D2 - MR - Místní rozhlas</t>
  </si>
  <si>
    <t xml:space="preserve">    D3 - PZTS - Poplachový zabezpečovací a tísňový systém</t>
  </si>
  <si>
    <t xml:space="preserve">    D4 - CCTV - Kamerový systém   </t>
  </si>
  <si>
    <t xml:space="preserve">    D5 - EKV - Elektronická kontrola vstupu</t>
  </si>
  <si>
    <t xml:space="preserve">SK - Strukturovaná kabeláž   </t>
  </si>
  <si>
    <t>Montáž - 19' rozvaděč stojanový jednodílný 45U/600x800mm, dveře síto 80%-6mm</t>
  </si>
  <si>
    <t>Dodávka - 19' rozvaděč stojanový jednodílný 45U/600x800mm,  dveře síto 80%-6mm</t>
  </si>
  <si>
    <t>Výměry dle výkresu: D.1.4.4-11</t>
  </si>
  <si>
    <t>0+2+0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</si>
  <si>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</si>
  <si>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</si>
  <si>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</si>
  <si>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</si>
  <si>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Montáž - 19' vyvazovací panel jednostranná lišta, 1U</t>
  </si>
  <si>
    <t>Dodávka - 19' vyvazovací panel jednostranná lišta, 1U</t>
  </si>
  <si>
    <t>0+3+0</t>
  </si>
  <si>
    <t>Montáž - 19' vyvazovací panel oboustranná lišta, 2U</t>
  </si>
  <si>
    <t>Dodávka - 19' vyvazovací panel oboustranná lišta, 2U</t>
  </si>
  <si>
    <t>0+8+0</t>
  </si>
  <si>
    <t>Montáž - Vyvazovací vertikální hřeben, jednořadý pro rozvaděč výšky 45U</t>
  </si>
  <si>
    <t>Dodávka - Vyvazovací vertikální hřeben, jednořadý pro rozvaděč výšky 45U</t>
  </si>
  <si>
    <t>Montáž - 19" zemnící lišta</t>
  </si>
  <si>
    <t>Dodávka - 19" zemnící lišta</t>
  </si>
  <si>
    <t>Montáž - 19' polička 1U/450mm</t>
  </si>
  <si>
    <t>Dodávka - 19' polička 1U/450mm</t>
  </si>
  <si>
    <t>Montáž - 19" napájecí panel, 2m, 8 pozic, přepěťová ochrana</t>
  </si>
  <si>
    <t>Dodávka - 19" napájecí panel, 2m, 8 pozic, přepěťová ochrana</t>
  </si>
  <si>
    <t>Montáž - Montážní sada ( 4x šroub, podložka a plovoucí matice )</t>
  </si>
  <si>
    <t>Dodávka -  Montážní sada ( 4x šroub, podložka a plovoucí matice )</t>
  </si>
  <si>
    <t>Montáž - Doplnění do stávajícího optického rozvaděče</t>
  </si>
  <si>
    <t>Dodávka - Doplnění do stávajícího optického rozvaděče</t>
  </si>
  <si>
    <t>Poznámka k položce:_x000D_
Poznámka k položce: Doplnění - 14x optický pigtail 9/125um konektor E2000 1m, 14x ochrana svárů, označení vývodu segmentu</t>
  </si>
  <si>
    <t>0+1+0</t>
  </si>
  <si>
    <t>Montáž - Propojovací kabel UTP, Cat.6, 1m</t>
  </si>
  <si>
    <t>Dodávka - Propojovací kabel UTP, Cat.6, 1m</t>
  </si>
  <si>
    <t>Montáž - Propojovací kabel UTP, Cat.6, 2m</t>
  </si>
  <si>
    <t>Dodávka - Propojovací kabel UTP, Cat.6, 2m</t>
  </si>
  <si>
    <t>Montáž - Propojovací optický kabel SM, duplex, 2m</t>
  </si>
  <si>
    <t>Dodávka - Propojovací optický kabel SM, duplex, 2m</t>
  </si>
  <si>
    <t>0+10+0</t>
  </si>
  <si>
    <t>Montáž - Zálohovaný zdroj UPS 1500VA LCD RM 1U, 1 kW, SmartSlot, USB, hl. 66,5 mm</t>
  </si>
  <si>
    <t>Dodávka - Zálohovaný zdroj UPS  1500VA LCD RM 1U, 1 kW, SmartSlot, USB, hl. 66,5 mm</t>
  </si>
  <si>
    <t>Dodávka - Přemístění telefonní ústředny</t>
  </si>
  <si>
    <t>Poznámka k položce:_x000D_
Poznámka k položce: 1xKarta MM 717 Digitální karta; 1x Patch panel 25P; 1x Kabel ASSY; 30x Patch cord 1,5m; pomocný spojovací materiál</t>
  </si>
  <si>
    <t>Výměry dle výkresu: D.1.4.4-2; D.1.4.4-3; D.1.4.4-4</t>
  </si>
  <si>
    <t>0+0+1</t>
  </si>
  <si>
    <t>Montáž - Analogový audio panel pro Pbú, 1 tlač., povrchová instalace, licence k TÚ</t>
  </si>
  <si>
    <t>Dodávka - Analogový audio panel pro Pbú, 1 tlač., povrchová instalace, licence k TÚ</t>
  </si>
  <si>
    <t>Montáž - Analogový audio panel pro Pbú, 1 tlač., klávesnice, povrchová instalace, , licence k TÚ</t>
  </si>
  <si>
    <t>Dodávka - Analogový audio panel pro Pbú, 1 tlač., klávesnice, povrchová instalace, , licence k TÚ</t>
  </si>
  <si>
    <t>0+1+1</t>
  </si>
  <si>
    <t>Montáž - Podsvícený info panel bez tlačítek, povrchová instalace</t>
  </si>
  <si>
    <t>Dodávka - Podsvícený info panel bez tlačítek, povrchová instalace</t>
  </si>
  <si>
    <t>Montáž - Zápustná krabice se stříškou pro 2 moduly, vč. vysekání kapsy</t>
  </si>
  <si>
    <t>Dodávka - Zápustná krabice se stříškou pro 2 moduly,  vč. vysekání kapsy</t>
  </si>
  <si>
    <t>Montáž - Orientační hlasový majáček pro nevidomé</t>
  </si>
  <si>
    <t>Dodávka - Orientační hlasový majáček pro nevidomé</t>
  </si>
  <si>
    <t>Montáž - Zásuvka komunikační 1xRJ, Cat.6, UTP - kompletní, pod omítku</t>
  </si>
  <si>
    <t>Dodávka - Zásuvka komunikační  1xRJ, Cat.6, UTP - kompletní, pod omítku</t>
  </si>
  <si>
    <t>Montáž - Zásuvka komunikační 2xRJ, Cat.6, UTP - kompletní, pod omítku</t>
  </si>
  <si>
    <t>Dodávka - Zásuvka komunikační  2xRJ, Cat.6, UTP - kompletní, pod omítku</t>
  </si>
  <si>
    <t>Montáž - Zásuvka komunikační 2xRJ, Cat.6, UTP - kompletní, podparapetní kanál</t>
  </si>
  <si>
    <t>Dodávka - Zásuvka komunikační  2xRJ, Cat.6, UTP - kompletní, podparapetní kanál</t>
  </si>
  <si>
    <t>Montáž - Konektor RJ45 Cat.6, UTP, nestíněný na drát ( CCTV, WiFi…)</t>
  </si>
  <si>
    <t>Dodávka - Konektor RJ45 Cat.6, UTP, nestíněný na drát ( CCTV, WiFi…)</t>
  </si>
  <si>
    <t>Montáž - Kabel datový UTP, Cat. 6, B2ca s1d1a1</t>
  </si>
  <si>
    <t>Dodávka - Kabel datový UTP, Cat. 6, B2ca s1d1a1</t>
  </si>
  <si>
    <t>15948</t>
  </si>
  <si>
    <t>Montáž - Uzemňovací vodič žl.zel. 10mm2</t>
  </si>
  <si>
    <t>Dodávka - Uzemňovací vodič žl.zel. 10mm2</t>
  </si>
  <si>
    <t>0+24+0</t>
  </si>
  <si>
    <t>Montáž - Krabice přístrojová hluboká, pod omítku, vč. vysekání a zapravení</t>
  </si>
  <si>
    <t>Dodávka - Krabice přístrojová hluboká, pod omítku, vč. vysekání a zapravení</t>
  </si>
  <si>
    <t>35+71+75</t>
  </si>
  <si>
    <t>Montáž - Krabice univerzální pod omítku s víčkem, vč. vysekání a zapravení</t>
  </si>
  <si>
    <t>Dodávka - Krabice univerzální pod omítku s víčkem, vč. vysekání a zapravení</t>
  </si>
  <si>
    <t>8+10+10</t>
  </si>
  <si>
    <t>Montáž - Krabice přístrojová do elektroinstalačního kanálu</t>
  </si>
  <si>
    <t>Dodávka -  Krabice přístrojová do elektroinstalačního kanálu</t>
  </si>
  <si>
    <t>Montáž - Krabice odbočná s víčkem ø 103mm, vč. vysekání a zapravení</t>
  </si>
  <si>
    <t>Dodávka - Krabice odbočná s víčkem ø 103mm, vč. vysekání a zapravení</t>
  </si>
  <si>
    <t>6+7+7</t>
  </si>
  <si>
    <t>Montáž - Krabice elektroinstalační pod omítku 153x153x77 s víčkem, vč. vysekání a zapravení</t>
  </si>
  <si>
    <t>Dodávka - Krabice elektroinstalační pod omítku 153x153x77 s víčkem, vč. vysekání a zapravení</t>
  </si>
  <si>
    <t>2+1+1</t>
  </si>
  <si>
    <t>Montáž - Elektroinstalační kanál 140x60 včetně víka, bílá</t>
  </si>
  <si>
    <t>Dodávka - Elektroinstalační kanál 140x60 včetně víka, bílá</t>
  </si>
  <si>
    <t>Montáž - Kabelový žlab drátěný 100/50, kompletní, uchycení ke stropu, bez víka</t>
  </si>
  <si>
    <t>Dodávka - Kabelový žlab drátěný 100/50, kompletní, uchycení ke stropu, bez víka</t>
  </si>
  <si>
    <t>16+34+46</t>
  </si>
  <si>
    <t>Montáž - Kabelový žlab drátěný 250/100, kompletní, uchycení ke stropu, bez víka</t>
  </si>
  <si>
    <t>Dodávka - Kabelový žlab drátěný 250/100, kompletní, uchycení ke stropu, bez víka</t>
  </si>
  <si>
    <t>8+38+20</t>
  </si>
  <si>
    <t>Montáž - Kabelový žlab drátěný 250/100 kompletní, uchycení ke zdi, stoupací vedení</t>
  </si>
  <si>
    <t>Dodávka - Kabelový žlab drátěný 250/100, kompletní, uchycení ke zdi, stoupací vedení</t>
  </si>
  <si>
    <t>4+4+4</t>
  </si>
  <si>
    <t>Montáž - Skupinový držák kabelů</t>
  </si>
  <si>
    <t>Dodávka - Skupinový držák kabelů</t>
  </si>
  <si>
    <t>0+78+118</t>
  </si>
  <si>
    <t>Montáž - Kabelová příchytka včetně kovového hřebu do betonu a stahovacího pásku</t>
  </si>
  <si>
    <t>Dodávka - Kabelová příchytka včetně kovového hřebu do betonu a stahovacího pásku</t>
  </si>
  <si>
    <t>110+282+267</t>
  </si>
  <si>
    <t>Montáž - Elektroinstalační lišta 11x10mm, vč. uchytného materiálu</t>
  </si>
  <si>
    <t>Dodávka - Elektroinstalační lišta 11x10mm, vč. uchytného materiálu</t>
  </si>
  <si>
    <t>32+0+0</t>
  </si>
  <si>
    <t>Montáž - Trubka ohebná, ø 25mm, pod omítku</t>
  </si>
  <si>
    <t>Dodávka - Trubka ohebná, ø 25mm, pod omítku</t>
  </si>
  <si>
    <t>110+174+274</t>
  </si>
  <si>
    <t>Montáž - Trubka ohebná, ø 32mm, pod omítku</t>
  </si>
  <si>
    <t>Dodávka - Trubka ohebná, ø 32mm, pod omítku</t>
  </si>
  <si>
    <t>Montáž - Trubka ohebná, ø 40mm, pod omítku</t>
  </si>
  <si>
    <t>Dodávka - Trubka ohebná, ø 40mm, pod omítku</t>
  </si>
  <si>
    <t>44+0+0</t>
  </si>
  <si>
    <t>Montáž - Trubka ohebná, ø 32mm, podlaha</t>
  </si>
  <si>
    <t>Dodávka - Trubka ohebná, ø 32mm, podlaha</t>
  </si>
  <si>
    <t>Montáž - Trubka ohebná, ø 40mm, podlaha</t>
  </si>
  <si>
    <t>Dodávka - Trubka ohebná, ø 40mm, podlaha</t>
  </si>
  <si>
    <t>12+10+18</t>
  </si>
  <si>
    <t>Vysekání drážky, hloubka do 50mm, šířka do 35mm</t>
  </si>
  <si>
    <t>755</t>
  </si>
  <si>
    <t>Zapravení vysekané drážky, hloubka do 50mm, šířka do 35mm</t>
  </si>
  <si>
    <t>Vysekání drážky, hloubka do 70mm, šířka do 50mm</t>
  </si>
  <si>
    <t>26+0+0</t>
  </si>
  <si>
    <t>Zapravení vysekané drážky, hloubka do 70mm, šířka do 50mm</t>
  </si>
  <si>
    <t>Vysekání drážky, hloubka do 70mm, šířka do 100mm</t>
  </si>
  <si>
    <t>18+0+0</t>
  </si>
  <si>
    <t>Zapravení vysekané drážky, hloubka do 70mm, šířka do 100mm</t>
  </si>
  <si>
    <t>Průraz stropem, vč. zapravení</t>
  </si>
  <si>
    <t>1+1+0</t>
  </si>
  <si>
    <t>Průraz stěnou do 15cm, vč. zapravení</t>
  </si>
  <si>
    <t>9+22+19</t>
  </si>
  <si>
    <t>Průraz stěnou do 30cm, vč. zapravení</t>
  </si>
  <si>
    <t>3+6+7</t>
  </si>
  <si>
    <t>Průraz stěnou do 60cm, vč. zapravení</t>
  </si>
  <si>
    <t>3+2+1</t>
  </si>
  <si>
    <t>Montáž - Protipožární ucpávka, EI 60 včetně označení - štítek</t>
  </si>
  <si>
    <t>Dodávka - Protipožární ucpávka, EI 60 včetně označení - štítek</t>
  </si>
  <si>
    <t>Dodávka - Pomocný elektroinstalační materiál (kotvy, hmoždinky, wago svorky, stahovací pásky, atd.)</t>
  </si>
  <si>
    <t>Demontáž stávající kabeláže a koncových prvků rušených elektronických komunikací</t>
  </si>
  <si>
    <t>Měření metalického kabelu, vč. vypracování měřícího protokolu</t>
  </si>
  <si>
    <t>Svár optického vlákna</t>
  </si>
  <si>
    <t>0+14+0</t>
  </si>
  <si>
    <t>Měření optického vlákna, vč. vypracování měřícího protokolu</t>
  </si>
  <si>
    <t>0+12+0</t>
  </si>
  <si>
    <t>Demontáž a konfigurace telefonní ústředny</t>
  </si>
  <si>
    <t>Konfigurace a nastavení aktivních prvků (MD - manday) - provede CVT UPOL</t>
  </si>
  <si>
    <t>MD</t>
  </si>
  <si>
    <t>Oživení a zprovoznění systému Dveřního systému (Interkom)</t>
  </si>
  <si>
    <t>Měření, výchozí revize, spolupráce s revizním technikem</t>
  </si>
  <si>
    <t>Koordinační práce s ostatními profesemi</t>
  </si>
  <si>
    <t>120.1</t>
  </si>
  <si>
    <t>Ekologická likvidace vzniklého odpadu</t>
  </si>
  <si>
    <t>MR - Místní rozhlas</t>
  </si>
  <si>
    <t>Montáž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</si>
  <si>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Dodávka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</si>
  <si>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Výměry dle výkresu: D.1.4.4-8; D.1.4.4-9; D.1.4.4-10</t>
  </si>
  <si>
    <t>Montáž - Přepážkový mikrofon s volbou do 6 zón, indikace výběru zón, napájení a stav mikrofonní sítě, délka propoje max. 300 m, nastavitelný husí krk mikrofonu, frekvenční rozsah 80 – 16 000 Hz (-3 dB), napájení z rozhlasové ústředny</t>
  </si>
  <si>
    <t>Dodávka - Přepážkový mikrofon s volbou do 6 zón, indikace výběru zón, napájení a stav mikrofonní sítě, délka propoje max. 300 m, nastavitelný husí krk mikrofonu, frekvenční rozsah 80 – 16 000 Hz (-3 dB), napájení z rozhlasové ústředny</t>
  </si>
  <si>
    <t>Montáž - Přepážkový interkom, 3 W, základna + 1 externí jednotka, přepínaná duplexní obousměrná komunikace, automatické potlačení zpětné vazby, automatické umlčování, nastavení hlasitosti pro zákazníka i obsluhu odděleně</t>
  </si>
  <si>
    <t>Dodávka - Přepážkový interkom, 3 W, základna + 1 externí jednotka, přepínaná duplexní obousměrná komunikace, automatické potlačení zpětné vazby, automatické umlčování, nastavení hlasitosti pro zákazníka i obsluhu odděleně</t>
  </si>
  <si>
    <t>0+1+3</t>
  </si>
  <si>
    <t>Montáž - Reproduktor podhledový kovový 10-5 W / 100V, 92 dB / 1W, 90 – 18 000 Hz; Ø 265 mm</t>
  </si>
  <si>
    <t>Dodávka - Reproduktor podhledový kovový 10-5 W / 100V, 92 dB / 1W, 90 – 18 000 Hz; Ø 265 mm</t>
  </si>
  <si>
    <t>5+18+20</t>
  </si>
  <si>
    <t>Montáž - Reproduktor nástěnný, 6W / 100V, 92 dB, 130-17 000 Hz, Ø 190 mm, ABS plast</t>
  </si>
  <si>
    <t>Dodávka - Reproduktor nástěnný,  6W / 100V, 92 dB, 130-17 000 Hz, Ø 190 mm, ABS plast</t>
  </si>
  <si>
    <t>10+3+2</t>
  </si>
  <si>
    <t>Montáž - Kabel silový 2x2,5mm2, B2ca-s1d1a1, P15</t>
  </si>
  <si>
    <t>Dodávka - Kabel silový 2x2,5mm2, B2ca-s1d1a1, P15</t>
  </si>
  <si>
    <t>161+297+210</t>
  </si>
  <si>
    <t>Montáž - Příchytka kovová pro jeden kabel, vč. nastřelovacího kovového hrotu, požárně odolný</t>
  </si>
  <si>
    <t>Dodávka - Příchytka kovová pro jeden kabel, vč. nastřelovacího kovového hrotu, požárně odolný</t>
  </si>
  <si>
    <t>442+518+539</t>
  </si>
  <si>
    <t>Montáž - Příchytka kovová pro dva kabely, vč. nastřelovacího kovového hrotu, požárně odolný</t>
  </si>
  <si>
    <t>Dodávka - Příchytka kovová pro dva kabely, vč. nastřelovacího kovového hrotu, požárně odolný</t>
  </si>
  <si>
    <t>36+81+37</t>
  </si>
  <si>
    <t>Montáž - Trubka ohebná, ø 20mm, pod omítku</t>
  </si>
  <si>
    <t>Dodávka - Trubka ohebná, ø 20mm, pod omítku</t>
  </si>
  <si>
    <t>26+37+19</t>
  </si>
  <si>
    <t>21+32+16</t>
  </si>
  <si>
    <t>1+2+0</t>
  </si>
  <si>
    <t>9+14+15</t>
  </si>
  <si>
    <t>5+3+5</t>
  </si>
  <si>
    <t>1+1+1</t>
  </si>
  <si>
    <t>Dodávka - Pomocný elektroinstalační materiál (kotvy, hmoždinky, svorky, stahovací pásky, spojky atd.)</t>
  </si>
  <si>
    <t>Zprovoznění systému MR</t>
  </si>
  <si>
    <t>152.1</t>
  </si>
  <si>
    <t>PZTS - Poplachový zabezpečovací a tísňový systém</t>
  </si>
  <si>
    <t>Montáž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</si>
  <si>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Dodávka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</si>
  <si>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Výměry dle výkresu: D.1.4.4-5; D.1.4.4-6; D.1.4.4-7</t>
  </si>
  <si>
    <t>Montáž - Programovací i ovládací klávesnice, dvouřádkový LCD, 32 znaků, programovatelné modré podsvícení, Rozměry - výška 150 mm, šířka 92 mm, hloubka 25 mm, vč. uzamykatelného krytu</t>
  </si>
  <si>
    <t>Dodávka - Programovací i ovládací klávesnice, dvouřádkový LCD, 32 znaků, programovatelné modré podsvícení, Rozměry - výška  150 mm, šířka  92 mm, hloubka  25 mm, vč. uzamykatelného krytu</t>
  </si>
  <si>
    <t>Montáž - Koncentrátor v kovovém krytu pro 8 zón a 4 PGM výstupy</t>
  </si>
  <si>
    <t>Dodávka - Koncentrátor v kovovém krytu pro 8 zón a 4 PGM výstupy</t>
  </si>
  <si>
    <t>1+1+2</t>
  </si>
  <si>
    <t>Montáž - Modul posilovacího zdroje 2,75A v krytu s vestavěným koncentrátorem, vč. AKU 12V/17Ah</t>
  </si>
  <si>
    <t>Dodávka - Modul posilovacího zdroje 2,75A v krytu s vestavěným koncentrátorem, vč. AKU 12V/17Ah</t>
  </si>
  <si>
    <t>1+0+1</t>
  </si>
  <si>
    <t>Montáž - Systémový GSM modul v kovovém krytu pro posílání SMS a volání uživateli</t>
  </si>
  <si>
    <t>Dodávka - Systémový GSM modul v kovovém krytu pro posílání SMS a volání uživateli</t>
  </si>
  <si>
    <t>Montáž - PIR detektor s vestavěnými EOL rezistory s dosahem 15m, montážní výška 1,5 - 3m</t>
  </si>
  <si>
    <t>Dodávka - PIR detektor s vestavěnými EOL rezistory s dosahem 15m, montážní výška 1,5 - 3m</t>
  </si>
  <si>
    <t>11+14+20</t>
  </si>
  <si>
    <t>Montáž - Konvenční optickokouřový hlásič, bez patice; střežená plocha 7,5 m; montážní výška max. 11 m</t>
  </si>
  <si>
    <t>Dodávka - Konvenční optickokouřový hlásič, bez patice; střežená plocha 7,5 m; montážní výška max. 11 m</t>
  </si>
  <si>
    <t>Montáž - Patice pro konvenční hlásiče, reléová samoresetovací 12 V</t>
  </si>
  <si>
    <t>Dodávka - Patice pro konvenční hlásiče, reléová samoresetovací 12 V</t>
  </si>
  <si>
    <t>Montáž - Nezálohovaná plastová vnitřní siréna 112dB/1m do stupně 3 s červeným majákem</t>
  </si>
  <si>
    <t>Dodávka - Nezálohovaná plastová vnitřní siréna 112dB/1m do stupně 3 s červeným majákem</t>
  </si>
  <si>
    <t>Montáž - Zálohovaná plastová siréna venkovní 110dB/1m s majákem a akumulátorem</t>
  </si>
  <si>
    <t>Dodávka - Zálohovaná plastová siréna venkovní 110dB/1m s majákem a akumulátorem</t>
  </si>
  <si>
    <t>Montáž - MG kontakt závrtný čtyřdrát do kovu, průměr 19mm, prac. mezera 18mm, kabel 2m</t>
  </si>
  <si>
    <t>Dodávka - MG kontakt závrtný čtyřdrát do kovu, průměr 19mm, prac. mezera 18mm, kabel 2m</t>
  </si>
  <si>
    <t>Montáž - Instalační propojovací krabice s tamperem s 8 pájecími dvojsvorkami</t>
  </si>
  <si>
    <t>Dodávka - Instalační propojovací krabice s tamperem s 8 pájecími dvojsvorkami</t>
  </si>
  <si>
    <t>Montáž - Akumulátor 12V / 17Ah, ústředna</t>
  </si>
  <si>
    <t>Dodávka - Akumulátor 12V / 17Ah, ústředna</t>
  </si>
  <si>
    <t>Dodávka - Provozní kniha (deník) PZTS</t>
  </si>
  <si>
    <t>Montáž - Kabel sdělovací 3x2x0,5mm2; B2ca-s1d1a1</t>
  </si>
  <si>
    <t>Dodávka - Kabel sdělovací 3x2x0,5mm2; B2ca-s1d1a1</t>
  </si>
  <si>
    <t>746+907+792</t>
  </si>
  <si>
    <t>Montáž - Kabel datový Cat. 5e, FTP, B2ca-s1d1a1</t>
  </si>
  <si>
    <t>Dodávka - Kabel datový Cat. 5e, FTP, B2ca-s1d1a1</t>
  </si>
  <si>
    <t>68+122+43</t>
  </si>
  <si>
    <t>Montáž - Kabel silový 2x1,5mm2, B2ca-s1d1a1</t>
  </si>
  <si>
    <t>Dodávka - Kabel silový 2x1,5mm2, B2ca-s1d1a1</t>
  </si>
  <si>
    <t>4+0+0</t>
  </si>
  <si>
    <t>26+52+53</t>
  </si>
  <si>
    <t>88+208+292</t>
  </si>
  <si>
    <t>74+36+32</t>
  </si>
  <si>
    <t>67+32+26</t>
  </si>
  <si>
    <t>9+15+13</t>
  </si>
  <si>
    <t>6+5+7</t>
  </si>
  <si>
    <t>4+2+1</t>
  </si>
  <si>
    <t>Programování a zprovoznění systému PZTS</t>
  </si>
  <si>
    <t>Funkční zkouška systému</t>
  </si>
  <si>
    <t>Zaškolení a instruktáž osoby uživatele na zařízení PZTS</t>
  </si>
  <si>
    <t>209.1</t>
  </si>
  <si>
    <t xml:space="preserve">CCTV - Kamerový systém   </t>
  </si>
  <si>
    <t>Montáž - Vnitřní IP dome kamera, 4MP, 4mm, WDR 120dB, IR 30m, VCA, IP67</t>
  </si>
  <si>
    <t>Dodávka - Vnitřní IP dome kamera, 4MP, 4mm, WDR 120dB, IR 30m, VCA, IP67</t>
  </si>
  <si>
    <t>2+3+3</t>
  </si>
  <si>
    <t>Montáž - Instalační krabice pro montáž dome kamery</t>
  </si>
  <si>
    <t>Dodávka - Instalační krabice pro montáž dome kamery</t>
  </si>
  <si>
    <t>Montáž - Venkovní IP dome kamera, 4MP, MZVF, 2.8-12mm, WDR 120dB, IR 40m, VA, IP67</t>
  </si>
  <si>
    <t>Dodávka - Venkovní IP dome kamera, 4MP, MZVF, 2.8-12mm, WDR 120dB, IR 40m, VA, IP67</t>
  </si>
  <si>
    <t>Montáž - Instalační krabice pro montáž dome kamery na zeď</t>
  </si>
  <si>
    <t>Dodávka - Instalační krabice pro montáž dome kamery na zeď</t>
  </si>
  <si>
    <t>Montáž - Záznamové NVR pro pro 16 IP kamer, až 8MP, H.265, HDMI, 4K, I/O, bez HDD</t>
  </si>
  <si>
    <t>Dodávka - Záznamové NVR pro pro 16 IP kamer, až 8MP, H.265, HDMI, 4K, I/O, bez HDD</t>
  </si>
  <si>
    <t>Montáž - Přídavný HDD s kapacitou 3TB k DVR/NVR</t>
  </si>
  <si>
    <t>Dodávka - Přídavný HDD s kapacitou 3TB k DVR/NVR</t>
  </si>
  <si>
    <t>Montáž - Licence pro připojení 1 kamery</t>
  </si>
  <si>
    <t>Dodávka - Licence pro připojení 1 kamery</t>
  </si>
  <si>
    <t>2+3+6</t>
  </si>
  <si>
    <t>Montáž - Montážní deska do zateplení</t>
  </si>
  <si>
    <t>Dodávka - Montážní deska do zateplení</t>
  </si>
  <si>
    <t>Poznámka k položce:_x000D_
Poznámka k položce: Poznámka k položce: Kabelové a nosné trasy jsou řešeny v rámci Strukturované kabeláže</t>
  </si>
  <si>
    <t>Programování a zprovoznění systému CCTV</t>
  </si>
  <si>
    <t>Zaškolení a instruktáž osoby uživatele na zařízení CCTV</t>
  </si>
  <si>
    <t>233.1</t>
  </si>
  <si>
    <t>EKV - Elektronická kontrola vstupu</t>
  </si>
  <si>
    <t>Montáž - Přístupová jednotka bez PoE modulu DIN rail BOX</t>
  </si>
  <si>
    <t>Dodávka - Přístupová jednotka bez PoE modulu DIN rail BOX</t>
  </si>
  <si>
    <t>Montáž - Uzlová skříň pro přístupovou jednotku</t>
  </si>
  <si>
    <t>239</t>
  </si>
  <si>
    <t>Dodávka - Uzlová skříň pro přístupovou jednotku</t>
  </si>
  <si>
    <t>Montáž - Napáječ 230st/12Vss 10+3A + kryt - zálohovaný pulsní zdroj + 17VA baterie</t>
  </si>
  <si>
    <t>Dodávka - Napáječ 230st/12Vss 10+3A + kryt - zálohovaný pulsní zdroj + 17VA baterie</t>
  </si>
  <si>
    <t>Montáž - Akumulátor 12V / 17Ah</t>
  </si>
  <si>
    <t>243</t>
  </si>
  <si>
    <t>Dodávka - Akumulátor 12V / 17Ah</t>
  </si>
  <si>
    <t>476</t>
  </si>
  <si>
    <t>Montáž - Rf miniterminál bez krytí a antény</t>
  </si>
  <si>
    <t>478</t>
  </si>
  <si>
    <t>Dodávka - Rf miniterminál bez krytí a antény</t>
  </si>
  <si>
    <t>480</t>
  </si>
  <si>
    <t>6+11+15</t>
  </si>
  <si>
    <t>Montáž - Redukce na čtečku</t>
  </si>
  <si>
    <t>Dodávka - Redukce na čtečku</t>
  </si>
  <si>
    <t>Montáž - Rozvodná skříňka vč.svorkovnice</t>
  </si>
  <si>
    <t>486</t>
  </si>
  <si>
    <t>Dodávka - Rozvodná skříňka vč.svorkovnice</t>
  </si>
  <si>
    <t>Montáž - RFID reader mifare/desfire sektorové vyčítání</t>
  </si>
  <si>
    <t>Dodávka - RFID reader mifare/desfire sektorové vyčítání</t>
  </si>
  <si>
    <t>251.1</t>
  </si>
  <si>
    <t>Montáž - Rámeček pro čtečku standard ABS</t>
  </si>
  <si>
    <t>251.2</t>
  </si>
  <si>
    <t>Dodávka - Rámeček pro čtečku standard ABS</t>
  </si>
  <si>
    <t>Montáž - Elektromagnetický zámek požárně odolný s mikrospínačem, napájecí napětí 6 - 24 Vss / Vstř</t>
  </si>
  <si>
    <t>Dodávka -  Elektromagnetický zámek požárně odolný s mikrospínačem, napájecí napětí  6 - 24 Vss / Vstř</t>
  </si>
  <si>
    <t>6+3+3</t>
  </si>
  <si>
    <t>Montáž - Elektromagnetický otvírač 12V/230mA, stavitel. střelka, mikrospínač</t>
  </si>
  <si>
    <t>255</t>
  </si>
  <si>
    <t>Dodávka - Elektromagnetický otvírač 12V/230mA, stavitel. střelka, mikrospínač</t>
  </si>
  <si>
    <t>562</t>
  </si>
  <si>
    <t>510</t>
  </si>
  <si>
    <t>259</t>
  </si>
  <si>
    <t>512</t>
  </si>
  <si>
    <t>259.1</t>
  </si>
  <si>
    <t>259.2</t>
  </si>
  <si>
    <t>518</t>
  </si>
  <si>
    <t>267</t>
  </si>
  <si>
    <t>534</t>
  </si>
  <si>
    <t>Oživení a zavedení do centrálního systému EKV</t>
  </si>
  <si>
    <t>Funkční zkouška systému EKV</t>
  </si>
  <si>
    <t>275</t>
  </si>
  <si>
    <t>Zaškolení a instruktáž osoby uživatele na zařízení EKV</t>
  </si>
  <si>
    <t>550</t>
  </si>
  <si>
    <t>277.2</t>
  </si>
  <si>
    <t>D.1.4.6 - Ústřední vytápění</t>
  </si>
  <si>
    <t>D1 - Zdrojová část</t>
  </si>
  <si>
    <t>D2 - Rozvod pro VZT</t>
  </si>
  <si>
    <t>D3 - Rozvod pro otopná tělesa</t>
  </si>
  <si>
    <t>D4 - Společné</t>
  </si>
  <si>
    <t>D5 - Demontáže</t>
  </si>
  <si>
    <t>Zdrojová část</t>
  </si>
  <si>
    <t>H1</t>
  </si>
  <si>
    <t>HORKOVODNÍ VÝMĚNÍKOVÉ STANICE PRO PŘÍPRAVU UT, BALENÁ NA RÁMU, VÝKON 170kW, PRIMÁRNÍ STRANA: DN32, HORKOVOD ZIMA 125/65°C, LÉTO 80/50°C, POŽADOVANÁ TLAKOVÁ ODOLNOST PN25, MAX TLAKOVÁ ZTRÁTA VÝMĚNÍKU 50kPa, SEKUNDÁRNÍ STRANA: EKVITERMNÍ REGULACE (RAMPA 75/60°C - 55/35°C),MINIMÁLNÍ TLAKOVÁ ODOLNOST PN6, MAX TLAKOVÁ ZTRÁTA VÝMĚNÍKU 20kPa</t>
  </si>
  <si>
    <t>Poznámka k položce:_x000D_
Poznámka k položce: DISTRIBUČNÍ ČÁST (KOMBINOVANÝ R+S A ČERPADLOVÉ SESTAVY): - VĚTEV ÚT DN40: POŽADOVANÝ PRŮTOK 2,7m3/h, POŽADOVANÝ DISPOZIČNÍ TLAK 45kPa, EKVITERMNÍ REGULACE 75/60°C, ČERPADLO ŘÍZENO NA KONST. VÝTLAK - VĚTEV VZT DN50: POŽADOVANÝ PRŮTOK 5,11m3/h, POŽADOVANÝ DISPOZIČNÍ TLAK 28kPa, KONSTANTNÍ TEPLOTA 55/35°C, ČERPADLO ŘÍZENO NA KONST. VÝTLAK - VĚTEV TUV DN32: POŽADOVANÝ PRŮTOK 1,83m3/h, POŽADOVANÝ DISPOZIČNÍ TLAK 28kPa, KONSTANTNÍ TEPLOTA 75/60°C, KONST. PRŮTOK VS OBSAHUJE  A UMOŽŇUJE: - KOMUNIKAČNÍ MODUL MOD-BUS - REGULAČNÍ VENTIL NA HORKOVODU TLAKOVĚ NEZÁVISLÝ - EKVITERMNÍ REGULACE VÝSTUPNÍ VODY Z VÝMĚNÍKU  - OSAZENÍ BEZPEČNOSTNÍ SADY ZA VÝMĚNÍKEM (POJISTNÝ VENTIL 3,5bar, HAVARIJNÍ PRESOSTAT A TERMOSTAT) - PORUCHA/CHOD ČERPADLA ÚT - PORUCHA/CHOD ČERPADLA VZT - PORUCHA/CHOD ČERPADLA TUV - ŘÍZENÍ OHŘEVU TEPLÉ VODY V ZÁSOBNÍKU NA 55°C PŘI POŽADAVKU NA OHŘEV TV ZVÝŠIT PO DOBU OHŘEVU TEPLOTU ZA VÝMĚNÍKEM NA 75°C - PRO MĚŘENÍ TEPLA MUSÍ BÝT V EL. ROZVADĚČI OSADIT SAMOSTATNÝ PLOMBOVATELNÝ JISTIČ (1F 6A) V POLOZE ZAPNUTO OZNAČENÝ "MĚŘENÍ TEPLA" - ŘÍZENÍ DOPOUŠTĚNÍ DO SYSTÉMU (VČETNĚ SOLENOIDOVÉHO VENTILU) - HAVARIJNÍ STAVY: ODSTAVENÍ  + SIGNALIZACE OPTICKÁ A AKUSTICKÁ - VÝSTUP S VNĚJŠÍM ZÁVITEM 1" PRO NAPOJENÍ EXPANZNÍ NÁDOBY - VÝSTUP S VNĚJŠÍM ZÁVITEM 3/4" PRO NAPOJENÍ DOPOUŠTĚNÍ</t>
  </si>
  <si>
    <t>H2</t>
  </si>
  <si>
    <t>Membránová expanzní nádoba, objem 80 litrů, PN6, připojení R 1", včetně uzavírací ventil se zajištěním R 1"x1"</t>
  </si>
  <si>
    <t>H3</t>
  </si>
  <si>
    <t>Nepřímotopný stacionární zásobník teplé vody s boční přírubou a jedním výměníkem, objem zásobníku 208 litrů, výška 1355mm, průměr 584mm, výhřevná plocha 1,45m2</t>
  </si>
  <si>
    <t>Poznámka k položce:_x000D_
Poznámka k položce: objem zásobníku 208 litrů, výška 1355mm, průměr 584mm, výhřevná plocha 1,45m2, Q=32kW, připojení voda 3/4", připojení topná voda 1", včetně topné jednotky 2,2kW, 1N-230V, 50Hz, připojení 6/4"</t>
  </si>
  <si>
    <t>Pojistný ventil pro topení DN 1/2"x3/4", otev.přetlak 3,5bar</t>
  </si>
  <si>
    <t>Kulový kohout horkovodní, přivařovací DN15, PN40, t max 200°C</t>
  </si>
  <si>
    <t>Kulový kohout horkovodní, přivařovací DN20, PN40, t max 200°C</t>
  </si>
  <si>
    <t>Kulový kohout horkovodní, přivařovací DN32, PN40, t max 200°C</t>
  </si>
  <si>
    <t>Kulový kohout, DN 1/2"</t>
  </si>
  <si>
    <t>Kulový kohout, DN 5/4"</t>
  </si>
  <si>
    <t>Přírubový filtr PN 25, DN 32, standardní síto (1 mm), včetně 2ks připojovacích protipřírub PN25, 2ks těsnění a spojovacího materiálu</t>
  </si>
  <si>
    <t>Mezipřírubový zpětný ventil DN20, PN25, včetně 2ks připojovacích protipřírub PN25, 2ks těsnění a spojovacího materiálu</t>
  </si>
  <si>
    <t>Automatický odvzdušňovací ventil, DN 1/2", PN10, t max +120°C (instalace za uzávěrem DN15, PN25)</t>
  </si>
  <si>
    <t>Automatický odvzdušňovací ventil, DN 1/2"</t>
  </si>
  <si>
    <t>Kulový vypouštěcí kohout s napojením na hadici, DN 1/2"</t>
  </si>
  <si>
    <t>Teploměr o průměru 100 mm, 0-200°C, vč. návarku a jímky</t>
  </si>
  <si>
    <t>Tlakoměr prům. 100mm rozsah: 0 - 1,6MPa včetně 3-cestný zkušební kohout DN15</t>
  </si>
  <si>
    <t>Návarek pro teplotní čidlo DN1/2" včetně nerezové jímky</t>
  </si>
  <si>
    <t>Přírubový spoj DN32/PN25 pro připojení měřiče tepla složený z 2ks připojovacích protipřírub, 2ks těsnění a spojovacího materiálu (vytvoření mezikusu pro měřič tepla)</t>
  </si>
  <si>
    <t>Šroubení 3/4" (pro montáž fakturačního vodoměru)</t>
  </si>
  <si>
    <t>Šroubení 3/4"</t>
  </si>
  <si>
    <t>Potrubí z ocelových trubek bezešvých hladkých dle ČSN 42 5715 (vč. ohybů, redukcí, T-kusů atd.). DN32</t>
  </si>
  <si>
    <t>Potrubí z ocelových trubek bezešvých hladkých dle ČSN 42 5715 (vč. ohybů, redukcí, T-kusů atd.). DN65</t>
  </si>
  <si>
    <t>Měděné potrubí spojované pájením nebo lisováním 35x1,5</t>
  </si>
  <si>
    <t>Tepelná izolace pro potrubí (vč. ohybů, redukcí) z minerálního vlákna s hliníkovou úpravou na povrchu pro 35x1,5 tl. 40mm</t>
  </si>
  <si>
    <t>Tepelná izolace pro potrubí (vč. ohybů, redukcí) z minerálního vlákna s hliníkovou úpravou na povrchu pro DN 32 tl. 40mm</t>
  </si>
  <si>
    <t>Tepelná izolace pro potrubí (vč. ohybů, redukcí) z minerálního vlákna s hliníkovou úpravou na povrchu pro DN 65 tl. 70mm</t>
  </si>
  <si>
    <t>Tepelná izolace z minerálního vlákna lamelová rohož s hliníkovou úpravou na povrchu, pro armatury tl. 40mm</t>
  </si>
  <si>
    <t>Nátěr potrubí 2x základní pod tepelnou izolací</t>
  </si>
  <si>
    <t>Vrtání prostupů do betonových svislých konstrukcí průměr do 100mm</t>
  </si>
  <si>
    <t>Provedení protipožárního prostupu certifikovaným materiálem s odolností min. EI120, vč.označení průchodů identifikačními štítky certifikovanou firmou, prostup svislou kcí - nehořlavé potrubí DN32 a nehořlavou izolaci</t>
  </si>
  <si>
    <t>Rozvod pro VZT</t>
  </si>
  <si>
    <t>Č1.1</t>
  </si>
  <si>
    <t>Mokroběžné oběhové čerpadlo.Čerpadlo disponuje jedním digitálním vstupem pro vzdálený start / stop čerpadla a jedním reléovým výstupem pro možnou signalizaci poruchy, Q=2,9m3/h, H=1,5m, 1N-230V, 50Hz, P=56W, DN25 závitové G 6/4", rozteč 180mm</t>
  </si>
  <si>
    <t>Poznámka k položce:_x000D_
Poznámka k položce: včetně 2ks připojovacích šroubení, 2ks těsnění a spojovacího materiálu</t>
  </si>
  <si>
    <t>Č5.1</t>
  </si>
  <si>
    <t>Mokroběžné oběhové čerpadlo.Čerpadlo disponuje jedním digitálním vstupem pro vzdálený start / stop čerpadla a jedním reléovým výstupem pro možnou signalizaci poruchy, Q=0,92m3/h, H=1,5m, 1N-230V, 50Hz, P=56W, DN25 závitové G 6/4", rozteč 180mm</t>
  </si>
  <si>
    <t>Č7.1</t>
  </si>
  <si>
    <t>Mokroběžné oběhové čerpadlo.Čerpadlo disponuje jedním digitálním vstupem pro vzdálený start / stop čerpadla a jedním reléovým výstupem pro možnou signalizaci poruchy, Q=1,29m3/h, H=1,5m, 1N-230V, 50Hz, P=56W, DN25 závitové G 6/4", rozteč 180mm</t>
  </si>
  <si>
    <t>RV1</t>
  </si>
  <si>
    <t>2-cestný tlakově nezávislý regulační ventil vyvažovací ventil; DN32; dPmax=600kPa; dPmin=21,1kPa; závitové připojení; stupeň nastavení: 7,0; v setu s digitálně konfigurovatelným proporcionálním pohonem – 160/200N; 24VAC; řízení 0-10V; 5m kabel</t>
  </si>
  <si>
    <t>RV5</t>
  </si>
  <si>
    <t>2-cestný tlakově nezávislý regulační ventil vyvažovací ventil; DN20; dPmax=600kPa; dPmin=14,7kPa; závitové připojení; stupeň nastavení: 9,0; v setu s digitálně konfigurovatelným proporcionálním pohonem – 160/200N; 24VAC; řízení 0-10V; 5m kabel</t>
  </si>
  <si>
    <t>RV7</t>
  </si>
  <si>
    <t>2-cestný tlakově nezávislý regulační ventil vyvažovací ventil; DN25; dPmax=600kPa; dPmin=18,5kPa; závitové připojení; stupeň nastavení: 6,5; v setu s digitálně konfigurovatelným proporcionálním pohonem – 160/200N; 24VAC; řízení 0-10V; 5m kabel</t>
  </si>
  <si>
    <t>VZ1</t>
  </si>
  <si>
    <t>2-cestný tlakově nezávislý regulační ventil vyvažovací ventil; DN15; dPmax=600kPa; dPmin=13,7kPa; závitové připojení; stupeň nastavení: 1,0; v setu s digitálně konfigurovatelným proporcionálním pohonem – 160/200N; 24VAC; řízení 0-10V; 5m kabel</t>
  </si>
  <si>
    <t>VZ7</t>
  </si>
  <si>
    <t>Kulový kohout, DN 1"</t>
  </si>
  <si>
    <t>Kulový kohout, DN 6/4"</t>
  </si>
  <si>
    <t>Filtr hrubý DN 1"</t>
  </si>
  <si>
    <t>Filtr hrubý DN 6/4"</t>
  </si>
  <si>
    <t>Ruční vyvažovací ventil DN20, PN25, s vypouštěním, se samotěsnícími měřícími vsuvkami, slitina mosazi odolná proti odzinkování, provozní teplota -20°C až +120°C</t>
  </si>
  <si>
    <t>Ruční vyvažovací ventil DN32, PN25, s vypouštěním, se samotěsnícími měřícími vsuvkami, slitina mosazi odolná proti odzinkování, provozní teplota -20°C až +120°C</t>
  </si>
  <si>
    <t>Teploměr o průměru 100 mm, 0-120°C, vč. návarku a jímky</t>
  </si>
  <si>
    <t>Šroubení 1"</t>
  </si>
  <si>
    <t>Šroubení 6/4"</t>
  </si>
  <si>
    <t>Měděné potrubí spojované pájením nebo lisováním 18x1</t>
  </si>
  <si>
    <t>Měděné potrubí spojované pájením nebo lisováním 28x1,5</t>
  </si>
  <si>
    <t>Měděné potrubí spojované pájením nebo lisováním 42x2</t>
  </si>
  <si>
    <t>Měděné potrubí spojované pájením nebo lisováním 54x2</t>
  </si>
  <si>
    <t>Tepelná izolace pro potrubí (vč. ohybů, redukcí) z minerálního vlákna s hliníkovou úpravou na povrchu pro 18x1 tl. 20mm</t>
  </si>
  <si>
    <t>Tepelná izolace pro potrubí (vč. ohybů, redukcí) z minerálního vlákna s hliníkovou úpravou na povrchu pro 28x1,5 tl. 30mm</t>
  </si>
  <si>
    <t>Tepelná izolace pro potrubí (vč. ohybů, redukcí) z minerálního vlákna s hliníkovou úpravou na povrchu pro 42x2 tl. 40mm</t>
  </si>
  <si>
    <t>Tepelná izolace pro potrubí (vč. ohybů, redukcí) z minerálního vlákna s hliníkovou úpravou na povrchu pro 54x2 tl. 50mm</t>
  </si>
  <si>
    <t>Oplechování Al plechem tl. 0,7mm</t>
  </si>
  <si>
    <t>Vrtání prostupů do betonových vodorovných konstrukcí průměr do 100mm</t>
  </si>
  <si>
    <t>Provedení protipožárního prostupu certifikovaným materiálem s odolností min. EI180, vč.označení průchodů identifikačními štítky certifikovanou firmou, prostup vodorovnou kcí - nehořlavé potrubí DN25 a nehořlavou izolaci</t>
  </si>
  <si>
    <t>Provedení protipožárního prostupu certifikovaným materiálem s odolností min. EI180, vč.označení průchodů identifikačními štítky certifikovanou firmou, prostup vodorovnou kcí - nehořlavé potrubí DN40 a nehořlavou izolaci</t>
  </si>
  <si>
    <t>Provedení protipožárního prostupu certifikovaným materiálem s odolností min. EI180, vč.označení průchodů identifikačními štítky certifikovanou firmou, prostup vodorovnou kcí - nehořlavé potrubí DN50 a nehořlavou izolaci</t>
  </si>
  <si>
    <t>Provedení protipožárního prostupu certifikovaným materiálem s odolností min. EI120, vč.označení průchodů identifikačními štítky certifikovanou firmou, prostup svislou kcí - nehořlavé potrubí DN50 a nehořlavou izolaci</t>
  </si>
  <si>
    <t>Rozvod pro otopná tělesa</t>
  </si>
  <si>
    <t>Kulový kohout, DN 3/4"</t>
  </si>
  <si>
    <t>Ruční vyvažovací ventil DN15, PN25, s vypouštěním, se samotěsnícími měřícími vsuvkami, slitina mosazi odolná proti odzinkování, provozní teplota -20°C až +120°C</t>
  </si>
  <si>
    <t>Ruční vyvažovací ventil DN25, PN25, s vypouštěním, se samotěsnícími měřícími vsuvkami, slitina mosazi odolná proti odzinkování, provozní teplota -20°C až +120°C</t>
  </si>
  <si>
    <t>Otopné těleso deskové, s bočním připojením, PN10, Tmax 110°C 10/500/1000</t>
  </si>
  <si>
    <t>Pol59</t>
  </si>
  <si>
    <t>Otopné těleso deskové, s bočním připojením, PN10, Tmax 110°C 10/500/1800</t>
  </si>
  <si>
    <t>Pol60</t>
  </si>
  <si>
    <t>Otopné těleso deskové, s bočním připojením, PN10, Tmax 110°C 20/500/400</t>
  </si>
  <si>
    <t>Pol61</t>
  </si>
  <si>
    <t>Otopné těleso deskové, s bočním připojením, PN10, Tmax 110°C 20/500/800</t>
  </si>
  <si>
    <t>Pol62</t>
  </si>
  <si>
    <t>Otopné těleso deskové, s bočním připojením, PN10, Tmax 110°C 20/500/1000</t>
  </si>
  <si>
    <t>Pol63</t>
  </si>
  <si>
    <t>Otopné těleso deskové, s bočním připojením, PN10, Tmax 110°C 21/500/400</t>
  </si>
  <si>
    <t>Pol64</t>
  </si>
  <si>
    <t>Otopné těleso deskové, s bočním připojením, PN10, Tmax 110°C 21/500/1000</t>
  </si>
  <si>
    <t>Pol65</t>
  </si>
  <si>
    <t>Otopné těleso deskové, s bočním připojením, PN10, Tmax 110°C 21/500/1800</t>
  </si>
  <si>
    <t>Pol66</t>
  </si>
  <si>
    <t>Otopné těleso deskové, s bočním připojením, PN10, Tmax 110°C 22/300/1000</t>
  </si>
  <si>
    <t>Pol67</t>
  </si>
  <si>
    <t>Otopné těleso deskové, s bočním připojením, PN10, Tmax 110°C 22/500/500</t>
  </si>
  <si>
    <t>Pol68</t>
  </si>
  <si>
    <t>Otopné těleso deskové, s bočním připojením, PN10, Tmax 110°C 33/500/800</t>
  </si>
  <si>
    <t>Trubkové otopné těleso, vyrobena z uzavřených ocelových profilů s průřezem ve tvaru “D” a rovných profilů s kruhovým průřezem, připojení 4xG 1/2" vnitřní, PN10, Tmax 110°C KLM 1500/600</t>
  </si>
  <si>
    <t>Trubkové otopné těleso, vyrobena z uzavřených ocelových profilů s průřezem ve tvaru “D” a rovných profilů s kruhovým průřezem, připojení 4xG 1/2" vnitřní, PN10, Tmax 110°C KLM 700/600</t>
  </si>
  <si>
    <t>Termostatický ventil s automatickým omezením průtoku, přímé provedení, připojovací závit hlavice M30x1,5</t>
  </si>
  <si>
    <t>Pol72</t>
  </si>
  <si>
    <t>Termostatický ventil s automatickým omezením průtoku, rohové provedení, připojovací závit hlavice M30x1,5</t>
  </si>
  <si>
    <t>Radiátorové uzavírací a regulační šroubení s vypouštěním, přímé provedení</t>
  </si>
  <si>
    <t>Radiátorové uzavírací a regulační šroubení s vypouštěním, rohové provedení</t>
  </si>
  <si>
    <t>Termostatická hlavice v provedení antivandal, M 30x1,5</t>
  </si>
  <si>
    <t>Nastavovací klíč pro termostatický ventil</t>
  </si>
  <si>
    <t>Konzola stěnová jednoduchá obsahuje 2 x konzolu, 2 x opěru, vruty, hmoždinky</t>
  </si>
  <si>
    <t>Stojánková konzola vnitřní - universal</t>
  </si>
  <si>
    <t>Souprava pro upevnění trubkového otopného tělesa na stěnu obsahuje 4 ks speciálních konzol z plastu, vruty, hmoždinky</t>
  </si>
  <si>
    <t>Měděné potrubí spojované pájením nebo lisováním 15x1</t>
  </si>
  <si>
    <t>Měděné potrubí spojované pájením nebo lisováním 22x1</t>
  </si>
  <si>
    <t>Tepelná izolace pro potrubí (vč. ohybů, redukcí) z minerálního vlákna s hliníkovou úpravou na povrchu pro 15x1 tl. 20mm</t>
  </si>
  <si>
    <t>Tepelná izolace pro potrubí (vč. ohybů, redukcí) z minerálního vlákna s hliníkovou úpravou na povrchu pro 22x1 tl. 20mm</t>
  </si>
  <si>
    <t>Tepelná izolace pro potrubí (vč. ohybů, redukcí) z minerálního vlákna s hliníkovou úpravou na povrchu pro 35x1,5 tl. 30mm</t>
  </si>
  <si>
    <t>Provedení protipožárního prostupu certifikovaným materiálem s odolností min. EI120, vč.označení průchodů identifikačními štítky certifikovanou firmou, prostup svislou kcí - nehořlavé potrubí a nehořlavou izolaci potrubí 15x1</t>
  </si>
  <si>
    <t>Provedení protipožárního prostupu certifikovaným materiálem s odolností min. EI120, vč.označení průchodů identifikačními štítky certifikovanou firmou, prostup svislou kcí - nehořlavé potrubí a nehořlavou izolaci potrubí 22x1</t>
  </si>
  <si>
    <t>Provedení protipožárního prostupu certifikovaným materiálem s odolností min. EI120, vč.označení průchodů identifikačními štítky certifikovanou firmou, prostup svislou kcí - nehořlavé potrubí a nehořlavou izolaci potrubí 28x1,5</t>
  </si>
  <si>
    <t>Provedení protipožárního prostupu certifikovaným materiálem s odolností min. EI120, vč.označení průchodů identifikačními štítky certifikovanou firmou, prostup svislou kcí - nehořlavé potrubí a nehořlavou izolaci potrubí 42x2</t>
  </si>
  <si>
    <t>Provedení protipožárního prostupu certifikovaným materiálem s odolností min. EI180, vč.označení průchodů identifikačními štítky certifikovanou firmou, prostup vodorovnou kcí - nehořlavé potrubí a nehořlavou izolaci potrubí 15x1</t>
  </si>
  <si>
    <t>Provedení protipožárního prostupu certifikovaným materiálem s odolností min. EI180, vč.označení průchodů identifikačními štítky certifikovanou firmou, prostup vodorovnou kcí - nehořlavé potrubí a nehořlavou izolaci potrubí 18x1</t>
  </si>
  <si>
    <t>Provedení protipožárního prostupu certifikovaným materiálem s odolností min. EI180, vč.označení průchodů identifikačními štítky certifikovanou firmou, prostup vodorovnou kcí - nehořlavé potrubí a nehořlavou izolaci potrubí 22x1</t>
  </si>
  <si>
    <t>Pol94</t>
  </si>
  <si>
    <t>Provedení protipožárního prostupu certifikovaným materiálem s odolností min. EI180, vč.označení průchodů identifikačními štítky certifikovanou firmou, prostup vodorovnou kcí - nehořlavé potrubí a nehořlavou izolaci potrubí 28x1,5</t>
  </si>
  <si>
    <t>Pol95</t>
  </si>
  <si>
    <t>Lehké pracovní lešení 8m2</t>
  </si>
  <si>
    <t>Pol96</t>
  </si>
  <si>
    <t>Proplachy systému topení, napuštění a odvzdušnění, tlaková zkouška, zaregulování a zprovoznění</t>
  </si>
  <si>
    <t>Demontáže</t>
  </si>
  <si>
    <t>Pol97</t>
  </si>
  <si>
    <t>Demontáž stávajícího otopného tělesa - včetně ekologické likvidace a odvozu</t>
  </si>
  <si>
    <t>Pol98</t>
  </si>
  <si>
    <t>Demontáž stávajících potubních tras v objektu - včetně ekologické likvidace a odvozu</t>
  </si>
  <si>
    <t>D.2.1 - Nakládání s dešťovými vodami</t>
  </si>
  <si>
    <t xml:space="preserve">    8 - Trubní vedení</t>
  </si>
  <si>
    <t>121151103</t>
  </si>
  <si>
    <t>Sejmutí ornice strojně při souvislé ploše do 100 m2, tl. vrstvy do 200 mm</t>
  </si>
  <si>
    <t>https://podminky.urs.cz/item/CS_URS_2023_01/121151103</t>
  </si>
  <si>
    <t>6,5*3,3</t>
  </si>
  <si>
    <t>132251102</t>
  </si>
  <si>
    <t>Hloubení nezapažených rýh šířky do 800 mm strojně s urovnáním dna do předepsaného profilu a spádu v hornině třídy těžitelnosti I skupiny 3 přes 20 do 50 m3</t>
  </si>
  <si>
    <t>https://podminky.urs.cz/item/CS_URS_2023_01/132251102</t>
  </si>
  <si>
    <t>(7,5+7,5+15)*0,8*1,0</t>
  </si>
  <si>
    <t>133254102</t>
  </si>
  <si>
    <t>Hloubení zapažených šachet strojně v hornině třídy těžitelnosti I skupiny 3 přes 20 do 50 m3</t>
  </si>
  <si>
    <t>https://podminky.urs.cz/item/CS_URS_2023_01/133254102</t>
  </si>
  <si>
    <t>6,5*3,3*3,0</t>
  </si>
  <si>
    <t>151101201</t>
  </si>
  <si>
    <t>Zřízení pažení stěn výkopu bez rozepření nebo vzepření příložné, hloubky do 4 m</t>
  </si>
  <si>
    <t>https://podminky.urs.cz/item/CS_URS_2023_01/151101201</t>
  </si>
  <si>
    <t>(2*(6,5+3,3))*3,0</t>
  </si>
  <si>
    <t>151101211</t>
  </si>
  <si>
    <t>Odstranění pažení stěn výkopu bez rozepření nebo vzepření s uložením pažin na vzdálenost do 3 m od okraje výkopu příložné, hloubky do 4 m</t>
  </si>
  <si>
    <t>https://podminky.urs.cz/item/CS_URS_2023_01/151101211</t>
  </si>
  <si>
    <t>151101301</t>
  </si>
  <si>
    <t>Zřízení rozepření zapažených stěn výkopů s potřebným přepažováním při pažení příložném, hloubky do 4 m</t>
  </si>
  <si>
    <t>https://podminky.urs.cz/item/CS_URS_2023_01/151101301</t>
  </si>
  <si>
    <t>151101311</t>
  </si>
  <si>
    <t>Odstranění rozepření stěn výkopů s uložením materiálu na vzdálenost do 3 m od okraje výkopu pažení příložného, hloubky do 4 m</t>
  </si>
  <si>
    <t>https://podminky.urs.cz/item/CS_URS_2023_01/151101311</t>
  </si>
  <si>
    <t>https://podminky.urs.cz/item/CS_URS_2023_01/162751113</t>
  </si>
  <si>
    <t>64,35+24-44,042</t>
  </si>
  <si>
    <t>https://podminky.urs.cz/item/CS_URS_2023_01/167151101</t>
  </si>
  <si>
    <t>44,308</t>
  </si>
  <si>
    <t>171201221</t>
  </si>
  <si>
    <t>Poplatek za uložení stavebního odpadu na skládce (skládkovné) zeminy a kamení zatříděného do Katalogu odpadů pod kódem 17 05 04</t>
  </si>
  <si>
    <t>https://podminky.urs.cz/item/CS_URS_2023_01/171201221</t>
  </si>
  <si>
    <t>44,038*2,0</t>
  </si>
  <si>
    <t>171251201</t>
  </si>
  <si>
    <t>Uložení sypaniny na skládky nebo meziskládky bez hutnění s upravením uložené sypaniny do předepsaného tvaru</t>
  </si>
  <si>
    <t>https://podminky.urs.cz/item/CS_URS_2023_01/171251201</t>
  </si>
  <si>
    <t>174151101</t>
  </si>
  <si>
    <t>Zásyp sypaninou z jakékoliv horniny strojně s uložením výkopku ve vrstvách se zhutněním jam, šachet, rýh nebo kolem objektů v těchto vykopávkách</t>
  </si>
  <si>
    <t>https://podminky.urs.cz/item/CS_URS_2023_01/174151101</t>
  </si>
  <si>
    <t>"zásyp retenční nádrže stáavající zeminou"</t>
  </si>
  <si>
    <t>64,35-(6,5*3,3*0,2)-(2,2*5,3*2,3)</t>
  </si>
  <si>
    <t>((7,5+7,5+15)*0,8*1,0)-((7,5+7,5+15)*0,8*0,55)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</si>
  <si>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</si>
  <si>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</si>
  <si>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</si>
  <si>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(7,5+7,5+15)*0,8*0,45</t>
  </si>
  <si>
    <t>58337303</t>
  </si>
  <si>
    <t>štěrkopísek frakce 0/8</t>
  </si>
  <si>
    <t>10,8*2 "Přepočtené koeficientem množství</t>
  </si>
  <si>
    <t>181351003</t>
  </si>
  <si>
    <t>Rozprostření a urovnání ornice v rovině nebo ve svahu sklonu do 1:5 strojně při souvislé ploše do 100 m2, tl. vrstvy do 200 mm</t>
  </si>
  <si>
    <t>https://podminky.urs.cz/item/CS_URS_2023_01/181351003</t>
  </si>
  <si>
    <t>6,5*3,3*2</t>
  </si>
  <si>
    <t>181411131</t>
  </si>
  <si>
    <t>Založení trávníku na půdě předem připravené plochy do 1000 m2 výsevem včetně utažení parkového v rovině nebo na svahu do 1:5</t>
  </si>
  <si>
    <t>https://podminky.urs.cz/item/CS_URS_2023_01/181411131</t>
  </si>
  <si>
    <t>00572410</t>
  </si>
  <si>
    <t>osivo směs travní parková</t>
  </si>
  <si>
    <t>100*0,02 "Přepočtené koeficientem množství</t>
  </si>
  <si>
    <t>451572111</t>
  </si>
  <si>
    <t>Lože pod potrubí, stoky a drobné objekty v otevřeném výkopu z kameniva drobného těženého 0 až 4 mm</t>
  </si>
  <si>
    <t>https://podminky.urs.cz/item/CS_URS_2023_01/451572111</t>
  </si>
  <si>
    <t>(7,5+7,5+15)*0,8*0,1</t>
  </si>
  <si>
    <t>451573111</t>
  </si>
  <si>
    <t>Lože pod potrubí, stoky a drobné objekty v otevřeném výkopu z písku a štěrkopísku do 63 mm</t>
  </si>
  <si>
    <t>https://podminky.urs.cz/item/CS_URS_2023_01/451573111</t>
  </si>
  <si>
    <t>"lože pod retenční nádrž"</t>
  </si>
  <si>
    <t>6,5*3,3*0,2</t>
  </si>
  <si>
    <t>Trubní vedení</t>
  </si>
  <si>
    <t>871315221</t>
  </si>
  <si>
    <t>Kanalizační potrubí z tvrdého PVC v otevřeném výkopu ve sklonu do 20 %, hladkého plnostěnného jednovrstvého, tuhost třídy SN 8 DN 160</t>
  </si>
  <si>
    <t>https://podminky.urs.cz/item/CS_URS_2023_01/871315221</t>
  </si>
  <si>
    <t>7,5+7,5+15</t>
  </si>
  <si>
    <t>894811113R</t>
  </si>
  <si>
    <t>Montáž a dodávka retenční nádrže dle výkresové dokumenace</t>
  </si>
  <si>
    <t>894812113</t>
  </si>
  <si>
    <t>Revizní a čistící šachta z polypropylenu PP pro hladké trouby DN 315 šachtové dno (DN šachty / DN trubního vedení) DN 315/150 pravý a levý přítok</t>
  </si>
  <si>
    <t>https://podminky.urs.cz/item/CS_URS_2023_01/894812113</t>
  </si>
  <si>
    <t>894812132</t>
  </si>
  <si>
    <t>Revizní a čistící šachta z polypropylenu PP pro hladké trouby DN 315 roura šachtová korugovaná bez hrdla, světlé hloubky 2000 mm</t>
  </si>
  <si>
    <t>https://podminky.urs.cz/item/CS_URS_2023_01/894812132</t>
  </si>
  <si>
    <t>894812149</t>
  </si>
  <si>
    <t>Revizní a čistící šachta z polypropylenu PP pro hladké trouby DN 315 roura šachtová korugovaná Příplatek k cenám 2131 - 2142 za uříznutí šachtové roury</t>
  </si>
  <si>
    <t>https://podminky.urs.cz/item/CS_URS_2023_01/894812149</t>
  </si>
  <si>
    <t>894812156</t>
  </si>
  <si>
    <t>Revizní a čistící šachta z polypropylenu PP pro hladké trouby DN 315 poklop plastový s teleskopickou trubkou</t>
  </si>
  <si>
    <t>https://podminky.urs.cz/item/CS_URS_2023_01/894812156</t>
  </si>
  <si>
    <t>894812199R</t>
  </si>
  <si>
    <t>Montáž a dodávka šachty ŠB dle výkresové dokumentace</t>
  </si>
  <si>
    <t>HZS2211</t>
  </si>
  <si>
    <t>Hodinové zúčtovací sazby profesí PSV provádění stavebních instalací instalatér</t>
  </si>
  <si>
    <t>https://podminky.urs.cz/item/CS_URS_2023_01/HZS2211</t>
  </si>
  <si>
    <t>"napojení na stávající kanalizace a jiné práce"</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</si>
  <si>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</si>
  <si>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</si>
  <si>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</si>
  <si>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</si>
  <si>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</si>
  <si>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</si>
  <si>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Vedlejší rozpočtové náklady</t>
  </si>
  <si>
    <t>041703002</t>
  </si>
  <si>
    <t>Náklady na zbudování, údržbu a zrušení prostředků a konstrukcí na zajištění kolektivní bezpečnosti osob.</t>
  </si>
  <si>
    <t>Poznámka k položce:_x000D_
Poznámka k položce: Poznámka k položce: "Poznámka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</si>
  <si>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VRN1</t>
  </si>
  <si>
    <t>Průzkumné, geodetické a projektové práce</t>
  </si>
  <si>
    <t>013254000</t>
  </si>
  <si>
    <t>Dokumentace skutečného provedení stavby</t>
  </si>
  <si>
    <t>https://podminky.urs.cz/item/CS_URS_2022_01/013254000</t>
  </si>
  <si>
    <t>013294000</t>
  </si>
  <si>
    <t>Dílenská dokumentace</t>
  </si>
  <si>
    <t>https://podminky.urs.cz/item/CS_URS_2022_01/013294000</t>
  </si>
  <si>
    <t>VRN2</t>
  </si>
  <si>
    <t>Příprava staveniště</t>
  </si>
  <si>
    <t>020001000</t>
  </si>
  <si>
    <t>https://podminky.urs.cz/item/CS_URS_2022_01/020001000</t>
  </si>
  <si>
    <t>Poznámka k položce:_x000D_
Poznámka k položce: 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t>
  </si>
  <si>
    <t>VRN3</t>
  </si>
  <si>
    <t>Zařízení staveniště</t>
  </si>
  <si>
    <t>030001000</t>
  </si>
  <si>
    <t>https://podminky.urs.cz/item/CS_URS_2022_01/030001000</t>
  </si>
  <si>
    <t>Poznámka k položce:_x000D_
Poznámka k položce: Náklady na provoz a údržbu zařízení staveniště</t>
  </si>
  <si>
    <t>033103000</t>
  </si>
  <si>
    <t>Připojení energií</t>
  </si>
  <si>
    <t>CS ÚRS 2021 01</t>
  </si>
  <si>
    <t>https://podminky.urs.cz/item/CS_URS_2021_01/033103000</t>
  </si>
  <si>
    <t>034103000</t>
  </si>
  <si>
    <t>Oplocení staveniště</t>
  </si>
  <si>
    <t>https://podminky.urs.cz/item/CS_URS_2022_01/034103000</t>
  </si>
  <si>
    <t>034303000</t>
  </si>
  <si>
    <t>Dopravní značení na staveništi</t>
  </si>
  <si>
    <t>https://podminky.urs.cz/item/CS_URS_2022_01/034303000</t>
  </si>
  <si>
    <t>039103000</t>
  </si>
  <si>
    <t>Rozebrání, bourání a odvoz zařízení staveniště</t>
  </si>
  <si>
    <t>https://podminky.urs.cz/item/CS_URS_2022_01/039103000</t>
  </si>
  <si>
    <t>Poznámka k položce:_x000D_
Poznámka k položce: "Náklady na demontáž/odstranění objektů ZS a jejich odvozu a náklady na uvedení pozemku do původního stavu včetně nákladů s tím spojených. "</t>
  </si>
  <si>
    <t>VRN4</t>
  </si>
  <si>
    <t>Inženýrská činnost</t>
  </si>
  <si>
    <t>043103000</t>
  </si>
  <si>
    <t>Zkoušky bez rozlišení</t>
  </si>
  <si>
    <t>https://podminky.urs.cz/item/CS_URS_2022_01/043103000</t>
  </si>
  <si>
    <t>Poznámka k položce:_x000D_
Poznámka k položce: Náklady na provedení zkoušek, revizí a měření</t>
  </si>
  <si>
    <t>045203000</t>
  </si>
  <si>
    <t>Kompletační činnost</t>
  </si>
  <si>
    <t>https://podminky.urs.cz/item/CS_URS_2022_01/045203000</t>
  </si>
  <si>
    <t>049002000</t>
  </si>
  <si>
    <t>Ostatní inženýrská činnost</t>
  </si>
  <si>
    <t>https://podminky.urs.cz/item/CS_URS_2022_01/049002000</t>
  </si>
  <si>
    <t>Poznámka k položce:_x000D_
Poznámka k položce: Vytyčení inženýrských sítí O2, RWE, CEZ atd.</t>
  </si>
  <si>
    <t>049103000</t>
  </si>
  <si>
    <t>Inženýrská činnost inženýrská činnost ostatní náklady vzniklé v souvislosti s realizací stavby</t>
  </si>
  <si>
    <t>VRN7</t>
  </si>
  <si>
    <t>Provozní vlivy</t>
  </si>
  <si>
    <t>071002000</t>
  </si>
  <si>
    <t>Provoz investora, třetích osob</t>
  </si>
  <si>
    <t>https://podminky.urs.cz/item/CS_URS_2022_01/071002000</t>
  </si>
  <si>
    <t>Poznámka k položce:_x000D_
Poznámka k položce: Náklad na zvýšení rozpočtových nákladů z titulu rušení dopravy vně i uvnitř staveniště, vlivu prostředí, přestávek v práci nařízených investorem a ostatních vlivů způsobených investorem.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</si>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</sst>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3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9"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3" fillId="4"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1" fillId="0" borderId="0" xfId="1" applyFont="1" applyAlignment="1">
      <alignment horizontal="center"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2" fillId="0" borderId="0" xfId="0" applyFont="1" applyAlignment="1">
      <alignment horizontal="left" vertical="center"/>
    </xf>
    <xf numFmtId="0" fontId="0" fillId="0" borderId="4" xfId="0" applyBorder="1" applyAlignment="1">
      <alignment vertical="center" wrapText="1"/>
    </xf>
    <xf numFmtId="0" fontId="19"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4" fontId="25" fillId="0" borderId="0" xfId="0" applyNumberFormat="1" applyFont="1"/>
    <xf numFmtId="166" fontId="34" fillId="0" borderId="13"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0" fontId="8" fillId="0" borderId="16"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3" xfId="0" applyFont="1" applyBorder="1" applyAlignment="1">
      <alignment horizontal="center" vertical="center"/>
    </xf>
    <xf numFmtId="49" fontId="23" fillId="0" borderId="23" xfId="0" applyNumberFormat="1" applyFont="1" applyBorder="1" applyAlignment="1">
      <alignment horizontal="left" vertical="center" wrapText="1"/>
    </xf>
    <xf numFmtId="0" fontId="23" fillId="0" borderId="23" xfId="0" applyFont="1" applyBorder="1" applyAlignment="1">
      <alignment horizontal="left" vertical="center" wrapText="1"/>
    </xf>
    <xf numFmtId="0" fontId="23" fillId="0" borderId="23" xfId="0" applyFont="1" applyBorder="1" applyAlignment="1">
      <alignment horizontal="center" vertical="center" wrapText="1"/>
    </xf>
    <xf numFmtId="167" fontId="23" fillId="0" borderId="23" xfId="0" applyNumberFormat="1" applyFont="1" applyBorder="1" applyAlignment="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lignment vertical="center"/>
    </xf>
    <xf numFmtId="0" fontId="24" fillId="2" borderId="15"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0" fontId="24" fillId="0" borderId="16" xfId="0" applyFont="1" applyBorder="1" applyAlignment="1">
      <alignment horizontal="lef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166" fontId="24" fillId="0" borderId="21" xfId="0" applyNumberFormat="1" applyFont="1" applyBorder="1" applyAlignment="1">
      <alignment vertical="center"/>
    </xf>
    <xf numFmtId="0" fontId="24" fillId="0" borderId="22" xfId="0" applyFont="1" applyBorder="1" applyAlignment="1">
      <alignment horizontal="left" vertical="center"/>
    </xf>
    <xf numFmtId="0" fontId="0" fillId="0" borderId="0" xfId="0" applyAlignment="1">
      <alignment vertical="top"/>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6" fillId="0" borderId="29" xfId="0" applyFont="1" applyBorder="1" applyAlignment="1">
      <alignment vertical="center" wrapText="1"/>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6" fillId="0" borderId="29"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0" fontId="23"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5" fillId="0" borderId="0" xfId="0" applyNumberFormat="1" applyFont="1" applyAlignment="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0" fontId="23" fillId="4" borderId="8" xfId="0" applyFont="1" applyFill="1" applyBorder="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8" fillId="0" borderId="0" xfId="0" applyNumberFormat="1" applyFont="1" applyAlignment="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0" fillId="0" borderId="0" xfId="0" applyAlignment="1"/>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1" xfId="0" applyFont="1" applyBorder="1" applyAlignment="1">
      <alignment vertical="top"/>
    </xf>
    <xf numFmtId="0" fontId="13" fillId="0" borderId="0" xfId="0" applyFont="1" applyAlignment="1">
      <alignment vertical="top"/>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7" xfId="0" applyFont="1" applyBorder="1" applyAlignment="1">
      <alignment vertical="top"/>
    </xf>
    <xf numFmtId="0" fontId="13" fillId="0" borderId="28" xfId="0" applyFont="1" applyBorder="1" applyAlignment="1">
      <alignment vertical="top"/>
    </xf>
    <xf numFmtId="0" fontId="13" fillId="0" borderId="30" xfId="0" applyFont="1" applyBorder="1" applyAlignment="1">
      <alignment vertical="top"/>
    </xf>
    <xf numFmtId="0" fontId="13" fillId="0" borderId="29" xfId="0" applyFont="1" applyBorder="1" applyAlignment="1">
      <alignment vertical="top"/>
    </xf>
    <xf numFmtId="0" fontId="13" fillId="0" borderId="31" xfId="0" applyFont="1" applyBorder="1" applyAlignment="1">
      <alignmen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72456" TargetMode="External"/><Relationship Id="rId21" Type="http://schemas.openxmlformats.org/officeDocument/2006/relationships/hyperlink" Target="https://podminky.urs.cz/item/CS_URS_2023_02/965042141" TargetMode="External"/><Relationship Id="rId42" Type="http://schemas.openxmlformats.org/officeDocument/2006/relationships/hyperlink" Target="https://podminky.urs.cz/item/CS_URS_2023_02/978013191" TargetMode="External"/><Relationship Id="rId47" Type="http://schemas.openxmlformats.org/officeDocument/2006/relationships/hyperlink" Target="https://podminky.urs.cz/item/CS_URS_2023_02/997013602" TargetMode="External"/><Relationship Id="rId63" Type="http://schemas.openxmlformats.org/officeDocument/2006/relationships/hyperlink" Target="https://podminky.urs.cz/item/CS_URS_2023_02/7623358R1" TargetMode="External"/><Relationship Id="rId68" Type="http://schemas.openxmlformats.org/officeDocument/2006/relationships/hyperlink" Target="https://podminky.urs.cz/item/CS_URS_2023_02/763411821" TargetMode="External"/><Relationship Id="rId84" Type="http://schemas.openxmlformats.org/officeDocument/2006/relationships/hyperlink" Target="https://podminky.urs.cz/item/CS_URS_2023_02/HZS2121" TargetMode="External"/><Relationship Id="rId16" Type="http://schemas.openxmlformats.org/officeDocument/2006/relationships/hyperlink" Target="https://podminky.urs.cz/item/CS_URS_2023_02/962052211" TargetMode="External"/><Relationship Id="rId11" Type="http://schemas.openxmlformats.org/officeDocument/2006/relationships/hyperlink" Target="https://podminky.urs.cz/item/CS_URS_2023_02/962031132" TargetMode="External"/><Relationship Id="rId32" Type="http://schemas.openxmlformats.org/officeDocument/2006/relationships/hyperlink" Target="https://podminky.urs.cz/item/CS_URS_2023_02/971033651" TargetMode="External"/><Relationship Id="rId37" Type="http://schemas.openxmlformats.org/officeDocument/2006/relationships/hyperlink" Target="https://podminky.urs.cz/item/CS_URS_2023_02/972055491" TargetMode="External"/><Relationship Id="rId53" Type="http://schemas.openxmlformats.org/officeDocument/2006/relationships/hyperlink" Target="https://podminky.urs.cz/item/CS_URS_2023_02/997013813" TargetMode="External"/><Relationship Id="rId58" Type="http://schemas.openxmlformats.org/officeDocument/2006/relationships/hyperlink" Target="https://podminky.urs.cz/item/CS_URS_2023_02/713140813" TargetMode="External"/><Relationship Id="rId74" Type="http://schemas.openxmlformats.org/officeDocument/2006/relationships/hyperlink" Target="https://podminky.urs.cz/item/CS_URS_2023_02/766691914" TargetMode="External"/><Relationship Id="rId79" Type="http://schemas.openxmlformats.org/officeDocument/2006/relationships/hyperlink" Target="https://podminky.urs.cz/item/CS_URS_2023_02/767991801" TargetMode="External"/><Relationship Id="rId5" Type="http://schemas.openxmlformats.org/officeDocument/2006/relationships/hyperlink" Target="https://podminky.urs.cz/item/CS_URS_2023_02/162211319" TargetMode="External"/><Relationship Id="rId19" Type="http://schemas.openxmlformats.org/officeDocument/2006/relationships/hyperlink" Target="https://podminky.urs.cz/item/CS_URS_2023_02/963042819" TargetMode="External"/><Relationship Id="rId14" Type="http://schemas.openxmlformats.org/officeDocument/2006/relationships/hyperlink" Target="https://podminky.urs.cz/item/CS_URS_2023_02/962042321" TargetMode="External"/><Relationship Id="rId22" Type="http://schemas.openxmlformats.org/officeDocument/2006/relationships/hyperlink" Target="https://podminky.urs.cz/item/CS_URS_2023_02/965045113" TargetMode="External"/><Relationship Id="rId27" Type="http://schemas.openxmlformats.org/officeDocument/2006/relationships/hyperlink" Target="https://podminky.urs.cz/item/CS_URS_2023_02/968082015"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2055241" TargetMode="External"/><Relationship Id="rId43" Type="http://schemas.openxmlformats.org/officeDocument/2006/relationships/hyperlink" Target="https://podminky.urs.cz/item/CS_URS_2023_02/997013213" TargetMode="External"/><Relationship Id="rId48" Type="http://schemas.openxmlformats.org/officeDocument/2006/relationships/hyperlink" Target="https://podminky.urs.cz/item/CS_URS_2023_02/997013603" TargetMode="External"/><Relationship Id="rId56" Type="http://schemas.openxmlformats.org/officeDocument/2006/relationships/hyperlink" Target="https://podminky.urs.cz/item/CS_URS_2023_02/712990813" TargetMode="External"/><Relationship Id="rId64" Type="http://schemas.openxmlformats.org/officeDocument/2006/relationships/hyperlink" Target="https://podminky.urs.cz/item/CS_URS_2023_02/762341811" TargetMode="External"/><Relationship Id="rId69" Type="http://schemas.openxmlformats.org/officeDocument/2006/relationships/hyperlink" Target="https://podminky.urs.cz/item/CS_URS_2023_02/763431802" TargetMode="External"/><Relationship Id="rId77" Type="http://schemas.openxmlformats.org/officeDocument/2006/relationships/hyperlink" Target="https://podminky.urs.cz/item/CS_URS_2023_02/767161824" TargetMode="External"/><Relationship Id="rId8" Type="http://schemas.openxmlformats.org/officeDocument/2006/relationships/hyperlink" Target="https://podminky.urs.cz/item/CS_URS_2023_02/167151101" TargetMode="External"/><Relationship Id="rId51" Type="http://schemas.openxmlformats.org/officeDocument/2006/relationships/hyperlink" Target="https://podminky.urs.cz/item/CS_URS_2023_02/997013804" TargetMode="External"/><Relationship Id="rId72" Type="http://schemas.openxmlformats.org/officeDocument/2006/relationships/hyperlink" Target="https://podminky.urs.cz/item/CS_URS_2023_02/766421821" TargetMode="External"/><Relationship Id="rId80" Type="http://schemas.openxmlformats.org/officeDocument/2006/relationships/hyperlink" Target="https://podminky.urs.cz/item/CS_URS_2023_02/771271812" TargetMode="External"/><Relationship Id="rId85" Type="http://schemas.openxmlformats.org/officeDocument/2006/relationships/hyperlink" Target="https://podminky.urs.cz/item/CS_URS_2023_02/HZS2231" TargetMode="External"/><Relationship Id="rId3" Type="http://schemas.openxmlformats.org/officeDocument/2006/relationships/hyperlink" Target="https://podminky.urs.cz/item/CS_URS_2023_02/139711111" TargetMode="External"/><Relationship Id="rId12" Type="http://schemas.openxmlformats.org/officeDocument/2006/relationships/hyperlink" Target="https://podminky.urs.cz/item/CS_URS_2023_02/962031133" TargetMode="External"/><Relationship Id="rId17" Type="http://schemas.openxmlformats.org/officeDocument/2006/relationships/hyperlink" Target="https://podminky.urs.cz/item/CS_URS_2023_02/963012510" TargetMode="External"/><Relationship Id="rId25" Type="http://schemas.openxmlformats.org/officeDocument/2006/relationships/hyperlink" Target="https://podminky.urs.cz/item/CS_URS_2023_02/968072455" TargetMode="External"/><Relationship Id="rId33" Type="http://schemas.openxmlformats.org/officeDocument/2006/relationships/hyperlink" Target="https://podminky.urs.cz/item/CS_URS_2023_02/971033681" TargetMode="External"/><Relationship Id="rId38" Type="http://schemas.openxmlformats.org/officeDocument/2006/relationships/hyperlink" Target="https://podminky.urs.cz/item/CS_URS_2023_02/972055691" TargetMode="External"/><Relationship Id="rId46" Type="http://schemas.openxmlformats.org/officeDocument/2006/relationships/hyperlink" Target="https://podminky.urs.cz/item/CS_URS_2023_02/997013601" TargetMode="External"/><Relationship Id="rId59" Type="http://schemas.openxmlformats.org/officeDocument/2006/relationships/hyperlink" Target="https://podminky.urs.cz/item/CS_URS_2023_02/713140821" TargetMode="External"/><Relationship Id="rId67" Type="http://schemas.openxmlformats.org/officeDocument/2006/relationships/hyperlink" Target="https://podminky.urs.cz/item/CS_URS_2023_02/763411811" TargetMode="External"/><Relationship Id="rId20" Type="http://schemas.openxmlformats.org/officeDocument/2006/relationships/hyperlink" Target="https://podminky.urs.cz/item/CS_URS_2023_02/963053936" TargetMode="External"/><Relationship Id="rId41" Type="http://schemas.openxmlformats.org/officeDocument/2006/relationships/hyperlink" Target="https://podminky.urs.cz/item/CS_URS_2023_02/978011191" TargetMode="External"/><Relationship Id="rId54" Type="http://schemas.openxmlformats.org/officeDocument/2006/relationships/hyperlink" Target="https://podminky.urs.cz/item/CS_URS_2023_02/997013814" TargetMode="External"/><Relationship Id="rId62" Type="http://schemas.openxmlformats.org/officeDocument/2006/relationships/hyperlink" Target="https://podminky.urs.cz/item/CS_URS_2023_02/721210823" TargetMode="External"/><Relationship Id="rId70" Type="http://schemas.openxmlformats.org/officeDocument/2006/relationships/hyperlink" Target="https://podminky.urs.cz/item/CS_URS_2023_02/764002851" TargetMode="External"/><Relationship Id="rId75" Type="http://schemas.openxmlformats.org/officeDocument/2006/relationships/hyperlink" Target="https://podminky.urs.cz/item/CS_URS_2023_02/766691915" TargetMode="External"/><Relationship Id="rId83" Type="http://schemas.openxmlformats.org/officeDocument/2006/relationships/hyperlink" Target="https://podminky.urs.cz/item/CS_URS_2023_02/776201812" TargetMode="External"/><Relationship Id="rId1" Type="http://schemas.openxmlformats.org/officeDocument/2006/relationships/hyperlink" Target="https://podminky.urs.cz/item/CS_URS_2023_02/113106121" TargetMode="External"/><Relationship Id="rId6" Type="http://schemas.openxmlformats.org/officeDocument/2006/relationships/hyperlink" Target="https://podminky.urs.cz/item/CS_URS_2023_02/162351104" TargetMode="External"/><Relationship Id="rId15" Type="http://schemas.openxmlformats.org/officeDocument/2006/relationships/hyperlink" Target="https://podminky.urs.cz/item/CS_URS_2023_02/962052210" TargetMode="External"/><Relationship Id="rId23" Type="http://schemas.openxmlformats.org/officeDocument/2006/relationships/hyperlink" Target="https://podminky.urs.cz/item/CS_URS_2023_02/96607113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2055341" TargetMode="External"/><Relationship Id="rId49" Type="http://schemas.openxmlformats.org/officeDocument/2006/relationships/hyperlink" Target="https://podminky.urs.cz/item/CS_URS_2023_02/997013607" TargetMode="External"/><Relationship Id="rId57" Type="http://schemas.openxmlformats.org/officeDocument/2006/relationships/hyperlink" Target="https://podminky.urs.cz/item/CS_URS_2023_02/713120821" TargetMode="External"/><Relationship Id="rId10" Type="http://schemas.openxmlformats.org/officeDocument/2006/relationships/hyperlink" Target="https://podminky.urs.cz/item/CS_URS_2023_02/961055111" TargetMode="External"/><Relationship Id="rId31" Type="http://schemas.openxmlformats.org/officeDocument/2006/relationships/hyperlink" Target="https://podminky.urs.cz/item/CS_URS_2023_02/971033581" TargetMode="External"/><Relationship Id="rId44" Type="http://schemas.openxmlformats.org/officeDocument/2006/relationships/hyperlink" Target="https://podminky.urs.cz/item/CS_URS_2023_02/997013501" TargetMode="External"/><Relationship Id="rId52" Type="http://schemas.openxmlformats.org/officeDocument/2006/relationships/hyperlink" Target="https://podminky.urs.cz/item/CS_URS_2023_02/997013811" TargetMode="External"/><Relationship Id="rId60" Type="http://schemas.openxmlformats.org/officeDocument/2006/relationships/hyperlink" Target="https://podminky.urs.cz/item/CS_URS_2023_02/713140823" TargetMode="External"/><Relationship Id="rId65" Type="http://schemas.openxmlformats.org/officeDocument/2006/relationships/hyperlink" Target="https://podminky.urs.cz/item/CS_URS_2023_02/762430812" TargetMode="External"/><Relationship Id="rId73" Type="http://schemas.openxmlformats.org/officeDocument/2006/relationships/hyperlink" Target="https://podminky.urs.cz/item/CS_URS_2023_02/766441823" TargetMode="External"/><Relationship Id="rId78" Type="http://schemas.openxmlformats.org/officeDocument/2006/relationships/hyperlink" Target="https://podminky.urs.cz/item/CS_URS_2023_02/767581803" TargetMode="External"/><Relationship Id="rId81" Type="http://schemas.openxmlformats.org/officeDocument/2006/relationships/hyperlink" Target="https://podminky.urs.cz/item/CS_URS_2023_02/771271832" TargetMode="External"/><Relationship Id="rId86" Type="http://schemas.openxmlformats.org/officeDocument/2006/relationships/drawing" Target="../drawings/drawing2.xml"/><Relationship Id="rId4" Type="http://schemas.openxmlformats.org/officeDocument/2006/relationships/hyperlink" Target="https://podminky.urs.cz/item/CS_URS_2023_02/1622113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230" TargetMode="External"/><Relationship Id="rId18" Type="http://schemas.openxmlformats.org/officeDocument/2006/relationships/hyperlink" Target="https://podminky.urs.cz/item/CS_URS_2023_02/963012520" TargetMode="External"/><Relationship Id="rId39" Type="http://schemas.openxmlformats.org/officeDocument/2006/relationships/hyperlink" Target="https://podminky.urs.cz/item/CS_URS_2023_02/977151115" TargetMode="External"/><Relationship Id="rId34" Type="http://schemas.openxmlformats.org/officeDocument/2006/relationships/hyperlink" Target="https://podminky.urs.cz/item/CS_URS_2023_02/972055141" TargetMode="External"/><Relationship Id="rId50" Type="http://schemas.openxmlformats.org/officeDocument/2006/relationships/hyperlink" Target="https://podminky.urs.cz/item/CS_URS_2023_02/997013631" TargetMode="External"/><Relationship Id="rId55" Type="http://schemas.openxmlformats.org/officeDocument/2006/relationships/hyperlink" Target="https://podminky.urs.cz/item/CS_URS_2023_02/712361802" TargetMode="External"/><Relationship Id="rId76" Type="http://schemas.openxmlformats.org/officeDocument/2006/relationships/hyperlink" Target="https://podminky.urs.cz/item/CS_URS_2023_02/767112812" TargetMode="External"/><Relationship Id="rId7" Type="http://schemas.openxmlformats.org/officeDocument/2006/relationships/hyperlink" Target="https://podminky.urs.cz/item/CS_URS_2023_02/162751113" TargetMode="External"/><Relationship Id="rId71" Type="http://schemas.openxmlformats.org/officeDocument/2006/relationships/hyperlink" Target="https://podminky.urs.cz/item/CS_URS_2023_02/764002871" TargetMode="External"/><Relationship Id="rId2" Type="http://schemas.openxmlformats.org/officeDocument/2006/relationships/hyperlink" Target="https://podminky.urs.cz/item/CS_URS_2023_02/113107323" TargetMode="External"/><Relationship Id="rId29" Type="http://schemas.openxmlformats.org/officeDocument/2006/relationships/hyperlink" Target="https://podminky.urs.cz/item/CS_URS_2023_02/968082017" TargetMode="External"/><Relationship Id="rId24" Type="http://schemas.openxmlformats.org/officeDocument/2006/relationships/hyperlink" Target="https://podminky.urs.cz/item/CS_URS_2023_02/966080105" TargetMode="External"/><Relationship Id="rId40" Type="http://schemas.openxmlformats.org/officeDocument/2006/relationships/hyperlink" Target="https://podminky.urs.cz/item/CS_URS_2023_02/977211112" TargetMode="External"/><Relationship Id="rId45" Type="http://schemas.openxmlformats.org/officeDocument/2006/relationships/hyperlink" Target="https://podminky.urs.cz/item/CS_URS_2023_02/997013509" TargetMode="External"/><Relationship Id="rId66" Type="http://schemas.openxmlformats.org/officeDocument/2006/relationships/hyperlink" Target="https://podminky.urs.cz/item/CS_URS_2023_02/762953801" TargetMode="External"/><Relationship Id="rId61" Type="http://schemas.openxmlformats.org/officeDocument/2006/relationships/hyperlink" Target="https://podminky.urs.cz/item/CS_URS_2023_02/713140823.1" TargetMode="External"/><Relationship Id="rId82" Type="http://schemas.openxmlformats.org/officeDocument/2006/relationships/hyperlink" Target="https://podminky.urs.cz/item/CS_URS_2023_02/771571810"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3_02/713141311" TargetMode="External"/><Relationship Id="rId21" Type="http://schemas.openxmlformats.org/officeDocument/2006/relationships/hyperlink" Target="https://podminky.urs.cz/item/CS_URS_2023_02/342272245" TargetMode="External"/><Relationship Id="rId42" Type="http://schemas.openxmlformats.org/officeDocument/2006/relationships/hyperlink" Target="https://podminky.urs.cz/item/CS_URS_2023_02/611142001" TargetMode="External"/><Relationship Id="rId63" Type="http://schemas.openxmlformats.org/officeDocument/2006/relationships/hyperlink" Target="https://podminky.urs.cz/item/CS_URS_2023_02/622221132" TargetMode="External"/><Relationship Id="rId84" Type="http://schemas.openxmlformats.org/officeDocument/2006/relationships/hyperlink" Target="https://podminky.urs.cz/item/CS_URS_2023_02/941111212" TargetMode="External"/><Relationship Id="rId138" Type="http://schemas.openxmlformats.org/officeDocument/2006/relationships/hyperlink" Target="https://podminky.urs.cz/item/CS_URS_2023_02/764224409" TargetMode="External"/><Relationship Id="rId159" Type="http://schemas.openxmlformats.org/officeDocument/2006/relationships/hyperlink" Target="https://podminky.urs.cz/item/CS_URS_2024_02/767995114" TargetMode="External"/><Relationship Id="rId170" Type="http://schemas.openxmlformats.org/officeDocument/2006/relationships/hyperlink" Target="https://podminky.urs.cz/item/CS_URS_2023_02/776141111" TargetMode="External"/><Relationship Id="rId107" Type="http://schemas.openxmlformats.org/officeDocument/2006/relationships/hyperlink" Target="https://podminky.urs.cz/item/CS_URS_2023_02/712771221" TargetMode="External"/><Relationship Id="rId11" Type="http://schemas.openxmlformats.org/officeDocument/2006/relationships/hyperlink" Target="https://podminky.urs.cz/item/CS_URS_2023_02/311272221" TargetMode="External"/><Relationship Id="rId32" Type="http://schemas.openxmlformats.org/officeDocument/2006/relationships/hyperlink" Target="https://podminky.urs.cz/item/CS_URS_2023_02/417361821" TargetMode="External"/><Relationship Id="rId53" Type="http://schemas.openxmlformats.org/officeDocument/2006/relationships/hyperlink" Target="https://podminky.urs.cz/item/CS_URS_2023_02/622142001" TargetMode="External"/><Relationship Id="rId74" Type="http://schemas.openxmlformats.org/officeDocument/2006/relationships/hyperlink" Target="https://podminky.urs.cz/item/CS_URS_2023_02/631311113" TargetMode="External"/><Relationship Id="rId128" Type="http://schemas.openxmlformats.org/officeDocument/2006/relationships/hyperlink" Target="https://podminky.urs.cz/item/CS_URS_2023_02/763113351" TargetMode="External"/><Relationship Id="rId149" Type="http://schemas.openxmlformats.org/officeDocument/2006/relationships/hyperlink" Target="https://podminky.urs.cz/item/CS_URS_2023_02/766660163" TargetMode="External"/><Relationship Id="rId5" Type="http://schemas.openxmlformats.org/officeDocument/2006/relationships/hyperlink" Target="https://podminky.urs.cz/item/CS_URS_2023_02/273321411" TargetMode="External"/><Relationship Id="rId95" Type="http://schemas.openxmlformats.org/officeDocument/2006/relationships/hyperlink" Target="https://podminky.urs.cz/item/CS_URS_2023_02/952901111" TargetMode="External"/><Relationship Id="rId160" Type="http://schemas.openxmlformats.org/officeDocument/2006/relationships/hyperlink" Target="https://podminky.urs.cz/item/CS_URS_2023_02/998767102" TargetMode="External"/><Relationship Id="rId181" Type="http://schemas.openxmlformats.org/officeDocument/2006/relationships/hyperlink" Target="https://podminky.urs.cz/item/CS_URS_2023_02/783817101" TargetMode="External"/><Relationship Id="rId22" Type="http://schemas.openxmlformats.org/officeDocument/2006/relationships/hyperlink" Target="https://podminky.urs.cz/item/CS_URS_2023_02/346244381" TargetMode="External"/><Relationship Id="rId43" Type="http://schemas.openxmlformats.org/officeDocument/2006/relationships/hyperlink" Target="https://podminky.urs.cz/item/CS_URS_2023_02/611321131" TargetMode="External"/><Relationship Id="rId64" Type="http://schemas.openxmlformats.org/officeDocument/2006/relationships/hyperlink" Target="https://podminky.urs.cz/item/CS_URS_2023_02/622221142" TargetMode="External"/><Relationship Id="rId118" Type="http://schemas.openxmlformats.org/officeDocument/2006/relationships/hyperlink" Target="https://podminky.urs.cz/item/CS_URS_2023_02/998713102" TargetMode="External"/><Relationship Id="rId139" Type="http://schemas.openxmlformats.org/officeDocument/2006/relationships/hyperlink" Target="https://podminky.urs.cz/item/CS_URS_2023_02/764226403" TargetMode="External"/><Relationship Id="rId85" Type="http://schemas.openxmlformats.org/officeDocument/2006/relationships/hyperlink" Target="https://podminky.urs.cz/item/CS_URS_2023_02/941111812" TargetMode="External"/><Relationship Id="rId150" Type="http://schemas.openxmlformats.org/officeDocument/2006/relationships/hyperlink" Target="https://podminky.urs.cz/item/CS_URS_2023_02/766660421" TargetMode="External"/><Relationship Id="rId171" Type="http://schemas.openxmlformats.org/officeDocument/2006/relationships/hyperlink" Target="https://podminky.urs.cz/item/CS_URS_2023_02/776141112" TargetMode="External"/><Relationship Id="rId12" Type="http://schemas.openxmlformats.org/officeDocument/2006/relationships/hyperlink" Target="https://podminky.urs.cz/item/CS_URS_2023_02/311272341" TargetMode="External"/><Relationship Id="rId33" Type="http://schemas.openxmlformats.org/officeDocument/2006/relationships/hyperlink" Target="https://podminky.urs.cz/item/CS_URS_2023_02/430321515" TargetMode="External"/><Relationship Id="rId108" Type="http://schemas.openxmlformats.org/officeDocument/2006/relationships/hyperlink" Target="https://podminky.urs.cz/item/CS_URS_2023_02/712771255" TargetMode="External"/><Relationship Id="rId129" Type="http://schemas.openxmlformats.org/officeDocument/2006/relationships/hyperlink" Target="https://podminky.urs.cz/item/CS_URS_2023_02/763131431" TargetMode="External"/><Relationship Id="rId54" Type="http://schemas.openxmlformats.org/officeDocument/2006/relationships/hyperlink" Target="https://podminky.urs.cz/item/CS_URS_2023_02/622143003" TargetMode="External"/><Relationship Id="rId75" Type="http://schemas.openxmlformats.org/officeDocument/2006/relationships/hyperlink" Target="https://podminky.urs.cz/item/CS_URS_2023_02/631311125" TargetMode="External"/><Relationship Id="rId96" Type="http://schemas.openxmlformats.org/officeDocument/2006/relationships/hyperlink" Target="https://podminky.urs.cz/item/CS_URS_2023_02/953943211" TargetMode="External"/><Relationship Id="rId140" Type="http://schemas.openxmlformats.org/officeDocument/2006/relationships/hyperlink" Target="https://podminky.urs.cz/item/CS_URS_2023_02/764228404" TargetMode="External"/><Relationship Id="rId161" Type="http://schemas.openxmlformats.org/officeDocument/2006/relationships/hyperlink" Target="https://podminky.urs.cz/item/CS_URS_2023_02/771121011" TargetMode="External"/><Relationship Id="rId182" Type="http://schemas.openxmlformats.org/officeDocument/2006/relationships/hyperlink" Target="https://podminky.urs.cz/item/CS_URS_2023_02/784181103" TargetMode="External"/><Relationship Id="rId6" Type="http://schemas.openxmlformats.org/officeDocument/2006/relationships/hyperlink" Target="https://podminky.urs.cz/item/CS_URS_2023_02/311113143" TargetMode="External"/><Relationship Id="rId23" Type="http://schemas.openxmlformats.org/officeDocument/2006/relationships/hyperlink" Target="https://podminky.urs.cz/item/CS_URS_2023_02/411321515" TargetMode="External"/><Relationship Id="rId119" Type="http://schemas.openxmlformats.org/officeDocument/2006/relationships/hyperlink" Target="https://podminky.urs.cz/item/CS_URS_2023_02/998714102" TargetMode="External"/><Relationship Id="rId44" Type="http://schemas.openxmlformats.org/officeDocument/2006/relationships/hyperlink" Target="https://podminky.urs.cz/item/CS_URS_2023_02/612131321" TargetMode="External"/><Relationship Id="rId65" Type="http://schemas.openxmlformats.org/officeDocument/2006/relationships/hyperlink" Target="https://podminky.urs.cz/item/CS_URS_2023_02/622222011" TargetMode="External"/><Relationship Id="rId86" Type="http://schemas.openxmlformats.org/officeDocument/2006/relationships/hyperlink" Target="https://podminky.urs.cz/item/CS_URS_2023_02/944511111" TargetMode="External"/><Relationship Id="rId130" Type="http://schemas.openxmlformats.org/officeDocument/2006/relationships/hyperlink" Target="https://podminky.urs.cz/item/CS_URS_2023_02/763411121R" TargetMode="External"/><Relationship Id="rId151" Type="http://schemas.openxmlformats.org/officeDocument/2006/relationships/hyperlink" Target="https://podminky.urs.cz/item/CS_URS_2023_02/998766102" TargetMode="External"/><Relationship Id="rId172" Type="http://schemas.openxmlformats.org/officeDocument/2006/relationships/hyperlink" Target="https://podminky.urs.cz/item/CS_URS_2023_02/776221111" TargetMode="External"/><Relationship Id="rId13" Type="http://schemas.openxmlformats.org/officeDocument/2006/relationships/hyperlink" Target="https://podminky.urs.cz/item/CS_URS_2023_02/311361821" TargetMode="External"/><Relationship Id="rId18" Type="http://schemas.openxmlformats.org/officeDocument/2006/relationships/hyperlink" Target="https://podminky.urs.cz/item/CS_URS_2023_02/342272205" TargetMode="External"/><Relationship Id="rId39" Type="http://schemas.openxmlformats.org/officeDocument/2006/relationships/hyperlink" Target="https://podminky.urs.cz/item/CS_URS_2023_02/564851011" TargetMode="External"/><Relationship Id="rId109" Type="http://schemas.openxmlformats.org/officeDocument/2006/relationships/hyperlink" Target="https://podminky.urs.cz/item/CS_URS_2023_02/712771401" TargetMode="External"/><Relationship Id="rId34" Type="http://schemas.openxmlformats.org/officeDocument/2006/relationships/hyperlink" Target="https://podminky.urs.cz/item/CS_URS_2023_02/430361821" TargetMode="External"/><Relationship Id="rId50" Type="http://schemas.openxmlformats.org/officeDocument/2006/relationships/hyperlink" Target="https://podminky.urs.cz/item/CS_URS_2023_02/621251105" TargetMode="External"/><Relationship Id="rId55" Type="http://schemas.openxmlformats.org/officeDocument/2006/relationships/hyperlink" Target="https://podminky.urs.cz/item/CS_URS_2023_02/622143004" TargetMode="External"/><Relationship Id="rId76" Type="http://schemas.openxmlformats.org/officeDocument/2006/relationships/hyperlink" Target="https://podminky.urs.cz/item/CS_URS_2023_02/631362021" TargetMode="External"/><Relationship Id="rId97" Type="http://schemas.openxmlformats.org/officeDocument/2006/relationships/hyperlink" Target="https://podminky.urs.cz/item/CS_URS_2023_02/998011002" TargetMode="External"/><Relationship Id="rId104" Type="http://schemas.openxmlformats.org/officeDocument/2006/relationships/hyperlink" Target="https://podminky.urs.cz/item/CS_URS_2023_02/712363115" TargetMode="External"/><Relationship Id="rId120" Type="http://schemas.openxmlformats.org/officeDocument/2006/relationships/hyperlink" Target="https://podminky.urs.cz/item/CS_URS_2023_02/721239114" TargetMode="External"/><Relationship Id="rId125" Type="http://schemas.openxmlformats.org/officeDocument/2006/relationships/hyperlink" Target="https://podminky.urs.cz/item/CS_URS_2023_02/998762102" TargetMode="External"/><Relationship Id="rId141" Type="http://schemas.openxmlformats.org/officeDocument/2006/relationships/hyperlink" Target="https://podminky.urs.cz/item/CS_URS_2023_02/764521403" TargetMode="External"/><Relationship Id="rId146" Type="http://schemas.openxmlformats.org/officeDocument/2006/relationships/hyperlink" Target="https://podminky.urs.cz/item/CS_URS_2023_02/766660082" TargetMode="External"/><Relationship Id="rId167" Type="http://schemas.openxmlformats.org/officeDocument/2006/relationships/hyperlink" Target="https://podminky.urs.cz/item/CS_URS_2023_02/776111115" TargetMode="External"/><Relationship Id="rId188" Type="http://schemas.openxmlformats.org/officeDocument/2006/relationships/drawing" Target="../drawings/drawing3.xml"/><Relationship Id="rId7" Type="http://schemas.openxmlformats.org/officeDocument/2006/relationships/hyperlink" Target="https://podminky.urs.cz/item/CS_URS_2023_02/311235121" TargetMode="External"/><Relationship Id="rId71" Type="http://schemas.openxmlformats.org/officeDocument/2006/relationships/hyperlink" Target="https://podminky.urs.cz/item/CS_URS_2023_02/629991011" TargetMode="External"/><Relationship Id="rId92" Type="http://schemas.openxmlformats.org/officeDocument/2006/relationships/hyperlink" Target="https://podminky.urs.cz/item/CS_URS_2023_02/949111112" TargetMode="External"/><Relationship Id="rId162" Type="http://schemas.openxmlformats.org/officeDocument/2006/relationships/hyperlink" Target="https://podminky.urs.cz/item/CS_URS_2023_02/771474112" TargetMode="External"/><Relationship Id="rId183" Type="http://schemas.openxmlformats.org/officeDocument/2006/relationships/hyperlink" Target="https://podminky.urs.cz/item/CS_URS_2023_02/784211103" TargetMode="External"/><Relationship Id="rId2" Type="http://schemas.openxmlformats.org/officeDocument/2006/relationships/hyperlink" Target="https://podminky.urs.cz/item/CS_URS_2023_02/181912112" TargetMode="External"/><Relationship Id="rId29" Type="http://schemas.openxmlformats.org/officeDocument/2006/relationships/hyperlink" Target="https://podminky.urs.cz/item/CS_URS_2023_02/417321414" TargetMode="External"/><Relationship Id="rId24" Type="http://schemas.openxmlformats.org/officeDocument/2006/relationships/hyperlink" Target="https://podminky.urs.cz/item/CS_URS_2023_02/411351011" TargetMode="External"/><Relationship Id="rId40" Type="http://schemas.openxmlformats.org/officeDocument/2006/relationships/hyperlink" Target="https://podminky.urs.cz/item/CS_URS_2023_02/596811221" TargetMode="External"/><Relationship Id="rId45" Type="http://schemas.openxmlformats.org/officeDocument/2006/relationships/hyperlink" Target="https://podminky.urs.cz/item/CS_URS_2023_02/612142001" TargetMode="External"/><Relationship Id="rId66" Type="http://schemas.openxmlformats.org/officeDocument/2006/relationships/hyperlink" Target="https://podminky.urs.cz/item/CS_URS_2023_02/622251101" TargetMode="External"/><Relationship Id="rId87" Type="http://schemas.openxmlformats.org/officeDocument/2006/relationships/hyperlink" Target="https://podminky.urs.cz/item/CS_URS_2023_02/944511211" TargetMode="External"/><Relationship Id="rId110" Type="http://schemas.openxmlformats.org/officeDocument/2006/relationships/hyperlink" Target="https://podminky.urs.cz/item/CS_URS_2023_02/712771541" TargetMode="External"/><Relationship Id="rId115" Type="http://schemas.openxmlformats.org/officeDocument/2006/relationships/hyperlink" Target="https://podminky.urs.cz/item/CS_URS_2023_02/713141152" TargetMode="External"/><Relationship Id="rId131" Type="http://schemas.openxmlformats.org/officeDocument/2006/relationships/hyperlink" Target="https://podminky.urs.cz/item/CS_URS_2023_02/763431011" TargetMode="External"/><Relationship Id="rId136" Type="http://schemas.openxmlformats.org/officeDocument/2006/relationships/hyperlink" Target="https://podminky.urs.cz/item/CS_URS_2023_02/764222432" TargetMode="External"/><Relationship Id="rId157" Type="http://schemas.openxmlformats.org/officeDocument/2006/relationships/hyperlink" Target="https://podminky.urs.cz/item/CS_URS_2024_02/767995102" TargetMode="External"/><Relationship Id="rId178" Type="http://schemas.openxmlformats.org/officeDocument/2006/relationships/hyperlink" Target="https://podminky.urs.cz/item/CS_URS_2023_01/781494111" TargetMode="External"/><Relationship Id="rId61" Type="http://schemas.openxmlformats.org/officeDocument/2006/relationships/hyperlink" Target="https://podminky.urs.cz/item/CS_URS_2023_02/622221031" TargetMode="External"/><Relationship Id="rId82" Type="http://schemas.openxmlformats.org/officeDocument/2006/relationships/hyperlink" Target="https://podminky.urs.cz/item/CS_URS_2023_02/642946111" TargetMode="External"/><Relationship Id="rId152" Type="http://schemas.openxmlformats.org/officeDocument/2006/relationships/hyperlink" Target="https://podminky.urs.cz/item/CS_URS_2023_02/767620321" TargetMode="External"/><Relationship Id="rId173" Type="http://schemas.openxmlformats.org/officeDocument/2006/relationships/hyperlink" Target="https://podminky.urs.cz/item/CS_URS_2023_02/776241121" TargetMode="External"/><Relationship Id="rId19" Type="http://schemas.openxmlformats.org/officeDocument/2006/relationships/hyperlink" Target="https://podminky.urs.cz/item/CS_URS_2023_02/342272225" TargetMode="External"/><Relationship Id="rId14" Type="http://schemas.openxmlformats.org/officeDocument/2006/relationships/hyperlink" Target="https://podminky.urs.cz/item/CS_URS_2023_02/317361821" TargetMode="External"/><Relationship Id="rId30" Type="http://schemas.openxmlformats.org/officeDocument/2006/relationships/hyperlink" Target="https://podminky.urs.cz/item/CS_URS_2023_02/417351115" TargetMode="External"/><Relationship Id="rId35" Type="http://schemas.openxmlformats.org/officeDocument/2006/relationships/hyperlink" Target="https://podminky.urs.cz/item/CS_URS_2023_02/431351121" TargetMode="External"/><Relationship Id="rId56" Type="http://schemas.openxmlformats.org/officeDocument/2006/relationships/hyperlink" Target="https://podminky.urs.cz/item/CS_URS_2023_02/622151011" TargetMode="External"/><Relationship Id="rId77" Type="http://schemas.openxmlformats.org/officeDocument/2006/relationships/hyperlink" Target="https://podminky.urs.cz/item/CS_URS_2023_02/632451234" TargetMode="External"/><Relationship Id="rId100" Type="http://schemas.openxmlformats.org/officeDocument/2006/relationships/hyperlink" Target="https://podminky.urs.cz/item/CS_URS_2023_02/998711102" TargetMode="External"/><Relationship Id="rId105" Type="http://schemas.openxmlformats.org/officeDocument/2006/relationships/hyperlink" Target="https://podminky.urs.cz/item/CS_URS_2023_02/712363201" TargetMode="External"/><Relationship Id="rId126" Type="http://schemas.openxmlformats.org/officeDocument/2006/relationships/hyperlink" Target="https://podminky.urs.cz/item/CS_URS_2023_02/763111311" TargetMode="External"/><Relationship Id="rId147" Type="http://schemas.openxmlformats.org/officeDocument/2006/relationships/hyperlink" Target="https://podminky.urs.cz/item/CS_URS_2023_02/766660161" TargetMode="External"/><Relationship Id="rId168" Type="http://schemas.openxmlformats.org/officeDocument/2006/relationships/hyperlink" Target="https://podminky.urs.cz/item/CS_URS_2023_02/776111311" TargetMode="External"/><Relationship Id="rId8" Type="http://schemas.openxmlformats.org/officeDocument/2006/relationships/hyperlink" Target="https://podminky.urs.cz/item/CS_URS_2023_02/311235145" TargetMode="External"/><Relationship Id="rId51" Type="http://schemas.openxmlformats.org/officeDocument/2006/relationships/hyperlink" Target="https://podminky.urs.cz/item/CS_URS_2023_02/621531022" TargetMode="External"/><Relationship Id="rId72" Type="http://schemas.openxmlformats.org/officeDocument/2006/relationships/hyperlink" Target="https://podminky.urs.cz/item/CS_URS_2023_02/629995101" TargetMode="External"/><Relationship Id="rId93" Type="http://schemas.openxmlformats.org/officeDocument/2006/relationships/hyperlink" Target="https://podminky.urs.cz/item/CS_URS_2023_02/949111212" TargetMode="External"/><Relationship Id="rId98" Type="http://schemas.openxmlformats.org/officeDocument/2006/relationships/hyperlink" Target="https://podminky.urs.cz/item/CS_URS_2023_02/711411001" TargetMode="External"/><Relationship Id="rId121" Type="http://schemas.openxmlformats.org/officeDocument/2006/relationships/hyperlink" Target="https://podminky.urs.cz/item/CS_URS_2023_02/998721102" TargetMode="External"/><Relationship Id="rId142" Type="http://schemas.openxmlformats.org/officeDocument/2006/relationships/hyperlink" Target="https://podminky.urs.cz/item/CS_URS_2023_02/764528421" TargetMode="External"/><Relationship Id="rId163" Type="http://schemas.openxmlformats.org/officeDocument/2006/relationships/hyperlink" Target="https://podminky.urs.cz/item/CS_URS_2023_02/771574153" TargetMode="External"/><Relationship Id="rId184" Type="http://schemas.openxmlformats.org/officeDocument/2006/relationships/hyperlink" Target="https://podminky.urs.cz/item/CS_URS_2023_02/HZS1291" TargetMode="External"/><Relationship Id="rId3" Type="http://schemas.openxmlformats.org/officeDocument/2006/relationships/hyperlink" Target="https://podminky.urs.cz/item/CS_URS_2023_02/213141111" TargetMode="External"/><Relationship Id="rId25" Type="http://schemas.openxmlformats.org/officeDocument/2006/relationships/hyperlink" Target="https://podminky.urs.cz/item/CS_URS_2023_02/411351012" TargetMode="External"/><Relationship Id="rId46" Type="http://schemas.openxmlformats.org/officeDocument/2006/relationships/hyperlink" Target="https://podminky.urs.cz/item/CS_URS_2023_02/612321131" TargetMode="External"/><Relationship Id="rId67" Type="http://schemas.openxmlformats.org/officeDocument/2006/relationships/hyperlink" Target="https://podminky.urs.cz/item/CS_URS_2023_02/622251105" TargetMode="External"/><Relationship Id="rId116" Type="http://schemas.openxmlformats.org/officeDocument/2006/relationships/hyperlink" Target="https://podminky.urs.cz/item/CS_URS_2023_02/713141243" TargetMode="External"/><Relationship Id="rId137" Type="http://schemas.openxmlformats.org/officeDocument/2006/relationships/hyperlink" Target="https://podminky.urs.cz/item/CS_URS_2023_02/764224408" TargetMode="External"/><Relationship Id="rId158" Type="http://schemas.openxmlformats.org/officeDocument/2006/relationships/hyperlink" Target="https://podminky.urs.cz/item/CS_URS_2024_02/767995113" TargetMode="External"/><Relationship Id="rId20" Type="http://schemas.openxmlformats.org/officeDocument/2006/relationships/hyperlink" Target="https://podminky.urs.cz/item/CS_URS_2023_02/342272235" TargetMode="External"/><Relationship Id="rId41" Type="http://schemas.openxmlformats.org/officeDocument/2006/relationships/hyperlink" Target="https://podminky.urs.cz/item/CS_URS_2023_02/611131321" TargetMode="External"/><Relationship Id="rId62" Type="http://schemas.openxmlformats.org/officeDocument/2006/relationships/hyperlink" Target="https://podminky.urs.cz/item/CS_URS_2023_02/622221043" TargetMode="External"/><Relationship Id="rId83" Type="http://schemas.openxmlformats.org/officeDocument/2006/relationships/hyperlink" Target="https://podminky.urs.cz/item/CS_URS_2023_02/941111112" TargetMode="External"/><Relationship Id="rId88" Type="http://schemas.openxmlformats.org/officeDocument/2006/relationships/hyperlink" Target="https://podminky.urs.cz/item/CS_URS_2023_02/944511811" TargetMode="External"/><Relationship Id="rId111" Type="http://schemas.openxmlformats.org/officeDocument/2006/relationships/hyperlink" Target="https://podminky.urs.cz/item/CS_URS_2024_02/712771613" TargetMode="External"/><Relationship Id="rId132" Type="http://schemas.openxmlformats.org/officeDocument/2006/relationships/hyperlink" Target="https://podminky.urs.cz/item/CS_URS_2023_02/763711224" TargetMode="External"/><Relationship Id="rId153" Type="http://schemas.openxmlformats.org/officeDocument/2006/relationships/hyperlink" Target="https://podminky.urs.cz/item/CS_URS_2023_02/767640111" TargetMode="External"/><Relationship Id="rId174" Type="http://schemas.openxmlformats.org/officeDocument/2006/relationships/hyperlink" Target="https://podminky.urs.cz/item/CS_URS_2023_02/776421111" TargetMode="External"/><Relationship Id="rId179" Type="http://schemas.openxmlformats.org/officeDocument/2006/relationships/hyperlink" Target="https://podminky.urs.cz/item/CS_URS_2023_01/781494511" TargetMode="External"/><Relationship Id="rId15" Type="http://schemas.openxmlformats.org/officeDocument/2006/relationships/hyperlink" Target="https://podminky.urs.cz/item/CS_URS_2023_02/317941121" TargetMode="External"/><Relationship Id="rId36" Type="http://schemas.openxmlformats.org/officeDocument/2006/relationships/hyperlink" Target="https://podminky.urs.cz/item/CS_URS_2023_02/431351122" TargetMode="External"/><Relationship Id="rId57" Type="http://schemas.openxmlformats.org/officeDocument/2006/relationships/hyperlink" Target="https://podminky.urs.cz/item/CS_URS_2023_02/622211011" TargetMode="External"/><Relationship Id="rId106" Type="http://schemas.openxmlformats.org/officeDocument/2006/relationships/hyperlink" Target="https://podminky.urs.cz/item/CS_URS_2023_02/712771001" TargetMode="External"/><Relationship Id="rId127" Type="http://schemas.openxmlformats.org/officeDocument/2006/relationships/hyperlink" Target="https://podminky.urs.cz/item/CS_URS_2023_02/763111321" TargetMode="External"/><Relationship Id="rId10" Type="http://schemas.openxmlformats.org/officeDocument/2006/relationships/hyperlink" Target="https://podminky.urs.cz/item/CS_URS_2023_02/311272141" TargetMode="External"/><Relationship Id="rId31" Type="http://schemas.openxmlformats.org/officeDocument/2006/relationships/hyperlink" Target="https://podminky.urs.cz/item/CS_URS_2023_02/417351116" TargetMode="External"/><Relationship Id="rId52" Type="http://schemas.openxmlformats.org/officeDocument/2006/relationships/hyperlink" Target="https://podminky.urs.cz/item/CS_URS_2023_02/622131321" TargetMode="External"/><Relationship Id="rId73" Type="http://schemas.openxmlformats.org/officeDocument/2006/relationships/hyperlink" Target="https://podminky.urs.cz/item/CS_URS_2023_02/629999011" TargetMode="External"/><Relationship Id="rId78" Type="http://schemas.openxmlformats.org/officeDocument/2006/relationships/hyperlink" Target="https://podminky.urs.cz/item/CS_URS_2023_02/632451292" TargetMode="External"/><Relationship Id="rId94" Type="http://schemas.openxmlformats.org/officeDocument/2006/relationships/hyperlink" Target="https://podminky.urs.cz/item/CS_URS_2023_02/949111812" TargetMode="External"/><Relationship Id="rId99" Type="http://schemas.openxmlformats.org/officeDocument/2006/relationships/hyperlink" Target="https://podminky.urs.cz/item/CS_URS_2023_02/711441559" TargetMode="External"/><Relationship Id="rId101" Type="http://schemas.openxmlformats.org/officeDocument/2006/relationships/hyperlink" Target="https://podminky.urs.cz/item/CS_URS_2023_02/712311101" TargetMode="External"/><Relationship Id="rId122" Type="http://schemas.openxmlformats.org/officeDocument/2006/relationships/hyperlink" Target="https://podminky.urs.cz/item/CS_URS_2023_02/762511286" TargetMode="External"/><Relationship Id="rId143" Type="http://schemas.openxmlformats.org/officeDocument/2006/relationships/hyperlink" Target="https://podminky.urs.cz/item/CS_URS_2023_02/998764102" TargetMode="External"/><Relationship Id="rId148" Type="http://schemas.openxmlformats.org/officeDocument/2006/relationships/hyperlink" Target="https://podminky.urs.cz/item/CS_URS_2023_02/766660162" TargetMode="External"/><Relationship Id="rId164" Type="http://schemas.openxmlformats.org/officeDocument/2006/relationships/hyperlink" Target="https://podminky.urs.cz/item/CS_URS_2023_02/771574414" TargetMode="External"/><Relationship Id="rId169" Type="http://schemas.openxmlformats.org/officeDocument/2006/relationships/hyperlink" Target="https://podminky.urs.cz/item/CS_URS_2023_02/776121112" TargetMode="External"/><Relationship Id="rId185" Type="http://schemas.openxmlformats.org/officeDocument/2006/relationships/hyperlink" Target="https://podminky.urs.cz/item/CS_URS_2023_02/HZS2122" TargetMode="External"/><Relationship Id="rId4" Type="http://schemas.openxmlformats.org/officeDocument/2006/relationships/hyperlink" Target="https://podminky.urs.cz/item/CS_URS_2023_02/271572211" TargetMode="External"/><Relationship Id="rId9" Type="http://schemas.openxmlformats.org/officeDocument/2006/relationships/hyperlink" Target="https://podminky.urs.cz/item/CS_URS_2023_02/311272031" TargetMode="External"/><Relationship Id="rId180" Type="http://schemas.openxmlformats.org/officeDocument/2006/relationships/hyperlink" Target="https://podminky.urs.cz/item/CS_URS_2023_02/998781102" TargetMode="External"/><Relationship Id="rId26" Type="http://schemas.openxmlformats.org/officeDocument/2006/relationships/hyperlink" Target="https://podminky.urs.cz/item/CS_URS_2023_02/411354311" TargetMode="External"/><Relationship Id="rId47" Type="http://schemas.openxmlformats.org/officeDocument/2006/relationships/hyperlink" Target="https://podminky.urs.cz/item/CS_URS_2023_02/619995001" TargetMode="External"/><Relationship Id="rId68" Type="http://schemas.openxmlformats.org/officeDocument/2006/relationships/hyperlink" Target="https://podminky.urs.cz/item/CS_URS_2023_02/622251201" TargetMode="External"/><Relationship Id="rId89" Type="http://schemas.openxmlformats.org/officeDocument/2006/relationships/hyperlink" Target="https://podminky.urs.cz/item/CS_URS_2023_02/944711113" TargetMode="External"/><Relationship Id="rId112" Type="http://schemas.openxmlformats.org/officeDocument/2006/relationships/hyperlink" Target="https://podminky.urs.cz/item/CS_URS_2023_02/712775911" TargetMode="External"/><Relationship Id="rId133" Type="http://schemas.openxmlformats.org/officeDocument/2006/relationships/hyperlink" Target="https://podminky.urs.cz/item/CS_URS_2023_02/763781223" TargetMode="External"/><Relationship Id="rId154" Type="http://schemas.openxmlformats.org/officeDocument/2006/relationships/hyperlink" Target="https://podminky.urs.cz/item/CS_URS_2023_02/767640111" TargetMode="External"/><Relationship Id="rId175" Type="http://schemas.openxmlformats.org/officeDocument/2006/relationships/hyperlink" Target="https://podminky.urs.cz/item/CS_URS_2023_02/998776102" TargetMode="External"/><Relationship Id="rId16" Type="http://schemas.openxmlformats.org/officeDocument/2006/relationships/hyperlink" Target="https://podminky.urs.cz/item/CS_URS_2023_02/317941123" TargetMode="External"/><Relationship Id="rId37" Type="http://schemas.openxmlformats.org/officeDocument/2006/relationships/hyperlink" Target="https://podminky.urs.cz/item/CS_URS_2023_02/434351141" TargetMode="External"/><Relationship Id="rId58" Type="http://schemas.openxmlformats.org/officeDocument/2006/relationships/hyperlink" Target="https://podminky.urs.cz/item/CS_URS_2023_02/622211021" TargetMode="External"/><Relationship Id="rId79" Type="http://schemas.openxmlformats.org/officeDocument/2006/relationships/hyperlink" Target="https://podminky.urs.cz/item/CS_URS_2023_02/632481213" TargetMode="External"/><Relationship Id="rId102" Type="http://schemas.openxmlformats.org/officeDocument/2006/relationships/hyperlink" Target="https://podminky.urs.cz/item/CS_URS_2023_02/712331111" TargetMode="External"/><Relationship Id="rId123" Type="http://schemas.openxmlformats.org/officeDocument/2006/relationships/hyperlink" Target="https://podminky.urs.cz/item/CS_URS_2023_02/762526110" TargetMode="External"/><Relationship Id="rId144" Type="http://schemas.openxmlformats.org/officeDocument/2006/relationships/hyperlink" Target="https://podminky.urs.cz/item/CS_URS_2023_02/766660071" TargetMode="External"/><Relationship Id="rId90" Type="http://schemas.openxmlformats.org/officeDocument/2006/relationships/hyperlink" Target="https://podminky.urs.cz/item/CS_URS_2023_02/944711213" TargetMode="External"/><Relationship Id="rId165" Type="http://schemas.openxmlformats.org/officeDocument/2006/relationships/hyperlink" Target="https://podminky.urs.cz/item/CS_URS_2023_02/771574417" TargetMode="External"/><Relationship Id="rId186" Type="http://schemas.openxmlformats.org/officeDocument/2006/relationships/hyperlink" Target="https://podminky.urs.cz/item/CS_URS_2023_02/HZS2171" TargetMode="External"/><Relationship Id="rId27" Type="http://schemas.openxmlformats.org/officeDocument/2006/relationships/hyperlink" Target="https://podminky.urs.cz/item/CS_URS_2023_02/411354312" TargetMode="External"/><Relationship Id="rId48" Type="http://schemas.openxmlformats.org/officeDocument/2006/relationships/hyperlink" Target="https://podminky.urs.cz/item/CS_URS_2023_02/621151011" TargetMode="External"/><Relationship Id="rId69" Type="http://schemas.openxmlformats.org/officeDocument/2006/relationships/hyperlink" Target="https://podminky.urs.cz/item/CS_URS_2023_02/622531022" TargetMode="External"/><Relationship Id="rId113" Type="http://schemas.openxmlformats.org/officeDocument/2006/relationships/hyperlink" Target="https://podminky.urs.cz/item/CS_URS_2023_02/998712102" TargetMode="External"/><Relationship Id="rId134" Type="http://schemas.openxmlformats.org/officeDocument/2006/relationships/hyperlink" Target="https://podminky.urs.cz/item/CS_URS_2023_02/998763101" TargetMode="External"/><Relationship Id="rId80" Type="http://schemas.openxmlformats.org/officeDocument/2006/relationships/hyperlink" Target="https://podminky.urs.cz/item/CS_URS_2023_02/632683113" TargetMode="External"/><Relationship Id="rId155" Type="http://schemas.openxmlformats.org/officeDocument/2006/relationships/hyperlink" Target="https://podminky.urs.cz/item/CS_URS_2023_02/767640222" TargetMode="External"/><Relationship Id="rId176" Type="http://schemas.openxmlformats.org/officeDocument/2006/relationships/hyperlink" Target="https://podminky.urs.cz/item/CS_URS_2023_02/781121011" TargetMode="External"/><Relationship Id="rId17" Type="http://schemas.openxmlformats.org/officeDocument/2006/relationships/hyperlink" Target="https://podminky.urs.cz/item/CS_URS_2023_02/340271021" TargetMode="External"/><Relationship Id="rId38" Type="http://schemas.openxmlformats.org/officeDocument/2006/relationships/hyperlink" Target="https://podminky.urs.cz/item/CS_URS_2023_02/434351142" TargetMode="External"/><Relationship Id="rId59" Type="http://schemas.openxmlformats.org/officeDocument/2006/relationships/hyperlink" Target="https://podminky.urs.cz/item/CS_URS_2023_02/622221013" TargetMode="External"/><Relationship Id="rId103" Type="http://schemas.openxmlformats.org/officeDocument/2006/relationships/hyperlink" Target="https://podminky.urs.cz/item/CS_URS_2023_02/712341559" TargetMode="External"/><Relationship Id="rId124" Type="http://schemas.openxmlformats.org/officeDocument/2006/relationships/hyperlink" Target="https://podminky.urs.cz/item/CS_URS_2024_02/762723361" TargetMode="External"/><Relationship Id="rId70" Type="http://schemas.openxmlformats.org/officeDocument/2006/relationships/hyperlink" Target="https://podminky.urs.cz/item/CS_URS_2023_02/629991011" TargetMode="External"/><Relationship Id="rId91" Type="http://schemas.openxmlformats.org/officeDocument/2006/relationships/hyperlink" Target="https://podminky.urs.cz/item/CS_URS_2023_02/944711813" TargetMode="External"/><Relationship Id="rId145" Type="http://schemas.openxmlformats.org/officeDocument/2006/relationships/hyperlink" Target="https://podminky.urs.cz/item/CS_URS_2023_02/766660072" TargetMode="External"/><Relationship Id="rId166" Type="http://schemas.openxmlformats.org/officeDocument/2006/relationships/hyperlink" Target="https://podminky.urs.cz/item/CS_URS_2023_02/998771102" TargetMode="External"/><Relationship Id="rId187" Type="http://schemas.openxmlformats.org/officeDocument/2006/relationships/hyperlink" Target="https://podminky.urs.cz/item/CS_URS_2023_02/HZS4131" TargetMode="External"/><Relationship Id="rId1" Type="http://schemas.openxmlformats.org/officeDocument/2006/relationships/hyperlink" Target="https://podminky.urs.cz/item/CS_URS_2023_02/174111102" TargetMode="External"/><Relationship Id="rId28" Type="http://schemas.openxmlformats.org/officeDocument/2006/relationships/hyperlink" Target="https://podminky.urs.cz/item/CS_URS_2023_02/411361821" TargetMode="External"/><Relationship Id="rId49" Type="http://schemas.openxmlformats.org/officeDocument/2006/relationships/hyperlink" Target="https://podminky.urs.cz/item/CS_URS_2023_02/621221041" TargetMode="External"/><Relationship Id="rId114" Type="http://schemas.openxmlformats.org/officeDocument/2006/relationships/hyperlink" Target="https://podminky.urs.cz/item/CS_URS_2023_02/713121111" TargetMode="External"/><Relationship Id="rId60" Type="http://schemas.openxmlformats.org/officeDocument/2006/relationships/hyperlink" Target="https://podminky.urs.cz/item/CS_URS_2023_02/622221023" TargetMode="External"/><Relationship Id="rId81" Type="http://schemas.openxmlformats.org/officeDocument/2006/relationships/hyperlink" Target="https://podminky.urs.cz/item/CS_URS_2023_02/642942951" TargetMode="External"/><Relationship Id="rId135" Type="http://schemas.openxmlformats.org/officeDocument/2006/relationships/hyperlink" Target="https://podminky.urs.cz/item/CS_URS_2023_02/764222403" TargetMode="External"/><Relationship Id="rId156" Type="http://schemas.openxmlformats.org/officeDocument/2006/relationships/hyperlink" Target="https://podminky.urs.cz/item/CS_URS_2022_02/767646401" TargetMode="External"/><Relationship Id="rId177" Type="http://schemas.openxmlformats.org/officeDocument/2006/relationships/hyperlink" Target="https://podminky.urs.cz/item/CS_URS_2023_02/78147415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dminky.urs.cz/item/CS_URS_2023_02/997013509" TargetMode="External"/><Relationship Id="rId2" Type="http://schemas.openxmlformats.org/officeDocument/2006/relationships/hyperlink" Target="https://podminky.urs.cz/item/CS_URS_2023_02/997013501" TargetMode="External"/><Relationship Id="rId1" Type="http://schemas.openxmlformats.org/officeDocument/2006/relationships/hyperlink" Target="https://podminky.urs.cz/item/CS_URS_2023_02/997013213" TargetMode="External"/><Relationship Id="rId5" Type="http://schemas.openxmlformats.org/officeDocument/2006/relationships/drawing" Target="../drawings/drawing4.xml"/><Relationship Id="rId4" Type="http://schemas.openxmlformats.org/officeDocument/2006/relationships/hyperlink" Target="https://podminky.urs.cz/item/CS_URS_2023_02/99701363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odminky.urs.cz/item/CS_URS_2023_02/997013509" TargetMode="External"/><Relationship Id="rId2" Type="http://schemas.openxmlformats.org/officeDocument/2006/relationships/hyperlink" Target="https://podminky.urs.cz/item/CS_URS_2024_02/997013501" TargetMode="External"/><Relationship Id="rId1" Type="http://schemas.openxmlformats.org/officeDocument/2006/relationships/hyperlink" Target="https://podminky.urs.cz/item/CS_URS_2024_02/997013213" TargetMode="External"/><Relationship Id="rId5" Type="http://schemas.openxmlformats.org/officeDocument/2006/relationships/drawing" Target="../drawings/drawing5.xml"/><Relationship Id="rId4" Type="http://schemas.openxmlformats.org/officeDocument/2006/relationships/hyperlink" Target="https://podminky.urs.cz/item/CS_URS_2023_02/99701363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podminky.urs.cz/item/CS_URS_2023_02/741110063" TargetMode="External"/><Relationship Id="rId7" Type="http://schemas.openxmlformats.org/officeDocument/2006/relationships/drawing" Target="../drawings/drawing8.xml"/><Relationship Id="rId2" Type="http://schemas.openxmlformats.org/officeDocument/2006/relationships/hyperlink" Target="https://podminky.urs.cz/item/CS_URS_2022_01/SIL.3.38" TargetMode="External"/><Relationship Id="rId1" Type="http://schemas.openxmlformats.org/officeDocument/2006/relationships/hyperlink" Target="https://podminky.urs.cz/item/CS_URS_2022_01/SIL.3.36" TargetMode="External"/><Relationship Id="rId6" Type="http://schemas.openxmlformats.org/officeDocument/2006/relationships/hyperlink" Target="https://podminky.urs.cz/item/CS_URS_2022_01/SIL.3.121" TargetMode="External"/><Relationship Id="rId5" Type="http://schemas.openxmlformats.org/officeDocument/2006/relationships/hyperlink" Target="https://podminky.urs.cz/item/CS_URS_2023_01/741130006" TargetMode="External"/><Relationship Id="rId4" Type="http://schemas.openxmlformats.org/officeDocument/2006/relationships/hyperlink" Target="https://podminky.urs.cz/item/CS_URS_2023_02/741110061"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podminky.urs.cz/item/CS_URS_2022_01/Hrom%203.28" TargetMode="External"/><Relationship Id="rId7" Type="http://schemas.openxmlformats.org/officeDocument/2006/relationships/hyperlink" Target="https://podminky.urs.cz/item/CS_URS_2022_01/Hrom%203.9" TargetMode="External"/><Relationship Id="rId2" Type="http://schemas.openxmlformats.org/officeDocument/2006/relationships/hyperlink" Target="https://podminky.urs.cz/item/CS_URS_2022_01/Hrom%203.17" TargetMode="External"/><Relationship Id="rId1" Type="http://schemas.openxmlformats.org/officeDocument/2006/relationships/hyperlink" Target="https://podminky.urs.cz/item/CS_URS_2022_01/Hrom%203.1" TargetMode="External"/><Relationship Id="rId6" Type="http://schemas.openxmlformats.org/officeDocument/2006/relationships/hyperlink" Target="https://podminky.urs.cz/item/CS_URS_2022_01/Hrom%203.6" TargetMode="External"/><Relationship Id="rId5" Type="http://schemas.openxmlformats.org/officeDocument/2006/relationships/hyperlink" Target="https://podminky.urs.cz/item/CS_URS_2022_01/Hrom%203.3" TargetMode="External"/><Relationship Id="rId4" Type="http://schemas.openxmlformats.org/officeDocument/2006/relationships/hyperlink" Target="https://podminky.urs.cz/item/CS_URS_2022_01/Hrom%203.29"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162751113" TargetMode="External"/><Relationship Id="rId13" Type="http://schemas.openxmlformats.org/officeDocument/2006/relationships/hyperlink" Target="https://podminky.urs.cz/item/CS_URS_2023_01/175111101" TargetMode="External"/><Relationship Id="rId18" Type="http://schemas.openxmlformats.org/officeDocument/2006/relationships/hyperlink" Target="https://podminky.urs.cz/item/CS_URS_2023_01/871315221" TargetMode="External"/><Relationship Id="rId3" Type="http://schemas.openxmlformats.org/officeDocument/2006/relationships/hyperlink" Target="https://podminky.urs.cz/item/CS_URS_2023_01/133254102" TargetMode="External"/><Relationship Id="rId21" Type="http://schemas.openxmlformats.org/officeDocument/2006/relationships/hyperlink" Target="https://podminky.urs.cz/item/CS_URS_2023_01/894812149" TargetMode="External"/><Relationship Id="rId7" Type="http://schemas.openxmlformats.org/officeDocument/2006/relationships/hyperlink" Target="https://podminky.urs.cz/item/CS_URS_2023_01/151101311" TargetMode="External"/><Relationship Id="rId12" Type="http://schemas.openxmlformats.org/officeDocument/2006/relationships/hyperlink" Target="https://podminky.urs.cz/item/CS_URS_2023_01/174151101" TargetMode="External"/><Relationship Id="rId17" Type="http://schemas.openxmlformats.org/officeDocument/2006/relationships/hyperlink" Target="https://podminky.urs.cz/item/CS_URS_2023_01/451573111" TargetMode="External"/><Relationship Id="rId2" Type="http://schemas.openxmlformats.org/officeDocument/2006/relationships/hyperlink" Target="https://podminky.urs.cz/item/CS_URS_2023_01/132251102" TargetMode="External"/><Relationship Id="rId16" Type="http://schemas.openxmlformats.org/officeDocument/2006/relationships/hyperlink" Target="https://podminky.urs.cz/item/CS_URS_2023_01/451572111" TargetMode="External"/><Relationship Id="rId20" Type="http://schemas.openxmlformats.org/officeDocument/2006/relationships/hyperlink" Target="https://podminky.urs.cz/item/CS_URS_2023_01/894812132" TargetMode="External"/><Relationship Id="rId1" Type="http://schemas.openxmlformats.org/officeDocument/2006/relationships/hyperlink" Target="https://podminky.urs.cz/item/CS_URS_2023_01/121151103" TargetMode="External"/><Relationship Id="rId6" Type="http://schemas.openxmlformats.org/officeDocument/2006/relationships/hyperlink" Target="https://podminky.urs.cz/item/CS_URS_2023_01/151101301" TargetMode="External"/><Relationship Id="rId11" Type="http://schemas.openxmlformats.org/officeDocument/2006/relationships/hyperlink" Target="https://podminky.urs.cz/item/CS_URS_2023_01/171251201" TargetMode="External"/><Relationship Id="rId24" Type="http://schemas.openxmlformats.org/officeDocument/2006/relationships/drawing" Target="../drawings/drawing13.xml"/><Relationship Id="rId5" Type="http://schemas.openxmlformats.org/officeDocument/2006/relationships/hyperlink" Target="https://podminky.urs.cz/item/CS_URS_2023_01/151101211" TargetMode="External"/><Relationship Id="rId15" Type="http://schemas.openxmlformats.org/officeDocument/2006/relationships/hyperlink" Target="https://podminky.urs.cz/item/CS_URS_2023_01/181411131" TargetMode="External"/><Relationship Id="rId23" Type="http://schemas.openxmlformats.org/officeDocument/2006/relationships/hyperlink" Target="https://podminky.urs.cz/item/CS_URS_2023_01/HZS2211" TargetMode="External"/><Relationship Id="rId10" Type="http://schemas.openxmlformats.org/officeDocument/2006/relationships/hyperlink" Target="https://podminky.urs.cz/item/CS_URS_2023_01/171201221" TargetMode="External"/><Relationship Id="rId19" Type="http://schemas.openxmlformats.org/officeDocument/2006/relationships/hyperlink" Target="https://podminky.urs.cz/item/CS_URS_2023_01/894812113" TargetMode="External"/><Relationship Id="rId4" Type="http://schemas.openxmlformats.org/officeDocument/2006/relationships/hyperlink" Target="https://podminky.urs.cz/item/CS_URS_2023_01/151101201" TargetMode="External"/><Relationship Id="rId9" Type="http://schemas.openxmlformats.org/officeDocument/2006/relationships/hyperlink" Target="https://podminky.urs.cz/item/CS_URS_2023_01/167151101" TargetMode="External"/><Relationship Id="rId14" Type="http://schemas.openxmlformats.org/officeDocument/2006/relationships/hyperlink" Target="https://podminky.urs.cz/item/CS_URS_2023_01/181351003" TargetMode="External"/><Relationship Id="rId22" Type="http://schemas.openxmlformats.org/officeDocument/2006/relationships/hyperlink" Target="https://podminky.urs.cz/item/CS_URS_2023_01/894812156"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2_01/039103000" TargetMode="External"/><Relationship Id="rId13" Type="http://schemas.openxmlformats.org/officeDocument/2006/relationships/drawing" Target="../drawings/drawing14.xml"/><Relationship Id="rId3" Type="http://schemas.openxmlformats.org/officeDocument/2006/relationships/hyperlink" Target="https://podminky.urs.cz/item/CS_URS_2022_01/020001000" TargetMode="External"/><Relationship Id="rId7" Type="http://schemas.openxmlformats.org/officeDocument/2006/relationships/hyperlink" Target="https://podminky.urs.cz/item/CS_URS_2022_01/034303000" TargetMode="External"/><Relationship Id="rId12" Type="http://schemas.openxmlformats.org/officeDocument/2006/relationships/hyperlink" Target="https://podminky.urs.cz/item/CS_URS_2022_01/071002000" TargetMode="External"/><Relationship Id="rId2" Type="http://schemas.openxmlformats.org/officeDocument/2006/relationships/hyperlink" Target="https://podminky.urs.cz/item/CS_URS_2022_01/013294000" TargetMode="External"/><Relationship Id="rId1" Type="http://schemas.openxmlformats.org/officeDocument/2006/relationships/hyperlink" Target="https://podminky.urs.cz/item/CS_URS_2022_01/013254000" TargetMode="External"/><Relationship Id="rId6" Type="http://schemas.openxmlformats.org/officeDocument/2006/relationships/hyperlink" Target="https://podminky.urs.cz/item/CS_URS_2022_01/034103000" TargetMode="External"/><Relationship Id="rId11" Type="http://schemas.openxmlformats.org/officeDocument/2006/relationships/hyperlink" Target="https://podminky.urs.cz/item/CS_URS_2022_01/049002000" TargetMode="External"/><Relationship Id="rId5" Type="http://schemas.openxmlformats.org/officeDocument/2006/relationships/hyperlink" Target="https://podminky.urs.cz/item/CS_URS_2021_01/033103000" TargetMode="External"/><Relationship Id="rId10" Type="http://schemas.openxmlformats.org/officeDocument/2006/relationships/hyperlink" Target="https://podminky.urs.cz/item/CS_URS_2022_01/045203000" TargetMode="External"/><Relationship Id="rId4" Type="http://schemas.openxmlformats.org/officeDocument/2006/relationships/hyperlink" Target="https://podminky.urs.cz/item/CS_URS_2022_01/030001000" TargetMode="External"/><Relationship Id="rId9" Type="http://schemas.openxmlformats.org/officeDocument/2006/relationships/hyperlink" Target="https://podminky.urs.cz/item/CS_URS_2022_01/043103000"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4"/>
  <sheetViews>
    <sheetView showGridLines="0" topLeftCell="A4"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299"/>
      <c r="AS2" s="299"/>
      <c r="AT2" s="299"/>
      <c r="AU2" s="299"/>
      <c r="AV2" s="299"/>
      <c r="AW2" s="299"/>
      <c r="AX2" s="299"/>
      <c r="AY2" s="299"/>
      <c r="AZ2" s="299"/>
      <c r="BA2" s="299"/>
      <c r="BB2" s="299"/>
      <c r="BC2" s="299"/>
      <c r="BD2" s="299"/>
      <c r="BE2" s="299"/>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57" t="s">
        <v>14</v>
      </c>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R5" s="21"/>
      <c r="BE5" s="254" t="s">
        <v>15</v>
      </c>
      <c r="BS5" s="18" t="s">
        <v>6</v>
      </c>
    </row>
    <row r="6" spans="1:74" ht="36.950000000000003" customHeight="1">
      <c r="B6" s="21"/>
      <c r="D6" s="27" t="s">
        <v>16</v>
      </c>
      <c r="K6" s="258" t="s">
        <v>17</v>
      </c>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R6" s="21"/>
      <c r="BE6" s="255"/>
      <c r="BS6" s="18" t="s">
        <v>6</v>
      </c>
    </row>
    <row r="7" spans="1:74" ht="12" customHeight="1">
      <c r="B7" s="21"/>
      <c r="D7" s="28" t="s">
        <v>18</v>
      </c>
      <c r="K7" s="26" t="s">
        <v>19</v>
      </c>
      <c r="AK7" s="28" t="s">
        <v>20</v>
      </c>
      <c r="AN7" s="26" t="s">
        <v>19</v>
      </c>
      <c r="AR7" s="21"/>
      <c r="BE7" s="255"/>
      <c r="BS7" s="18" t="s">
        <v>6</v>
      </c>
    </row>
    <row r="8" spans="1:74" ht="12" customHeight="1">
      <c r="B8" s="21"/>
      <c r="D8" s="28" t="s">
        <v>21</v>
      </c>
      <c r="K8" s="26" t="s">
        <v>22</v>
      </c>
      <c r="AK8" s="28" t="s">
        <v>23</v>
      </c>
      <c r="AN8" s="29" t="s">
        <v>24</v>
      </c>
      <c r="AR8" s="21"/>
      <c r="BE8" s="255"/>
      <c r="BS8" s="18" t="s">
        <v>6</v>
      </c>
    </row>
    <row r="9" spans="1:74" ht="14.45" customHeight="1">
      <c r="B9" s="21"/>
      <c r="AR9" s="21"/>
      <c r="BE9" s="255"/>
      <c r="BS9" s="18" t="s">
        <v>6</v>
      </c>
    </row>
    <row r="10" spans="1:74" ht="12" customHeight="1">
      <c r="B10" s="21"/>
      <c r="D10" s="28" t="s">
        <v>25</v>
      </c>
      <c r="AK10" s="28" t="s">
        <v>26</v>
      </c>
      <c r="AN10" s="26" t="s">
        <v>27</v>
      </c>
      <c r="AR10" s="21"/>
      <c r="BE10" s="255"/>
      <c r="BS10" s="18" t="s">
        <v>6</v>
      </c>
    </row>
    <row r="11" spans="1:74" ht="18.399999999999999" customHeight="1">
      <c r="B11" s="21"/>
      <c r="E11" s="26" t="s">
        <v>28</v>
      </c>
      <c r="AK11" s="28" t="s">
        <v>29</v>
      </c>
      <c r="AN11" s="26" t="s">
        <v>30</v>
      </c>
      <c r="AR11" s="21"/>
      <c r="BE11" s="255"/>
      <c r="BS11" s="18" t="s">
        <v>6</v>
      </c>
    </row>
    <row r="12" spans="1:74" ht="6.95" customHeight="1">
      <c r="B12" s="21"/>
      <c r="AR12" s="21"/>
      <c r="BE12" s="255"/>
      <c r="BS12" s="18" t="s">
        <v>6</v>
      </c>
    </row>
    <row r="13" spans="1:74" ht="12" customHeight="1">
      <c r="B13" s="21"/>
      <c r="D13" s="28" t="s">
        <v>31</v>
      </c>
      <c r="AK13" s="28" t="s">
        <v>26</v>
      </c>
      <c r="AN13" s="30" t="s">
        <v>32</v>
      </c>
      <c r="AR13" s="21"/>
      <c r="BE13" s="255"/>
      <c r="BS13" s="18" t="s">
        <v>6</v>
      </c>
    </row>
    <row r="14" spans="1:74">
      <c r="B14" s="21"/>
      <c r="E14" s="259" t="s">
        <v>32</v>
      </c>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8" t="s">
        <v>29</v>
      </c>
      <c r="AN14" s="30" t="s">
        <v>32</v>
      </c>
      <c r="AR14" s="21"/>
      <c r="BE14" s="255"/>
      <c r="BS14" s="18" t="s">
        <v>6</v>
      </c>
    </row>
    <row r="15" spans="1:74" ht="6.95" customHeight="1">
      <c r="B15" s="21"/>
      <c r="AR15" s="21"/>
      <c r="BE15" s="255"/>
      <c r="BS15" s="18" t="s">
        <v>4</v>
      </c>
    </row>
    <row r="16" spans="1:74" ht="12" customHeight="1">
      <c r="B16" s="21"/>
      <c r="D16" s="28" t="s">
        <v>33</v>
      </c>
      <c r="AK16" s="28" t="s">
        <v>26</v>
      </c>
      <c r="AN16" s="26" t="s">
        <v>34</v>
      </c>
      <c r="AR16" s="21"/>
      <c r="BE16" s="255"/>
      <c r="BS16" s="18" t="s">
        <v>4</v>
      </c>
    </row>
    <row r="17" spans="2:71" ht="18.399999999999999" customHeight="1">
      <c r="B17" s="21"/>
      <c r="E17" s="26" t="s">
        <v>35</v>
      </c>
      <c r="AK17" s="28" t="s">
        <v>29</v>
      </c>
      <c r="AN17" s="26" t="s">
        <v>36</v>
      </c>
      <c r="AR17" s="21"/>
      <c r="BE17" s="255"/>
      <c r="BS17" s="18" t="s">
        <v>37</v>
      </c>
    </row>
    <row r="18" spans="2:71" ht="6.95" customHeight="1">
      <c r="B18" s="21"/>
      <c r="AR18" s="21"/>
      <c r="BE18" s="255"/>
      <c r="BS18" s="18" t="s">
        <v>6</v>
      </c>
    </row>
    <row r="19" spans="2:71" ht="12" customHeight="1">
      <c r="B19" s="21"/>
      <c r="D19" s="28" t="s">
        <v>38</v>
      </c>
      <c r="AK19" s="28" t="s">
        <v>26</v>
      </c>
      <c r="AN19" s="26" t="s">
        <v>34</v>
      </c>
      <c r="AR19" s="21"/>
      <c r="BE19" s="255"/>
      <c r="BS19" s="18" t="s">
        <v>6</v>
      </c>
    </row>
    <row r="20" spans="2:71" ht="18.399999999999999" customHeight="1">
      <c r="B20" s="21"/>
      <c r="E20" s="26" t="s">
        <v>35</v>
      </c>
      <c r="AK20" s="28" t="s">
        <v>29</v>
      </c>
      <c r="AN20" s="26" t="s">
        <v>36</v>
      </c>
      <c r="AR20" s="21"/>
      <c r="BE20" s="255"/>
      <c r="BS20" s="18" t="s">
        <v>4</v>
      </c>
    </row>
    <row r="21" spans="2:71" ht="6.95" customHeight="1">
      <c r="B21" s="21"/>
      <c r="AR21" s="21"/>
      <c r="BE21" s="255"/>
    </row>
    <row r="22" spans="2:71" ht="12" customHeight="1">
      <c r="B22" s="21"/>
      <c r="D22" s="28" t="s">
        <v>39</v>
      </c>
      <c r="AR22" s="21"/>
      <c r="BE22" s="255"/>
    </row>
    <row r="23" spans="2:71" ht="47.25" customHeight="1">
      <c r="B23" s="21"/>
      <c r="E23" s="261" t="s">
        <v>40</v>
      </c>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R23" s="21"/>
      <c r="BE23" s="255"/>
    </row>
    <row r="24" spans="2:71" ht="6.95" customHeight="1">
      <c r="B24" s="21"/>
      <c r="AR24" s="21"/>
      <c r="BE24" s="255"/>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55"/>
    </row>
    <row r="26" spans="2:71" s="1" customFormat="1" ht="25.9" customHeight="1">
      <c r="B26" s="33"/>
      <c r="D26" s="34" t="s">
        <v>41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62">
        <f>ROUND(AG54,2)</f>
        <v>0</v>
      </c>
      <c r="AL26" s="263"/>
      <c r="AM26" s="263"/>
      <c r="AN26" s="263"/>
      <c r="AO26" s="263"/>
      <c r="AR26" s="33"/>
      <c r="BE26" s="255"/>
    </row>
    <row r="27" spans="2:71" s="1" customFormat="1" ht="6.95" customHeight="1">
      <c r="B27" s="33"/>
      <c r="AR27" s="33"/>
      <c r="BE27" s="255"/>
    </row>
    <row r="28" spans="2:71" s="1" customFormat="1">
      <c r="B28" s="33"/>
      <c r="L28" s="264" t="s">
        <v>42</v>
      </c>
      <c r="M28" s="264"/>
      <c r="N28" s="264"/>
      <c r="O28" s="264"/>
      <c r="P28" s="264"/>
      <c r="W28" s="264" t="s">
        <v>43</v>
      </c>
      <c r="X28" s="264"/>
      <c r="Y28" s="264"/>
      <c r="Z28" s="264"/>
      <c r="AA28" s="264"/>
      <c r="AB28" s="264"/>
      <c r="AC28" s="264"/>
      <c r="AD28" s="264"/>
      <c r="AE28" s="264"/>
      <c r="AK28" s="264" t="s">
        <v>44</v>
      </c>
      <c r="AL28" s="264"/>
      <c r="AM28" s="264"/>
      <c r="AN28" s="264"/>
      <c r="AO28" s="264"/>
      <c r="AR28" s="33"/>
      <c r="BE28" s="255"/>
    </row>
    <row r="29" spans="2:71" s="2" customFormat="1" ht="14.45" customHeight="1">
      <c r="B29" s="37"/>
      <c r="D29" s="28" t="s">
        <v>45</v>
      </c>
      <c r="F29" s="28" t="s">
        <v>46</v>
      </c>
      <c r="L29" s="267">
        <v>0.21</v>
      </c>
      <c r="M29" s="266"/>
      <c r="N29" s="266"/>
      <c r="O29" s="266"/>
      <c r="P29" s="266"/>
      <c r="W29" s="265">
        <f>ROUND(AZ54, 2)</f>
        <v>0</v>
      </c>
      <c r="X29" s="266"/>
      <c r="Y29" s="266"/>
      <c r="Z29" s="266"/>
      <c r="AA29" s="266"/>
      <c r="AB29" s="266"/>
      <c r="AC29" s="266"/>
      <c r="AD29" s="266"/>
      <c r="AE29" s="266"/>
      <c r="AK29" s="265">
        <f>ROUND(AV54, 2)</f>
        <v>0</v>
      </c>
      <c r="AL29" s="266"/>
      <c r="AM29" s="266"/>
      <c r="AN29" s="266"/>
      <c r="AO29" s="266"/>
      <c r="AR29" s="37"/>
      <c r="BE29" s="256"/>
    </row>
    <row r="30" spans="2:71" s="2" customFormat="1" ht="14.45" customHeight="1">
      <c r="B30" s="37"/>
      <c r="F30" s="28" t="s">
        <v>47</v>
      </c>
      <c r="L30" s="267">
        <v>0.12</v>
      </c>
      <c r="M30" s="266"/>
      <c r="N30" s="266"/>
      <c r="O30" s="266"/>
      <c r="P30" s="266"/>
      <c r="W30" s="265">
        <f>ROUND(BA54, 2)</f>
        <v>0</v>
      </c>
      <c r="X30" s="266"/>
      <c r="Y30" s="266"/>
      <c r="Z30" s="266"/>
      <c r="AA30" s="266"/>
      <c r="AB30" s="266"/>
      <c r="AC30" s="266"/>
      <c r="AD30" s="266"/>
      <c r="AE30" s="266"/>
      <c r="AK30" s="265">
        <f>ROUND(AW54, 2)</f>
        <v>0</v>
      </c>
      <c r="AL30" s="266"/>
      <c r="AM30" s="266"/>
      <c r="AN30" s="266"/>
      <c r="AO30" s="266"/>
      <c r="AR30" s="37"/>
      <c r="BE30" s="256"/>
    </row>
    <row r="31" spans="2:71" s="2" customFormat="1" ht="14.45" hidden="1" customHeight="1">
      <c r="B31" s="37"/>
      <c r="F31" s="28" t="s">
        <v>48</v>
      </c>
      <c r="L31" s="267">
        <v>0.21</v>
      </c>
      <c r="M31" s="266"/>
      <c r="N31" s="266"/>
      <c r="O31" s="266"/>
      <c r="P31" s="266"/>
      <c r="W31" s="265">
        <f>ROUND(BB54, 2)</f>
        <v>0</v>
      </c>
      <c r="X31" s="266"/>
      <c r="Y31" s="266"/>
      <c r="Z31" s="266"/>
      <c r="AA31" s="266"/>
      <c r="AB31" s="266"/>
      <c r="AC31" s="266"/>
      <c r="AD31" s="266"/>
      <c r="AE31" s="266"/>
      <c r="AK31" s="265">
        <v>0</v>
      </c>
      <c r="AL31" s="266"/>
      <c r="AM31" s="266"/>
      <c r="AN31" s="266"/>
      <c r="AO31" s="266"/>
      <c r="AR31" s="37"/>
      <c r="BE31" s="256"/>
    </row>
    <row r="32" spans="2:71" s="2" customFormat="1" ht="14.45" hidden="1" customHeight="1">
      <c r="B32" s="37"/>
      <c r="F32" s="28" t="s">
        <v>49</v>
      </c>
      <c r="L32" s="267">
        <v>0.12</v>
      </c>
      <c r="M32" s="266"/>
      <c r="N32" s="266"/>
      <c r="O32" s="266"/>
      <c r="P32" s="266"/>
      <c r="W32" s="265">
        <f>ROUND(BC54, 2)</f>
        <v>0</v>
      </c>
      <c r="X32" s="266"/>
      <c r="Y32" s="266"/>
      <c r="Z32" s="266"/>
      <c r="AA32" s="266"/>
      <c r="AB32" s="266"/>
      <c r="AC32" s="266"/>
      <c r="AD32" s="266"/>
      <c r="AE32" s="266"/>
      <c r="AK32" s="265">
        <v>0</v>
      </c>
      <c r="AL32" s="266"/>
      <c r="AM32" s="266"/>
      <c r="AN32" s="266"/>
      <c r="AO32" s="266"/>
      <c r="AR32" s="37"/>
      <c r="BE32" s="256"/>
    </row>
    <row r="33" spans="2:44" s="2" customFormat="1" ht="14.45" hidden="1" customHeight="1">
      <c r="B33" s="37"/>
      <c r="F33" s="28" t="s">
        <v>50</v>
      </c>
      <c r="L33" s="267">
        <v>0</v>
      </c>
      <c r="M33" s="266"/>
      <c r="N33" s="266"/>
      <c r="O33" s="266"/>
      <c r="P33" s="266"/>
      <c r="W33" s="265">
        <f>ROUND(BD54, 2)</f>
        <v>0</v>
      </c>
      <c r="X33" s="266"/>
      <c r="Y33" s="266"/>
      <c r="Z33" s="266"/>
      <c r="AA33" s="266"/>
      <c r="AB33" s="266"/>
      <c r="AC33" s="266"/>
      <c r="AD33" s="266"/>
      <c r="AE33" s="266"/>
      <c r="AK33" s="265">
        <v>0</v>
      </c>
      <c r="AL33" s="266"/>
      <c r="AM33" s="266"/>
      <c r="AN33" s="266"/>
      <c r="AO33" s="266"/>
      <c r="AR33" s="37"/>
    </row>
    <row r="34" spans="2:44" s="1" customFormat="1" ht="6.95" customHeight="1">
      <c r="B34" s="33"/>
      <c r="AR34" s="33"/>
    </row>
    <row r="35" spans="2:44" s="1" customFormat="1" ht="25.9" customHeight="1">
      <c r="B35" s="33"/>
      <c r="C35" s="38"/>
      <c r="D35" s="39" t="s">
        <v>51</v>
      </c>
      <c r="E35" s="40"/>
      <c r="F35" s="40"/>
      <c r="G35" s="40"/>
      <c r="H35" s="40"/>
      <c r="I35" s="40"/>
      <c r="J35" s="40"/>
      <c r="K35" s="40"/>
      <c r="L35" s="40"/>
      <c r="M35" s="40"/>
      <c r="N35" s="40"/>
      <c r="O35" s="40"/>
      <c r="P35" s="40"/>
      <c r="Q35" s="40"/>
      <c r="R35" s="40"/>
      <c r="S35" s="40"/>
      <c r="T35" s="41" t="s">
        <v>52</v>
      </c>
      <c r="U35" s="40"/>
      <c r="V35" s="40"/>
      <c r="W35" s="40"/>
      <c r="X35" s="271" t="s">
        <v>53</v>
      </c>
      <c r="Y35" s="269"/>
      <c r="Z35" s="269"/>
      <c r="AA35" s="269"/>
      <c r="AB35" s="269"/>
      <c r="AC35" s="40"/>
      <c r="AD35" s="40"/>
      <c r="AE35" s="40"/>
      <c r="AF35" s="40"/>
      <c r="AG35" s="40"/>
      <c r="AH35" s="40"/>
      <c r="AI35" s="40"/>
      <c r="AJ35" s="40"/>
      <c r="AK35" s="268">
        <f>SUM(AK26:AK33)</f>
        <v>0</v>
      </c>
      <c r="AL35" s="269"/>
      <c r="AM35" s="269"/>
      <c r="AN35" s="269"/>
      <c r="AO35" s="270"/>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54</v>
      </c>
      <c r="AR42" s="33"/>
    </row>
    <row r="43" spans="2:44" s="1" customFormat="1" ht="6.95" customHeight="1">
      <c r="B43" s="33"/>
      <c r="AR43" s="33"/>
    </row>
    <row r="44" spans="2:44" s="3" customFormat="1" ht="12" customHeight="1">
      <c r="B44" s="46"/>
      <c r="C44" s="28" t="s">
        <v>13</v>
      </c>
      <c r="L44" s="3" t="str">
        <f>K5</f>
        <v>2022/03/15</v>
      </c>
      <c r="AR44" s="46"/>
    </row>
    <row r="45" spans="2:44" s="4" customFormat="1" ht="36.950000000000003" customHeight="1">
      <c r="B45" s="47"/>
      <c r="C45" s="48" t="s">
        <v>16</v>
      </c>
      <c r="L45" s="251" t="str">
        <f>K6</f>
        <v>Nástavby a stavební úpravy vnitřních prostor budovy A, PF UPOL_REV01_19.11.2024</v>
      </c>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R45" s="47"/>
    </row>
    <row r="46" spans="2:44" s="1" customFormat="1" ht="6.95" customHeight="1">
      <c r="B46" s="33"/>
      <c r="AR46" s="33"/>
    </row>
    <row r="47" spans="2:44" s="1" customFormat="1" ht="12" customHeight="1">
      <c r="B47" s="33"/>
      <c r="C47" s="28" t="s">
        <v>21</v>
      </c>
      <c r="L47" s="49" t="str">
        <f>IF(K8="","",K8)</f>
        <v xml:space="preserve"> </v>
      </c>
      <c r="AI47" s="28" t="s">
        <v>23</v>
      </c>
      <c r="AM47" s="278" t="str">
        <f>IF(AN8= "","",AN8)</f>
        <v>19. 11. 2024</v>
      </c>
      <c r="AN47" s="278"/>
      <c r="AR47" s="33"/>
    </row>
    <row r="48" spans="2:44" s="1" customFormat="1" ht="6.95" customHeight="1">
      <c r="B48" s="33"/>
      <c r="AR48" s="33"/>
    </row>
    <row r="49" spans="1:91" s="1" customFormat="1" ht="40.15" customHeight="1">
      <c r="B49" s="33"/>
      <c r="C49" s="28" t="s">
        <v>25</v>
      </c>
      <c r="L49" s="3" t="str">
        <f>IF(E11= "","",E11)</f>
        <v>UP v Olomouci,Křižkovského 511/8,Olomouc 77900</v>
      </c>
      <c r="AI49" s="28" t="s">
        <v>33</v>
      </c>
      <c r="AM49" s="279" t="str">
        <f>IF(E17="","",E17)</f>
        <v>SAFETY PRO s.r.o.,Přerovská 434/60,Olomouc 77900</v>
      </c>
      <c r="AN49" s="280"/>
      <c r="AO49" s="280"/>
      <c r="AP49" s="280"/>
      <c r="AR49" s="33"/>
      <c r="AS49" s="282" t="s">
        <v>55</v>
      </c>
      <c r="AT49" s="283"/>
      <c r="AU49" s="51"/>
      <c r="AV49" s="51"/>
      <c r="AW49" s="51"/>
      <c r="AX49" s="51"/>
      <c r="AY49" s="51"/>
      <c r="AZ49" s="51"/>
      <c r="BA49" s="51"/>
      <c r="BB49" s="51"/>
      <c r="BC49" s="51"/>
      <c r="BD49" s="52"/>
    </row>
    <row r="50" spans="1:91" s="1" customFormat="1" ht="40.15" customHeight="1">
      <c r="B50" s="33"/>
      <c r="C50" s="28" t="s">
        <v>31</v>
      </c>
      <c r="L50" s="3" t="str">
        <f>IF(E14= "Vyplň údaj","",E14)</f>
        <v/>
      </c>
      <c r="AI50" s="28" t="s">
        <v>38</v>
      </c>
      <c r="AM50" s="279" t="str">
        <f>IF(E20="","",E20)</f>
        <v>SAFETY PRO s.r.o.,Přerovská 434/60,Olomouc 77900</v>
      </c>
      <c r="AN50" s="280"/>
      <c r="AO50" s="280"/>
      <c r="AP50" s="280"/>
      <c r="AR50" s="33"/>
      <c r="AS50" s="284"/>
      <c r="AT50" s="285"/>
      <c r="BD50" s="54"/>
    </row>
    <row r="51" spans="1:91" s="1" customFormat="1" ht="10.9" customHeight="1">
      <c r="B51" s="33"/>
      <c r="AR51" s="33"/>
      <c r="AS51" s="284"/>
      <c r="AT51" s="285"/>
      <c r="BD51" s="54"/>
    </row>
    <row r="52" spans="1:91" s="1" customFormat="1" ht="29.25" customHeight="1">
      <c r="B52" s="33"/>
      <c r="C52" s="246" t="s">
        <v>56</v>
      </c>
      <c r="D52" s="247"/>
      <c r="E52" s="247"/>
      <c r="F52" s="247"/>
      <c r="G52" s="247"/>
      <c r="H52" s="55"/>
      <c r="I52" s="250" t="s">
        <v>57</v>
      </c>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75" t="s">
        <v>58</v>
      </c>
      <c r="AH52" s="247"/>
      <c r="AI52" s="247"/>
      <c r="AJ52" s="247"/>
      <c r="AK52" s="247"/>
      <c r="AL52" s="247"/>
      <c r="AM52" s="247"/>
      <c r="AN52" s="250" t="s">
        <v>59</v>
      </c>
      <c r="AO52" s="247"/>
      <c r="AP52" s="247"/>
      <c r="AQ52" s="56" t="s">
        <v>60</v>
      </c>
      <c r="AR52" s="33"/>
      <c r="AS52" s="57" t="s">
        <v>61</v>
      </c>
      <c r="AT52" s="58" t="s">
        <v>62</v>
      </c>
      <c r="AU52" s="58" t="s">
        <v>63</v>
      </c>
      <c r="AV52" s="58" t="s">
        <v>64</v>
      </c>
      <c r="AW52" s="58" t="s">
        <v>65</v>
      </c>
      <c r="AX52" s="58" t="s">
        <v>66</v>
      </c>
      <c r="AY52" s="58" t="s">
        <v>67</v>
      </c>
      <c r="AZ52" s="58" t="s">
        <v>68</v>
      </c>
      <c r="BA52" s="58" t="s">
        <v>69</v>
      </c>
      <c r="BB52" s="58" t="s">
        <v>70</v>
      </c>
      <c r="BC52" s="58" t="s">
        <v>71</v>
      </c>
      <c r="BD52" s="59" t="s">
        <v>72</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73</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53">
        <f>ROUND(AG55+AG72,2)</f>
        <v>0</v>
      </c>
      <c r="AH54" s="253"/>
      <c r="AI54" s="253"/>
      <c r="AJ54" s="253"/>
      <c r="AK54" s="253"/>
      <c r="AL54" s="253"/>
      <c r="AM54" s="253"/>
      <c r="AN54" s="286">
        <f>SUM(AG54,AT54)</f>
        <v>0</v>
      </c>
      <c r="AO54" s="286"/>
      <c r="AP54" s="286"/>
      <c r="AQ54" s="65" t="s">
        <v>19</v>
      </c>
      <c r="AR54" s="61"/>
      <c r="AS54" s="66">
        <f>ROUND(AS55+AS72,2)</f>
        <v>0</v>
      </c>
      <c r="AT54" s="67">
        <f>ROUND(SUM(AV54:AW54),2)</f>
        <v>0</v>
      </c>
      <c r="AU54" s="68">
        <f>ROUND(AU55+AU72,5)</f>
        <v>0</v>
      </c>
      <c r="AV54" s="67">
        <f>ROUND(AZ54*L29,2)</f>
        <v>0</v>
      </c>
      <c r="AW54" s="67">
        <f>ROUND(BA54*L30,2)</f>
        <v>0</v>
      </c>
      <c r="AX54" s="67">
        <f>ROUND(BB54*L29,2)</f>
        <v>0</v>
      </c>
      <c r="AY54" s="67">
        <f>ROUND(BC54*L30,2)</f>
        <v>0</v>
      </c>
      <c r="AZ54" s="67">
        <f>ROUND(AZ55+AZ72,2)</f>
        <v>0</v>
      </c>
      <c r="BA54" s="67">
        <f>ROUND(BA55+BA72,2)</f>
        <v>0</v>
      </c>
      <c r="BB54" s="67">
        <f>ROUND(BB55+BB72,2)</f>
        <v>0</v>
      </c>
      <c r="BC54" s="67">
        <f>ROUND(BC55+BC72,2)</f>
        <v>0</v>
      </c>
      <c r="BD54" s="69">
        <f>ROUND(BD55+BD72,2)</f>
        <v>0</v>
      </c>
      <c r="BS54" s="70" t="s">
        <v>74</v>
      </c>
      <c r="BT54" s="70" t="s">
        <v>75</v>
      </c>
      <c r="BU54" s="71" t="s">
        <v>76</v>
      </c>
      <c r="BV54" s="70" t="s">
        <v>77</v>
      </c>
      <c r="BW54" s="70" t="s">
        <v>5</v>
      </c>
      <c r="BX54" s="70" t="s">
        <v>78</v>
      </c>
      <c r="CL54" s="70" t="s">
        <v>19</v>
      </c>
    </row>
    <row r="55" spans="1:91" s="6" customFormat="1" ht="16.5" customHeight="1">
      <c r="B55" s="72"/>
      <c r="C55" s="73"/>
      <c r="D55" s="248" t="s">
        <v>79</v>
      </c>
      <c r="E55" s="248"/>
      <c r="F55" s="248"/>
      <c r="G55" s="248"/>
      <c r="H55" s="248"/>
      <c r="I55" s="74"/>
      <c r="J55" s="248" t="s">
        <v>80</v>
      </c>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76">
        <f>ROUND(AG56+AG59+AG62+AG65+SUM(AG69:AG71),2)</f>
        <v>0</v>
      </c>
      <c r="AH55" s="277"/>
      <c r="AI55" s="277"/>
      <c r="AJ55" s="277"/>
      <c r="AK55" s="277"/>
      <c r="AL55" s="277"/>
      <c r="AM55" s="277"/>
      <c r="AN55" s="281">
        <f>SUM(AG55,AT55)</f>
        <v>0</v>
      </c>
      <c r="AO55" s="277"/>
      <c r="AP55" s="277"/>
      <c r="AQ55" s="75" t="s">
        <v>81</v>
      </c>
      <c r="AR55" s="72"/>
      <c r="AS55" s="76">
        <f>ROUND(AS56+AS59+AS62+AS65+SUM(AS69:AS71),2)</f>
        <v>0</v>
      </c>
      <c r="AT55" s="77">
        <f>ROUND(SUM(AV55:AW55),2)</f>
        <v>0</v>
      </c>
      <c r="AU55" s="78">
        <f>ROUND(AU56+AU59+AU62+AU65+SUM(AU69:AU71),5)</f>
        <v>0</v>
      </c>
      <c r="AV55" s="77">
        <f>ROUND(AZ55*L29,2)</f>
        <v>0</v>
      </c>
      <c r="AW55" s="77">
        <f>ROUND(BA55*L30,2)</f>
        <v>0</v>
      </c>
      <c r="AX55" s="77">
        <f>ROUND(BB55*L29,2)</f>
        <v>0</v>
      </c>
      <c r="AY55" s="77">
        <f>ROUND(BC55*L30,2)</f>
        <v>0</v>
      </c>
      <c r="AZ55" s="77">
        <f>ROUND(AZ56+AZ59+AZ62+AZ65+SUM(AZ69:AZ71),2)</f>
        <v>0</v>
      </c>
      <c r="BA55" s="77">
        <f>ROUND(BA56+BA59+BA62+BA65+SUM(BA69:BA71),2)</f>
        <v>0</v>
      </c>
      <c r="BB55" s="77">
        <f>ROUND(BB56+BB59+BB62+BB65+SUM(BB69:BB71),2)</f>
        <v>0</v>
      </c>
      <c r="BC55" s="77">
        <f>ROUND(BC56+BC59+BC62+BC65+SUM(BC69:BC71),2)</f>
        <v>0</v>
      </c>
      <c r="BD55" s="79">
        <f>ROUND(BD56+BD59+BD62+BD65+SUM(BD69:BD71),2)</f>
        <v>0</v>
      </c>
      <c r="BS55" s="80" t="s">
        <v>74</v>
      </c>
      <c r="BT55" s="80" t="s">
        <v>82</v>
      </c>
      <c r="BU55" s="80" t="s">
        <v>76</v>
      </c>
      <c r="BV55" s="80" t="s">
        <v>77</v>
      </c>
      <c r="BW55" s="80" t="s">
        <v>83</v>
      </c>
      <c r="BX55" s="80" t="s">
        <v>5</v>
      </c>
      <c r="CL55" s="80" t="s">
        <v>19</v>
      </c>
      <c r="CM55" s="80" t="s">
        <v>84</v>
      </c>
    </row>
    <row r="56" spans="1:91" s="3" customFormat="1" ht="16.5" customHeight="1">
      <c r="B56" s="46"/>
      <c r="C56" s="9"/>
      <c r="D56" s="9"/>
      <c r="E56" s="249" t="s">
        <v>85</v>
      </c>
      <c r="F56" s="249"/>
      <c r="G56" s="249"/>
      <c r="H56" s="249"/>
      <c r="I56" s="249"/>
      <c r="J56" s="9"/>
      <c r="K56" s="249" t="s">
        <v>86</v>
      </c>
      <c r="L56" s="249"/>
      <c r="M56" s="249"/>
      <c r="N56" s="249"/>
      <c r="O56" s="249"/>
      <c r="P56" s="249"/>
      <c r="Q56" s="249"/>
      <c r="R56" s="249"/>
      <c r="S56" s="249"/>
      <c r="T56" s="249"/>
      <c r="U56" s="249"/>
      <c r="V56" s="249"/>
      <c r="W56" s="249"/>
      <c r="X56" s="249"/>
      <c r="Y56" s="249"/>
      <c r="Z56" s="249"/>
      <c r="AA56" s="249"/>
      <c r="AB56" s="249"/>
      <c r="AC56" s="249"/>
      <c r="AD56" s="249"/>
      <c r="AE56" s="249"/>
      <c r="AF56" s="249"/>
      <c r="AG56" s="274">
        <f>ROUND(SUM(AG57:AG58),2)</f>
        <v>0</v>
      </c>
      <c r="AH56" s="273"/>
      <c r="AI56" s="273"/>
      <c r="AJ56" s="273"/>
      <c r="AK56" s="273"/>
      <c r="AL56" s="273"/>
      <c r="AM56" s="273"/>
      <c r="AN56" s="272">
        <f>SUM(AG56,AT56)</f>
        <v>0</v>
      </c>
      <c r="AO56" s="273"/>
      <c r="AP56" s="273"/>
      <c r="AQ56" s="81" t="s">
        <v>87</v>
      </c>
      <c r="AR56" s="46"/>
      <c r="AS56" s="82">
        <f>ROUND(SUM(AS57:AS58),2)</f>
        <v>0</v>
      </c>
      <c r="AT56" s="83">
        <f>ROUND(SUM(AV56:AW56),2)</f>
        <v>0</v>
      </c>
      <c r="AU56" s="84">
        <f>ROUND(SUM(AU57:AU58),5)</f>
        <v>0</v>
      </c>
      <c r="AV56" s="83">
        <f>ROUND(AZ56*L29,2)</f>
        <v>0</v>
      </c>
      <c r="AW56" s="83">
        <f>ROUND(BA56*L30,2)</f>
        <v>0</v>
      </c>
      <c r="AX56" s="83">
        <f>ROUND(BB56*L29,2)</f>
        <v>0</v>
      </c>
      <c r="AY56" s="83">
        <f>ROUND(BC56*L30,2)</f>
        <v>0</v>
      </c>
      <c r="AZ56" s="83">
        <f>ROUND(SUM(AZ57:AZ58),2)</f>
        <v>0</v>
      </c>
      <c r="BA56" s="83">
        <f>ROUND(SUM(BA57:BA58),2)</f>
        <v>0</v>
      </c>
      <c r="BB56" s="83">
        <f>ROUND(SUM(BB57:BB58),2)</f>
        <v>0</v>
      </c>
      <c r="BC56" s="83">
        <f>ROUND(SUM(BC57:BC58),2)</f>
        <v>0</v>
      </c>
      <c r="BD56" s="85">
        <f>ROUND(SUM(BD57:BD58),2)</f>
        <v>0</v>
      </c>
      <c r="BS56" s="26" t="s">
        <v>74</v>
      </c>
      <c r="BT56" s="26" t="s">
        <v>84</v>
      </c>
      <c r="BU56" s="26" t="s">
        <v>76</v>
      </c>
      <c r="BV56" s="26" t="s">
        <v>77</v>
      </c>
      <c r="BW56" s="26" t="s">
        <v>88</v>
      </c>
      <c r="BX56" s="26" t="s">
        <v>83</v>
      </c>
      <c r="CL56" s="26" t="s">
        <v>19</v>
      </c>
    </row>
    <row r="57" spans="1:91" s="3" customFormat="1" ht="16.5" customHeight="1">
      <c r="A57" s="86" t="s">
        <v>89</v>
      </c>
      <c r="B57" s="46"/>
      <c r="C57" s="9"/>
      <c r="D57" s="9"/>
      <c r="E57" s="9"/>
      <c r="F57" s="249" t="s">
        <v>90</v>
      </c>
      <c r="G57" s="249"/>
      <c r="H57" s="249"/>
      <c r="I57" s="249"/>
      <c r="J57" s="249"/>
      <c r="K57" s="9"/>
      <c r="L57" s="249" t="s">
        <v>91</v>
      </c>
      <c r="M57" s="249"/>
      <c r="N57" s="249"/>
      <c r="O57" s="249"/>
      <c r="P57" s="249"/>
      <c r="Q57" s="249"/>
      <c r="R57" s="249"/>
      <c r="S57" s="249"/>
      <c r="T57" s="249"/>
      <c r="U57" s="249"/>
      <c r="V57" s="249"/>
      <c r="W57" s="249"/>
      <c r="X57" s="249"/>
      <c r="Y57" s="249"/>
      <c r="Z57" s="249"/>
      <c r="AA57" s="249"/>
      <c r="AB57" s="249"/>
      <c r="AC57" s="249"/>
      <c r="AD57" s="249"/>
      <c r="AE57" s="249"/>
      <c r="AF57" s="249"/>
      <c r="AG57" s="272">
        <f>'01 - Bourací práce'!J34</f>
        <v>0</v>
      </c>
      <c r="AH57" s="273"/>
      <c r="AI57" s="273"/>
      <c r="AJ57" s="273"/>
      <c r="AK57" s="273"/>
      <c r="AL57" s="273"/>
      <c r="AM57" s="273"/>
      <c r="AN57" s="272">
        <f>SUM(AG57,AT57)</f>
        <v>0</v>
      </c>
      <c r="AO57" s="273"/>
      <c r="AP57" s="273"/>
      <c r="AQ57" s="81" t="s">
        <v>87</v>
      </c>
      <c r="AR57" s="46"/>
      <c r="AS57" s="82">
        <v>0</v>
      </c>
      <c r="AT57" s="83">
        <f>ROUND(SUM(AV57:AW57),2)</f>
        <v>0</v>
      </c>
      <c r="AU57" s="84">
        <f>'01 - Bourací práce'!P107</f>
        <v>0</v>
      </c>
      <c r="AV57" s="83">
        <f>'01 - Bourací práce'!J37</f>
        <v>0</v>
      </c>
      <c r="AW57" s="83">
        <f>'01 - Bourací práce'!J38</f>
        <v>0</v>
      </c>
      <c r="AX57" s="83">
        <f>'01 - Bourací práce'!J39</f>
        <v>0</v>
      </c>
      <c r="AY57" s="83">
        <f>'01 - Bourací práce'!J40</f>
        <v>0</v>
      </c>
      <c r="AZ57" s="83">
        <f>'01 - Bourací práce'!F37</f>
        <v>0</v>
      </c>
      <c r="BA57" s="83">
        <f>'01 - Bourací práce'!F38</f>
        <v>0</v>
      </c>
      <c r="BB57" s="83">
        <f>'01 - Bourací práce'!F39</f>
        <v>0</v>
      </c>
      <c r="BC57" s="83">
        <f>'01 - Bourací práce'!F40</f>
        <v>0</v>
      </c>
      <c r="BD57" s="85">
        <f>'01 - Bourací práce'!F41</f>
        <v>0</v>
      </c>
      <c r="BT57" s="26" t="s">
        <v>92</v>
      </c>
      <c r="BV57" s="26" t="s">
        <v>77</v>
      </c>
      <c r="BW57" s="26" t="s">
        <v>93</v>
      </c>
      <c r="BX57" s="26" t="s">
        <v>88</v>
      </c>
      <c r="CL57" s="26" t="s">
        <v>19</v>
      </c>
    </row>
    <row r="58" spans="1:91" s="3" customFormat="1" ht="16.5" customHeight="1">
      <c r="A58" s="86" t="s">
        <v>89</v>
      </c>
      <c r="B58" s="46"/>
      <c r="C58" s="9"/>
      <c r="D58" s="9"/>
      <c r="E58" s="9"/>
      <c r="F58" s="249" t="s">
        <v>94</v>
      </c>
      <c r="G58" s="249"/>
      <c r="H58" s="249"/>
      <c r="I58" s="249"/>
      <c r="J58" s="249"/>
      <c r="K58" s="9"/>
      <c r="L58" s="249" t="s">
        <v>95</v>
      </c>
      <c r="M58" s="249"/>
      <c r="N58" s="249"/>
      <c r="O58" s="249"/>
      <c r="P58" s="249"/>
      <c r="Q58" s="249"/>
      <c r="R58" s="249"/>
      <c r="S58" s="249"/>
      <c r="T58" s="249"/>
      <c r="U58" s="249"/>
      <c r="V58" s="249"/>
      <c r="W58" s="249"/>
      <c r="X58" s="249"/>
      <c r="Y58" s="249"/>
      <c r="Z58" s="249"/>
      <c r="AA58" s="249"/>
      <c r="AB58" s="249"/>
      <c r="AC58" s="249"/>
      <c r="AD58" s="249"/>
      <c r="AE58" s="249"/>
      <c r="AF58" s="249"/>
      <c r="AG58" s="272">
        <f>'02 - Stavební úpravy'!J34</f>
        <v>0</v>
      </c>
      <c r="AH58" s="273"/>
      <c r="AI58" s="273"/>
      <c r="AJ58" s="273"/>
      <c r="AK58" s="273"/>
      <c r="AL58" s="273"/>
      <c r="AM58" s="273"/>
      <c r="AN58" s="272">
        <f>SUM(AG58,AT58)</f>
        <v>0</v>
      </c>
      <c r="AO58" s="273"/>
      <c r="AP58" s="273"/>
      <c r="AQ58" s="81" t="s">
        <v>87</v>
      </c>
      <c r="AR58" s="46"/>
      <c r="AS58" s="82">
        <v>0</v>
      </c>
      <c r="AT58" s="83">
        <f>ROUND(SUM(AV58:AW58),2)</f>
        <v>0</v>
      </c>
      <c r="AU58" s="84">
        <f>'02 - Stavební úpravy'!P118</f>
        <v>0</v>
      </c>
      <c r="AV58" s="83">
        <f>'02 - Stavební úpravy'!J37</f>
        <v>0</v>
      </c>
      <c r="AW58" s="83">
        <f>'02 - Stavební úpravy'!J38</f>
        <v>0</v>
      </c>
      <c r="AX58" s="83">
        <f>'02 - Stavební úpravy'!J39</f>
        <v>0</v>
      </c>
      <c r="AY58" s="83">
        <f>'02 - Stavební úpravy'!J40</f>
        <v>0</v>
      </c>
      <c r="AZ58" s="83">
        <f>'02 - Stavební úpravy'!F37</f>
        <v>0</v>
      </c>
      <c r="BA58" s="83">
        <f>'02 - Stavební úpravy'!F38</f>
        <v>0</v>
      </c>
      <c r="BB58" s="83">
        <f>'02 - Stavební úpravy'!F39</f>
        <v>0</v>
      </c>
      <c r="BC58" s="83">
        <f>'02 - Stavební úpravy'!F40</f>
        <v>0</v>
      </c>
      <c r="BD58" s="85">
        <f>'02 - Stavební úpravy'!F41</f>
        <v>0</v>
      </c>
      <c r="BT58" s="26" t="s">
        <v>92</v>
      </c>
      <c r="BV58" s="26" t="s">
        <v>77</v>
      </c>
      <c r="BW58" s="26" t="s">
        <v>96</v>
      </c>
      <c r="BX58" s="26" t="s">
        <v>88</v>
      </c>
      <c r="CL58" s="26" t="s">
        <v>19</v>
      </c>
    </row>
    <row r="59" spans="1:91" s="3" customFormat="1" ht="16.5" customHeight="1">
      <c r="B59" s="46"/>
      <c r="C59" s="9"/>
      <c r="D59" s="9"/>
      <c r="E59" s="249" t="s">
        <v>97</v>
      </c>
      <c r="F59" s="249"/>
      <c r="G59" s="249"/>
      <c r="H59" s="249"/>
      <c r="I59" s="249"/>
      <c r="J59" s="9"/>
      <c r="K59" s="249" t="s">
        <v>98</v>
      </c>
      <c r="L59" s="249"/>
      <c r="M59" s="249"/>
      <c r="N59" s="249"/>
      <c r="O59" s="249"/>
      <c r="P59" s="249"/>
      <c r="Q59" s="249"/>
      <c r="R59" s="249"/>
      <c r="S59" s="249"/>
      <c r="T59" s="249"/>
      <c r="U59" s="249"/>
      <c r="V59" s="249"/>
      <c r="W59" s="249"/>
      <c r="X59" s="249"/>
      <c r="Y59" s="249"/>
      <c r="Z59" s="249"/>
      <c r="AA59" s="249"/>
      <c r="AB59" s="249"/>
      <c r="AC59" s="249"/>
      <c r="AD59" s="249"/>
      <c r="AE59" s="249"/>
      <c r="AF59" s="249"/>
      <c r="AG59" s="274">
        <f>ROUND(SUM(AG60:AG61),2)</f>
        <v>0</v>
      </c>
      <c r="AH59" s="273"/>
      <c r="AI59" s="273"/>
      <c r="AJ59" s="273"/>
      <c r="AK59" s="273"/>
      <c r="AL59" s="273"/>
      <c r="AM59" s="273"/>
      <c r="AN59" s="272">
        <f>SUM(AG59,AT59)</f>
        <v>0</v>
      </c>
      <c r="AO59" s="273"/>
      <c r="AP59" s="273"/>
      <c r="AQ59" s="81" t="s">
        <v>87</v>
      </c>
      <c r="AR59" s="46"/>
      <c r="AS59" s="82">
        <f>ROUND(SUM(AS60:AS61),2)</f>
        <v>0</v>
      </c>
      <c r="AT59" s="83">
        <f>ROUND(SUM(AV59:AW59),2)</f>
        <v>0</v>
      </c>
      <c r="AU59" s="84">
        <f>ROUND(SUM(AU60:AU61),5)</f>
        <v>0</v>
      </c>
      <c r="AV59" s="83">
        <f>ROUND(AZ59*L29,2)</f>
        <v>0</v>
      </c>
      <c r="AW59" s="83">
        <f>ROUND(BA59*L30,2)</f>
        <v>0</v>
      </c>
      <c r="AX59" s="83">
        <f>ROUND(BB59*L29,2)</f>
        <v>0</v>
      </c>
      <c r="AY59" s="83">
        <f>ROUND(BC59*L30,2)</f>
        <v>0</v>
      </c>
      <c r="AZ59" s="83">
        <f>ROUND(SUM(AZ60:AZ61),2)</f>
        <v>0</v>
      </c>
      <c r="BA59" s="83">
        <f>ROUND(SUM(BA60:BA61),2)</f>
        <v>0</v>
      </c>
      <c r="BB59" s="83">
        <f>ROUND(SUM(BB60:BB61),2)</f>
        <v>0</v>
      </c>
      <c r="BC59" s="83">
        <f>ROUND(SUM(BC60:BC61),2)</f>
        <v>0</v>
      </c>
      <c r="BD59" s="85">
        <f>ROUND(SUM(BD60:BD61),2)</f>
        <v>0</v>
      </c>
      <c r="BS59" s="26" t="s">
        <v>74</v>
      </c>
      <c r="BT59" s="26" t="s">
        <v>84</v>
      </c>
      <c r="BU59" s="26" t="s">
        <v>76</v>
      </c>
      <c r="BV59" s="26" t="s">
        <v>77</v>
      </c>
      <c r="BW59" s="26" t="s">
        <v>99</v>
      </c>
      <c r="BX59" s="26" t="s">
        <v>83</v>
      </c>
      <c r="CL59" s="26" t="s">
        <v>19</v>
      </c>
    </row>
    <row r="60" spans="1:91" s="3" customFormat="1" ht="16.5" customHeight="1">
      <c r="A60" s="86" t="s">
        <v>89</v>
      </c>
      <c r="B60" s="46"/>
      <c r="C60" s="9"/>
      <c r="D60" s="9"/>
      <c r="E60" s="9"/>
      <c r="F60" s="249" t="s">
        <v>90</v>
      </c>
      <c r="G60" s="249"/>
      <c r="H60" s="249"/>
      <c r="I60" s="249"/>
      <c r="J60" s="249"/>
      <c r="K60" s="9"/>
      <c r="L60" s="249" t="s">
        <v>98</v>
      </c>
      <c r="M60" s="249"/>
      <c r="N60" s="249"/>
      <c r="O60" s="249"/>
      <c r="P60" s="249"/>
      <c r="Q60" s="249"/>
      <c r="R60" s="249"/>
      <c r="S60" s="249"/>
      <c r="T60" s="249"/>
      <c r="U60" s="249"/>
      <c r="V60" s="249"/>
      <c r="W60" s="249"/>
      <c r="X60" s="249"/>
      <c r="Y60" s="249"/>
      <c r="Z60" s="249"/>
      <c r="AA60" s="249"/>
      <c r="AB60" s="249"/>
      <c r="AC60" s="249"/>
      <c r="AD60" s="249"/>
      <c r="AE60" s="249"/>
      <c r="AF60" s="249"/>
      <c r="AG60" s="272">
        <f>'01 - Zdravotně technické ...'!J34</f>
        <v>0</v>
      </c>
      <c r="AH60" s="273"/>
      <c r="AI60" s="273"/>
      <c r="AJ60" s="273"/>
      <c r="AK60" s="273"/>
      <c r="AL60" s="273"/>
      <c r="AM60" s="273"/>
      <c r="AN60" s="272">
        <f>SUM(AG60,AT60)</f>
        <v>0</v>
      </c>
      <c r="AO60" s="273"/>
      <c r="AP60" s="273"/>
      <c r="AQ60" s="81" t="s">
        <v>87</v>
      </c>
      <c r="AR60" s="46"/>
      <c r="AS60" s="82">
        <v>0</v>
      </c>
      <c r="AT60" s="83">
        <f>ROUND(SUM(AV60:AW60),2)</f>
        <v>0</v>
      </c>
      <c r="AU60" s="84">
        <f>'01 - Zdravotně technické ...'!P97</f>
        <v>0</v>
      </c>
      <c r="AV60" s="83">
        <f>'01 - Zdravotně technické ...'!J37</f>
        <v>0</v>
      </c>
      <c r="AW60" s="83">
        <f>'01 - Zdravotně technické ...'!J38</f>
        <v>0</v>
      </c>
      <c r="AX60" s="83">
        <f>'01 - Zdravotně technické ...'!J39</f>
        <v>0</v>
      </c>
      <c r="AY60" s="83">
        <f>'01 - Zdravotně technické ...'!J40</f>
        <v>0</v>
      </c>
      <c r="AZ60" s="83">
        <f>'01 - Zdravotně technické ...'!F37</f>
        <v>0</v>
      </c>
      <c r="BA60" s="83">
        <f>'01 - Zdravotně technické ...'!F38</f>
        <v>0</v>
      </c>
      <c r="BB60" s="83">
        <f>'01 - Zdravotně technické ...'!F39</f>
        <v>0</v>
      </c>
      <c r="BC60" s="83">
        <f>'01 - Zdravotně technické ...'!F40</f>
        <v>0</v>
      </c>
      <c r="BD60" s="85">
        <f>'01 - Zdravotně technické ...'!F41</f>
        <v>0</v>
      </c>
      <c r="BT60" s="26" t="s">
        <v>92</v>
      </c>
      <c r="BV60" s="26" t="s">
        <v>77</v>
      </c>
      <c r="BW60" s="26" t="s">
        <v>100</v>
      </c>
      <c r="BX60" s="26" t="s">
        <v>99</v>
      </c>
      <c r="CL60" s="26" t="s">
        <v>19</v>
      </c>
    </row>
    <row r="61" spans="1:91" s="3" customFormat="1" ht="16.5" customHeight="1">
      <c r="A61" s="86" t="s">
        <v>89</v>
      </c>
      <c r="B61" s="46"/>
      <c r="C61" s="9"/>
      <c r="D61" s="9"/>
      <c r="E61" s="9"/>
      <c r="F61" s="249" t="s">
        <v>94</v>
      </c>
      <c r="G61" s="249"/>
      <c r="H61" s="249"/>
      <c r="I61" s="249"/>
      <c r="J61" s="249"/>
      <c r="K61" s="9"/>
      <c r="L61" s="249" t="s">
        <v>101</v>
      </c>
      <c r="M61" s="249"/>
      <c r="N61" s="249"/>
      <c r="O61" s="249"/>
      <c r="P61" s="249"/>
      <c r="Q61" s="249"/>
      <c r="R61" s="249"/>
      <c r="S61" s="249"/>
      <c r="T61" s="249"/>
      <c r="U61" s="249"/>
      <c r="V61" s="249"/>
      <c r="W61" s="249"/>
      <c r="X61" s="249"/>
      <c r="Y61" s="249"/>
      <c r="Z61" s="249"/>
      <c r="AA61" s="249"/>
      <c r="AB61" s="249"/>
      <c r="AC61" s="249"/>
      <c r="AD61" s="249"/>
      <c r="AE61" s="249"/>
      <c r="AF61" s="249"/>
      <c r="AG61" s="272">
        <f>'02 - Zdravotně technické ...'!J34</f>
        <v>0</v>
      </c>
      <c r="AH61" s="273"/>
      <c r="AI61" s="273"/>
      <c r="AJ61" s="273"/>
      <c r="AK61" s="273"/>
      <c r="AL61" s="273"/>
      <c r="AM61" s="273"/>
      <c r="AN61" s="272">
        <f>SUM(AG61,AT61)</f>
        <v>0</v>
      </c>
      <c r="AO61" s="273"/>
      <c r="AP61" s="273"/>
      <c r="AQ61" s="81" t="s">
        <v>87</v>
      </c>
      <c r="AR61" s="46"/>
      <c r="AS61" s="82">
        <v>0</v>
      </c>
      <c r="AT61" s="83">
        <f>ROUND(SUM(AV61:AW61),2)</f>
        <v>0</v>
      </c>
      <c r="AU61" s="84">
        <f>'02 - Zdravotně technické ...'!P97</f>
        <v>0</v>
      </c>
      <c r="AV61" s="83">
        <f>'02 - Zdravotně technické ...'!J37</f>
        <v>0</v>
      </c>
      <c r="AW61" s="83">
        <f>'02 - Zdravotně technické ...'!J38</f>
        <v>0</v>
      </c>
      <c r="AX61" s="83">
        <f>'02 - Zdravotně technické ...'!J39</f>
        <v>0</v>
      </c>
      <c r="AY61" s="83">
        <f>'02 - Zdravotně technické ...'!J40</f>
        <v>0</v>
      </c>
      <c r="AZ61" s="83">
        <f>'02 - Zdravotně technické ...'!F37</f>
        <v>0</v>
      </c>
      <c r="BA61" s="83">
        <f>'02 - Zdravotně technické ...'!F38</f>
        <v>0</v>
      </c>
      <c r="BB61" s="83">
        <f>'02 - Zdravotně technické ...'!F39</f>
        <v>0</v>
      </c>
      <c r="BC61" s="83">
        <f>'02 - Zdravotně technické ...'!F40</f>
        <v>0</v>
      </c>
      <c r="BD61" s="85">
        <f>'02 - Zdravotně technické ...'!F41</f>
        <v>0</v>
      </c>
      <c r="BT61" s="26" t="s">
        <v>92</v>
      </c>
      <c r="BV61" s="26" t="s">
        <v>77</v>
      </c>
      <c r="BW61" s="26" t="s">
        <v>102</v>
      </c>
      <c r="BX61" s="26" t="s">
        <v>99</v>
      </c>
      <c r="CL61" s="26" t="s">
        <v>19</v>
      </c>
    </row>
    <row r="62" spans="1:91" s="3" customFormat="1" ht="16.5" customHeight="1">
      <c r="B62" s="46"/>
      <c r="C62" s="9"/>
      <c r="D62" s="9"/>
      <c r="E62" s="249" t="s">
        <v>103</v>
      </c>
      <c r="F62" s="249"/>
      <c r="G62" s="249"/>
      <c r="H62" s="249"/>
      <c r="I62" s="249"/>
      <c r="J62" s="9"/>
      <c r="K62" s="249" t="s">
        <v>104</v>
      </c>
      <c r="L62" s="249"/>
      <c r="M62" s="249"/>
      <c r="N62" s="249"/>
      <c r="O62" s="249"/>
      <c r="P62" s="249"/>
      <c r="Q62" s="249"/>
      <c r="R62" s="249"/>
      <c r="S62" s="249"/>
      <c r="T62" s="249"/>
      <c r="U62" s="249"/>
      <c r="V62" s="249"/>
      <c r="W62" s="249"/>
      <c r="X62" s="249"/>
      <c r="Y62" s="249"/>
      <c r="Z62" s="249"/>
      <c r="AA62" s="249"/>
      <c r="AB62" s="249"/>
      <c r="AC62" s="249"/>
      <c r="AD62" s="249"/>
      <c r="AE62" s="249"/>
      <c r="AF62" s="249"/>
      <c r="AG62" s="274">
        <f>ROUND(SUM(AG63:AG64),2)</f>
        <v>0</v>
      </c>
      <c r="AH62" s="273"/>
      <c r="AI62" s="273"/>
      <c r="AJ62" s="273"/>
      <c r="AK62" s="273"/>
      <c r="AL62" s="273"/>
      <c r="AM62" s="273"/>
      <c r="AN62" s="272">
        <f>SUM(AG62,AT62)</f>
        <v>0</v>
      </c>
      <c r="AO62" s="273"/>
      <c r="AP62" s="273"/>
      <c r="AQ62" s="81" t="s">
        <v>87</v>
      </c>
      <c r="AR62" s="46"/>
      <c r="AS62" s="82">
        <f>ROUND(SUM(AS63:AS64),2)</f>
        <v>0</v>
      </c>
      <c r="AT62" s="83">
        <f>ROUND(SUM(AV62:AW62),2)</f>
        <v>0</v>
      </c>
      <c r="AU62" s="84">
        <f>ROUND(SUM(AU63:AU64),5)</f>
        <v>0</v>
      </c>
      <c r="AV62" s="83">
        <f>ROUND(AZ62*L29,2)</f>
        <v>0</v>
      </c>
      <c r="AW62" s="83">
        <f>ROUND(BA62*L30,2)</f>
        <v>0</v>
      </c>
      <c r="AX62" s="83">
        <f>ROUND(BB62*L29,2)</f>
        <v>0</v>
      </c>
      <c r="AY62" s="83">
        <f>ROUND(BC62*L30,2)</f>
        <v>0</v>
      </c>
      <c r="AZ62" s="83">
        <f>ROUND(SUM(AZ63:AZ64),2)</f>
        <v>0</v>
      </c>
      <c r="BA62" s="83">
        <f>ROUND(SUM(BA63:BA64),2)</f>
        <v>0</v>
      </c>
      <c r="BB62" s="83">
        <f>ROUND(SUM(BB63:BB64),2)</f>
        <v>0</v>
      </c>
      <c r="BC62" s="83">
        <f>ROUND(SUM(BC63:BC64),2)</f>
        <v>0</v>
      </c>
      <c r="BD62" s="85">
        <f>ROUND(SUM(BD63:BD64),2)</f>
        <v>0</v>
      </c>
      <c r="BS62" s="26" t="s">
        <v>74</v>
      </c>
      <c r="BT62" s="26" t="s">
        <v>84</v>
      </c>
      <c r="BU62" s="26" t="s">
        <v>76</v>
      </c>
      <c r="BV62" s="26" t="s">
        <v>77</v>
      </c>
      <c r="BW62" s="26" t="s">
        <v>105</v>
      </c>
      <c r="BX62" s="26" t="s">
        <v>83</v>
      </c>
      <c r="CL62" s="26" t="s">
        <v>19</v>
      </c>
    </row>
    <row r="63" spans="1:91" s="3" customFormat="1" ht="16.5" customHeight="1">
      <c r="A63" s="86" t="s">
        <v>89</v>
      </c>
      <c r="B63" s="46"/>
      <c r="C63" s="9"/>
      <c r="D63" s="9"/>
      <c r="E63" s="9"/>
      <c r="F63" s="249" t="s">
        <v>90</v>
      </c>
      <c r="G63" s="249"/>
      <c r="H63" s="249"/>
      <c r="I63" s="249"/>
      <c r="J63" s="249"/>
      <c r="K63" s="9"/>
      <c r="L63" s="249" t="s">
        <v>104</v>
      </c>
      <c r="M63" s="249"/>
      <c r="N63" s="249"/>
      <c r="O63" s="249"/>
      <c r="P63" s="249"/>
      <c r="Q63" s="249"/>
      <c r="R63" s="249"/>
      <c r="S63" s="249"/>
      <c r="T63" s="249"/>
      <c r="U63" s="249"/>
      <c r="V63" s="249"/>
      <c r="W63" s="249"/>
      <c r="X63" s="249"/>
      <c r="Y63" s="249"/>
      <c r="Z63" s="249"/>
      <c r="AA63" s="249"/>
      <c r="AB63" s="249"/>
      <c r="AC63" s="249"/>
      <c r="AD63" s="249"/>
      <c r="AE63" s="249"/>
      <c r="AF63" s="249"/>
      <c r="AG63" s="272">
        <f>'01 - Vzduchotechnika a ch...'!J34</f>
        <v>0</v>
      </c>
      <c r="AH63" s="273"/>
      <c r="AI63" s="273"/>
      <c r="AJ63" s="273"/>
      <c r="AK63" s="273"/>
      <c r="AL63" s="273"/>
      <c r="AM63" s="273"/>
      <c r="AN63" s="272">
        <f>SUM(AG63,AT63)</f>
        <v>0</v>
      </c>
      <c r="AO63" s="273"/>
      <c r="AP63" s="273"/>
      <c r="AQ63" s="81" t="s">
        <v>87</v>
      </c>
      <c r="AR63" s="46"/>
      <c r="AS63" s="82">
        <v>0</v>
      </c>
      <c r="AT63" s="83">
        <f>ROUND(SUM(AV63:AW63),2)</f>
        <v>0</v>
      </c>
      <c r="AU63" s="84">
        <f>'01 - Vzduchotechnika a ch...'!P97</f>
        <v>0</v>
      </c>
      <c r="AV63" s="83">
        <f>'01 - Vzduchotechnika a ch...'!J37</f>
        <v>0</v>
      </c>
      <c r="AW63" s="83">
        <f>'01 - Vzduchotechnika a ch...'!J38</f>
        <v>0</v>
      </c>
      <c r="AX63" s="83">
        <f>'01 - Vzduchotechnika a ch...'!J39</f>
        <v>0</v>
      </c>
      <c r="AY63" s="83">
        <f>'01 - Vzduchotechnika a ch...'!J40</f>
        <v>0</v>
      </c>
      <c r="AZ63" s="83">
        <f>'01 - Vzduchotechnika a ch...'!F37</f>
        <v>0</v>
      </c>
      <c r="BA63" s="83">
        <f>'01 - Vzduchotechnika a ch...'!F38</f>
        <v>0</v>
      </c>
      <c r="BB63" s="83">
        <f>'01 - Vzduchotechnika a ch...'!F39</f>
        <v>0</v>
      </c>
      <c r="BC63" s="83">
        <f>'01 - Vzduchotechnika a ch...'!F40</f>
        <v>0</v>
      </c>
      <c r="BD63" s="85">
        <f>'01 - Vzduchotechnika a ch...'!F41</f>
        <v>0</v>
      </c>
      <c r="BT63" s="26" t="s">
        <v>92</v>
      </c>
      <c r="BV63" s="26" t="s">
        <v>77</v>
      </c>
      <c r="BW63" s="26" t="s">
        <v>106</v>
      </c>
      <c r="BX63" s="26" t="s">
        <v>105</v>
      </c>
      <c r="CL63" s="26" t="s">
        <v>19</v>
      </c>
    </row>
    <row r="64" spans="1:91" s="3" customFormat="1" ht="16.5" customHeight="1">
      <c r="A64" s="86" t="s">
        <v>89</v>
      </c>
      <c r="B64" s="46"/>
      <c r="C64" s="9"/>
      <c r="D64" s="9"/>
      <c r="E64" s="9"/>
      <c r="F64" s="249" t="s">
        <v>94</v>
      </c>
      <c r="G64" s="249"/>
      <c r="H64" s="249"/>
      <c r="I64" s="249"/>
      <c r="J64" s="249"/>
      <c r="K64" s="9"/>
      <c r="L64" s="249" t="s">
        <v>107</v>
      </c>
      <c r="M64" s="249"/>
      <c r="N64" s="249"/>
      <c r="O64" s="249"/>
      <c r="P64" s="249"/>
      <c r="Q64" s="249"/>
      <c r="R64" s="249"/>
      <c r="S64" s="249"/>
      <c r="T64" s="249"/>
      <c r="U64" s="249"/>
      <c r="V64" s="249"/>
      <c r="W64" s="249"/>
      <c r="X64" s="249"/>
      <c r="Y64" s="249"/>
      <c r="Z64" s="249"/>
      <c r="AA64" s="249"/>
      <c r="AB64" s="249"/>
      <c r="AC64" s="249"/>
      <c r="AD64" s="249"/>
      <c r="AE64" s="249"/>
      <c r="AF64" s="249"/>
      <c r="AG64" s="272">
        <f>'02 - Vzduchotechnika a ch...'!J34</f>
        <v>0</v>
      </c>
      <c r="AH64" s="273"/>
      <c r="AI64" s="273"/>
      <c r="AJ64" s="273"/>
      <c r="AK64" s="273"/>
      <c r="AL64" s="273"/>
      <c r="AM64" s="273"/>
      <c r="AN64" s="272">
        <f>SUM(AG64,AT64)</f>
        <v>0</v>
      </c>
      <c r="AO64" s="273"/>
      <c r="AP64" s="273"/>
      <c r="AQ64" s="81" t="s">
        <v>87</v>
      </c>
      <c r="AR64" s="46"/>
      <c r="AS64" s="82">
        <v>0</v>
      </c>
      <c r="AT64" s="83">
        <f>ROUND(SUM(AV64:AW64),2)</f>
        <v>0</v>
      </c>
      <c r="AU64" s="84">
        <f>'02 - Vzduchotechnika a ch...'!P94</f>
        <v>0</v>
      </c>
      <c r="AV64" s="83">
        <f>'02 - Vzduchotechnika a ch...'!J37</f>
        <v>0</v>
      </c>
      <c r="AW64" s="83">
        <f>'02 - Vzduchotechnika a ch...'!J38</f>
        <v>0</v>
      </c>
      <c r="AX64" s="83">
        <f>'02 - Vzduchotechnika a ch...'!J39</f>
        <v>0</v>
      </c>
      <c r="AY64" s="83">
        <f>'02 - Vzduchotechnika a ch...'!J40</f>
        <v>0</v>
      </c>
      <c r="AZ64" s="83">
        <f>'02 - Vzduchotechnika a ch...'!F37</f>
        <v>0</v>
      </c>
      <c r="BA64" s="83">
        <f>'02 - Vzduchotechnika a ch...'!F38</f>
        <v>0</v>
      </c>
      <c r="BB64" s="83">
        <f>'02 - Vzduchotechnika a ch...'!F39</f>
        <v>0</v>
      </c>
      <c r="BC64" s="83">
        <f>'02 - Vzduchotechnika a ch...'!F40</f>
        <v>0</v>
      </c>
      <c r="BD64" s="85">
        <f>'02 - Vzduchotechnika a ch...'!F41</f>
        <v>0</v>
      </c>
      <c r="BT64" s="26" t="s">
        <v>92</v>
      </c>
      <c r="BV64" s="26" t="s">
        <v>77</v>
      </c>
      <c r="BW64" s="26" t="s">
        <v>108</v>
      </c>
      <c r="BX64" s="26" t="s">
        <v>105</v>
      </c>
      <c r="CL64" s="26" t="s">
        <v>19</v>
      </c>
    </row>
    <row r="65" spans="1:91" s="3" customFormat="1" ht="16.5" customHeight="1">
      <c r="B65" s="46"/>
      <c r="C65" s="9"/>
      <c r="D65" s="9"/>
      <c r="E65" s="249" t="s">
        <v>109</v>
      </c>
      <c r="F65" s="249"/>
      <c r="G65" s="249"/>
      <c r="H65" s="249"/>
      <c r="I65" s="249"/>
      <c r="J65" s="9"/>
      <c r="K65" s="249" t="s">
        <v>110</v>
      </c>
      <c r="L65" s="249"/>
      <c r="M65" s="249"/>
      <c r="N65" s="249"/>
      <c r="O65" s="249"/>
      <c r="P65" s="249"/>
      <c r="Q65" s="249"/>
      <c r="R65" s="249"/>
      <c r="S65" s="249"/>
      <c r="T65" s="249"/>
      <c r="U65" s="249"/>
      <c r="V65" s="249"/>
      <c r="W65" s="249"/>
      <c r="X65" s="249"/>
      <c r="Y65" s="249"/>
      <c r="Z65" s="249"/>
      <c r="AA65" s="249"/>
      <c r="AB65" s="249"/>
      <c r="AC65" s="249"/>
      <c r="AD65" s="249"/>
      <c r="AE65" s="249"/>
      <c r="AF65" s="249"/>
      <c r="AG65" s="274">
        <f>ROUND(SUM(AG66:AG68),2)</f>
        <v>0</v>
      </c>
      <c r="AH65" s="273"/>
      <c r="AI65" s="273"/>
      <c r="AJ65" s="273"/>
      <c r="AK65" s="273"/>
      <c r="AL65" s="273"/>
      <c r="AM65" s="273"/>
      <c r="AN65" s="272">
        <f>SUM(AG65,AT65)</f>
        <v>0</v>
      </c>
      <c r="AO65" s="273"/>
      <c r="AP65" s="273"/>
      <c r="AQ65" s="81" t="s">
        <v>87</v>
      </c>
      <c r="AR65" s="46"/>
      <c r="AS65" s="82">
        <f>ROUND(SUM(AS66:AS68),2)</f>
        <v>0</v>
      </c>
      <c r="AT65" s="83">
        <f>ROUND(SUM(AV65:AW65),2)</f>
        <v>0</v>
      </c>
      <c r="AU65" s="84">
        <f>ROUND(SUM(AU66:AU68),5)</f>
        <v>0</v>
      </c>
      <c r="AV65" s="83">
        <f>ROUND(AZ65*L29,2)</f>
        <v>0</v>
      </c>
      <c r="AW65" s="83">
        <f>ROUND(BA65*L30,2)</f>
        <v>0</v>
      </c>
      <c r="AX65" s="83">
        <f>ROUND(BB65*L29,2)</f>
        <v>0</v>
      </c>
      <c r="AY65" s="83">
        <f>ROUND(BC65*L30,2)</f>
        <v>0</v>
      </c>
      <c r="AZ65" s="83">
        <f>ROUND(SUM(AZ66:AZ68),2)</f>
        <v>0</v>
      </c>
      <c r="BA65" s="83">
        <f>ROUND(SUM(BA66:BA68),2)</f>
        <v>0</v>
      </c>
      <c r="BB65" s="83">
        <f>ROUND(SUM(BB66:BB68),2)</f>
        <v>0</v>
      </c>
      <c r="BC65" s="83">
        <f>ROUND(SUM(BC66:BC68),2)</f>
        <v>0</v>
      </c>
      <c r="BD65" s="85">
        <f>ROUND(SUM(BD66:BD68),2)</f>
        <v>0</v>
      </c>
      <c r="BS65" s="26" t="s">
        <v>74</v>
      </c>
      <c r="BT65" s="26" t="s">
        <v>84</v>
      </c>
      <c r="BU65" s="26" t="s">
        <v>76</v>
      </c>
      <c r="BV65" s="26" t="s">
        <v>77</v>
      </c>
      <c r="BW65" s="26" t="s">
        <v>111</v>
      </c>
      <c r="BX65" s="26" t="s">
        <v>83</v>
      </c>
      <c r="CL65" s="26" t="s">
        <v>19</v>
      </c>
    </row>
    <row r="66" spans="1:91" s="3" customFormat="1" ht="16.5" customHeight="1">
      <c r="A66" s="86" t="s">
        <v>89</v>
      </c>
      <c r="B66" s="46"/>
      <c r="C66" s="9"/>
      <c r="D66" s="9"/>
      <c r="E66" s="9"/>
      <c r="F66" s="249" t="s">
        <v>109</v>
      </c>
      <c r="G66" s="249"/>
      <c r="H66" s="249"/>
      <c r="I66" s="249"/>
      <c r="J66" s="249"/>
      <c r="K66" s="9"/>
      <c r="L66" s="249" t="s">
        <v>110</v>
      </c>
      <c r="M66" s="249"/>
      <c r="N66" s="249"/>
      <c r="O66" s="249"/>
      <c r="P66" s="249"/>
      <c r="Q66" s="249"/>
      <c r="R66" s="249"/>
      <c r="S66" s="249"/>
      <c r="T66" s="249"/>
      <c r="U66" s="249"/>
      <c r="V66" s="249"/>
      <c r="W66" s="249"/>
      <c r="X66" s="249"/>
      <c r="Y66" s="249"/>
      <c r="Z66" s="249"/>
      <c r="AA66" s="249"/>
      <c r="AB66" s="249"/>
      <c r="AC66" s="249"/>
      <c r="AD66" s="249"/>
      <c r="AE66" s="249"/>
      <c r="AF66" s="249"/>
      <c r="AG66" s="272">
        <f>'D.1.4.3 - Silnoproudá ele...'!J34</f>
        <v>0</v>
      </c>
      <c r="AH66" s="273"/>
      <c r="AI66" s="273"/>
      <c r="AJ66" s="273"/>
      <c r="AK66" s="273"/>
      <c r="AL66" s="273"/>
      <c r="AM66" s="273"/>
      <c r="AN66" s="272">
        <f>SUM(AG66,AT66)</f>
        <v>0</v>
      </c>
      <c r="AO66" s="273"/>
      <c r="AP66" s="273"/>
      <c r="AQ66" s="81" t="s">
        <v>87</v>
      </c>
      <c r="AR66" s="46"/>
      <c r="AS66" s="82">
        <v>0</v>
      </c>
      <c r="AT66" s="83">
        <f>ROUND(SUM(AV66:AW66),2)</f>
        <v>0</v>
      </c>
      <c r="AU66" s="84">
        <f>'D.1.4.3 - Silnoproudá ele...'!P102</f>
        <v>0</v>
      </c>
      <c r="AV66" s="83">
        <f>'D.1.4.3 - Silnoproudá ele...'!J37</f>
        <v>0</v>
      </c>
      <c r="AW66" s="83">
        <f>'D.1.4.3 - Silnoproudá ele...'!J38</f>
        <v>0</v>
      </c>
      <c r="AX66" s="83">
        <f>'D.1.4.3 - Silnoproudá ele...'!J39</f>
        <v>0</v>
      </c>
      <c r="AY66" s="83">
        <f>'D.1.4.3 - Silnoproudá ele...'!J40</f>
        <v>0</v>
      </c>
      <c r="AZ66" s="83">
        <f>'D.1.4.3 - Silnoproudá ele...'!F37</f>
        <v>0</v>
      </c>
      <c r="BA66" s="83">
        <f>'D.1.4.3 - Silnoproudá ele...'!F38</f>
        <v>0</v>
      </c>
      <c r="BB66" s="83">
        <f>'D.1.4.3 - Silnoproudá ele...'!F39</f>
        <v>0</v>
      </c>
      <c r="BC66" s="83">
        <f>'D.1.4.3 - Silnoproudá ele...'!F40</f>
        <v>0</v>
      </c>
      <c r="BD66" s="85">
        <f>'D.1.4.3 - Silnoproudá ele...'!F41</f>
        <v>0</v>
      </c>
      <c r="BT66" s="26" t="s">
        <v>92</v>
      </c>
      <c r="BV66" s="26" t="s">
        <v>77</v>
      </c>
      <c r="BW66" s="26" t="s">
        <v>112</v>
      </c>
      <c r="BX66" s="26" t="s">
        <v>111</v>
      </c>
      <c r="CL66" s="26" t="s">
        <v>19</v>
      </c>
    </row>
    <row r="67" spans="1:91" s="3" customFormat="1" ht="16.5" customHeight="1">
      <c r="A67" s="86" t="s">
        <v>89</v>
      </c>
      <c r="B67" s="46"/>
      <c r="C67" s="9"/>
      <c r="D67" s="9"/>
      <c r="E67" s="9"/>
      <c r="F67" s="249" t="s">
        <v>90</v>
      </c>
      <c r="G67" s="249"/>
      <c r="H67" s="249"/>
      <c r="I67" s="249"/>
      <c r="J67" s="249"/>
      <c r="K67" s="9"/>
      <c r="L67" s="249" t="s">
        <v>113</v>
      </c>
      <c r="M67" s="249"/>
      <c r="N67" s="249"/>
      <c r="O67" s="249"/>
      <c r="P67" s="249"/>
      <c r="Q67" s="249"/>
      <c r="R67" s="249"/>
      <c r="S67" s="249"/>
      <c r="T67" s="249"/>
      <c r="U67" s="249"/>
      <c r="V67" s="249"/>
      <c r="W67" s="249"/>
      <c r="X67" s="249"/>
      <c r="Y67" s="249"/>
      <c r="Z67" s="249"/>
      <c r="AA67" s="249"/>
      <c r="AB67" s="249"/>
      <c r="AC67" s="249"/>
      <c r="AD67" s="249"/>
      <c r="AE67" s="249"/>
      <c r="AF67" s="249"/>
      <c r="AG67" s="272">
        <f>'01 - Hromosvod'!J34</f>
        <v>0</v>
      </c>
      <c r="AH67" s="273"/>
      <c r="AI67" s="273"/>
      <c r="AJ67" s="273"/>
      <c r="AK67" s="273"/>
      <c r="AL67" s="273"/>
      <c r="AM67" s="273"/>
      <c r="AN67" s="272">
        <f>SUM(AG67,AT67)</f>
        <v>0</v>
      </c>
      <c r="AO67" s="273"/>
      <c r="AP67" s="273"/>
      <c r="AQ67" s="81" t="s">
        <v>87</v>
      </c>
      <c r="AR67" s="46"/>
      <c r="AS67" s="82">
        <v>0</v>
      </c>
      <c r="AT67" s="83">
        <f>ROUND(SUM(AV67:AW67),2)</f>
        <v>0</v>
      </c>
      <c r="AU67" s="84">
        <f>'01 - Hromosvod'!P94</f>
        <v>0</v>
      </c>
      <c r="AV67" s="83">
        <f>'01 - Hromosvod'!J37</f>
        <v>0</v>
      </c>
      <c r="AW67" s="83">
        <f>'01 - Hromosvod'!J38</f>
        <v>0</v>
      </c>
      <c r="AX67" s="83">
        <f>'01 - Hromosvod'!J39</f>
        <v>0</v>
      </c>
      <c r="AY67" s="83">
        <f>'01 - Hromosvod'!J40</f>
        <v>0</v>
      </c>
      <c r="AZ67" s="83">
        <f>'01 - Hromosvod'!F37</f>
        <v>0</v>
      </c>
      <c r="BA67" s="83">
        <f>'01 - Hromosvod'!F38</f>
        <v>0</v>
      </c>
      <c r="BB67" s="83">
        <f>'01 - Hromosvod'!F39</f>
        <v>0</v>
      </c>
      <c r="BC67" s="83">
        <f>'01 - Hromosvod'!F40</f>
        <v>0</v>
      </c>
      <c r="BD67" s="85">
        <f>'01 - Hromosvod'!F41</f>
        <v>0</v>
      </c>
      <c r="BT67" s="26" t="s">
        <v>92</v>
      </c>
      <c r="BV67" s="26" t="s">
        <v>77</v>
      </c>
      <c r="BW67" s="26" t="s">
        <v>114</v>
      </c>
      <c r="BX67" s="26" t="s">
        <v>111</v>
      </c>
      <c r="CL67" s="26" t="s">
        <v>19</v>
      </c>
    </row>
    <row r="68" spans="1:91" s="3" customFormat="1" ht="16.5" customHeight="1">
      <c r="A68" s="86" t="s">
        <v>89</v>
      </c>
      <c r="B68" s="46"/>
      <c r="C68" s="9"/>
      <c r="D68" s="9"/>
      <c r="E68" s="9"/>
      <c r="F68" s="249" t="s">
        <v>94</v>
      </c>
      <c r="G68" s="249"/>
      <c r="H68" s="249"/>
      <c r="I68" s="249"/>
      <c r="J68" s="249"/>
      <c r="K68" s="9"/>
      <c r="L68" s="249" t="s">
        <v>115</v>
      </c>
      <c r="M68" s="249"/>
      <c r="N68" s="249"/>
      <c r="O68" s="249"/>
      <c r="P68" s="249"/>
      <c r="Q68" s="249"/>
      <c r="R68" s="249"/>
      <c r="S68" s="249"/>
      <c r="T68" s="249"/>
      <c r="U68" s="249"/>
      <c r="V68" s="249"/>
      <c r="W68" s="249"/>
      <c r="X68" s="249"/>
      <c r="Y68" s="249"/>
      <c r="Z68" s="249"/>
      <c r="AA68" s="249"/>
      <c r="AB68" s="249"/>
      <c r="AC68" s="249"/>
      <c r="AD68" s="249"/>
      <c r="AE68" s="249"/>
      <c r="AF68" s="249"/>
      <c r="AG68" s="272">
        <f>'02 - Elektroinstalace pro...'!J34</f>
        <v>0</v>
      </c>
      <c r="AH68" s="273"/>
      <c r="AI68" s="273"/>
      <c r="AJ68" s="273"/>
      <c r="AK68" s="273"/>
      <c r="AL68" s="273"/>
      <c r="AM68" s="273"/>
      <c r="AN68" s="272">
        <f>SUM(AG68,AT68)</f>
        <v>0</v>
      </c>
      <c r="AO68" s="273"/>
      <c r="AP68" s="273"/>
      <c r="AQ68" s="81" t="s">
        <v>87</v>
      </c>
      <c r="AR68" s="46"/>
      <c r="AS68" s="82">
        <v>0</v>
      </c>
      <c r="AT68" s="83">
        <f>ROUND(SUM(AV68:AW68),2)</f>
        <v>0</v>
      </c>
      <c r="AU68" s="84">
        <f>'02 - Elektroinstalace pro...'!P96</f>
        <v>0</v>
      </c>
      <c r="AV68" s="83">
        <f>'02 - Elektroinstalace pro...'!J37</f>
        <v>0</v>
      </c>
      <c r="AW68" s="83">
        <f>'02 - Elektroinstalace pro...'!J38</f>
        <v>0</v>
      </c>
      <c r="AX68" s="83">
        <f>'02 - Elektroinstalace pro...'!J39</f>
        <v>0</v>
      </c>
      <c r="AY68" s="83">
        <f>'02 - Elektroinstalace pro...'!J40</f>
        <v>0</v>
      </c>
      <c r="AZ68" s="83">
        <f>'02 - Elektroinstalace pro...'!F37</f>
        <v>0</v>
      </c>
      <c r="BA68" s="83">
        <f>'02 - Elektroinstalace pro...'!F38</f>
        <v>0</v>
      </c>
      <c r="BB68" s="83">
        <f>'02 - Elektroinstalace pro...'!F39</f>
        <v>0</v>
      </c>
      <c r="BC68" s="83">
        <f>'02 - Elektroinstalace pro...'!F40</f>
        <v>0</v>
      </c>
      <c r="BD68" s="85">
        <f>'02 - Elektroinstalace pro...'!F41</f>
        <v>0</v>
      </c>
      <c r="BT68" s="26" t="s">
        <v>92</v>
      </c>
      <c r="BV68" s="26" t="s">
        <v>77</v>
      </c>
      <c r="BW68" s="26" t="s">
        <v>116</v>
      </c>
      <c r="BX68" s="26" t="s">
        <v>111</v>
      </c>
      <c r="CL68" s="26" t="s">
        <v>19</v>
      </c>
    </row>
    <row r="69" spans="1:91" s="3" customFormat="1" ht="16.5" customHeight="1">
      <c r="A69" s="86" t="s">
        <v>89</v>
      </c>
      <c r="B69" s="46"/>
      <c r="C69" s="9"/>
      <c r="D69" s="9"/>
      <c r="E69" s="249" t="s">
        <v>117</v>
      </c>
      <c r="F69" s="249"/>
      <c r="G69" s="249"/>
      <c r="H69" s="249"/>
      <c r="I69" s="249"/>
      <c r="J69" s="9"/>
      <c r="K69" s="249" t="s">
        <v>118</v>
      </c>
      <c r="L69" s="249"/>
      <c r="M69" s="249"/>
      <c r="N69" s="249"/>
      <c r="O69" s="249"/>
      <c r="P69" s="249"/>
      <c r="Q69" s="249"/>
      <c r="R69" s="249"/>
      <c r="S69" s="249"/>
      <c r="T69" s="249"/>
      <c r="U69" s="249"/>
      <c r="V69" s="249"/>
      <c r="W69" s="249"/>
      <c r="X69" s="249"/>
      <c r="Y69" s="249"/>
      <c r="Z69" s="249"/>
      <c r="AA69" s="249"/>
      <c r="AB69" s="249"/>
      <c r="AC69" s="249"/>
      <c r="AD69" s="249"/>
      <c r="AE69" s="249"/>
      <c r="AF69" s="249"/>
      <c r="AG69" s="272">
        <f>'D.1.4.4 - Elektronické ko...'!J32</f>
        <v>0</v>
      </c>
      <c r="AH69" s="273"/>
      <c r="AI69" s="273"/>
      <c r="AJ69" s="273"/>
      <c r="AK69" s="273"/>
      <c r="AL69" s="273"/>
      <c r="AM69" s="273"/>
      <c r="AN69" s="272">
        <f>SUM(AG69,AT69)</f>
        <v>0</v>
      </c>
      <c r="AO69" s="273"/>
      <c r="AP69" s="273"/>
      <c r="AQ69" s="81" t="s">
        <v>87</v>
      </c>
      <c r="AR69" s="46"/>
      <c r="AS69" s="82">
        <v>0</v>
      </c>
      <c r="AT69" s="83">
        <f>ROUND(SUM(AV69:AW69),2)</f>
        <v>0</v>
      </c>
      <c r="AU69" s="84">
        <f>'D.1.4.4 - Elektronické ko...'!P91</f>
        <v>0</v>
      </c>
      <c r="AV69" s="83">
        <f>'D.1.4.4 - Elektronické ko...'!J35</f>
        <v>0</v>
      </c>
      <c r="AW69" s="83">
        <f>'D.1.4.4 - Elektronické ko...'!J36</f>
        <v>0</v>
      </c>
      <c r="AX69" s="83">
        <f>'D.1.4.4 - Elektronické ko...'!J37</f>
        <v>0</v>
      </c>
      <c r="AY69" s="83">
        <f>'D.1.4.4 - Elektronické ko...'!J38</f>
        <v>0</v>
      </c>
      <c r="AZ69" s="83">
        <f>'D.1.4.4 - Elektronické ko...'!F35</f>
        <v>0</v>
      </c>
      <c r="BA69" s="83">
        <f>'D.1.4.4 - Elektronické ko...'!F36</f>
        <v>0</v>
      </c>
      <c r="BB69" s="83">
        <f>'D.1.4.4 - Elektronické ko...'!F37</f>
        <v>0</v>
      </c>
      <c r="BC69" s="83">
        <f>'D.1.4.4 - Elektronické ko...'!F38</f>
        <v>0</v>
      </c>
      <c r="BD69" s="85">
        <f>'D.1.4.4 - Elektronické ko...'!F39</f>
        <v>0</v>
      </c>
      <c r="BT69" s="26" t="s">
        <v>84</v>
      </c>
      <c r="BV69" s="26" t="s">
        <v>77</v>
      </c>
      <c r="BW69" s="26" t="s">
        <v>119</v>
      </c>
      <c r="BX69" s="26" t="s">
        <v>83</v>
      </c>
      <c r="CL69" s="26" t="s">
        <v>19</v>
      </c>
    </row>
    <row r="70" spans="1:91" s="3" customFormat="1" ht="16.5" customHeight="1">
      <c r="A70" s="86" t="s">
        <v>89</v>
      </c>
      <c r="B70" s="46"/>
      <c r="C70" s="9"/>
      <c r="D70" s="9"/>
      <c r="E70" s="249" t="s">
        <v>120</v>
      </c>
      <c r="F70" s="249"/>
      <c r="G70" s="249"/>
      <c r="H70" s="249"/>
      <c r="I70" s="249"/>
      <c r="J70" s="9"/>
      <c r="K70" s="249" t="s">
        <v>121</v>
      </c>
      <c r="L70" s="249"/>
      <c r="M70" s="249"/>
      <c r="N70" s="249"/>
      <c r="O70" s="249"/>
      <c r="P70" s="249"/>
      <c r="Q70" s="249"/>
      <c r="R70" s="249"/>
      <c r="S70" s="249"/>
      <c r="T70" s="249"/>
      <c r="U70" s="249"/>
      <c r="V70" s="249"/>
      <c r="W70" s="249"/>
      <c r="X70" s="249"/>
      <c r="Y70" s="249"/>
      <c r="Z70" s="249"/>
      <c r="AA70" s="249"/>
      <c r="AB70" s="249"/>
      <c r="AC70" s="249"/>
      <c r="AD70" s="249"/>
      <c r="AE70" s="249"/>
      <c r="AF70" s="249"/>
      <c r="AG70" s="272">
        <f>'D.1.4.6 - Ústřední vytápění'!J32</f>
        <v>0</v>
      </c>
      <c r="AH70" s="273"/>
      <c r="AI70" s="273"/>
      <c r="AJ70" s="273"/>
      <c r="AK70" s="273"/>
      <c r="AL70" s="273"/>
      <c r="AM70" s="273"/>
      <c r="AN70" s="272">
        <f>SUM(AG70,AT70)</f>
        <v>0</v>
      </c>
      <c r="AO70" s="273"/>
      <c r="AP70" s="273"/>
      <c r="AQ70" s="81" t="s">
        <v>87</v>
      </c>
      <c r="AR70" s="46"/>
      <c r="AS70" s="82">
        <v>0</v>
      </c>
      <c r="AT70" s="83">
        <f>ROUND(SUM(AV70:AW70),2)</f>
        <v>0</v>
      </c>
      <c r="AU70" s="84">
        <f>'D.1.4.6 - Ústřední vytápění'!P90</f>
        <v>0</v>
      </c>
      <c r="AV70" s="83">
        <f>'D.1.4.6 - Ústřední vytápění'!J35</f>
        <v>0</v>
      </c>
      <c r="AW70" s="83">
        <f>'D.1.4.6 - Ústřední vytápění'!J36</f>
        <v>0</v>
      </c>
      <c r="AX70" s="83">
        <f>'D.1.4.6 - Ústřední vytápění'!J37</f>
        <v>0</v>
      </c>
      <c r="AY70" s="83">
        <f>'D.1.4.6 - Ústřední vytápění'!J38</f>
        <v>0</v>
      </c>
      <c r="AZ70" s="83">
        <f>'D.1.4.6 - Ústřední vytápění'!F35</f>
        <v>0</v>
      </c>
      <c r="BA70" s="83">
        <f>'D.1.4.6 - Ústřední vytápění'!F36</f>
        <v>0</v>
      </c>
      <c r="BB70" s="83">
        <f>'D.1.4.6 - Ústřední vytápění'!F37</f>
        <v>0</v>
      </c>
      <c r="BC70" s="83">
        <f>'D.1.4.6 - Ústřední vytápění'!F38</f>
        <v>0</v>
      </c>
      <c r="BD70" s="85">
        <f>'D.1.4.6 - Ústřední vytápění'!F39</f>
        <v>0</v>
      </c>
      <c r="BT70" s="26" t="s">
        <v>84</v>
      </c>
      <c r="BV70" s="26" t="s">
        <v>77</v>
      </c>
      <c r="BW70" s="26" t="s">
        <v>122</v>
      </c>
      <c r="BX70" s="26" t="s">
        <v>83</v>
      </c>
      <c r="CL70" s="26" t="s">
        <v>19</v>
      </c>
    </row>
    <row r="71" spans="1:91" s="3" customFormat="1" ht="16.5" customHeight="1">
      <c r="A71" s="86" t="s">
        <v>89</v>
      </c>
      <c r="B71" s="46"/>
      <c r="C71" s="9"/>
      <c r="D71" s="9"/>
      <c r="E71" s="249" t="s">
        <v>123</v>
      </c>
      <c r="F71" s="249"/>
      <c r="G71" s="249"/>
      <c r="H71" s="249"/>
      <c r="I71" s="249"/>
      <c r="J71" s="9"/>
      <c r="K71" s="249" t="s">
        <v>124</v>
      </c>
      <c r="L71" s="249"/>
      <c r="M71" s="249"/>
      <c r="N71" s="249"/>
      <c r="O71" s="249"/>
      <c r="P71" s="249"/>
      <c r="Q71" s="249"/>
      <c r="R71" s="249"/>
      <c r="S71" s="249"/>
      <c r="T71" s="249"/>
      <c r="U71" s="249"/>
      <c r="V71" s="249"/>
      <c r="W71" s="249"/>
      <c r="X71" s="249"/>
      <c r="Y71" s="249"/>
      <c r="Z71" s="249"/>
      <c r="AA71" s="249"/>
      <c r="AB71" s="249"/>
      <c r="AC71" s="249"/>
      <c r="AD71" s="249"/>
      <c r="AE71" s="249"/>
      <c r="AF71" s="249"/>
      <c r="AG71" s="272">
        <f>'D.2.1 - Nakládání s dešťo...'!J32</f>
        <v>0</v>
      </c>
      <c r="AH71" s="273"/>
      <c r="AI71" s="273"/>
      <c r="AJ71" s="273"/>
      <c r="AK71" s="273"/>
      <c r="AL71" s="273"/>
      <c r="AM71" s="273"/>
      <c r="AN71" s="272">
        <f>SUM(AG71,AT71)</f>
        <v>0</v>
      </c>
      <c r="AO71" s="273"/>
      <c r="AP71" s="273"/>
      <c r="AQ71" s="81" t="s">
        <v>87</v>
      </c>
      <c r="AR71" s="46"/>
      <c r="AS71" s="82">
        <v>0</v>
      </c>
      <c r="AT71" s="83">
        <f>ROUND(SUM(AV71:AW71),2)</f>
        <v>0</v>
      </c>
      <c r="AU71" s="84">
        <f>'D.2.1 - Nakládání s dešťo...'!P90</f>
        <v>0</v>
      </c>
      <c r="AV71" s="83">
        <f>'D.2.1 - Nakládání s dešťo...'!J35</f>
        <v>0</v>
      </c>
      <c r="AW71" s="83">
        <f>'D.2.1 - Nakládání s dešťo...'!J36</f>
        <v>0</v>
      </c>
      <c r="AX71" s="83">
        <f>'D.2.1 - Nakládání s dešťo...'!J37</f>
        <v>0</v>
      </c>
      <c r="AY71" s="83">
        <f>'D.2.1 - Nakládání s dešťo...'!J38</f>
        <v>0</v>
      </c>
      <c r="AZ71" s="83">
        <f>'D.2.1 - Nakládání s dešťo...'!F35</f>
        <v>0</v>
      </c>
      <c r="BA71" s="83">
        <f>'D.2.1 - Nakládání s dešťo...'!F36</f>
        <v>0</v>
      </c>
      <c r="BB71" s="83">
        <f>'D.2.1 - Nakládání s dešťo...'!F37</f>
        <v>0</v>
      </c>
      <c r="BC71" s="83">
        <f>'D.2.1 - Nakládání s dešťo...'!F38</f>
        <v>0</v>
      </c>
      <c r="BD71" s="85">
        <f>'D.2.1 - Nakládání s dešťo...'!F39</f>
        <v>0</v>
      </c>
      <c r="BT71" s="26" t="s">
        <v>84</v>
      </c>
      <c r="BV71" s="26" t="s">
        <v>77</v>
      </c>
      <c r="BW71" s="26" t="s">
        <v>125</v>
      </c>
      <c r="BX71" s="26" t="s">
        <v>83</v>
      </c>
      <c r="CL71" s="26" t="s">
        <v>19</v>
      </c>
    </row>
    <row r="72" spans="1:91" s="6" customFormat="1" ht="16.5" customHeight="1">
      <c r="A72" s="86" t="s">
        <v>89</v>
      </c>
      <c r="B72" s="72"/>
      <c r="C72" s="73"/>
      <c r="D72" s="248" t="s">
        <v>126</v>
      </c>
      <c r="E72" s="248"/>
      <c r="F72" s="248"/>
      <c r="G72" s="248"/>
      <c r="H72" s="248"/>
      <c r="I72" s="74"/>
      <c r="J72" s="248" t="s">
        <v>127</v>
      </c>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81">
        <f>'VRN - Vedlejší rozpočtové...'!J30</f>
        <v>0</v>
      </c>
      <c r="AH72" s="277"/>
      <c r="AI72" s="277"/>
      <c r="AJ72" s="277"/>
      <c r="AK72" s="277"/>
      <c r="AL72" s="277"/>
      <c r="AM72" s="277"/>
      <c r="AN72" s="281">
        <f>SUM(AG72,AT72)</f>
        <v>0</v>
      </c>
      <c r="AO72" s="277"/>
      <c r="AP72" s="277"/>
      <c r="AQ72" s="75" t="s">
        <v>81</v>
      </c>
      <c r="AR72" s="72"/>
      <c r="AS72" s="87">
        <v>0</v>
      </c>
      <c r="AT72" s="88">
        <f>ROUND(SUM(AV72:AW72),2)</f>
        <v>0</v>
      </c>
      <c r="AU72" s="89">
        <f>'VRN - Vedlejší rozpočtové...'!P85</f>
        <v>0</v>
      </c>
      <c r="AV72" s="88">
        <f>'VRN - Vedlejší rozpočtové...'!J33</f>
        <v>0</v>
      </c>
      <c r="AW72" s="88">
        <f>'VRN - Vedlejší rozpočtové...'!J34</f>
        <v>0</v>
      </c>
      <c r="AX72" s="88">
        <f>'VRN - Vedlejší rozpočtové...'!J35</f>
        <v>0</v>
      </c>
      <c r="AY72" s="88">
        <f>'VRN - Vedlejší rozpočtové...'!J36</f>
        <v>0</v>
      </c>
      <c r="AZ72" s="88">
        <f>'VRN - Vedlejší rozpočtové...'!F33</f>
        <v>0</v>
      </c>
      <c r="BA72" s="88">
        <f>'VRN - Vedlejší rozpočtové...'!F34</f>
        <v>0</v>
      </c>
      <c r="BB72" s="88">
        <f>'VRN - Vedlejší rozpočtové...'!F35</f>
        <v>0</v>
      </c>
      <c r="BC72" s="88">
        <f>'VRN - Vedlejší rozpočtové...'!F36</f>
        <v>0</v>
      </c>
      <c r="BD72" s="90">
        <f>'VRN - Vedlejší rozpočtové...'!F37</f>
        <v>0</v>
      </c>
      <c r="BT72" s="80" t="s">
        <v>82</v>
      </c>
      <c r="BV72" s="80" t="s">
        <v>77</v>
      </c>
      <c r="BW72" s="80" t="s">
        <v>128</v>
      </c>
      <c r="BX72" s="80" t="s">
        <v>5</v>
      </c>
      <c r="CL72" s="80" t="s">
        <v>19</v>
      </c>
      <c r="CM72" s="80" t="s">
        <v>84</v>
      </c>
    </row>
    <row r="73" spans="1:91" s="1" customFormat="1" ht="30" customHeight="1">
      <c r="B73" s="33"/>
      <c r="AR73" s="33"/>
    </row>
    <row r="74" spans="1:91" s="1" customFormat="1" ht="6.95" customHeight="1">
      <c r="B74" s="42"/>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33"/>
    </row>
  </sheetData>
  <sheetProtection algorithmName="SHA-512" hashValue="6GpZjDbTA/991RZ+I5zbRaq7d1FEuUrEiPPhxTbU41UvmR+is1hNkcu1+ZOpK54qz64q9/c5SD5G4Zy+yvJmew==" saltValue="OYYoLajqJbdSSCa/Hi9XTEjmla5o6bij8xJCoDhiXbj42QzPL0LTG2jNBb2jKl8yXghs3yVzSlQF5JP1/kZR0w==" spinCount="100000" sheet="1" objects="1" scenarios="1" formatColumns="0" formatRows="0"/>
  <mergeCells count="110">
    <mergeCell ref="AN69:AP69"/>
    <mergeCell ref="AG69:AM69"/>
    <mergeCell ref="AN70:AP70"/>
    <mergeCell ref="AG70:AM70"/>
    <mergeCell ref="AN71:AP71"/>
    <mergeCell ref="AG71:AM71"/>
    <mergeCell ref="AN72:AP72"/>
    <mergeCell ref="AG72:AM72"/>
    <mergeCell ref="AN54:AP54"/>
    <mergeCell ref="AS49:AT51"/>
    <mergeCell ref="AN65:AP65"/>
    <mergeCell ref="AG65:AM65"/>
    <mergeCell ref="AN66:AP66"/>
    <mergeCell ref="AG66:AM66"/>
    <mergeCell ref="AN67:AP67"/>
    <mergeCell ref="AG67:AM67"/>
    <mergeCell ref="AN68:AP68"/>
    <mergeCell ref="AG68:AM68"/>
    <mergeCell ref="L33:P33"/>
    <mergeCell ref="W33:AE33"/>
    <mergeCell ref="AK33:AO33"/>
    <mergeCell ref="AK35:AO35"/>
    <mergeCell ref="X35:AB35"/>
    <mergeCell ref="AR2:BE2"/>
    <mergeCell ref="AG64:AM64"/>
    <mergeCell ref="AG63:AM63"/>
    <mergeCell ref="AG62:AM62"/>
    <mergeCell ref="AG52:AM52"/>
    <mergeCell ref="AG57:AM57"/>
    <mergeCell ref="AG60:AM60"/>
    <mergeCell ref="AG55:AM55"/>
    <mergeCell ref="AG61:AM61"/>
    <mergeCell ref="AG59:AM59"/>
    <mergeCell ref="AG58:AM58"/>
    <mergeCell ref="AG56:AM56"/>
    <mergeCell ref="AM47:AN47"/>
    <mergeCell ref="AM49:AP49"/>
    <mergeCell ref="AM50:AP50"/>
    <mergeCell ref="AN63:AP63"/>
    <mergeCell ref="AN60:AP60"/>
    <mergeCell ref="AN52:AP52"/>
    <mergeCell ref="AN64:AP6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E69:I69"/>
    <mergeCell ref="K69:AF69"/>
    <mergeCell ref="E70:I70"/>
    <mergeCell ref="K70:AF70"/>
    <mergeCell ref="E71:I71"/>
    <mergeCell ref="K71:AF71"/>
    <mergeCell ref="D72:H72"/>
    <mergeCell ref="J72:AF72"/>
    <mergeCell ref="AG54:AM54"/>
    <mergeCell ref="L45:AO45"/>
    <mergeCell ref="E65:I65"/>
    <mergeCell ref="K65:AF65"/>
    <mergeCell ref="F66:J66"/>
    <mergeCell ref="L66:AF66"/>
    <mergeCell ref="F67:J67"/>
    <mergeCell ref="L67:AF67"/>
    <mergeCell ref="F68:J68"/>
    <mergeCell ref="L68:AF68"/>
    <mergeCell ref="AN58:AP58"/>
    <mergeCell ref="AN61:AP61"/>
    <mergeCell ref="AN59:AP59"/>
    <mergeCell ref="AN56:AP56"/>
    <mergeCell ref="AN55:AP55"/>
    <mergeCell ref="AN62:AP62"/>
    <mergeCell ref="AN57:AP57"/>
    <mergeCell ref="C52:G52"/>
    <mergeCell ref="D55:H55"/>
    <mergeCell ref="E56:I56"/>
    <mergeCell ref="E59:I59"/>
    <mergeCell ref="E62:I62"/>
    <mergeCell ref="F64:J64"/>
    <mergeCell ref="F58:J58"/>
    <mergeCell ref="F57:J57"/>
    <mergeCell ref="F61:J61"/>
    <mergeCell ref="F60:J60"/>
    <mergeCell ref="F63:J63"/>
    <mergeCell ref="I52:AF52"/>
    <mergeCell ref="J55:AF55"/>
    <mergeCell ref="K62:AF62"/>
    <mergeCell ref="K56:AF56"/>
    <mergeCell ref="K59:AF59"/>
    <mergeCell ref="L61:AF61"/>
    <mergeCell ref="L60:AF60"/>
    <mergeCell ref="L63:AF63"/>
    <mergeCell ref="L64:AF64"/>
    <mergeCell ref="L57:AF57"/>
    <mergeCell ref="L58:AF58"/>
  </mergeCells>
  <hyperlinks>
    <hyperlink ref="A57" location="'01 - Bourací práce'!C2" display="/" xr:uid="{00000000-0004-0000-0000-000000000000}"/>
    <hyperlink ref="A58" location="'02 - Stavební úpravy'!C2" display="/" xr:uid="{00000000-0004-0000-0000-000001000000}"/>
    <hyperlink ref="A60" location="'01 - Zdravotně technické ...'!C2" display="/" xr:uid="{00000000-0004-0000-0000-000002000000}"/>
    <hyperlink ref="A61" location="'02 - Zdravotně technické ...'!C2" display="/" xr:uid="{00000000-0004-0000-0000-000003000000}"/>
    <hyperlink ref="A63" location="'01 - Vzduchotechnika a ch...'!C2" display="/" xr:uid="{00000000-0004-0000-0000-000004000000}"/>
    <hyperlink ref="A64" location="'02 - Vzduchotechnika a ch...'!C2" display="/" xr:uid="{00000000-0004-0000-0000-000005000000}"/>
    <hyperlink ref="A66" location="'D.1.4.3 - Silnoproudá ele...'!C2" display="/" xr:uid="{00000000-0004-0000-0000-000006000000}"/>
    <hyperlink ref="A67" location="'01 - Hromosvod'!C2" display="/" xr:uid="{00000000-0004-0000-0000-000007000000}"/>
    <hyperlink ref="A68" location="'02 - Elektroinstalace pro...'!C2" display="/" xr:uid="{00000000-0004-0000-0000-000008000000}"/>
    <hyperlink ref="A69" location="'D.1.4.4 - Elektronické ko...'!C2" display="/" xr:uid="{00000000-0004-0000-0000-000009000000}"/>
    <hyperlink ref="A70" location="'D.1.4.6 - Ústřední vytápění'!C2" display="/" xr:uid="{00000000-0004-0000-0000-00000A000000}"/>
    <hyperlink ref="A71" location="'D.2.1 - Nakládání s dešťo...'!C2" display="/" xr:uid="{00000000-0004-0000-0000-00000B000000}"/>
    <hyperlink ref="A72" location="'VRN - Vedlejší rozpočtové...'!C2" display="/" xr:uid="{00000000-0004-0000-00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8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93</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c r="B8" s="21"/>
      <c r="D8" s="28" t="s">
        <v>130</v>
      </c>
      <c r="L8" s="21"/>
    </row>
    <row r="9" spans="2:46" ht="16.5" customHeight="1">
      <c r="B9" s="21"/>
      <c r="E9" s="287" t="s">
        <v>131</v>
      </c>
      <c r="F9" s="299"/>
      <c r="G9" s="299"/>
      <c r="H9" s="299"/>
      <c r="L9" s="21"/>
    </row>
    <row r="10" spans="2:46" ht="12" customHeight="1">
      <c r="B10" s="21"/>
      <c r="D10" s="28" t="s">
        <v>132</v>
      </c>
      <c r="L10" s="21"/>
    </row>
    <row r="11" spans="2:46" s="1" customFormat="1" ht="16.5" customHeight="1">
      <c r="B11" s="33"/>
      <c r="E11" s="285" t="s">
        <v>133</v>
      </c>
      <c r="F11" s="289"/>
      <c r="G11" s="289"/>
      <c r="H11" s="289"/>
      <c r="L11" s="33"/>
    </row>
    <row r="12" spans="2:46" s="1" customFormat="1" ht="12" customHeight="1">
      <c r="B12" s="33"/>
      <c r="D12" s="28" t="s">
        <v>134</v>
      </c>
      <c r="L12" s="33"/>
    </row>
    <row r="13" spans="2:46" s="1" customFormat="1" ht="16.5" customHeight="1">
      <c r="B13" s="33"/>
      <c r="E13" s="251" t="s">
        <v>135</v>
      </c>
      <c r="F13" s="289"/>
      <c r="G13" s="289"/>
      <c r="H13" s="289"/>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290" t="str">
        <f>'Rekapitulace stavby'!E14</f>
        <v>Vyplň údaj</v>
      </c>
      <c r="F22" s="257"/>
      <c r="G22" s="257"/>
      <c r="H22" s="25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61" t="s">
        <v>19</v>
      </c>
      <c r="F31" s="261"/>
      <c r="G31" s="261"/>
      <c r="H31" s="261"/>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ROUND((SUM(BE107:BE806)),  2)</f>
        <v>0</v>
      </c>
      <c r="I37" s="94">
        <v>0.21</v>
      </c>
      <c r="J37" s="83">
        <f>ROUND(((SUM(BE107:BE806))*I37),  2)</f>
        <v>0</v>
      </c>
      <c r="L37" s="33"/>
    </row>
    <row r="38" spans="2:12" s="1" customFormat="1" ht="14.45" customHeight="1">
      <c r="B38" s="33"/>
      <c r="E38" s="28" t="s">
        <v>47</v>
      </c>
      <c r="F38" s="83">
        <f>ROUND((SUM(BF107:BF806)),  2)</f>
        <v>0</v>
      </c>
      <c r="I38" s="94">
        <v>0.12</v>
      </c>
      <c r="J38" s="83">
        <f>ROUND(((SUM(BF107:BF806))*I38),  2)</f>
        <v>0</v>
      </c>
      <c r="L38" s="33"/>
    </row>
    <row r="39" spans="2:12" s="1" customFormat="1" ht="14.45" hidden="1" customHeight="1">
      <c r="B39" s="33"/>
      <c r="E39" s="28" t="s">
        <v>48</v>
      </c>
      <c r="F39" s="83">
        <f>ROUND((SUM(BG107:BG806)),  2)</f>
        <v>0</v>
      </c>
      <c r="I39" s="94">
        <v>0.21</v>
      </c>
      <c r="J39" s="83">
        <f>0</f>
        <v>0</v>
      </c>
      <c r="L39" s="33"/>
    </row>
    <row r="40" spans="2:12" s="1" customFormat="1" ht="14.45" hidden="1" customHeight="1">
      <c r="B40" s="33"/>
      <c r="E40" s="28" t="s">
        <v>49</v>
      </c>
      <c r="F40" s="83">
        <f>ROUND((SUM(BH107:BH806)),  2)</f>
        <v>0</v>
      </c>
      <c r="I40" s="94">
        <v>0.12</v>
      </c>
      <c r="J40" s="83">
        <f>0</f>
        <v>0</v>
      </c>
      <c r="L40" s="33"/>
    </row>
    <row r="41" spans="2:12" s="1" customFormat="1" ht="14.45" hidden="1" customHeight="1">
      <c r="B41" s="33"/>
      <c r="E41" s="28" t="s">
        <v>50</v>
      </c>
      <c r="F41" s="83">
        <f>ROUND((SUM(BI107:BI806)),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287" t="str">
        <f>E7</f>
        <v>Nástavby a stavební úpravy vnitřních prostor budovy A, PF UPOL_REV01_19.11.2024</v>
      </c>
      <c r="F52" s="288"/>
      <c r="G52" s="288"/>
      <c r="H52" s="288"/>
      <c r="L52" s="33"/>
    </row>
    <row r="53" spans="2:12" ht="12" customHeight="1">
      <c r="B53" s="21"/>
      <c r="C53" s="28" t="s">
        <v>130</v>
      </c>
      <c r="L53" s="21"/>
    </row>
    <row r="54" spans="2:12" ht="16.5" customHeight="1">
      <c r="B54" s="21"/>
      <c r="E54" s="287" t="s">
        <v>131</v>
      </c>
      <c r="F54" s="299"/>
      <c r="G54" s="299"/>
      <c r="H54" s="299"/>
      <c r="L54" s="21"/>
    </row>
    <row r="55" spans="2:12" ht="12" customHeight="1">
      <c r="B55" s="21"/>
      <c r="C55" s="28" t="s">
        <v>132</v>
      </c>
      <c r="L55" s="21"/>
    </row>
    <row r="56" spans="2:12" s="1" customFormat="1" ht="16.5" customHeight="1">
      <c r="B56" s="33"/>
      <c r="E56" s="285" t="s">
        <v>133</v>
      </c>
      <c r="F56" s="289"/>
      <c r="G56" s="289"/>
      <c r="H56" s="289"/>
      <c r="L56" s="33"/>
    </row>
    <row r="57" spans="2:12" s="1" customFormat="1" ht="12" customHeight="1">
      <c r="B57" s="33"/>
      <c r="C57" s="28" t="s">
        <v>134</v>
      </c>
      <c r="L57" s="33"/>
    </row>
    <row r="58" spans="2:12" s="1" customFormat="1" ht="16.5" customHeight="1">
      <c r="B58" s="33"/>
      <c r="E58" s="251" t="str">
        <f>E13</f>
        <v>01 - Bourací práce</v>
      </c>
      <c r="F58" s="289"/>
      <c r="G58" s="289"/>
      <c r="H58" s="289"/>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J107</f>
        <v>0</v>
      </c>
      <c r="L67" s="33"/>
      <c r="AU67" s="18" t="s">
        <v>139</v>
      </c>
    </row>
    <row r="68" spans="2:47" s="8" customFormat="1" ht="24.95" customHeight="1">
      <c r="B68" s="104"/>
      <c r="D68" s="105" t="s">
        <v>140</v>
      </c>
      <c r="E68" s="106"/>
      <c r="F68" s="106"/>
      <c r="G68" s="106"/>
      <c r="H68" s="106"/>
      <c r="I68" s="106"/>
      <c r="J68" s="107">
        <f>J108</f>
        <v>0</v>
      </c>
      <c r="L68" s="104"/>
    </row>
    <row r="69" spans="2:47" s="9" customFormat="1" ht="19.899999999999999" customHeight="1">
      <c r="B69" s="108"/>
      <c r="D69" s="109" t="s">
        <v>141</v>
      </c>
      <c r="E69" s="110"/>
      <c r="F69" s="110"/>
      <c r="G69" s="110"/>
      <c r="H69" s="110"/>
      <c r="I69" s="110"/>
      <c r="J69" s="111">
        <f>J109</f>
        <v>0</v>
      </c>
      <c r="L69" s="108"/>
    </row>
    <row r="70" spans="2:47" s="9" customFormat="1" ht="19.899999999999999" customHeight="1">
      <c r="B70" s="108"/>
      <c r="D70" s="109" t="s">
        <v>142</v>
      </c>
      <c r="E70" s="110"/>
      <c r="F70" s="110"/>
      <c r="G70" s="110"/>
      <c r="H70" s="110"/>
      <c r="I70" s="110"/>
      <c r="J70" s="111">
        <f>J151</f>
        <v>0</v>
      </c>
      <c r="L70" s="108"/>
    </row>
    <row r="71" spans="2:47" s="9" customFormat="1" ht="19.899999999999999" customHeight="1">
      <c r="B71" s="108"/>
      <c r="D71" s="109" t="s">
        <v>143</v>
      </c>
      <c r="E71" s="110"/>
      <c r="F71" s="110"/>
      <c r="G71" s="110"/>
      <c r="H71" s="110"/>
      <c r="I71" s="110"/>
      <c r="J71" s="111">
        <f>J498</f>
        <v>0</v>
      </c>
      <c r="L71" s="108"/>
    </row>
    <row r="72" spans="2:47" s="8" customFormat="1" ht="24.95" customHeight="1">
      <c r="B72" s="104"/>
      <c r="D72" s="105" t="s">
        <v>144</v>
      </c>
      <c r="E72" s="106"/>
      <c r="F72" s="106"/>
      <c r="G72" s="106"/>
      <c r="H72" s="106"/>
      <c r="I72" s="106"/>
      <c r="J72" s="107">
        <f>J526</f>
        <v>0</v>
      </c>
      <c r="L72" s="104"/>
    </row>
    <row r="73" spans="2:47" s="9" customFormat="1" ht="19.899999999999999" customHeight="1">
      <c r="B73" s="108"/>
      <c r="D73" s="109" t="s">
        <v>145</v>
      </c>
      <c r="E73" s="110"/>
      <c r="F73" s="110"/>
      <c r="G73" s="110"/>
      <c r="H73" s="110"/>
      <c r="I73" s="110"/>
      <c r="J73" s="111">
        <f>J527</f>
        <v>0</v>
      </c>
      <c r="L73" s="108"/>
    </row>
    <row r="74" spans="2:47" s="9" customFormat="1" ht="19.899999999999999" customHeight="1">
      <c r="B74" s="108"/>
      <c r="D74" s="109" t="s">
        <v>146</v>
      </c>
      <c r="E74" s="110"/>
      <c r="F74" s="110"/>
      <c r="G74" s="110"/>
      <c r="H74" s="110"/>
      <c r="I74" s="110"/>
      <c r="J74" s="111">
        <f>J554</f>
        <v>0</v>
      </c>
      <c r="L74" s="108"/>
    </row>
    <row r="75" spans="2:47" s="9" customFormat="1" ht="19.899999999999999" customHeight="1">
      <c r="B75" s="108"/>
      <c r="D75" s="109" t="s">
        <v>147</v>
      </c>
      <c r="E75" s="110"/>
      <c r="F75" s="110"/>
      <c r="G75" s="110"/>
      <c r="H75" s="110"/>
      <c r="I75" s="110"/>
      <c r="J75" s="111">
        <f>J584</f>
        <v>0</v>
      </c>
      <c r="L75" s="108"/>
    </row>
    <row r="76" spans="2:47" s="9" customFormat="1" ht="19.899999999999999" customHeight="1">
      <c r="B76" s="108"/>
      <c r="D76" s="109" t="s">
        <v>148</v>
      </c>
      <c r="E76" s="110"/>
      <c r="F76" s="110"/>
      <c r="G76" s="110"/>
      <c r="H76" s="110"/>
      <c r="I76" s="110"/>
      <c r="J76" s="111">
        <f>J590</f>
        <v>0</v>
      </c>
      <c r="L76" s="108"/>
    </row>
    <row r="77" spans="2:47" s="9" customFormat="1" ht="19.899999999999999" customHeight="1">
      <c r="B77" s="108"/>
      <c r="D77" s="109" t="s">
        <v>149</v>
      </c>
      <c r="E77" s="110"/>
      <c r="F77" s="110"/>
      <c r="G77" s="110"/>
      <c r="H77" s="110"/>
      <c r="I77" s="110"/>
      <c r="J77" s="111">
        <f>J618</f>
        <v>0</v>
      </c>
      <c r="L77" s="108"/>
    </row>
    <row r="78" spans="2:47" s="9" customFormat="1" ht="19.899999999999999" customHeight="1">
      <c r="B78" s="108"/>
      <c r="D78" s="109" t="s">
        <v>150</v>
      </c>
      <c r="E78" s="110"/>
      <c r="F78" s="110"/>
      <c r="G78" s="110"/>
      <c r="H78" s="110"/>
      <c r="I78" s="110"/>
      <c r="J78" s="111">
        <f>J652</f>
        <v>0</v>
      </c>
      <c r="L78" s="108"/>
    </row>
    <row r="79" spans="2:47" s="9" customFormat="1" ht="19.899999999999999" customHeight="1">
      <c r="B79" s="108"/>
      <c r="D79" s="109" t="s">
        <v>151</v>
      </c>
      <c r="E79" s="110"/>
      <c r="F79" s="110"/>
      <c r="G79" s="110"/>
      <c r="H79" s="110"/>
      <c r="I79" s="110"/>
      <c r="J79" s="111">
        <f>J677</f>
        <v>0</v>
      </c>
      <c r="L79" s="108"/>
    </row>
    <row r="80" spans="2:47" s="9" customFormat="1" ht="19.899999999999999" customHeight="1">
      <c r="B80" s="108"/>
      <c r="D80" s="109" t="s">
        <v>152</v>
      </c>
      <c r="E80" s="110"/>
      <c r="F80" s="110"/>
      <c r="G80" s="110"/>
      <c r="H80" s="110"/>
      <c r="I80" s="110"/>
      <c r="J80" s="111">
        <f>J709</f>
        <v>0</v>
      </c>
      <c r="L80" s="108"/>
    </row>
    <row r="81" spans="2:12" s="9" customFormat="1" ht="19.899999999999999" customHeight="1">
      <c r="B81" s="108"/>
      <c r="D81" s="109" t="s">
        <v>153</v>
      </c>
      <c r="E81" s="110"/>
      <c r="F81" s="110"/>
      <c r="G81" s="110"/>
      <c r="H81" s="110"/>
      <c r="I81" s="110"/>
      <c r="J81" s="111">
        <f>J742</f>
        <v>0</v>
      </c>
      <c r="L81" s="108"/>
    </row>
    <row r="82" spans="2:12" s="9" customFormat="1" ht="19.899999999999999" customHeight="1">
      <c r="B82" s="108"/>
      <c r="D82" s="109" t="s">
        <v>154</v>
      </c>
      <c r="E82" s="110"/>
      <c r="F82" s="110"/>
      <c r="G82" s="110"/>
      <c r="H82" s="110"/>
      <c r="I82" s="110"/>
      <c r="J82" s="111">
        <f>J766</f>
        <v>0</v>
      </c>
      <c r="L82" s="108"/>
    </row>
    <row r="83" spans="2:12" s="8" customFormat="1" ht="24.95" customHeight="1">
      <c r="B83" s="104"/>
      <c r="D83" s="105" t="s">
        <v>155</v>
      </c>
      <c r="E83" s="106"/>
      <c r="F83" s="106"/>
      <c r="G83" s="106"/>
      <c r="H83" s="106"/>
      <c r="I83" s="106"/>
      <c r="J83" s="107">
        <f>J781</f>
        <v>0</v>
      </c>
      <c r="L83" s="104"/>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156</v>
      </c>
      <c r="L90" s="33"/>
    </row>
    <row r="91" spans="2:12" s="1" customFormat="1" ht="6.95" customHeight="1">
      <c r="B91" s="33"/>
      <c r="L91" s="33"/>
    </row>
    <row r="92" spans="2:12" s="1" customFormat="1" ht="12" customHeight="1">
      <c r="B92" s="33"/>
      <c r="C92" s="28" t="s">
        <v>16</v>
      </c>
      <c r="L92" s="33"/>
    </row>
    <row r="93" spans="2:12" s="1" customFormat="1" ht="16.5" customHeight="1">
      <c r="B93" s="33"/>
      <c r="E93" s="287" t="str">
        <f>E7</f>
        <v>Nástavby a stavební úpravy vnitřních prostor budovy A, PF UPOL_REV01_19.11.2024</v>
      </c>
      <c r="F93" s="288"/>
      <c r="G93" s="288"/>
      <c r="H93" s="288"/>
      <c r="L93" s="33"/>
    </row>
    <row r="94" spans="2:12" ht="12" customHeight="1">
      <c r="B94" s="21"/>
      <c r="C94" s="28" t="s">
        <v>130</v>
      </c>
      <c r="L94" s="21"/>
    </row>
    <row r="95" spans="2:12" ht="16.5" customHeight="1">
      <c r="B95" s="21"/>
      <c r="E95" s="287" t="s">
        <v>131</v>
      </c>
      <c r="F95" s="299"/>
      <c r="G95" s="299"/>
      <c r="H95" s="299"/>
      <c r="L95" s="21"/>
    </row>
    <row r="96" spans="2:12" ht="12" customHeight="1">
      <c r="B96" s="21"/>
      <c r="C96" s="28" t="s">
        <v>132</v>
      </c>
      <c r="L96" s="21"/>
    </row>
    <row r="97" spans="2:65" s="1" customFormat="1" ht="16.5" customHeight="1">
      <c r="B97" s="33"/>
      <c r="E97" s="285" t="s">
        <v>133</v>
      </c>
      <c r="F97" s="289"/>
      <c r="G97" s="289"/>
      <c r="H97" s="289"/>
      <c r="L97" s="33"/>
    </row>
    <row r="98" spans="2:65" s="1" customFormat="1" ht="12" customHeight="1">
      <c r="B98" s="33"/>
      <c r="C98" s="28" t="s">
        <v>134</v>
      </c>
      <c r="L98" s="33"/>
    </row>
    <row r="99" spans="2:65" s="1" customFormat="1" ht="16.5" customHeight="1">
      <c r="B99" s="33"/>
      <c r="E99" s="251" t="str">
        <f>E13</f>
        <v>01 - Bourací práce</v>
      </c>
      <c r="F99" s="289"/>
      <c r="G99" s="289"/>
      <c r="H99" s="289"/>
      <c r="L99" s="33"/>
    </row>
    <row r="100" spans="2:65" s="1" customFormat="1" ht="6.95" customHeight="1">
      <c r="B100" s="33"/>
      <c r="L100" s="33"/>
    </row>
    <row r="101" spans="2:65" s="1" customFormat="1" ht="12" customHeight="1">
      <c r="B101" s="33"/>
      <c r="C101" s="28" t="s">
        <v>21</v>
      </c>
      <c r="F101" s="26" t="str">
        <f>F16</f>
        <v xml:space="preserve"> </v>
      </c>
      <c r="I101" s="28" t="s">
        <v>23</v>
      </c>
      <c r="J101" s="50" t="str">
        <f>IF(J16="","",J16)</f>
        <v>19. 11. 2024</v>
      </c>
      <c r="L101" s="33"/>
    </row>
    <row r="102" spans="2:65" s="1" customFormat="1" ht="6.95" customHeight="1">
      <c r="B102" s="33"/>
      <c r="L102" s="33"/>
    </row>
    <row r="103" spans="2:65" s="1" customFormat="1" ht="54.4" customHeight="1">
      <c r="B103" s="33"/>
      <c r="C103" s="28" t="s">
        <v>25</v>
      </c>
      <c r="F103" s="26" t="str">
        <f>E19</f>
        <v>UP v Olomouci,Křižkovského 511/8,Olomouc 77900</v>
      </c>
      <c r="I103" s="28" t="s">
        <v>33</v>
      </c>
      <c r="J103" s="31" t="str">
        <f>E25</f>
        <v>SAFETY PRO s.r.o.,Přerovská 434/60,Olomouc 77900</v>
      </c>
      <c r="L103" s="33"/>
    </row>
    <row r="104" spans="2:65" s="1" customFormat="1" ht="54.4" customHeight="1">
      <c r="B104" s="33"/>
      <c r="C104" s="28" t="s">
        <v>31</v>
      </c>
      <c r="F104" s="26" t="str">
        <f>IF(E22="","",E22)</f>
        <v>Vyplň údaj</v>
      </c>
      <c r="I104" s="28" t="s">
        <v>38</v>
      </c>
      <c r="J104" s="31" t="str">
        <f>E28</f>
        <v>SAFETY PRO s.r.o.,Přerovská 434/60,Olomouc 77900</v>
      </c>
      <c r="L104" s="33"/>
    </row>
    <row r="105" spans="2:65" s="1" customFormat="1" ht="10.35" customHeight="1">
      <c r="B105" s="33"/>
      <c r="L105" s="33"/>
    </row>
    <row r="106" spans="2:65" s="10" customFormat="1" ht="29.25" customHeight="1">
      <c r="B106" s="112"/>
      <c r="C106" s="113" t="s">
        <v>157</v>
      </c>
      <c r="D106" s="114" t="s">
        <v>60</v>
      </c>
      <c r="E106" s="114" t="s">
        <v>56</v>
      </c>
      <c r="F106" s="114" t="s">
        <v>57</v>
      </c>
      <c r="G106" s="114" t="s">
        <v>158</v>
      </c>
      <c r="H106" s="114" t="s">
        <v>159</v>
      </c>
      <c r="I106" s="114" t="s">
        <v>160</v>
      </c>
      <c r="J106" s="114" t="s">
        <v>138</v>
      </c>
      <c r="K106" s="115" t="s">
        <v>161</v>
      </c>
      <c r="L106" s="112"/>
      <c r="M106" s="57" t="s">
        <v>19</v>
      </c>
      <c r="N106" s="58" t="s">
        <v>45</v>
      </c>
      <c r="O106" s="58" t="s">
        <v>162</v>
      </c>
      <c r="P106" s="58" t="s">
        <v>163</v>
      </c>
      <c r="Q106" s="58" t="s">
        <v>164</v>
      </c>
      <c r="R106" s="58" t="s">
        <v>165</v>
      </c>
      <c r="S106" s="58" t="s">
        <v>166</v>
      </c>
      <c r="T106" s="58" t="s">
        <v>167</v>
      </c>
      <c r="U106" s="59" t="s">
        <v>168</v>
      </c>
    </row>
    <row r="107" spans="2:65" s="1" customFormat="1" ht="22.9" customHeight="1">
      <c r="B107" s="33"/>
      <c r="C107" s="62" t="s">
        <v>169</v>
      </c>
      <c r="J107" s="116">
        <f>BK107</f>
        <v>0</v>
      </c>
      <c r="L107" s="33"/>
      <c r="M107" s="60"/>
      <c r="N107" s="51"/>
      <c r="O107" s="51"/>
      <c r="P107" s="117">
        <f>P108+P526+P781</f>
        <v>0</v>
      </c>
      <c r="Q107" s="51"/>
      <c r="R107" s="117">
        <f>R108+R526+R781</f>
        <v>0</v>
      </c>
      <c r="S107" s="51"/>
      <c r="T107" s="117">
        <f>T108+T526+T781</f>
        <v>0</v>
      </c>
      <c r="U107" s="52"/>
      <c r="AT107" s="18" t="s">
        <v>74</v>
      </c>
      <c r="AU107" s="18" t="s">
        <v>139</v>
      </c>
      <c r="BK107" s="118">
        <f>BK108+BK526+BK781</f>
        <v>0</v>
      </c>
    </row>
    <row r="108" spans="2:65" s="11" customFormat="1" ht="25.9" customHeight="1">
      <c r="B108" s="119"/>
      <c r="D108" s="120" t="s">
        <v>74</v>
      </c>
      <c r="E108" s="121" t="s">
        <v>170</v>
      </c>
      <c r="F108" s="121" t="s">
        <v>171</v>
      </c>
      <c r="I108" s="122"/>
      <c r="J108" s="123">
        <f>BK108</f>
        <v>0</v>
      </c>
      <c r="L108" s="119"/>
      <c r="M108" s="124"/>
      <c r="P108" s="125">
        <f>P109+P151+P498</f>
        <v>0</v>
      </c>
      <c r="R108" s="125">
        <f>R109+R151+R498</f>
        <v>0</v>
      </c>
      <c r="T108" s="125">
        <f>T109+T151+T498</f>
        <v>0</v>
      </c>
      <c r="U108" s="126"/>
      <c r="AR108" s="120" t="s">
        <v>82</v>
      </c>
      <c r="AT108" s="127" t="s">
        <v>74</v>
      </c>
      <c r="AU108" s="127" t="s">
        <v>75</v>
      </c>
      <c r="AY108" s="120" t="s">
        <v>172</v>
      </c>
      <c r="BK108" s="128">
        <f>BK109+BK151+BK498</f>
        <v>0</v>
      </c>
    </row>
    <row r="109" spans="2:65" s="11" customFormat="1" ht="22.9" customHeight="1">
      <c r="B109" s="119"/>
      <c r="D109" s="120" t="s">
        <v>74</v>
      </c>
      <c r="E109" s="129" t="s">
        <v>82</v>
      </c>
      <c r="F109" s="129" t="s">
        <v>173</v>
      </c>
      <c r="I109" s="122"/>
      <c r="J109" s="130">
        <f>BK109</f>
        <v>0</v>
      </c>
      <c r="L109" s="119"/>
      <c r="M109" s="124"/>
      <c r="P109" s="125">
        <f>SUM(P110:P150)</f>
        <v>0</v>
      </c>
      <c r="R109" s="125">
        <f>SUM(R110:R150)</f>
        <v>0</v>
      </c>
      <c r="T109" s="125">
        <f>SUM(T110:T150)</f>
        <v>0</v>
      </c>
      <c r="U109" s="126"/>
      <c r="AR109" s="120" t="s">
        <v>82</v>
      </c>
      <c r="AT109" s="127" t="s">
        <v>74</v>
      </c>
      <c r="AU109" s="127" t="s">
        <v>82</v>
      </c>
      <c r="AY109" s="120" t="s">
        <v>172</v>
      </c>
      <c r="BK109" s="128">
        <f>SUM(BK110:BK150)</f>
        <v>0</v>
      </c>
    </row>
    <row r="110" spans="2:65" s="1" customFormat="1" ht="37.9" customHeight="1">
      <c r="B110" s="33"/>
      <c r="C110" s="131" t="s">
        <v>82</v>
      </c>
      <c r="D110" s="131" t="s">
        <v>174</v>
      </c>
      <c r="E110" s="132" t="s">
        <v>175</v>
      </c>
      <c r="F110" s="133" t="s">
        <v>176</v>
      </c>
      <c r="G110" s="134" t="s">
        <v>177</v>
      </c>
      <c r="H110" s="135">
        <v>143.19999999999999</v>
      </c>
      <c r="I110" s="136"/>
      <c r="J110" s="137">
        <f>ROUND(I110*H110,2)</f>
        <v>0</v>
      </c>
      <c r="K110" s="133" t="s">
        <v>178</v>
      </c>
      <c r="L110" s="33"/>
      <c r="M110" s="138" t="s">
        <v>19</v>
      </c>
      <c r="N110" s="139" t="s">
        <v>46</v>
      </c>
      <c r="P110" s="140">
        <f>O110*H110</f>
        <v>0</v>
      </c>
      <c r="Q110" s="140">
        <v>0</v>
      </c>
      <c r="R110" s="140">
        <f>Q110*H110</f>
        <v>0</v>
      </c>
      <c r="S110" s="140">
        <v>0</v>
      </c>
      <c r="T110" s="140">
        <f>S110*H110</f>
        <v>0</v>
      </c>
      <c r="U110" s="141" t="s">
        <v>19</v>
      </c>
      <c r="AR110" s="142" t="s">
        <v>179</v>
      </c>
      <c r="AT110" s="142" t="s">
        <v>174</v>
      </c>
      <c r="AU110" s="142" t="s">
        <v>84</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84</v>
      </c>
    </row>
    <row r="111" spans="2:65" s="1" customFormat="1">
      <c r="B111" s="33"/>
      <c r="D111" s="144" t="s">
        <v>180</v>
      </c>
      <c r="F111" s="145" t="s">
        <v>181</v>
      </c>
      <c r="I111" s="146"/>
      <c r="L111" s="33"/>
      <c r="M111" s="147"/>
      <c r="U111" s="54"/>
      <c r="AT111" s="18" t="s">
        <v>180</v>
      </c>
      <c r="AU111" s="18" t="s">
        <v>84</v>
      </c>
    </row>
    <row r="112" spans="2:65" s="12" customFormat="1">
      <c r="B112" s="148"/>
      <c r="D112" s="149" t="s">
        <v>182</v>
      </c>
      <c r="E112" s="150" t="s">
        <v>19</v>
      </c>
      <c r="F112" s="151" t="s">
        <v>183</v>
      </c>
      <c r="H112" s="150" t="s">
        <v>19</v>
      </c>
      <c r="I112" s="152"/>
      <c r="L112" s="148"/>
      <c r="M112" s="153"/>
      <c r="U112" s="154"/>
      <c r="AT112" s="150" t="s">
        <v>182</v>
      </c>
      <c r="AU112" s="150" t="s">
        <v>84</v>
      </c>
      <c r="AV112" s="12" t="s">
        <v>82</v>
      </c>
      <c r="AW112" s="12" t="s">
        <v>37</v>
      </c>
      <c r="AX112" s="12" t="s">
        <v>75</v>
      </c>
      <c r="AY112" s="150" t="s">
        <v>172</v>
      </c>
    </row>
    <row r="113" spans="2:65" s="13" customFormat="1">
      <c r="B113" s="155"/>
      <c r="D113" s="149" t="s">
        <v>182</v>
      </c>
      <c r="E113" s="156" t="s">
        <v>19</v>
      </c>
      <c r="F113" s="157" t="s">
        <v>184</v>
      </c>
      <c r="H113" s="158">
        <v>143.19999999999999</v>
      </c>
      <c r="I113" s="159"/>
      <c r="L113" s="155"/>
      <c r="M113" s="160"/>
      <c r="U113" s="161"/>
      <c r="AT113" s="156" t="s">
        <v>182</v>
      </c>
      <c r="AU113" s="156" t="s">
        <v>84</v>
      </c>
      <c r="AV113" s="13" t="s">
        <v>84</v>
      </c>
      <c r="AW113" s="13" t="s">
        <v>37</v>
      </c>
      <c r="AX113" s="13" t="s">
        <v>75</v>
      </c>
      <c r="AY113" s="156" t="s">
        <v>172</v>
      </c>
    </row>
    <row r="114" spans="2:65" s="14" customFormat="1">
      <c r="B114" s="162"/>
      <c r="D114" s="149" t="s">
        <v>182</v>
      </c>
      <c r="E114" s="163" t="s">
        <v>19</v>
      </c>
      <c r="F114" s="164" t="s">
        <v>185</v>
      </c>
      <c r="H114" s="165">
        <v>143.19999999999999</v>
      </c>
      <c r="I114" s="166"/>
      <c r="L114" s="162"/>
      <c r="M114" s="167"/>
      <c r="U114" s="168"/>
      <c r="AT114" s="163" t="s">
        <v>182</v>
      </c>
      <c r="AU114" s="163" t="s">
        <v>84</v>
      </c>
      <c r="AV114" s="14" t="s">
        <v>179</v>
      </c>
      <c r="AW114" s="14" t="s">
        <v>37</v>
      </c>
      <c r="AX114" s="14" t="s">
        <v>82</v>
      </c>
      <c r="AY114" s="163" t="s">
        <v>172</v>
      </c>
    </row>
    <row r="115" spans="2:65" s="1" customFormat="1" ht="37.9" customHeight="1">
      <c r="B115" s="33"/>
      <c r="C115" s="131" t="s">
        <v>84</v>
      </c>
      <c r="D115" s="131" t="s">
        <v>174</v>
      </c>
      <c r="E115" s="132" t="s">
        <v>186</v>
      </c>
      <c r="F115" s="133" t="s">
        <v>187</v>
      </c>
      <c r="G115" s="134" t="s">
        <v>177</v>
      </c>
      <c r="H115" s="135">
        <v>143.19999999999999</v>
      </c>
      <c r="I115" s="136"/>
      <c r="J115" s="137">
        <f>ROUND(I115*H115,2)</f>
        <v>0</v>
      </c>
      <c r="K115" s="133" t="s">
        <v>178</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84</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179</v>
      </c>
    </row>
    <row r="116" spans="2:65" s="1" customFormat="1">
      <c r="B116" s="33"/>
      <c r="D116" s="144" t="s">
        <v>180</v>
      </c>
      <c r="F116" s="145" t="s">
        <v>188</v>
      </c>
      <c r="I116" s="146"/>
      <c r="L116" s="33"/>
      <c r="M116" s="147"/>
      <c r="U116" s="54"/>
      <c r="AT116" s="18" t="s">
        <v>180</v>
      </c>
      <c r="AU116" s="18" t="s">
        <v>84</v>
      </c>
    </row>
    <row r="117" spans="2:65" s="12" customFormat="1">
      <c r="B117" s="148"/>
      <c r="D117" s="149" t="s">
        <v>182</v>
      </c>
      <c r="E117" s="150" t="s">
        <v>19</v>
      </c>
      <c r="F117" s="151" t="s">
        <v>183</v>
      </c>
      <c r="H117" s="150" t="s">
        <v>19</v>
      </c>
      <c r="I117" s="152"/>
      <c r="L117" s="148"/>
      <c r="M117" s="153"/>
      <c r="U117" s="154"/>
      <c r="AT117" s="150" t="s">
        <v>182</v>
      </c>
      <c r="AU117" s="150" t="s">
        <v>84</v>
      </c>
      <c r="AV117" s="12" t="s">
        <v>82</v>
      </c>
      <c r="AW117" s="12" t="s">
        <v>37</v>
      </c>
      <c r="AX117" s="12" t="s">
        <v>75</v>
      </c>
      <c r="AY117" s="150" t="s">
        <v>172</v>
      </c>
    </row>
    <row r="118" spans="2:65" s="13" customFormat="1">
      <c r="B118" s="155"/>
      <c r="D118" s="149" t="s">
        <v>182</v>
      </c>
      <c r="E118" s="156" t="s">
        <v>19</v>
      </c>
      <c r="F118" s="157" t="s">
        <v>184</v>
      </c>
      <c r="H118" s="158">
        <v>143.19999999999999</v>
      </c>
      <c r="I118" s="159"/>
      <c r="L118" s="155"/>
      <c r="M118" s="160"/>
      <c r="U118" s="161"/>
      <c r="AT118" s="156" t="s">
        <v>182</v>
      </c>
      <c r="AU118" s="156" t="s">
        <v>84</v>
      </c>
      <c r="AV118" s="13" t="s">
        <v>84</v>
      </c>
      <c r="AW118" s="13" t="s">
        <v>37</v>
      </c>
      <c r="AX118" s="13" t="s">
        <v>75</v>
      </c>
      <c r="AY118" s="156" t="s">
        <v>172</v>
      </c>
    </row>
    <row r="119" spans="2:65" s="14" customFormat="1">
      <c r="B119" s="162"/>
      <c r="D119" s="149" t="s">
        <v>182</v>
      </c>
      <c r="E119" s="163" t="s">
        <v>19</v>
      </c>
      <c r="F119" s="164" t="s">
        <v>185</v>
      </c>
      <c r="H119" s="165">
        <v>143.19999999999999</v>
      </c>
      <c r="I119" s="166"/>
      <c r="L119" s="162"/>
      <c r="M119" s="167"/>
      <c r="U119" s="168"/>
      <c r="AT119" s="163" t="s">
        <v>182</v>
      </c>
      <c r="AU119" s="163" t="s">
        <v>84</v>
      </c>
      <c r="AV119" s="14" t="s">
        <v>179</v>
      </c>
      <c r="AW119" s="14" t="s">
        <v>37</v>
      </c>
      <c r="AX119" s="14" t="s">
        <v>82</v>
      </c>
      <c r="AY119" s="163" t="s">
        <v>172</v>
      </c>
    </row>
    <row r="120" spans="2:65" s="1" customFormat="1" ht="16.5" customHeight="1">
      <c r="B120" s="33"/>
      <c r="C120" s="131" t="s">
        <v>92</v>
      </c>
      <c r="D120" s="131" t="s">
        <v>174</v>
      </c>
      <c r="E120" s="132" t="s">
        <v>189</v>
      </c>
      <c r="F120" s="133" t="s">
        <v>190</v>
      </c>
      <c r="G120" s="134" t="s">
        <v>191</v>
      </c>
      <c r="H120" s="135">
        <v>18.248999999999999</v>
      </c>
      <c r="I120" s="136"/>
      <c r="J120" s="137">
        <f>ROUND(I120*H120,2)</f>
        <v>0</v>
      </c>
      <c r="K120" s="133" t="s">
        <v>178</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192</v>
      </c>
    </row>
    <row r="121" spans="2:65" s="1" customFormat="1">
      <c r="B121" s="33"/>
      <c r="D121" s="144" t="s">
        <v>180</v>
      </c>
      <c r="F121" s="145" t="s">
        <v>193</v>
      </c>
      <c r="I121" s="146"/>
      <c r="L121" s="33"/>
      <c r="M121" s="147"/>
      <c r="U121" s="54"/>
      <c r="AT121" s="18" t="s">
        <v>180</v>
      </c>
      <c r="AU121" s="18" t="s">
        <v>84</v>
      </c>
    </row>
    <row r="122" spans="2:65" s="12" customFormat="1">
      <c r="B122" s="148"/>
      <c r="D122" s="149" t="s">
        <v>182</v>
      </c>
      <c r="E122" s="150" t="s">
        <v>19</v>
      </c>
      <c r="F122" s="151" t="s">
        <v>194</v>
      </c>
      <c r="H122" s="150" t="s">
        <v>19</v>
      </c>
      <c r="I122" s="152"/>
      <c r="L122" s="148"/>
      <c r="M122" s="153"/>
      <c r="U122" s="154"/>
      <c r="AT122" s="150" t="s">
        <v>182</v>
      </c>
      <c r="AU122" s="150" t="s">
        <v>84</v>
      </c>
      <c r="AV122" s="12" t="s">
        <v>82</v>
      </c>
      <c r="AW122" s="12" t="s">
        <v>37</v>
      </c>
      <c r="AX122" s="12" t="s">
        <v>75</v>
      </c>
      <c r="AY122" s="150" t="s">
        <v>172</v>
      </c>
    </row>
    <row r="123" spans="2:65" s="13" customFormat="1">
      <c r="B123" s="155"/>
      <c r="D123" s="149" t="s">
        <v>182</v>
      </c>
      <c r="E123" s="156" t="s">
        <v>19</v>
      </c>
      <c r="F123" s="157" t="s">
        <v>195</v>
      </c>
      <c r="H123" s="158">
        <v>18.248999999999999</v>
      </c>
      <c r="I123" s="159"/>
      <c r="L123" s="155"/>
      <c r="M123" s="160"/>
      <c r="U123" s="161"/>
      <c r="AT123" s="156" t="s">
        <v>182</v>
      </c>
      <c r="AU123" s="156" t="s">
        <v>84</v>
      </c>
      <c r="AV123" s="13" t="s">
        <v>84</v>
      </c>
      <c r="AW123" s="13" t="s">
        <v>37</v>
      </c>
      <c r="AX123" s="13" t="s">
        <v>75</v>
      </c>
      <c r="AY123" s="156" t="s">
        <v>172</v>
      </c>
    </row>
    <row r="124" spans="2:65" s="14" customFormat="1">
      <c r="B124" s="162"/>
      <c r="D124" s="149" t="s">
        <v>182</v>
      </c>
      <c r="E124" s="163" t="s">
        <v>19</v>
      </c>
      <c r="F124" s="164" t="s">
        <v>185</v>
      </c>
      <c r="H124" s="165">
        <v>18.248999999999999</v>
      </c>
      <c r="I124" s="166"/>
      <c r="L124" s="162"/>
      <c r="M124" s="167"/>
      <c r="U124" s="168"/>
      <c r="AT124" s="163" t="s">
        <v>182</v>
      </c>
      <c r="AU124" s="163" t="s">
        <v>84</v>
      </c>
      <c r="AV124" s="14" t="s">
        <v>179</v>
      </c>
      <c r="AW124" s="14" t="s">
        <v>37</v>
      </c>
      <c r="AX124" s="14" t="s">
        <v>82</v>
      </c>
      <c r="AY124" s="163" t="s">
        <v>172</v>
      </c>
    </row>
    <row r="125" spans="2:65" s="1" customFormat="1" ht="33" customHeight="1">
      <c r="B125" s="33"/>
      <c r="C125" s="131" t="s">
        <v>179</v>
      </c>
      <c r="D125" s="131" t="s">
        <v>174</v>
      </c>
      <c r="E125" s="132" t="s">
        <v>196</v>
      </c>
      <c r="F125" s="133" t="s">
        <v>197</v>
      </c>
      <c r="G125" s="134" t="s">
        <v>191</v>
      </c>
      <c r="H125" s="135">
        <v>18.248999999999999</v>
      </c>
      <c r="I125" s="136"/>
      <c r="J125" s="137">
        <f>ROUND(I125*H125,2)</f>
        <v>0</v>
      </c>
      <c r="K125" s="133" t="s">
        <v>178</v>
      </c>
      <c r="L125" s="33"/>
      <c r="M125" s="138" t="s">
        <v>19</v>
      </c>
      <c r="N125" s="139" t="s">
        <v>46</v>
      </c>
      <c r="P125" s="140">
        <f>O125*H125</f>
        <v>0</v>
      </c>
      <c r="Q125" s="140">
        <v>0</v>
      </c>
      <c r="R125" s="140">
        <f>Q125*H125</f>
        <v>0</v>
      </c>
      <c r="S125" s="140">
        <v>0</v>
      </c>
      <c r="T125" s="140">
        <f>S125*H125</f>
        <v>0</v>
      </c>
      <c r="U125" s="141" t="s">
        <v>19</v>
      </c>
      <c r="AR125" s="142" t="s">
        <v>179</v>
      </c>
      <c r="AT125" s="142" t="s">
        <v>174</v>
      </c>
      <c r="AU125" s="142" t="s">
        <v>84</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198</v>
      </c>
    </row>
    <row r="126" spans="2:65" s="1" customFormat="1">
      <c r="B126" s="33"/>
      <c r="D126" s="144" t="s">
        <v>180</v>
      </c>
      <c r="F126" s="145" t="s">
        <v>199</v>
      </c>
      <c r="I126" s="146"/>
      <c r="L126" s="33"/>
      <c r="M126" s="147"/>
      <c r="U126" s="54"/>
      <c r="AT126" s="18" t="s">
        <v>180</v>
      </c>
      <c r="AU126" s="18" t="s">
        <v>84</v>
      </c>
    </row>
    <row r="127" spans="2:65" s="12" customFormat="1">
      <c r="B127" s="148"/>
      <c r="D127" s="149" t="s">
        <v>182</v>
      </c>
      <c r="E127" s="150" t="s">
        <v>19</v>
      </c>
      <c r="F127" s="151" t="s">
        <v>200</v>
      </c>
      <c r="H127" s="150" t="s">
        <v>19</v>
      </c>
      <c r="I127" s="152"/>
      <c r="L127" s="148"/>
      <c r="M127" s="153"/>
      <c r="U127" s="154"/>
      <c r="AT127" s="150" t="s">
        <v>182</v>
      </c>
      <c r="AU127" s="150" t="s">
        <v>84</v>
      </c>
      <c r="AV127" s="12" t="s">
        <v>82</v>
      </c>
      <c r="AW127" s="12" t="s">
        <v>37</v>
      </c>
      <c r="AX127" s="12" t="s">
        <v>75</v>
      </c>
      <c r="AY127" s="150" t="s">
        <v>172</v>
      </c>
    </row>
    <row r="128" spans="2:65" s="13" customFormat="1">
      <c r="B128" s="155"/>
      <c r="D128" s="149" t="s">
        <v>182</v>
      </c>
      <c r="E128" s="156" t="s">
        <v>19</v>
      </c>
      <c r="F128" s="157" t="s">
        <v>201</v>
      </c>
      <c r="H128" s="158">
        <v>18.248999999999999</v>
      </c>
      <c r="I128" s="159"/>
      <c r="L128" s="155"/>
      <c r="M128" s="160"/>
      <c r="U128" s="161"/>
      <c r="AT128" s="156" t="s">
        <v>182</v>
      </c>
      <c r="AU128" s="156" t="s">
        <v>84</v>
      </c>
      <c r="AV128" s="13" t="s">
        <v>84</v>
      </c>
      <c r="AW128" s="13" t="s">
        <v>37</v>
      </c>
      <c r="AX128" s="13" t="s">
        <v>75</v>
      </c>
      <c r="AY128" s="156" t="s">
        <v>172</v>
      </c>
    </row>
    <row r="129" spans="2:65" s="14" customFormat="1">
      <c r="B129" s="162"/>
      <c r="D129" s="149" t="s">
        <v>182</v>
      </c>
      <c r="E129" s="163" t="s">
        <v>19</v>
      </c>
      <c r="F129" s="164" t="s">
        <v>185</v>
      </c>
      <c r="H129" s="165">
        <v>18.248999999999999</v>
      </c>
      <c r="I129" s="166"/>
      <c r="L129" s="162"/>
      <c r="M129" s="167"/>
      <c r="U129" s="168"/>
      <c r="AT129" s="163" t="s">
        <v>182</v>
      </c>
      <c r="AU129" s="163" t="s">
        <v>84</v>
      </c>
      <c r="AV129" s="14" t="s">
        <v>179</v>
      </c>
      <c r="AW129" s="14" t="s">
        <v>37</v>
      </c>
      <c r="AX129" s="14" t="s">
        <v>82</v>
      </c>
      <c r="AY129" s="163" t="s">
        <v>172</v>
      </c>
    </row>
    <row r="130" spans="2:65" s="1" customFormat="1" ht="33" customHeight="1">
      <c r="B130" s="33"/>
      <c r="C130" s="131" t="s">
        <v>202</v>
      </c>
      <c r="D130" s="131" t="s">
        <v>174</v>
      </c>
      <c r="E130" s="132" t="s">
        <v>203</v>
      </c>
      <c r="F130" s="133" t="s">
        <v>204</v>
      </c>
      <c r="G130" s="134" t="s">
        <v>191</v>
      </c>
      <c r="H130" s="135">
        <v>36.497999999999998</v>
      </c>
      <c r="I130" s="136"/>
      <c r="J130" s="137">
        <f>ROUND(I130*H130,2)</f>
        <v>0</v>
      </c>
      <c r="K130" s="133" t="s">
        <v>178</v>
      </c>
      <c r="L130" s="33"/>
      <c r="M130" s="138" t="s">
        <v>19</v>
      </c>
      <c r="N130" s="139" t="s">
        <v>46</v>
      </c>
      <c r="P130" s="140">
        <f>O130*H130</f>
        <v>0</v>
      </c>
      <c r="Q130" s="140">
        <v>0</v>
      </c>
      <c r="R130" s="140">
        <f>Q130*H130</f>
        <v>0</v>
      </c>
      <c r="S130" s="140">
        <v>0</v>
      </c>
      <c r="T130" s="140">
        <f>S130*H130</f>
        <v>0</v>
      </c>
      <c r="U130" s="141" t="s">
        <v>19</v>
      </c>
      <c r="AR130" s="142" t="s">
        <v>179</v>
      </c>
      <c r="AT130" s="142" t="s">
        <v>174</v>
      </c>
      <c r="AU130" s="142" t="s">
        <v>84</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205</v>
      </c>
    </row>
    <row r="131" spans="2:65" s="1" customFormat="1">
      <c r="B131" s="33"/>
      <c r="D131" s="144" t="s">
        <v>180</v>
      </c>
      <c r="F131" s="145" t="s">
        <v>206</v>
      </c>
      <c r="I131" s="146"/>
      <c r="L131" s="33"/>
      <c r="M131" s="147"/>
      <c r="U131" s="54"/>
      <c r="AT131" s="18" t="s">
        <v>180</v>
      </c>
      <c r="AU131" s="18" t="s">
        <v>84</v>
      </c>
    </row>
    <row r="132" spans="2:65" s="12" customFormat="1">
      <c r="B132" s="148"/>
      <c r="D132" s="149" t="s">
        <v>182</v>
      </c>
      <c r="E132" s="150" t="s">
        <v>19</v>
      </c>
      <c r="F132" s="151" t="s">
        <v>200</v>
      </c>
      <c r="H132" s="150" t="s">
        <v>19</v>
      </c>
      <c r="I132" s="152"/>
      <c r="L132" s="148"/>
      <c r="M132" s="153"/>
      <c r="U132" s="154"/>
      <c r="AT132" s="150" t="s">
        <v>182</v>
      </c>
      <c r="AU132" s="150" t="s">
        <v>84</v>
      </c>
      <c r="AV132" s="12" t="s">
        <v>82</v>
      </c>
      <c r="AW132" s="12" t="s">
        <v>37</v>
      </c>
      <c r="AX132" s="12" t="s">
        <v>75</v>
      </c>
      <c r="AY132" s="150" t="s">
        <v>172</v>
      </c>
    </row>
    <row r="133" spans="2:65" s="13" customFormat="1">
      <c r="B133" s="155"/>
      <c r="D133" s="149" t="s">
        <v>182</v>
      </c>
      <c r="E133" s="156" t="s">
        <v>19</v>
      </c>
      <c r="F133" s="157" t="s">
        <v>207</v>
      </c>
      <c r="H133" s="158">
        <v>36.497999999999998</v>
      </c>
      <c r="I133" s="159"/>
      <c r="L133" s="155"/>
      <c r="M133" s="160"/>
      <c r="U133" s="161"/>
      <c r="AT133" s="156" t="s">
        <v>182</v>
      </c>
      <c r="AU133" s="156" t="s">
        <v>84</v>
      </c>
      <c r="AV133" s="13" t="s">
        <v>84</v>
      </c>
      <c r="AW133" s="13" t="s">
        <v>37</v>
      </c>
      <c r="AX133" s="13" t="s">
        <v>75</v>
      </c>
      <c r="AY133" s="156" t="s">
        <v>172</v>
      </c>
    </row>
    <row r="134" spans="2:65" s="14" customFormat="1">
      <c r="B134" s="162"/>
      <c r="D134" s="149" t="s">
        <v>182</v>
      </c>
      <c r="E134" s="163" t="s">
        <v>19</v>
      </c>
      <c r="F134" s="164" t="s">
        <v>185</v>
      </c>
      <c r="H134" s="165">
        <v>36.497999999999998</v>
      </c>
      <c r="I134" s="166"/>
      <c r="L134" s="162"/>
      <c r="M134" s="167"/>
      <c r="U134" s="168"/>
      <c r="AT134" s="163" t="s">
        <v>182</v>
      </c>
      <c r="AU134" s="163" t="s">
        <v>84</v>
      </c>
      <c r="AV134" s="14" t="s">
        <v>179</v>
      </c>
      <c r="AW134" s="14" t="s">
        <v>37</v>
      </c>
      <c r="AX134" s="14" t="s">
        <v>82</v>
      </c>
      <c r="AY134" s="163" t="s">
        <v>172</v>
      </c>
    </row>
    <row r="135" spans="2:65" s="1" customFormat="1" ht="37.9" customHeight="1">
      <c r="B135" s="33"/>
      <c r="C135" s="131" t="s">
        <v>192</v>
      </c>
      <c r="D135" s="131" t="s">
        <v>174</v>
      </c>
      <c r="E135" s="132" t="s">
        <v>208</v>
      </c>
      <c r="F135" s="133" t="s">
        <v>209</v>
      </c>
      <c r="G135" s="134" t="s">
        <v>191</v>
      </c>
      <c r="H135" s="135">
        <v>65.349000000000004</v>
      </c>
      <c r="I135" s="136"/>
      <c r="J135" s="137">
        <f>ROUND(I135*H135,2)</f>
        <v>0</v>
      </c>
      <c r="K135" s="133" t="s">
        <v>178</v>
      </c>
      <c r="L135" s="33"/>
      <c r="M135" s="138" t="s">
        <v>19</v>
      </c>
      <c r="N135" s="139" t="s">
        <v>46</v>
      </c>
      <c r="P135" s="140">
        <f>O135*H135</f>
        <v>0</v>
      </c>
      <c r="Q135" s="140">
        <v>0</v>
      </c>
      <c r="R135" s="140">
        <f>Q135*H135</f>
        <v>0</v>
      </c>
      <c r="S135" s="140">
        <v>0</v>
      </c>
      <c r="T135" s="140">
        <f>S135*H135</f>
        <v>0</v>
      </c>
      <c r="U135" s="141" t="s">
        <v>19</v>
      </c>
      <c r="AR135" s="142" t="s">
        <v>179</v>
      </c>
      <c r="AT135" s="142" t="s">
        <v>174</v>
      </c>
      <c r="AU135" s="142" t="s">
        <v>84</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8</v>
      </c>
    </row>
    <row r="136" spans="2:65" s="1" customFormat="1">
      <c r="B136" s="33"/>
      <c r="D136" s="144" t="s">
        <v>180</v>
      </c>
      <c r="F136" s="145" t="s">
        <v>210</v>
      </c>
      <c r="I136" s="146"/>
      <c r="L136" s="33"/>
      <c r="M136" s="147"/>
      <c r="U136" s="54"/>
      <c r="AT136" s="18" t="s">
        <v>180</v>
      </c>
      <c r="AU136" s="18" t="s">
        <v>84</v>
      </c>
    </row>
    <row r="137" spans="2:65" s="13" customFormat="1">
      <c r="B137" s="155"/>
      <c r="D137" s="149" t="s">
        <v>182</v>
      </c>
      <c r="E137" s="156" t="s">
        <v>19</v>
      </c>
      <c r="F137" s="157" t="s">
        <v>211</v>
      </c>
      <c r="H137" s="158">
        <v>65.349000000000004</v>
      </c>
      <c r="I137" s="159"/>
      <c r="L137" s="155"/>
      <c r="M137" s="160"/>
      <c r="U137" s="161"/>
      <c r="AT137" s="156" t="s">
        <v>182</v>
      </c>
      <c r="AU137" s="156" t="s">
        <v>84</v>
      </c>
      <c r="AV137" s="13" t="s">
        <v>84</v>
      </c>
      <c r="AW137" s="13" t="s">
        <v>37</v>
      </c>
      <c r="AX137" s="13" t="s">
        <v>75</v>
      </c>
      <c r="AY137" s="156" t="s">
        <v>172</v>
      </c>
    </row>
    <row r="138" spans="2:65" s="14" customFormat="1">
      <c r="B138" s="162"/>
      <c r="D138" s="149" t="s">
        <v>182</v>
      </c>
      <c r="E138" s="163" t="s">
        <v>19</v>
      </c>
      <c r="F138" s="164" t="s">
        <v>185</v>
      </c>
      <c r="H138" s="165">
        <v>65.349000000000004</v>
      </c>
      <c r="I138" s="166"/>
      <c r="L138" s="162"/>
      <c r="M138" s="167"/>
      <c r="U138" s="168"/>
      <c r="AT138" s="163" t="s">
        <v>182</v>
      </c>
      <c r="AU138" s="163" t="s">
        <v>84</v>
      </c>
      <c r="AV138" s="14" t="s">
        <v>179</v>
      </c>
      <c r="AW138" s="14" t="s">
        <v>37</v>
      </c>
      <c r="AX138" s="14" t="s">
        <v>82</v>
      </c>
      <c r="AY138" s="163" t="s">
        <v>172</v>
      </c>
    </row>
    <row r="139" spans="2:65" s="1" customFormat="1" ht="37.9" customHeight="1">
      <c r="B139" s="33"/>
      <c r="C139" s="131" t="s">
        <v>212</v>
      </c>
      <c r="D139" s="131" t="s">
        <v>174</v>
      </c>
      <c r="E139" s="132" t="s">
        <v>213</v>
      </c>
      <c r="F139" s="133" t="s">
        <v>214</v>
      </c>
      <c r="G139" s="134" t="s">
        <v>191</v>
      </c>
      <c r="H139" s="135">
        <v>65.349000000000004</v>
      </c>
      <c r="I139" s="136"/>
      <c r="J139" s="137">
        <f>ROUND(I139*H139,2)</f>
        <v>0</v>
      </c>
      <c r="K139" s="133" t="s">
        <v>178</v>
      </c>
      <c r="L139" s="33"/>
      <c r="M139" s="138" t="s">
        <v>19</v>
      </c>
      <c r="N139" s="139" t="s">
        <v>46</v>
      </c>
      <c r="P139" s="140">
        <f>O139*H139</f>
        <v>0</v>
      </c>
      <c r="Q139" s="140">
        <v>0</v>
      </c>
      <c r="R139" s="140">
        <f>Q139*H139</f>
        <v>0</v>
      </c>
      <c r="S139" s="140">
        <v>0</v>
      </c>
      <c r="T139" s="140">
        <f>S139*H139</f>
        <v>0</v>
      </c>
      <c r="U139" s="141" t="s">
        <v>19</v>
      </c>
      <c r="AR139" s="142" t="s">
        <v>179</v>
      </c>
      <c r="AT139" s="142" t="s">
        <v>174</v>
      </c>
      <c r="AU139" s="142" t="s">
        <v>84</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215</v>
      </c>
    </row>
    <row r="140" spans="2:65" s="1" customFormat="1">
      <c r="B140" s="33"/>
      <c r="D140" s="144" t="s">
        <v>180</v>
      </c>
      <c r="F140" s="145" t="s">
        <v>216</v>
      </c>
      <c r="I140" s="146"/>
      <c r="L140" s="33"/>
      <c r="M140" s="147"/>
      <c r="U140" s="54"/>
      <c r="AT140" s="18" t="s">
        <v>180</v>
      </c>
      <c r="AU140" s="18" t="s">
        <v>84</v>
      </c>
    </row>
    <row r="141" spans="2:65" s="13" customFormat="1">
      <c r="B141" s="155"/>
      <c r="D141" s="149" t="s">
        <v>182</v>
      </c>
      <c r="E141" s="156" t="s">
        <v>19</v>
      </c>
      <c r="F141" s="157" t="s">
        <v>217</v>
      </c>
      <c r="H141" s="158">
        <v>65.349000000000004</v>
      </c>
      <c r="I141" s="159"/>
      <c r="L141" s="155"/>
      <c r="M141" s="160"/>
      <c r="U141" s="161"/>
      <c r="AT141" s="156" t="s">
        <v>182</v>
      </c>
      <c r="AU141" s="156" t="s">
        <v>84</v>
      </c>
      <c r="AV141" s="13" t="s">
        <v>84</v>
      </c>
      <c r="AW141" s="13" t="s">
        <v>37</v>
      </c>
      <c r="AX141" s="13" t="s">
        <v>75</v>
      </c>
      <c r="AY141" s="156" t="s">
        <v>172</v>
      </c>
    </row>
    <row r="142" spans="2:65" s="14" customFormat="1">
      <c r="B142" s="162"/>
      <c r="D142" s="149" t="s">
        <v>182</v>
      </c>
      <c r="E142" s="163" t="s">
        <v>19</v>
      </c>
      <c r="F142" s="164" t="s">
        <v>185</v>
      </c>
      <c r="H142" s="165">
        <v>65.349000000000004</v>
      </c>
      <c r="I142" s="166"/>
      <c r="L142" s="162"/>
      <c r="M142" s="167"/>
      <c r="U142" s="168"/>
      <c r="AT142" s="163" t="s">
        <v>182</v>
      </c>
      <c r="AU142" s="163" t="s">
        <v>84</v>
      </c>
      <c r="AV142" s="14" t="s">
        <v>179</v>
      </c>
      <c r="AW142" s="14" t="s">
        <v>37</v>
      </c>
      <c r="AX142" s="14" t="s">
        <v>82</v>
      </c>
      <c r="AY142" s="163" t="s">
        <v>172</v>
      </c>
    </row>
    <row r="143" spans="2:65" s="1" customFormat="1" ht="24.2" customHeight="1">
      <c r="B143" s="33"/>
      <c r="C143" s="131" t="s">
        <v>198</v>
      </c>
      <c r="D143" s="131" t="s">
        <v>174</v>
      </c>
      <c r="E143" s="132" t="s">
        <v>218</v>
      </c>
      <c r="F143" s="133" t="s">
        <v>219</v>
      </c>
      <c r="G143" s="134" t="s">
        <v>191</v>
      </c>
      <c r="H143" s="135">
        <v>65.349000000000004</v>
      </c>
      <c r="I143" s="136"/>
      <c r="J143" s="137">
        <f>ROUND(I143*H143,2)</f>
        <v>0</v>
      </c>
      <c r="K143" s="133" t="s">
        <v>178</v>
      </c>
      <c r="L143" s="33"/>
      <c r="M143" s="138" t="s">
        <v>19</v>
      </c>
      <c r="N143" s="139" t="s">
        <v>46</v>
      </c>
      <c r="P143" s="140">
        <f>O143*H143</f>
        <v>0</v>
      </c>
      <c r="Q143" s="140">
        <v>0</v>
      </c>
      <c r="R143" s="140">
        <f>Q143*H143</f>
        <v>0</v>
      </c>
      <c r="S143" s="140">
        <v>0</v>
      </c>
      <c r="T143" s="140">
        <f>S143*H143</f>
        <v>0</v>
      </c>
      <c r="U143" s="141" t="s">
        <v>19</v>
      </c>
      <c r="AR143" s="142" t="s">
        <v>179</v>
      </c>
      <c r="AT143" s="142" t="s">
        <v>174</v>
      </c>
      <c r="AU143" s="142" t="s">
        <v>84</v>
      </c>
      <c r="AY143" s="18" t="s">
        <v>172</v>
      </c>
      <c r="BE143" s="143">
        <f>IF(N143="základní",J143,0)</f>
        <v>0</v>
      </c>
      <c r="BF143" s="143">
        <f>IF(N143="snížená",J143,0)</f>
        <v>0</v>
      </c>
      <c r="BG143" s="143">
        <f>IF(N143="zákl. přenesená",J143,0)</f>
        <v>0</v>
      </c>
      <c r="BH143" s="143">
        <f>IF(N143="sníž. přenesená",J143,0)</f>
        <v>0</v>
      </c>
      <c r="BI143" s="143">
        <f>IF(N143="nulová",J143,0)</f>
        <v>0</v>
      </c>
      <c r="BJ143" s="18" t="s">
        <v>82</v>
      </c>
      <c r="BK143" s="143">
        <f>ROUND(I143*H143,2)</f>
        <v>0</v>
      </c>
      <c r="BL143" s="18" t="s">
        <v>179</v>
      </c>
      <c r="BM143" s="142" t="s">
        <v>220</v>
      </c>
    </row>
    <row r="144" spans="2:65" s="1" customFormat="1">
      <c r="B144" s="33"/>
      <c r="D144" s="144" t="s">
        <v>180</v>
      </c>
      <c r="F144" s="145" t="s">
        <v>221</v>
      </c>
      <c r="I144" s="146"/>
      <c r="L144" s="33"/>
      <c r="M144" s="147"/>
      <c r="U144" s="54"/>
      <c r="AT144" s="18" t="s">
        <v>180</v>
      </c>
      <c r="AU144" s="18" t="s">
        <v>84</v>
      </c>
    </row>
    <row r="145" spans="2:65" s="13" customFormat="1">
      <c r="B145" s="155"/>
      <c r="D145" s="149" t="s">
        <v>182</v>
      </c>
      <c r="E145" s="156" t="s">
        <v>19</v>
      </c>
      <c r="F145" s="157" t="s">
        <v>217</v>
      </c>
      <c r="H145" s="158">
        <v>65.349000000000004</v>
      </c>
      <c r="I145" s="159"/>
      <c r="L145" s="155"/>
      <c r="M145" s="160"/>
      <c r="U145" s="161"/>
      <c r="AT145" s="156" t="s">
        <v>182</v>
      </c>
      <c r="AU145" s="156" t="s">
        <v>84</v>
      </c>
      <c r="AV145" s="13" t="s">
        <v>84</v>
      </c>
      <c r="AW145" s="13" t="s">
        <v>37</v>
      </c>
      <c r="AX145" s="13" t="s">
        <v>75</v>
      </c>
      <c r="AY145" s="156" t="s">
        <v>172</v>
      </c>
    </row>
    <row r="146" spans="2:65" s="14" customFormat="1">
      <c r="B146" s="162"/>
      <c r="D146" s="149" t="s">
        <v>182</v>
      </c>
      <c r="E146" s="163" t="s">
        <v>19</v>
      </c>
      <c r="F146" s="164" t="s">
        <v>185</v>
      </c>
      <c r="H146" s="165">
        <v>65.349000000000004</v>
      </c>
      <c r="I146" s="166"/>
      <c r="L146" s="162"/>
      <c r="M146" s="167"/>
      <c r="U146" s="168"/>
      <c r="AT146" s="163" t="s">
        <v>182</v>
      </c>
      <c r="AU146" s="163" t="s">
        <v>84</v>
      </c>
      <c r="AV146" s="14" t="s">
        <v>179</v>
      </c>
      <c r="AW146" s="14" t="s">
        <v>37</v>
      </c>
      <c r="AX146" s="14" t="s">
        <v>82</v>
      </c>
      <c r="AY146" s="163" t="s">
        <v>172</v>
      </c>
    </row>
    <row r="147" spans="2:65" s="1" customFormat="1" ht="24.2" customHeight="1">
      <c r="B147" s="33"/>
      <c r="C147" s="131" t="s">
        <v>222</v>
      </c>
      <c r="D147" s="131" t="s">
        <v>174</v>
      </c>
      <c r="E147" s="132" t="s">
        <v>223</v>
      </c>
      <c r="F147" s="133" t="s">
        <v>224</v>
      </c>
      <c r="G147" s="134" t="s">
        <v>225</v>
      </c>
      <c r="H147" s="135">
        <v>120.896</v>
      </c>
      <c r="I147" s="136"/>
      <c r="J147" s="137">
        <f>ROUND(I147*H147,2)</f>
        <v>0</v>
      </c>
      <c r="K147" s="133" t="s">
        <v>178</v>
      </c>
      <c r="L147" s="33"/>
      <c r="M147" s="138" t="s">
        <v>19</v>
      </c>
      <c r="N147" s="139" t="s">
        <v>46</v>
      </c>
      <c r="P147" s="140">
        <f>O147*H147</f>
        <v>0</v>
      </c>
      <c r="Q147" s="140">
        <v>0</v>
      </c>
      <c r="R147" s="140">
        <f>Q147*H147</f>
        <v>0</v>
      </c>
      <c r="S147" s="140">
        <v>0</v>
      </c>
      <c r="T147" s="140">
        <f>S147*H147</f>
        <v>0</v>
      </c>
      <c r="U147" s="141" t="s">
        <v>19</v>
      </c>
      <c r="AR147" s="142" t="s">
        <v>179</v>
      </c>
      <c r="AT147" s="142" t="s">
        <v>174</v>
      </c>
      <c r="AU147" s="142" t="s">
        <v>84</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226</v>
      </c>
    </row>
    <row r="148" spans="2:65" s="1" customFormat="1">
      <c r="B148" s="33"/>
      <c r="D148" s="144" t="s">
        <v>180</v>
      </c>
      <c r="F148" s="145" t="s">
        <v>227</v>
      </c>
      <c r="I148" s="146"/>
      <c r="L148" s="33"/>
      <c r="M148" s="147"/>
      <c r="U148" s="54"/>
      <c r="AT148" s="18" t="s">
        <v>180</v>
      </c>
      <c r="AU148" s="18" t="s">
        <v>84</v>
      </c>
    </row>
    <row r="149" spans="2:65" s="13" customFormat="1">
      <c r="B149" s="155"/>
      <c r="D149" s="149" t="s">
        <v>182</v>
      </c>
      <c r="E149" s="156" t="s">
        <v>19</v>
      </c>
      <c r="F149" s="157" t="s">
        <v>228</v>
      </c>
      <c r="H149" s="158">
        <v>120.896</v>
      </c>
      <c r="I149" s="159"/>
      <c r="L149" s="155"/>
      <c r="M149" s="160"/>
      <c r="U149" s="161"/>
      <c r="AT149" s="156" t="s">
        <v>182</v>
      </c>
      <c r="AU149" s="156" t="s">
        <v>84</v>
      </c>
      <c r="AV149" s="13" t="s">
        <v>84</v>
      </c>
      <c r="AW149" s="13" t="s">
        <v>37</v>
      </c>
      <c r="AX149" s="13" t="s">
        <v>75</v>
      </c>
      <c r="AY149" s="156" t="s">
        <v>172</v>
      </c>
    </row>
    <row r="150" spans="2:65" s="14" customFormat="1">
      <c r="B150" s="162"/>
      <c r="D150" s="149" t="s">
        <v>182</v>
      </c>
      <c r="E150" s="163" t="s">
        <v>19</v>
      </c>
      <c r="F150" s="164" t="s">
        <v>185</v>
      </c>
      <c r="H150" s="165">
        <v>120.896</v>
      </c>
      <c r="I150" s="166"/>
      <c r="L150" s="162"/>
      <c r="M150" s="167"/>
      <c r="U150" s="168"/>
      <c r="AT150" s="163" t="s">
        <v>182</v>
      </c>
      <c r="AU150" s="163" t="s">
        <v>84</v>
      </c>
      <c r="AV150" s="14" t="s">
        <v>179</v>
      </c>
      <c r="AW150" s="14" t="s">
        <v>37</v>
      </c>
      <c r="AX150" s="14" t="s">
        <v>82</v>
      </c>
      <c r="AY150" s="163" t="s">
        <v>172</v>
      </c>
    </row>
    <row r="151" spans="2:65" s="11" customFormat="1" ht="22.9" customHeight="1">
      <c r="B151" s="119"/>
      <c r="D151" s="120" t="s">
        <v>74</v>
      </c>
      <c r="E151" s="129" t="s">
        <v>222</v>
      </c>
      <c r="F151" s="129" t="s">
        <v>229</v>
      </c>
      <c r="I151" s="122"/>
      <c r="J151" s="130">
        <f>BK151</f>
        <v>0</v>
      </c>
      <c r="L151" s="119"/>
      <c r="M151" s="124"/>
      <c r="P151" s="125">
        <f>SUM(P152:P497)</f>
        <v>0</v>
      </c>
      <c r="R151" s="125">
        <f>SUM(R152:R497)</f>
        <v>0</v>
      </c>
      <c r="T151" s="125">
        <f>SUM(T152:T497)</f>
        <v>0</v>
      </c>
      <c r="U151" s="126"/>
      <c r="AR151" s="120" t="s">
        <v>82</v>
      </c>
      <c r="AT151" s="127" t="s">
        <v>74</v>
      </c>
      <c r="AU151" s="127" t="s">
        <v>82</v>
      </c>
      <c r="AY151" s="120" t="s">
        <v>172</v>
      </c>
      <c r="BK151" s="128">
        <f>SUM(BK152:BK497)</f>
        <v>0</v>
      </c>
    </row>
    <row r="152" spans="2:65" s="1" customFormat="1" ht="16.5" customHeight="1">
      <c r="B152" s="33"/>
      <c r="C152" s="131" t="s">
        <v>205</v>
      </c>
      <c r="D152" s="131" t="s">
        <v>174</v>
      </c>
      <c r="E152" s="132" t="s">
        <v>230</v>
      </c>
      <c r="F152" s="133" t="s">
        <v>231</v>
      </c>
      <c r="G152" s="134" t="s">
        <v>191</v>
      </c>
      <c r="H152" s="135">
        <v>4.09</v>
      </c>
      <c r="I152" s="136"/>
      <c r="J152" s="137">
        <f>ROUND(I152*H152,2)</f>
        <v>0</v>
      </c>
      <c r="K152" s="133" t="s">
        <v>178</v>
      </c>
      <c r="L152" s="33"/>
      <c r="M152" s="138" t="s">
        <v>19</v>
      </c>
      <c r="N152" s="139" t="s">
        <v>46</v>
      </c>
      <c r="P152" s="140">
        <f>O152*H152</f>
        <v>0</v>
      </c>
      <c r="Q152" s="140">
        <v>0</v>
      </c>
      <c r="R152" s="140">
        <f>Q152*H152</f>
        <v>0</v>
      </c>
      <c r="S152" s="140">
        <v>0</v>
      </c>
      <c r="T152" s="140">
        <f>S152*H152</f>
        <v>0</v>
      </c>
      <c r="U152" s="141" t="s">
        <v>19</v>
      </c>
      <c r="AR152" s="142" t="s">
        <v>179</v>
      </c>
      <c r="AT152" s="142" t="s">
        <v>174</v>
      </c>
      <c r="AU152" s="142" t="s">
        <v>84</v>
      </c>
      <c r="AY152" s="18" t="s">
        <v>172</v>
      </c>
      <c r="BE152" s="143">
        <f>IF(N152="základní",J152,0)</f>
        <v>0</v>
      </c>
      <c r="BF152" s="143">
        <f>IF(N152="snížená",J152,0)</f>
        <v>0</v>
      </c>
      <c r="BG152" s="143">
        <f>IF(N152="zákl. přenesená",J152,0)</f>
        <v>0</v>
      </c>
      <c r="BH152" s="143">
        <f>IF(N152="sníž. přenesená",J152,0)</f>
        <v>0</v>
      </c>
      <c r="BI152" s="143">
        <f>IF(N152="nulová",J152,0)</f>
        <v>0</v>
      </c>
      <c r="BJ152" s="18" t="s">
        <v>82</v>
      </c>
      <c r="BK152" s="143">
        <f>ROUND(I152*H152,2)</f>
        <v>0</v>
      </c>
      <c r="BL152" s="18" t="s">
        <v>179</v>
      </c>
      <c r="BM152" s="142" t="s">
        <v>232</v>
      </c>
    </row>
    <row r="153" spans="2:65" s="1" customFormat="1">
      <c r="B153" s="33"/>
      <c r="D153" s="144" t="s">
        <v>180</v>
      </c>
      <c r="F153" s="145" t="s">
        <v>233</v>
      </c>
      <c r="I153" s="146"/>
      <c r="L153" s="33"/>
      <c r="M153" s="147"/>
      <c r="U153" s="54"/>
      <c r="AT153" s="18" t="s">
        <v>180</v>
      </c>
      <c r="AU153" s="18" t="s">
        <v>84</v>
      </c>
    </row>
    <row r="154" spans="2:65" s="12" customFormat="1">
      <c r="B154" s="148"/>
      <c r="D154" s="149" t="s">
        <v>182</v>
      </c>
      <c r="E154" s="150" t="s">
        <v>19</v>
      </c>
      <c r="F154" s="151" t="s">
        <v>234</v>
      </c>
      <c r="H154" s="150" t="s">
        <v>19</v>
      </c>
      <c r="I154" s="152"/>
      <c r="L154" s="148"/>
      <c r="M154" s="153"/>
      <c r="U154" s="154"/>
      <c r="AT154" s="150" t="s">
        <v>182</v>
      </c>
      <c r="AU154" s="150" t="s">
        <v>84</v>
      </c>
      <c r="AV154" s="12" t="s">
        <v>82</v>
      </c>
      <c r="AW154" s="12" t="s">
        <v>37</v>
      </c>
      <c r="AX154" s="12" t="s">
        <v>75</v>
      </c>
      <c r="AY154" s="150" t="s">
        <v>172</v>
      </c>
    </row>
    <row r="155" spans="2:65" s="13" customFormat="1">
      <c r="B155" s="155"/>
      <c r="D155" s="149" t="s">
        <v>182</v>
      </c>
      <c r="E155" s="156" t="s">
        <v>19</v>
      </c>
      <c r="F155" s="157" t="s">
        <v>235</v>
      </c>
      <c r="H155" s="158">
        <v>2.5409999999999999</v>
      </c>
      <c r="I155" s="159"/>
      <c r="L155" s="155"/>
      <c r="M155" s="160"/>
      <c r="U155" s="161"/>
      <c r="AT155" s="156" t="s">
        <v>182</v>
      </c>
      <c r="AU155" s="156" t="s">
        <v>84</v>
      </c>
      <c r="AV155" s="13" t="s">
        <v>84</v>
      </c>
      <c r="AW155" s="13" t="s">
        <v>37</v>
      </c>
      <c r="AX155" s="13" t="s">
        <v>75</v>
      </c>
      <c r="AY155" s="156" t="s">
        <v>172</v>
      </c>
    </row>
    <row r="156" spans="2:65" s="13" customFormat="1">
      <c r="B156" s="155"/>
      <c r="D156" s="149" t="s">
        <v>182</v>
      </c>
      <c r="E156" s="156" t="s">
        <v>19</v>
      </c>
      <c r="F156" s="157" t="s">
        <v>236</v>
      </c>
      <c r="H156" s="158">
        <v>1.2869999999999999</v>
      </c>
      <c r="I156" s="159"/>
      <c r="L156" s="155"/>
      <c r="M156" s="160"/>
      <c r="U156" s="161"/>
      <c r="AT156" s="156" t="s">
        <v>182</v>
      </c>
      <c r="AU156" s="156" t="s">
        <v>84</v>
      </c>
      <c r="AV156" s="13" t="s">
        <v>84</v>
      </c>
      <c r="AW156" s="13" t="s">
        <v>37</v>
      </c>
      <c r="AX156" s="13" t="s">
        <v>75</v>
      </c>
      <c r="AY156" s="156" t="s">
        <v>172</v>
      </c>
    </row>
    <row r="157" spans="2:65" s="13" customFormat="1">
      <c r="B157" s="155"/>
      <c r="D157" s="149" t="s">
        <v>182</v>
      </c>
      <c r="E157" s="156" t="s">
        <v>19</v>
      </c>
      <c r="F157" s="157" t="s">
        <v>237</v>
      </c>
      <c r="H157" s="158">
        <v>0.26200000000000001</v>
      </c>
      <c r="I157" s="159"/>
      <c r="L157" s="155"/>
      <c r="M157" s="160"/>
      <c r="U157" s="161"/>
      <c r="AT157" s="156" t="s">
        <v>182</v>
      </c>
      <c r="AU157" s="156" t="s">
        <v>84</v>
      </c>
      <c r="AV157" s="13" t="s">
        <v>84</v>
      </c>
      <c r="AW157" s="13" t="s">
        <v>37</v>
      </c>
      <c r="AX157" s="13" t="s">
        <v>75</v>
      </c>
      <c r="AY157" s="156" t="s">
        <v>172</v>
      </c>
    </row>
    <row r="158" spans="2:65" s="14" customFormat="1">
      <c r="B158" s="162"/>
      <c r="D158" s="149" t="s">
        <v>182</v>
      </c>
      <c r="E158" s="163" t="s">
        <v>19</v>
      </c>
      <c r="F158" s="164" t="s">
        <v>185</v>
      </c>
      <c r="H158" s="165">
        <v>4.09</v>
      </c>
      <c r="I158" s="166"/>
      <c r="L158" s="162"/>
      <c r="M158" s="167"/>
      <c r="U158" s="168"/>
      <c r="AT158" s="163" t="s">
        <v>182</v>
      </c>
      <c r="AU158" s="163" t="s">
        <v>84</v>
      </c>
      <c r="AV158" s="14" t="s">
        <v>179</v>
      </c>
      <c r="AW158" s="14" t="s">
        <v>37</v>
      </c>
      <c r="AX158" s="14" t="s">
        <v>82</v>
      </c>
      <c r="AY158" s="163" t="s">
        <v>172</v>
      </c>
    </row>
    <row r="159" spans="2:65" s="1" customFormat="1" ht="24.2" customHeight="1">
      <c r="B159" s="33"/>
      <c r="C159" s="131" t="s">
        <v>238</v>
      </c>
      <c r="D159" s="131" t="s">
        <v>174</v>
      </c>
      <c r="E159" s="132" t="s">
        <v>239</v>
      </c>
      <c r="F159" s="133" t="s">
        <v>240</v>
      </c>
      <c r="G159" s="134" t="s">
        <v>177</v>
      </c>
      <c r="H159" s="135">
        <v>484.255</v>
      </c>
      <c r="I159" s="136"/>
      <c r="J159" s="137">
        <f>ROUND(I159*H159,2)</f>
        <v>0</v>
      </c>
      <c r="K159" s="133" t="s">
        <v>178</v>
      </c>
      <c r="L159" s="33"/>
      <c r="M159" s="138" t="s">
        <v>19</v>
      </c>
      <c r="N159" s="139" t="s">
        <v>46</v>
      </c>
      <c r="P159" s="140">
        <f>O159*H159</f>
        <v>0</v>
      </c>
      <c r="Q159" s="140">
        <v>0</v>
      </c>
      <c r="R159" s="140">
        <f>Q159*H159</f>
        <v>0</v>
      </c>
      <c r="S159" s="140">
        <v>0</v>
      </c>
      <c r="T159" s="140">
        <f>S159*H159</f>
        <v>0</v>
      </c>
      <c r="U159" s="141" t="s">
        <v>19</v>
      </c>
      <c r="AR159" s="142" t="s">
        <v>179</v>
      </c>
      <c r="AT159" s="142" t="s">
        <v>174</v>
      </c>
      <c r="AU159" s="142" t="s">
        <v>84</v>
      </c>
      <c r="AY159" s="18" t="s">
        <v>172</v>
      </c>
      <c r="BE159" s="143">
        <f>IF(N159="základní",J159,0)</f>
        <v>0</v>
      </c>
      <c r="BF159" s="143">
        <f>IF(N159="snížená",J159,0)</f>
        <v>0</v>
      </c>
      <c r="BG159" s="143">
        <f>IF(N159="zákl. přenesená",J159,0)</f>
        <v>0</v>
      </c>
      <c r="BH159" s="143">
        <f>IF(N159="sníž. přenesená",J159,0)</f>
        <v>0</v>
      </c>
      <c r="BI159" s="143">
        <f>IF(N159="nulová",J159,0)</f>
        <v>0</v>
      </c>
      <c r="BJ159" s="18" t="s">
        <v>82</v>
      </c>
      <c r="BK159" s="143">
        <f>ROUND(I159*H159,2)</f>
        <v>0</v>
      </c>
      <c r="BL159" s="18" t="s">
        <v>179</v>
      </c>
      <c r="BM159" s="142" t="s">
        <v>241</v>
      </c>
    </row>
    <row r="160" spans="2:65" s="1" customFormat="1">
      <c r="B160" s="33"/>
      <c r="D160" s="144" t="s">
        <v>180</v>
      </c>
      <c r="F160" s="145" t="s">
        <v>242</v>
      </c>
      <c r="I160" s="146"/>
      <c r="L160" s="33"/>
      <c r="M160" s="147"/>
      <c r="U160" s="54"/>
      <c r="AT160" s="18" t="s">
        <v>180</v>
      </c>
      <c r="AU160" s="18" t="s">
        <v>84</v>
      </c>
    </row>
    <row r="161" spans="2:51" s="12" customFormat="1">
      <c r="B161" s="148"/>
      <c r="D161" s="149" t="s">
        <v>182</v>
      </c>
      <c r="E161" s="150" t="s">
        <v>19</v>
      </c>
      <c r="F161" s="151" t="s">
        <v>243</v>
      </c>
      <c r="H161" s="150" t="s">
        <v>19</v>
      </c>
      <c r="I161" s="152"/>
      <c r="L161" s="148"/>
      <c r="M161" s="153"/>
      <c r="U161" s="154"/>
      <c r="AT161" s="150" t="s">
        <v>182</v>
      </c>
      <c r="AU161" s="150" t="s">
        <v>84</v>
      </c>
      <c r="AV161" s="12" t="s">
        <v>82</v>
      </c>
      <c r="AW161" s="12" t="s">
        <v>37</v>
      </c>
      <c r="AX161" s="12" t="s">
        <v>75</v>
      </c>
      <c r="AY161" s="150" t="s">
        <v>172</v>
      </c>
    </row>
    <row r="162" spans="2:51" s="12" customFormat="1">
      <c r="B162" s="148"/>
      <c r="D162" s="149" t="s">
        <v>182</v>
      </c>
      <c r="E162" s="150" t="s">
        <v>19</v>
      </c>
      <c r="F162" s="151" t="s">
        <v>244</v>
      </c>
      <c r="H162" s="150" t="s">
        <v>19</v>
      </c>
      <c r="I162" s="152"/>
      <c r="L162" s="148"/>
      <c r="M162" s="153"/>
      <c r="U162" s="154"/>
      <c r="AT162" s="150" t="s">
        <v>182</v>
      </c>
      <c r="AU162" s="150" t="s">
        <v>84</v>
      </c>
      <c r="AV162" s="12" t="s">
        <v>82</v>
      </c>
      <c r="AW162" s="12" t="s">
        <v>37</v>
      </c>
      <c r="AX162" s="12" t="s">
        <v>75</v>
      </c>
      <c r="AY162" s="150" t="s">
        <v>172</v>
      </c>
    </row>
    <row r="163" spans="2:51" s="13" customFormat="1">
      <c r="B163" s="155"/>
      <c r="D163" s="149" t="s">
        <v>182</v>
      </c>
      <c r="E163" s="156" t="s">
        <v>19</v>
      </c>
      <c r="F163" s="157" t="s">
        <v>245</v>
      </c>
      <c r="H163" s="158">
        <v>135.49600000000001</v>
      </c>
      <c r="I163" s="159"/>
      <c r="L163" s="155"/>
      <c r="M163" s="160"/>
      <c r="U163" s="161"/>
      <c r="AT163" s="156" t="s">
        <v>182</v>
      </c>
      <c r="AU163" s="156" t="s">
        <v>84</v>
      </c>
      <c r="AV163" s="13" t="s">
        <v>84</v>
      </c>
      <c r="AW163" s="13" t="s">
        <v>37</v>
      </c>
      <c r="AX163" s="13" t="s">
        <v>75</v>
      </c>
      <c r="AY163" s="156" t="s">
        <v>172</v>
      </c>
    </row>
    <row r="164" spans="2:51" s="12" customFormat="1">
      <c r="B164" s="148"/>
      <c r="D164" s="149" t="s">
        <v>182</v>
      </c>
      <c r="E164" s="150" t="s">
        <v>19</v>
      </c>
      <c r="F164" s="151" t="s">
        <v>246</v>
      </c>
      <c r="H164" s="150" t="s">
        <v>19</v>
      </c>
      <c r="I164" s="152"/>
      <c r="L164" s="148"/>
      <c r="M164" s="153"/>
      <c r="U164" s="154"/>
      <c r="AT164" s="150" t="s">
        <v>182</v>
      </c>
      <c r="AU164" s="150" t="s">
        <v>84</v>
      </c>
      <c r="AV164" s="12" t="s">
        <v>82</v>
      </c>
      <c r="AW164" s="12" t="s">
        <v>37</v>
      </c>
      <c r="AX164" s="12" t="s">
        <v>75</v>
      </c>
      <c r="AY164" s="150" t="s">
        <v>172</v>
      </c>
    </row>
    <row r="165" spans="2:51" s="13" customFormat="1">
      <c r="B165" s="155"/>
      <c r="D165" s="149" t="s">
        <v>182</v>
      </c>
      <c r="E165" s="156" t="s">
        <v>19</v>
      </c>
      <c r="F165" s="157" t="s">
        <v>247</v>
      </c>
      <c r="H165" s="158">
        <v>-18.047999999999998</v>
      </c>
      <c r="I165" s="159"/>
      <c r="L165" s="155"/>
      <c r="M165" s="160"/>
      <c r="U165" s="161"/>
      <c r="AT165" s="156" t="s">
        <v>182</v>
      </c>
      <c r="AU165" s="156" t="s">
        <v>84</v>
      </c>
      <c r="AV165" s="13" t="s">
        <v>84</v>
      </c>
      <c r="AW165" s="13" t="s">
        <v>37</v>
      </c>
      <c r="AX165" s="13" t="s">
        <v>75</v>
      </c>
      <c r="AY165" s="156" t="s">
        <v>172</v>
      </c>
    </row>
    <row r="166" spans="2:51" s="15" customFormat="1">
      <c r="B166" s="169"/>
      <c r="D166" s="149" t="s">
        <v>182</v>
      </c>
      <c r="E166" s="170" t="s">
        <v>19</v>
      </c>
      <c r="F166" s="171" t="s">
        <v>248</v>
      </c>
      <c r="H166" s="172">
        <v>117.44800000000001</v>
      </c>
      <c r="I166" s="173"/>
      <c r="L166" s="169"/>
      <c r="M166" s="174"/>
      <c r="U166" s="175"/>
      <c r="AT166" s="170" t="s">
        <v>182</v>
      </c>
      <c r="AU166" s="170" t="s">
        <v>84</v>
      </c>
      <c r="AV166" s="15" t="s">
        <v>92</v>
      </c>
      <c r="AW166" s="15" t="s">
        <v>37</v>
      </c>
      <c r="AX166" s="15" t="s">
        <v>75</v>
      </c>
      <c r="AY166" s="170" t="s">
        <v>172</v>
      </c>
    </row>
    <row r="167" spans="2:51" s="12" customFormat="1">
      <c r="B167" s="148"/>
      <c r="D167" s="149" t="s">
        <v>182</v>
      </c>
      <c r="E167" s="150" t="s">
        <v>19</v>
      </c>
      <c r="F167" s="151" t="s">
        <v>249</v>
      </c>
      <c r="H167" s="150" t="s">
        <v>19</v>
      </c>
      <c r="I167" s="152"/>
      <c r="L167" s="148"/>
      <c r="M167" s="153"/>
      <c r="U167" s="154"/>
      <c r="AT167" s="150" t="s">
        <v>182</v>
      </c>
      <c r="AU167" s="150" t="s">
        <v>84</v>
      </c>
      <c r="AV167" s="12" t="s">
        <v>82</v>
      </c>
      <c r="AW167" s="12" t="s">
        <v>37</v>
      </c>
      <c r="AX167" s="12" t="s">
        <v>75</v>
      </c>
      <c r="AY167" s="150" t="s">
        <v>172</v>
      </c>
    </row>
    <row r="168" spans="2:51" s="13" customFormat="1">
      <c r="B168" s="155"/>
      <c r="D168" s="149" t="s">
        <v>182</v>
      </c>
      <c r="E168" s="156" t="s">
        <v>19</v>
      </c>
      <c r="F168" s="157" t="s">
        <v>250</v>
      </c>
      <c r="H168" s="158">
        <v>161.75299999999999</v>
      </c>
      <c r="I168" s="159"/>
      <c r="L168" s="155"/>
      <c r="M168" s="160"/>
      <c r="U168" s="161"/>
      <c r="AT168" s="156" t="s">
        <v>182</v>
      </c>
      <c r="AU168" s="156" t="s">
        <v>84</v>
      </c>
      <c r="AV168" s="13" t="s">
        <v>84</v>
      </c>
      <c r="AW168" s="13" t="s">
        <v>37</v>
      </c>
      <c r="AX168" s="13" t="s">
        <v>75</v>
      </c>
      <c r="AY168" s="156" t="s">
        <v>172</v>
      </c>
    </row>
    <row r="169" spans="2:51" s="13" customFormat="1">
      <c r="B169" s="155"/>
      <c r="D169" s="149" t="s">
        <v>182</v>
      </c>
      <c r="E169" s="156" t="s">
        <v>19</v>
      </c>
      <c r="F169" s="157" t="s">
        <v>251</v>
      </c>
      <c r="H169" s="158">
        <v>3.8380000000000001</v>
      </c>
      <c r="I169" s="159"/>
      <c r="L169" s="155"/>
      <c r="M169" s="160"/>
      <c r="U169" s="161"/>
      <c r="AT169" s="156" t="s">
        <v>182</v>
      </c>
      <c r="AU169" s="156" t="s">
        <v>84</v>
      </c>
      <c r="AV169" s="13" t="s">
        <v>84</v>
      </c>
      <c r="AW169" s="13" t="s">
        <v>37</v>
      </c>
      <c r="AX169" s="13" t="s">
        <v>75</v>
      </c>
      <c r="AY169" s="156" t="s">
        <v>172</v>
      </c>
    </row>
    <row r="170" spans="2:51" s="13" customFormat="1">
      <c r="B170" s="155"/>
      <c r="D170" s="149" t="s">
        <v>182</v>
      </c>
      <c r="E170" s="156" t="s">
        <v>19</v>
      </c>
      <c r="F170" s="157" t="s">
        <v>252</v>
      </c>
      <c r="H170" s="158">
        <v>2.778</v>
      </c>
      <c r="I170" s="159"/>
      <c r="L170" s="155"/>
      <c r="M170" s="160"/>
      <c r="U170" s="161"/>
      <c r="AT170" s="156" t="s">
        <v>182</v>
      </c>
      <c r="AU170" s="156" t="s">
        <v>84</v>
      </c>
      <c r="AV170" s="13" t="s">
        <v>84</v>
      </c>
      <c r="AW170" s="13" t="s">
        <v>37</v>
      </c>
      <c r="AX170" s="13" t="s">
        <v>75</v>
      </c>
      <c r="AY170" s="156" t="s">
        <v>172</v>
      </c>
    </row>
    <row r="171" spans="2:51" s="13" customFormat="1">
      <c r="B171" s="155"/>
      <c r="D171" s="149" t="s">
        <v>182</v>
      </c>
      <c r="E171" s="156" t="s">
        <v>19</v>
      </c>
      <c r="F171" s="157" t="s">
        <v>253</v>
      </c>
      <c r="H171" s="158">
        <v>20.789000000000001</v>
      </c>
      <c r="I171" s="159"/>
      <c r="L171" s="155"/>
      <c r="M171" s="160"/>
      <c r="U171" s="161"/>
      <c r="AT171" s="156" t="s">
        <v>182</v>
      </c>
      <c r="AU171" s="156" t="s">
        <v>84</v>
      </c>
      <c r="AV171" s="13" t="s">
        <v>84</v>
      </c>
      <c r="AW171" s="13" t="s">
        <v>37</v>
      </c>
      <c r="AX171" s="13" t="s">
        <v>75</v>
      </c>
      <c r="AY171" s="156" t="s">
        <v>172</v>
      </c>
    </row>
    <row r="172" spans="2:51" s="12" customFormat="1">
      <c r="B172" s="148"/>
      <c r="D172" s="149" t="s">
        <v>182</v>
      </c>
      <c r="E172" s="150" t="s">
        <v>19</v>
      </c>
      <c r="F172" s="151" t="s">
        <v>246</v>
      </c>
      <c r="H172" s="150" t="s">
        <v>19</v>
      </c>
      <c r="I172" s="152"/>
      <c r="L172" s="148"/>
      <c r="M172" s="153"/>
      <c r="U172" s="154"/>
      <c r="AT172" s="150" t="s">
        <v>182</v>
      </c>
      <c r="AU172" s="150" t="s">
        <v>84</v>
      </c>
      <c r="AV172" s="12" t="s">
        <v>82</v>
      </c>
      <c r="AW172" s="12" t="s">
        <v>37</v>
      </c>
      <c r="AX172" s="12" t="s">
        <v>75</v>
      </c>
      <c r="AY172" s="150" t="s">
        <v>172</v>
      </c>
    </row>
    <row r="173" spans="2:51" s="13" customFormat="1">
      <c r="B173" s="155"/>
      <c r="D173" s="149" t="s">
        <v>182</v>
      </c>
      <c r="E173" s="156" t="s">
        <v>19</v>
      </c>
      <c r="F173" s="157" t="s">
        <v>254</v>
      </c>
      <c r="H173" s="158">
        <v>-18.853999999999999</v>
      </c>
      <c r="I173" s="159"/>
      <c r="L173" s="155"/>
      <c r="M173" s="160"/>
      <c r="U173" s="161"/>
      <c r="AT173" s="156" t="s">
        <v>182</v>
      </c>
      <c r="AU173" s="156" t="s">
        <v>84</v>
      </c>
      <c r="AV173" s="13" t="s">
        <v>84</v>
      </c>
      <c r="AW173" s="13" t="s">
        <v>37</v>
      </c>
      <c r="AX173" s="13" t="s">
        <v>75</v>
      </c>
      <c r="AY173" s="156" t="s">
        <v>172</v>
      </c>
    </row>
    <row r="174" spans="2:51" s="13" customFormat="1">
      <c r="B174" s="155"/>
      <c r="D174" s="149" t="s">
        <v>182</v>
      </c>
      <c r="E174" s="156" t="s">
        <v>19</v>
      </c>
      <c r="F174" s="157" t="s">
        <v>255</v>
      </c>
      <c r="H174" s="158">
        <v>-1.992</v>
      </c>
      <c r="I174" s="159"/>
      <c r="L174" s="155"/>
      <c r="M174" s="160"/>
      <c r="U174" s="161"/>
      <c r="AT174" s="156" t="s">
        <v>182</v>
      </c>
      <c r="AU174" s="156" t="s">
        <v>84</v>
      </c>
      <c r="AV174" s="13" t="s">
        <v>84</v>
      </c>
      <c r="AW174" s="13" t="s">
        <v>37</v>
      </c>
      <c r="AX174" s="13" t="s">
        <v>75</v>
      </c>
      <c r="AY174" s="156" t="s">
        <v>172</v>
      </c>
    </row>
    <row r="175" spans="2:51" s="15" customFormat="1">
      <c r="B175" s="169"/>
      <c r="D175" s="149" t="s">
        <v>182</v>
      </c>
      <c r="E175" s="170" t="s">
        <v>19</v>
      </c>
      <c r="F175" s="171" t="s">
        <v>248</v>
      </c>
      <c r="H175" s="172">
        <v>168.31199999999998</v>
      </c>
      <c r="I175" s="173"/>
      <c r="L175" s="169"/>
      <c r="M175" s="174"/>
      <c r="U175" s="175"/>
      <c r="AT175" s="170" t="s">
        <v>182</v>
      </c>
      <c r="AU175" s="170" t="s">
        <v>84</v>
      </c>
      <c r="AV175" s="15" t="s">
        <v>92</v>
      </c>
      <c r="AW175" s="15" t="s">
        <v>37</v>
      </c>
      <c r="AX175" s="15" t="s">
        <v>75</v>
      </c>
      <c r="AY175" s="170" t="s">
        <v>172</v>
      </c>
    </row>
    <row r="176" spans="2:51" s="12" customFormat="1">
      <c r="B176" s="148"/>
      <c r="D176" s="149" t="s">
        <v>182</v>
      </c>
      <c r="E176" s="150" t="s">
        <v>19</v>
      </c>
      <c r="F176" s="151" t="s">
        <v>256</v>
      </c>
      <c r="H176" s="150" t="s">
        <v>19</v>
      </c>
      <c r="I176" s="152"/>
      <c r="L176" s="148"/>
      <c r="M176" s="153"/>
      <c r="U176" s="154"/>
      <c r="AT176" s="150" t="s">
        <v>182</v>
      </c>
      <c r="AU176" s="150" t="s">
        <v>84</v>
      </c>
      <c r="AV176" s="12" t="s">
        <v>82</v>
      </c>
      <c r="AW176" s="12" t="s">
        <v>37</v>
      </c>
      <c r="AX176" s="12" t="s">
        <v>75</v>
      </c>
      <c r="AY176" s="150" t="s">
        <v>172</v>
      </c>
    </row>
    <row r="177" spans="2:65" s="13" customFormat="1">
      <c r="B177" s="155"/>
      <c r="D177" s="149" t="s">
        <v>182</v>
      </c>
      <c r="E177" s="156" t="s">
        <v>19</v>
      </c>
      <c r="F177" s="157" t="s">
        <v>257</v>
      </c>
      <c r="H177" s="158">
        <v>172.2</v>
      </c>
      <c r="I177" s="159"/>
      <c r="L177" s="155"/>
      <c r="M177" s="160"/>
      <c r="U177" s="161"/>
      <c r="AT177" s="156" t="s">
        <v>182</v>
      </c>
      <c r="AU177" s="156" t="s">
        <v>84</v>
      </c>
      <c r="AV177" s="13" t="s">
        <v>84</v>
      </c>
      <c r="AW177" s="13" t="s">
        <v>37</v>
      </c>
      <c r="AX177" s="13" t="s">
        <v>75</v>
      </c>
      <c r="AY177" s="156" t="s">
        <v>172</v>
      </c>
    </row>
    <row r="178" spans="2:65" s="13" customFormat="1">
      <c r="B178" s="155"/>
      <c r="D178" s="149" t="s">
        <v>182</v>
      </c>
      <c r="E178" s="156" t="s">
        <v>19</v>
      </c>
      <c r="F178" s="157" t="s">
        <v>258</v>
      </c>
      <c r="H178" s="158">
        <v>36.933</v>
      </c>
      <c r="I178" s="159"/>
      <c r="L178" s="155"/>
      <c r="M178" s="160"/>
      <c r="U178" s="161"/>
      <c r="AT178" s="156" t="s">
        <v>182</v>
      </c>
      <c r="AU178" s="156" t="s">
        <v>84</v>
      </c>
      <c r="AV178" s="13" t="s">
        <v>84</v>
      </c>
      <c r="AW178" s="13" t="s">
        <v>37</v>
      </c>
      <c r="AX178" s="13" t="s">
        <v>75</v>
      </c>
      <c r="AY178" s="156" t="s">
        <v>172</v>
      </c>
    </row>
    <row r="179" spans="2:65" s="12" customFormat="1">
      <c r="B179" s="148"/>
      <c r="D179" s="149" t="s">
        <v>182</v>
      </c>
      <c r="E179" s="150" t="s">
        <v>19</v>
      </c>
      <c r="F179" s="151" t="s">
        <v>246</v>
      </c>
      <c r="H179" s="150" t="s">
        <v>19</v>
      </c>
      <c r="I179" s="152"/>
      <c r="L179" s="148"/>
      <c r="M179" s="153"/>
      <c r="U179" s="154"/>
      <c r="AT179" s="150" t="s">
        <v>182</v>
      </c>
      <c r="AU179" s="150" t="s">
        <v>84</v>
      </c>
      <c r="AV179" s="12" t="s">
        <v>82</v>
      </c>
      <c r="AW179" s="12" t="s">
        <v>37</v>
      </c>
      <c r="AX179" s="12" t="s">
        <v>75</v>
      </c>
      <c r="AY179" s="150" t="s">
        <v>172</v>
      </c>
    </row>
    <row r="180" spans="2:65" s="13" customFormat="1">
      <c r="B180" s="155"/>
      <c r="D180" s="149" t="s">
        <v>182</v>
      </c>
      <c r="E180" s="156" t="s">
        <v>19</v>
      </c>
      <c r="F180" s="157" t="s">
        <v>259</v>
      </c>
      <c r="H180" s="158">
        <v>-7.4859999999999998</v>
      </c>
      <c r="I180" s="159"/>
      <c r="L180" s="155"/>
      <c r="M180" s="160"/>
      <c r="U180" s="161"/>
      <c r="AT180" s="156" t="s">
        <v>182</v>
      </c>
      <c r="AU180" s="156" t="s">
        <v>84</v>
      </c>
      <c r="AV180" s="13" t="s">
        <v>84</v>
      </c>
      <c r="AW180" s="13" t="s">
        <v>37</v>
      </c>
      <c r="AX180" s="13" t="s">
        <v>75</v>
      </c>
      <c r="AY180" s="156" t="s">
        <v>172</v>
      </c>
    </row>
    <row r="181" spans="2:65" s="13" customFormat="1">
      <c r="B181" s="155"/>
      <c r="D181" s="149" t="s">
        <v>182</v>
      </c>
      <c r="E181" s="156" t="s">
        <v>19</v>
      </c>
      <c r="F181" s="157" t="s">
        <v>260</v>
      </c>
      <c r="H181" s="158">
        <v>-3.1520000000000001</v>
      </c>
      <c r="I181" s="159"/>
      <c r="L181" s="155"/>
      <c r="M181" s="160"/>
      <c r="U181" s="161"/>
      <c r="AT181" s="156" t="s">
        <v>182</v>
      </c>
      <c r="AU181" s="156" t="s">
        <v>84</v>
      </c>
      <c r="AV181" s="13" t="s">
        <v>84</v>
      </c>
      <c r="AW181" s="13" t="s">
        <v>37</v>
      </c>
      <c r="AX181" s="13" t="s">
        <v>75</v>
      </c>
      <c r="AY181" s="156" t="s">
        <v>172</v>
      </c>
    </row>
    <row r="182" spans="2:65" s="14" customFormat="1">
      <c r="B182" s="162"/>
      <c r="D182" s="149" t="s">
        <v>182</v>
      </c>
      <c r="E182" s="163" t="s">
        <v>19</v>
      </c>
      <c r="F182" s="164" t="s">
        <v>185</v>
      </c>
      <c r="H182" s="165">
        <v>484.25500000000005</v>
      </c>
      <c r="I182" s="166"/>
      <c r="L182" s="162"/>
      <c r="M182" s="167"/>
      <c r="U182" s="168"/>
      <c r="AT182" s="163" t="s">
        <v>182</v>
      </c>
      <c r="AU182" s="163" t="s">
        <v>84</v>
      </c>
      <c r="AV182" s="14" t="s">
        <v>179</v>
      </c>
      <c r="AW182" s="14" t="s">
        <v>37</v>
      </c>
      <c r="AX182" s="14" t="s">
        <v>82</v>
      </c>
      <c r="AY182" s="163" t="s">
        <v>172</v>
      </c>
    </row>
    <row r="183" spans="2:65" s="1" customFormat="1" ht="24.2" customHeight="1">
      <c r="B183" s="33"/>
      <c r="C183" s="131" t="s">
        <v>8</v>
      </c>
      <c r="D183" s="131" t="s">
        <v>174</v>
      </c>
      <c r="E183" s="132" t="s">
        <v>261</v>
      </c>
      <c r="F183" s="133" t="s">
        <v>262</v>
      </c>
      <c r="G183" s="134" t="s">
        <v>177</v>
      </c>
      <c r="H183" s="135">
        <v>75.040000000000006</v>
      </c>
      <c r="I183" s="136"/>
      <c r="J183" s="137">
        <f>ROUND(I183*H183,2)</f>
        <v>0</v>
      </c>
      <c r="K183" s="133" t="s">
        <v>178</v>
      </c>
      <c r="L183" s="33"/>
      <c r="M183" s="138" t="s">
        <v>19</v>
      </c>
      <c r="N183" s="139" t="s">
        <v>46</v>
      </c>
      <c r="P183" s="140">
        <f>O183*H183</f>
        <v>0</v>
      </c>
      <c r="Q183" s="140">
        <v>0</v>
      </c>
      <c r="R183" s="140">
        <f>Q183*H183</f>
        <v>0</v>
      </c>
      <c r="S183" s="140">
        <v>0</v>
      </c>
      <c r="T183" s="140">
        <f>S183*H183</f>
        <v>0</v>
      </c>
      <c r="U183" s="141" t="s">
        <v>19</v>
      </c>
      <c r="AR183" s="142" t="s">
        <v>179</v>
      </c>
      <c r="AT183" s="142" t="s">
        <v>174</v>
      </c>
      <c r="AU183" s="142" t="s">
        <v>84</v>
      </c>
      <c r="AY183" s="18" t="s">
        <v>172</v>
      </c>
      <c r="BE183" s="143">
        <f>IF(N183="základní",J183,0)</f>
        <v>0</v>
      </c>
      <c r="BF183" s="143">
        <f>IF(N183="snížená",J183,0)</f>
        <v>0</v>
      </c>
      <c r="BG183" s="143">
        <f>IF(N183="zákl. přenesená",J183,0)</f>
        <v>0</v>
      </c>
      <c r="BH183" s="143">
        <f>IF(N183="sníž. přenesená",J183,0)</f>
        <v>0</v>
      </c>
      <c r="BI183" s="143">
        <f>IF(N183="nulová",J183,0)</f>
        <v>0</v>
      </c>
      <c r="BJ183" s="18" t="s">
        <v>82</v>
      </c>
      <c r="BK183" s="143">
        <f>ROUND(I183*H183,2)</f>
        <v>0</v>
      </c>
      <c r="BL183" s="18" t="s">
        <v>179</v>
      </c>
      <c r="BM183" s="142" t="s">
        <v>263</v>
      </c>
    </row>
    <row r="184" spans="2:65" s="1" customFormat="1">
      <c r="B184" s="33"/>
      <c r="D184" s="144" t="s">
        <v>180</v>
      </c>
      <c r="F184" s="145" t="s">
        <v>264</v>
      </c>
      <c r="I184" s="146"/>
      <c r="L184" s="33"/>
      <c r="M184" s="147"/>
      <c r="U184" s="54"/>
      <c r="AT184" s="18" t="s">
        <v>180</v>
      </c>
      <c r="AU184" s="18" t="s">
        <v>84</v>
      </c>
    </row>
    <row r="185" spans="2:65" s="12" customFormat="1">
      <c r="B185" s="148"/>
      <c r="D185" s="149" t="s">
        <v>182</v>
      </c>
      <c r="E185" s="150" t="s">
        <v>19</v>
      </c>
      <c r="F185" s="151" t="s">
        <v>265</v>
      </c>
      <c r="H185" s="150" t="s">
        <v>19</v>
      </c>
      <c r="I185" s="152"/>
      <c r="L185" s="148"/>
      <c r="M185" s="153"/>
      <c r="U185" s="154"/>
      <c r="AT185" s="150" t="s">
        <v>182</v>
      </c>
      <c r="AU185" s="150" t="s">
        <v>84</v>
      </c>
      <c r="AV185" s="12" t="s">
        <v>82</v>
      </c>
      <c r="AW185" s="12" t="s">
        <v>37</v>
      </c>
      <c r="AX185" s="12" t="s">
        <v>75</v>
      </c>
      <c r="AY185" s="150" t="s">
        <v>172</v>
      </c>
    </row>
    <row r="186" spans="2:65" s="12" customFormat="1">
      <c r="B186" s="148"/>
      <c r="D186" s="149" t="s">
        <v>182</v>
      </c>
      <c r="E186" s="150" t="s">
        <v>19</v>
      </c>
      <c r="F186" s="151" t="s">
        <v>249</v>
      </c>
      <c r="H186" s="150" t="s">
        <v>19</v>
      </c>
      <c r="I186" s="152"/>
      <c r="L186" s="148"/>
      <c r="M186" s="153"/>
      <c r="U186" s="154"/>
      <c r="AT186" s="150" t="s">
        <v>182</v>
      </c>
      <c r="AU186" s="150" t="s">
        <v>84</v>
      </c>
      <c r="AV186" s="12" t="s">
        <v>82</v>
      </c>
      <c r="AW186" s="12" t="s">
        <v>37</v>
      </c>
      <c r="AX186" s="12" t="s">
        <v>75</v>
      </c>
      <c r="AY186" s="150" t="s">
        <v>172</v>
      </c>
    </row>
    <row r="187" spans="2:65" s="13" customFormat="1">
      <c r="B187" s="155"/>
      <c r="D187" s="149" t="s">
        <v>182</v>
      </c>
      <c r="E187" s="156" t="s">
        <v>19</v>
      </c>
      <c r="F187" s="157" t="s">
        <v>266</v>
      </c>
      <c r="H187" s="158">
        <v>24.026</v>
      </c>
      <c r="I187" s="159"/>
      <c r="L187" s="155"/>
      <c r="M187" s="160"/>
      <c r="U187" s="161"/>
      <c r="AT187" s="156" t="s">
        <v>182</v>
      </c>
      <c r="AU187" s="156" t="s">
        <v>84</v>
      </c>
      <c r="AV187" s="13" t="s">
        <v>84</v>
      </c>
      <c r="AW187" s="13" t="s">
        <v>37</v>
      </c>
      <c r="AX187" s="13" t="s">
        <v>75</v>
      </c>
      <c r="AY187" s="156" t="s">
        <v>172</v>
      </c>
    </row>
    <row r="188" spans="2:65" s="13" customFormat="1">
      <c r="B188" s="155"/>
      <c r="D188" s="149" t="s">
        <v>182</v>
      </c>
      <c r="E188" s="156" t="s">
        <v>19</v>
      </c>
      <c r="F188" s="157" t="s">
        <v>267</v>
      </c>
      <c r="H188" s="158">
        <v>26.988</v>
      </c>
      <c r="I188" s="159"/>
      <c r="L188" s="155"/>
      <c r="M188" s="160"/>
      <c r="U188" s="161"/>
      <c r="AT188" s="156" t="s">
        <v>182</v>
      </c>
      <c r="AU188" s="156" t="s">
        <v>84</v>
      </c>
      <c r="AV188" s="13" t="s">
        <v>84</v>
      </c>
      <c r="AW188" s="13" t="s">
        <v>37</v>
      </c>
      <c r="AX188" s="13" t="s">
        <v>75</v>
      </c>
      <c r="AY188" s="156" t="s">
        <v>172</v>
      </c>
    </row>
    <row r="189" spans="2:65" s="15" customFormat="1">
      <c r="B189" s="169"/>
      <c r="D189" s="149" t="s">
        <v>182</v>
      </c>
      <c r="E189" s="170" t="s">
        <v>19</v>
      </c>
      <c r="F189" s="171" t="s">
        <v>248</v>
      </c>
      <c r="H189" s="172">
        <v>51.013999999999996</v>
      </c>
      <c r="I189" s="173"/>
      <c r="L189" s="169"/>
      <c r="M189" s="174"/>
      <c r="U189" s="175"/>
      <c r="AT189" s="170" t="s">
        <v>182</v>
      </c>
      <c r="AU189" s="170" t="s">
        <v>84</v>
      </c>
      <c r="AV189" s="15" t="s">
        <v>92</v>
      </c>
      <c r="AW189" s="15" t="s">
        <v>37</v>
      </c>
      <c r="AX189" s="15" t="s">
        <v>75</v>
      </c>
      <c r="AY189" s="170" t="s">
        <v>172</v>
      </c>
    </row>
    <row r="190" spans="2:65" s="12" customFormat="1">
      <c r="B190" s="148"/>
      <c r="D190" s="149" t="s">
        <v>182</v>
      </c>
      <c r="E190" s="150" t="s">
        <v>19</v>
      </c>
      <c r="F190" s="151" t="s">
        <v>256</v>
      </c>
      <c r="H190" s="150" t="s">
        <v>19</v>
      </c>
      <c r="I190" s="152"/>
      <c r="L190" s="148"/>
      <c r="M190" s="153"/>
      <c r="U190" s="154"/>
      <c r="AT190" s="150" t="s">
        <v>182</v>
      </c>
      <c r="AU190" s="150" t="s">
        <v>84</v>
      </c>
      <c r="AV190" s="12" t="s">
        <v>82</v>
      </c>
      <c r="AW190" s="12" t="s">
        <v>37</v>
      </c>
      <c r="AX190" s="12" t="s">
        <v>75</v>
      </c>
      <c r="AY190" s="150" t="s">
        <v>172</v>
      </c>
    </row>
    <row r="191" spans="2:65" s="13" customFormat="1">
      <c r="B191" s="155"/>
      <c r="D191" s="149" t="s">
        <v>182</v>
      </c>
      <c r="E191" s="156" t="s">
        <v>19</v>
      </c>
      <c r="F191" s="157" t="s">
        <v>268</v>
      </c>
      <c r="H191" s="158">
        <v>24.026</v>
      </c>
      <c r="I191" s="159"/>
      <c r="L191" s="155"/>
      <c r="M191" s="160"/>
      <c r="U191" s="161"/>
      <c r="AT191" s="156" t="s">
        <v>182</v>
      </c>
      <c r="AU191" s="156" t="s">
        <v>84</v>
      </c>
      <c r="AV191" s="13" t="s">
        <v>84</v>
      </c>
      <c r="AW191" s="13" t="s">
        <v>37</v>
      </c>
      <c r="AX191" s="13" t="s">
        <v>75</v>
      </c>
      <c r="AY191" s="156" t="s">
        <v>172</v>
      </c>
    </row>
    <row r="192" spans="2:65" s="15" customFormat="1">
      <c r="B192" s="169"/>
      <c r="D192" s="149" t="s">
        <v>182</v>
      </c>
      <c r="E192" s="170" t="s">
        <v>19</v>
      </c>
      <c r="F192" s="171" t="s">
        <v>248</v>
      </c>
      <c r="H192" s="172">
        <v>24.026</v>
      </c>
      <c r="I192" s="173"/>
      <c r="L192" s="169"/>
      <c r="M192" s="174"/>
      <c r="U192" s="175"/>
      <c r="AT192" s="170" t="s">
        <v>182</v>
      </c>
      <c r="AU192" s="170" t="s">
        <v>84</v>
      </c>
      <c r="AV192" s="15" t="s">
        <v>92</v>
      </c>
      <c r="AW192" s="15" t="s">
        <v>37</v>
      </c>
      <c r="AX192" s="15" t="s">
        <v>75</v>
      </c>
      <c r="AY192" s="170" t="s">
        <v>172</v>
      </c>
    </row>
    <row r="193" spans="2:65" s="14" customFormat="1">
      <c r="B193" s="162"/>
      <c r="D193" s="149" t="s">
        <v>182</v>
      </c>
      <c r="E193" s="163" t="s">
        <v>19</v>
      </c>
      <c r="F193" s="164" t="s">
        <v>185</v>
      </c>
      <c r="H193" s="165">
        <v>75.039999999999992</v>
      </c>
      <c r="I193" s="166"/>
      <c r="L193" s="162"/>
      <c r="M193" s="167"/>
      <c r="U193" s="168"/>
      <c r="AT193" s="163" t="s">
        <v>182</v>
      </c>
      <c r="AU193" s="163" t="s">
        <v>84</v>
      </c>
      <c r="AV193" s="14" t="s">
        <v>179</v>
      </c>
      <c r="AW193" s="14" t="s">
        <v>37</v>
      </c>
      <c r="AX193" s="14" t="s">
        <v>82</v>
      </c>
      <c r="AY193" s="163" t="s">
        <v>172</v>
      </c>
    </row>
    <row r="194" spans="2:65" s="1" customFormat="1" ht="24.2" customHeight="1">
      <c r="B194" s="33"/>
      <c r="C194" s="131" t="s">
        <v>269</v>
      </c>
      <c r="D194" s="131" t="s">
        <v>174</v>
      </c>
      <c r="E194" s="132" t="s">
        <v>270</v>
      </c>
      <c r="F194" s="133" t="s">
        <v>271</v>
      </c>
      <c r="G194" s="134" t="s">
        <v>191</v>
      </c>
      <c r="H194" s="135">
        <v>59.792000000000002</v>
      </c>
      <c r="I194" s="136"/>
      <c r="J194" s="137">
        <f>ROUND(I194*H194,2)</f>
        <v>0</v>
      </c>
      <c r="K194" s="133" t="s">
        <v>178</v>
      </c>
      <c r="L194" s="33"/>
      <c r="M194" s="138" t="s">
        <v>19</v>
      </c>
      <c r="N194" s="139" t="s">
        <v>46</v>
      </c>
      <c r="P194" s="140">
        <f>O194*H194</f>
        <v>0</v>
      </c>
      <c r="Q194" s="140">
        <v>0</v>
      </c>
      <c r="R194" s="140">
        <f>Q194*H194</f>
        <v>0</v>
      </c>
      <c r="S194" s="140">
        <v>0</v>
      </c>
      <c r="T194" s="140">
        <f>S194*H194</f>
        <v>0</v>
      </c>
      <c r="U194" s="141" t="s">
        <v>19</v>
      </c>
      <c r="AR194" s="142" t="s">
        <v>179</v>
      </c>
      <c r="AT194" s="142" t="s">
        <v>174</v>
      </c>
      <c r="AU194" s="142" t="s">
        <v>84</v>
      </c>
      <c r="AY194" s="18" t="s">
        <v>172</v>
      </c>
      <c r="BE194" s="143">
        <f>IF(N194="základní",J194,0)</f>
        <v>0</v>
      </c>
      <c r="BF194" s="143">
        <f>IF(N194="snížená",J194,0)</f>
        <v>0</v>
      </c>
      <c r="BG194" s="143">
        <f>IF(N194="zákl. přenesená",J194,0)</f>
        <v>0</v>
      </c>
      <c r="BH194" s="143">
        <f>IF(N194="sníž. přenesená",J194,0)</f>
        <v>0</v>
      </c>
      <c r="BI194" s="143">
        <f>IF(N194="nulová",J194,0)</f>
        <v>0</v>
      </c>
      <c r="BJ194" s="18" t="s">
        <v>82</v>
      </c>
      <c r="BK194" s="143">
        <f>ROUND(I194*H194,2)</f>
        <v>0</v>
      </c>
      <c r="BL194" s="18" t="s">
        <v>179</v>
      </c>
      <c r="BM194" s="142" t="s">
        <v>272</v>
      </c>
    </row>
    <row r="195" spans="2:65" s="1" customFormat="1">
      <c r="B195" s="33"/>
      <c r="D195" s="144" t="s">
        <v>180</v>
      </c>
      <c r="F195" s="145" t="s">
        <v>273</v>
      </c>
      <c r="I195" s="146"/>
      <c r="L195" s="33"/>
      <c r="M195" s="147"/>
      <c r="U195" s="54"/>
      <c r="AT195" s="18" t="s">
        <v>180</v>
      </c>
      <c r="AU195" s="18" t="s">
        <v>84</v>
      </c>
    </row>
    <row r="196" spans="2:65" s="12" customFormat="1">
      <c r="B196" s="148"/>
      <c r="D196" s="149" t="s">
        <v>182</v>
      </c>
      <c r="E196" s="150" t="s">
        <v>19</v>
      </c>
      <c r="F196" s="151" t="s">
        <v>243</v>
      </c>
      <c r="H196" s="150" t="s">
        <v>19</v>
      </c>
      <c r="I196" s="152"/>
      <c r="L196" s="148"/>
      <c r="M196" s="153"/>
      <c r="U196" s="154"/>
      <c r="AT196" s="150" t="s">
        <v>182</v>
      </c>
      <c r="AU196" s="150" t="s">
        <v>84</v>
      </c>
      <c r="AV196" s="12" t="s">
        <v>82</v>
      </c>
      <c r="AW196" s="12" t="s">
        <v>37</v>
      </c>
      <c r="AX196" s="12" t="s">
        <v>75</v>
      </c>
      <c r="AY196" s="150" t="s">
        <v>172</v>
      </c>
    </row>
    <row r="197" spans="2:65" s="12" customFormat="1">
      <c r="B197" s="148"/>
      <c r="D197" s="149" t="s">
        <v>182</v>
      </c>
      <c r="E197" s="150" t="s">
        <v>19</v>
      </c>
      <c r="F197" s="151" t="s">
        <v>244</v>
      </c>
      <c r="H197" s="150" t="s">
        <v>19</v>
      </c>
      <c r="I197" s="152"/>
      <c r="L197" s="148"/>
      <c r="M197" s="153"/>
      <c r="U197" s="154"/>
      <c r="AT197" s="150" t="s">
        <v>182</v>
      </c>
      <c r="AU197" s="150" t="s">
        <v>84</v>
      </c>
      <c r="AV197" s="12" t="s">
        <v>82</v>
      </c>
      <c r="AW197" s="12" t="s">
        <v>37</v>
      </c>
      <c r="AX197" s="12" t="s">
        <v>75</v>
      </c>
      <c r="AY197" s="150" t="s">
        <v>172</v>
      </c>
    </row>
    <row r="198" spans="2:65" s="13" customFormat="1">
      <c r="B198" s="155"/>
      <c r="D198" s="149" t="s">
        <v>182</v>
      </c>
      <c r="E198" s="156" t="s">
        <v>19</v>
      </c>
      <c r="F198" s="157" t="s">
        <v>274</v>
      </c>
      <c r="H198" s="158">
        <v>0.63</v>
      </c>
      <c r="I198" s="159"/>
      <c r="L198" s="155"/>
      <c r="M198" s="160"/>
      <c r="U198" s="161"/>
      <c r="AT198" s="156" t="s">
        <v>182</v>
      </c>
      <c r="AU198" s="156" t="s">
        <v>84</v>
      </c>
      <c r="AV198" s="13" t="s">
        <v>84</v>
      </c>
      <c r="AW198" s="13" t="s">
        <v>37</v>
      </c>
      <c r="AX198" s="13" t="s">
        <v>75</v>
      </c>
      <c r="AY198" s="156" t="s">
        <v>172</v>
      </c>
    </row>
    <row r="199" spans="2:65" s="13" customFormat="1">
      <c r="B199" s="155"/>
      <c r="D199" s="149" t="s">
        <v>182</v>
      </c>
      <c r="E199" s="156" t="s">
        <v>19</v>
      </c>
      <c r="F199" s="157" t="s">
        <v>275</v>
      </c>
      <c r="H199" s="158">
        <v>0.48799999999999999</v>
      </c>
      <c r="I199" s="159"/>
      <c r="L199" s="155"/>
      <c r="M199" s="160"/>
      <c r="U199" s="161"/>
      <c r="AT199" s="156" t="s">
        <v>182</v>
      </c>
      <c r="AU199" s="156" t="s">
        <v>84</v>
      </c>
      <c r="AV199" s="13" t="s">
        <v>84</v>
      </c>
      <c r="AW199" s="13" t="s">
        <v>37</v>
      </c>
      <c r="AX199" s="13" t="s">
        <v>75</v>
      </c>
      <c r="AY199" s="156" t="s">
        <v>172</v>
      </c>
    </row>
    <row r="200" spans="2:65" s="13" customFormat="1">
      <c r="B200" s="155"/>
      <c r="D200" s="149" t="s">
        <v>182</v>
      </c>
      <c r="E200" s="156" t="s">
        <v>19</v>
      </c>
      <c r="F200" s="157" t="s">
        <v>276</v>
      </c>
      <c r="H200" s="158">
        <v>0.94499999999999995</v>
      </c>
      <c r="I200" s="159"/>
      <c r="L200" s="155"/>
      <c r="M200" s="160"/>
      <c r="U200" s="161"/>
      <c r="AT200" s="156" t="s">
        <v>182</v>
      </c>
      <c r="AU200" s="156" t="s">
        <v>84</v>
      </c>
      <c r="AV200" s="13" t="s">
        <v>84</v>
      </c>
      <c r="AW200" s="13" t="s">
        <v>37</v>
      </c>
      <c r="AX200" s="13" t="s">
        <v>75</v>
      </c>
      <c r="AY200" s="156" t="s">
        <v>172</v>
      </c>
    </row>
    <row r="201" spans="2:65" s="13" customFormat="1">
      <c r="B201" s="155"/>
      <c r="D201" s="149" t="s">
        <v>182</v>
      </c>
      <c r="E201" s="156" t="s">
        <v>19</v>
      </c>
      <c r="F201" s="157" t="s">
        <v>277</v>
      </c>
      <c r="H201" s="158">
        <v>1.92</v>
      </c>
      <c r="I201" s="159"/>
      <c r="L201" s="155"/>
      <c r="M201" s="160"/>
      <c r="U201" s="161"/>
      <c r="AT201" s="156" t="s">
        <v>182</v>
      </c>
      <c r="AU201" s="156" t="s">
        <v>84</v>
      </c>
      <c r="AV201" s="13" t="s">
        <v>84</v>
      </c>
      <c r="AW201" s="13" t="s">
        <v>37</v>
      </c>
      <c r="AX201" s="13" t="s">
        <v>75</v>
      </c>
      <c r="AY201" s="156" t="s">
        <v>172</v>
      </c>
    </row>
    <row r="202" spans="2:65" s="13" customFormat="1">
      <c r="B202" s="155"/>
      <c r="D202" s="149" t="s">
        <v>182</v>
      </c>
      <c r="E202" s="156" t="s">
        <v>19</v>
      </c>
      <c r="F202" s="157" t="s">
        <v>278</v>
      </c>
      <c r="H202" s="158">
        <v>0.54</v>
      </c>
      <c r="I202" s="159"/>
      <c r="L202" s="155"/>
      <c r="M202" s="160"/>
      <c r="U202" s="161"/>
      <c r="AT202" s="156" t="s">
        <v>182</v>
      </c>
      <c r="AU202" s="156" t="s">
        <v>84</v>
      </c>
      <c r="AV202" s="13" t="s">
        <v>84</v>
      </c>
      <c r="AW202" s="13" t="s">
        <v>37</v>
      </c>
      <c r="AX202" s="13" t="s">
        <v>75</v>
      </c>
      <c r="AY202" s="156" t="s">
        <v>172</v>
      </c>
    </row>
    <row r="203" spans="2:65" s="12" customFormat="1">
      <c r="B203" s="148"/>
      <c r="D203" s="149" t="s">
        <v>182</v>
      </c>
      <c r="E203" s="150" t="s">
        <v>19</v>
      </c>
      <c r="F203" s="151" t="s">
        <v>279</v>
      </c>
      <c r="H203" s="150" t="s">
        <v>19</v>
      </c>
      <c r="I203" s="152"/>
      <c r="L203" s="148"/>
      <c r="M203" s="153"/>
      <c r="U203" s="154"/>
      <c r="AT203" s="150" t="s">
        <v>182</v>
      </c>
      <c r="AU203" s="150" t="s">
        <v>84</v>
      </c>
      <c r="AV203" s="12" t="s">
        <v>82</v>
      </c>
      <c r="AW203" s="12" t="s">
        <v>37</v>
      </c>
      <c r="AX203" s="12" t="s">
        <v>75</v>
      </c>
      <c r="AY203" s="150" t="s">
        <v>172</v>
      </c>
    </row>
    <row r="204" spans="2:65" s="13" customFormat="1">
      <c r="B204" s="155"/>
      <c r="D204" s="149" t="s">
        <v>182</v>
      </c>
      <c r="E204" s="156" t="s">
        <v>19</v>
      </c>
      <c r="F204" s="157" t="s">
        <v>280</v>
      </c>
      <c r="H204" s="158">
        <v>67.787999999999997</v>
      </c>
      <c r="I204" s="159"/>
      <c r="L204" s="155"/>
      <c r="M204" s="160"/>
      <c r="U204" s="161"/>
      <c r="AT204" s="156" t="s">
        <v>182</v>
      </c>
      <c r="AU204" s="156" t="s">
        <v>84</v>
      </c>
      <c r="AV204" s="13" t="s">
        <v>84</v>
      </c>
      <c r="AW204" s="13" t="s">
        <v>37</v>
      </c>
      <c r="AX204" s="13" t="s">
        <v>75</v>
      </c>
      <c r="AY204" s="156" t="s">
        <v>172</v>
      </c>
    </row>
    <row r="205" spans="2:65" s="13" customFormat="1">
      <c r="B205" s="155"/>
      <c r="D205" s="149" t="s">
        <v>182</v>
      </c>
      <c r="E205" s="156" t="s">
        <v>19</v>
      </c>
      <c r="F205" s="157" t="s">
        <v>281</v>
      </c>
      <c r="H205" s="158">
        <v>-12.519</v>
      </c>
      <c r="I205" s="159"/>
      <c r="L205" s="155"/>
      <c r="M205" s="160"/>
      <c r="U205" s="161"/>
      <c r="AT205" s="156" t="s">
        <v>182</v>
      </c>
      <c r="AU205" s="156" t="s">
        <v>84</v>
      </c>
      <c r="AV205" s="13" t="s">
        <v>84</v>
      </c>
      <c r="AW205" s="13" t="s">
        <v>37</v>
      </c>
      <c r="AX205" s="13" t="s">
        <v>75</v>
      </c>
      <c r="AY205" s="156" t="s">
        <v>172</v>
      </c>
    </row>
    <row r="206" spans="2:65" s="14" customFormat="1">
      <c r="B206" s="162"/>
      <c r="D206" s="149" t="s">
        <v>182</v>
      </c>
      <c r="E206" s="163" t="s">
        <v>19</v>
      </c>
      <c r="F206" s="164" t="s">
        <v>185</v>
      </c>
      <c r="H206" s="165">
        <v>59.791999999999994</v>
      </c>
      <c r="I206" s="166"/>
      <c r="L206" s="162"/>
      <c r="M206" s="167"/>
      <c r="U206" s="168"/>
      <c r="AT206" s="163" t="s">
        <v>182</v>
      </c>
      <c r="AU206" s="163" t="s">
        <v>84</v>
      </c>
      <c r="AV206" s="14" t="s">
        <v>179</v>
      </c>
      <c r="AW206" s="14" t="s">
        <v>37</v>
      </c>
      <c r="AX206" s="14" t="s">
        <v>82</v>
      </c>
      <c r="AY206" s="163" t="s">
        <v>172</v>
      </c>
    </row>
    <row r="207" spans="2:65" s="1" customFormat="1" ht="16.5" customHeight="1">
      <c r="B207" s="33"/>
      <c r="C207" s="131" t="s">
        <v>215</v>
      </c>
      <c r="D207" s="131" t="s">
        <v>174</v>
      </c>
      <c r="E207" s="132" t="s">
        <v>282</v>
      </c>
      <c r="F207" s="133" t="s">
        <v>283</v>
      </c>
      <c r="G207" s="134" t="s">
        <v>191</v>
      </c>
      <c r="H207" s="135">
        <v>54.44</v>
      </c>
      <c r="I207" s="136"/>
      <c r="J207" s="137">
        <f>ROUND(I207*H207,2)</f>
        <v>0</v>
      </c>
      <c r="K207" s="133" t="s">
        <v>178</v>
      </c>
      <c r="L207" s="33"/>
      <c r="M207" s="138" t="s">
        <v>19</v>
      </c>
      <c r="N207" s="139" t="s">
        <v>46</v>
      </c>
      <c r="P207" s="140">
        <f>O207*H207</f>
        <v>0</v>
      </c>
      <c r="Q207" s="140">
        <v>0</v>
      </c>
      <c r="R207" s="140">
        <f>Q207*H207</f>
        <v>0</v>
      </c>
      <c r="S207" s="140">
        <v>0</v>
      </c>
      <c r="T207" s="140">
        <f>S207*H207</f>
        <v>0</v>
      </c>
      <c r="U207" s="141" t="s">
        <v>19</v>
      </c>
      <c r="AR207" s="142" t="s">
        <v>179</v>
      </c>
      <c r="AT207" s="142" t="s">
        <v>174</v>
      </c>
      <c r="AU207" s="142" t="s">
        <v>84</v>
      </c>
      <c r="AY207" s="18" t="s">
        <v>172</v>
      </c>
      <c r="BE207" s="143">
        <f>IF(N207="základní",J207,0)</f>
        <v>0</v>
      </c>
      <c r="BF207" s="143">
        <f>IF(N207="snížená",J207,0)</f>
        <v>0</v>
      </c>
      <c r="BG207" s="143">
        <f>IF(N207="zákl. přenesená",J207,0)</f>
        <v>0</v>
      </c>
      <c r="BH207" s="143">
        <f>IF(N207="sníž. přenesená",J207,0)</f>
        <v>0</v>
      </c>
      <c r="BI207" s="143">
        <f>IF(N207="nulová",J207,0)</f>
        <v>0</v>
      </c>
      <c r="BJ207" s="18" t="s">
        <v>82</v>
      </c>
      <c r="BK207" s="143">
        <f>ROUND(I207*H207,2)</f>
        <v>0</v>
      </c>
      <c r="BL207" s="18" t="s">
        <v>179</v>
      </c>
      <c r="BM207" s="142" t="s">
        <v>284</v>
      </c>
    </row>
    <row r="208" spans="2:65" s="1" customFormat="1">
      <c r="B208" s="33"/>
      <c r="D208" s="144" t="s">
        <v>180</v>
      </c>
      <c r="F208" s="145" t="s">
        <v>285</v>
      </c>
      <c r="I208" s="146"/>
      <c r="L208" s="33"/>
      <c r="M208" s="147"/>
      <c r="U208" s="54"/>
      <c r="AT208" s="18" t="s">
        <v>180</v>
      </c>
      <c r="AU208" s="18" t="s">
        <v>84</v>
      </c>
    </row>
    <row r="209" spans="2:51" s="12" customFormat="1">
      <c r="B209" s="148"/>
      <c r="D209" s="149" t="s">
        <v>182</v>
      </c>
      <c r="E209" s="150" t="s">
        <v>19</v>
      </c>
      <c r="F209" s="151" t="s">
        <v>265</v>
      </c>
      <c r="H209" s="150" t="s">
        <v>19</v>
      </c>
      <c r="I209" s="152"/>
      <c r="L209" s="148"/>
      <c r="M209" s="153"/>
      <c r="U209" s="154"/>
      <c r="AT209" s="150" t="s">
        <v>182</v>
      </c>
      <c r="AU209" s="150" t="s">
        <v>84</v>
      </c>
      <c r="AV209" s="12" t="s">
        <v>82</v>
      </c>
      <c r="AW209" s="12" t="s">
        <v>37</v>
      </c>
      <c r="AX209" s="12" t="s">
        <v>75</v>
      </c>
      <c r="AY209" s="150" t="s">
        <v>172</v>
      </c>
    </row>
    <row r="210" spans="2:51" s="12" customFormat="1">
      <c r="B210" s="148"/>
      <c r="D210" s="149" t="s">
        <v>182</v>
      </c>
      <c r="E210" s="150" t="s">
        <v>19</v>
      </c>
      <c r="F210" s="151" t="s">
        <v>249</v>
      </c>
      <c r="H210" s="150" t="s">
        <v>19</v>
      </c>
      <c r="I210" s="152"/>
      <c r="L210" s="148"/>
      <c r="M210" s="153"/>
      <c r="U210" s="154"/>
      <c r="AT210" s="150" t="s">
        <v>182</v>
      </c>
      <c r="AU210" s="150" t="s">
        <v>84</v>
      </c>
      <c r="AV210" s="12" t="s">
        <v>82</v>
      </c>
      <c r="AW210" s="12" t="s">
        <v>37</v>
      </c>
      <c r="AX210" s="12" t="s">
        <v>75</v>
      </c>
      <c r="AY210" s="150" t="s">
        <v>172</v>
      </c>
    </row>
    <row r="211" spans="2:51" s="13" customFormat="1">
      <c r="B211" s="155"/>
      <c r="D211" s="149" t="s">
        <v>182</v>
      </c>
      <c r="E211" s="156" t="s">
        <v>19</v>
      </c>
      <c r="F211" s="157" t="s">
        <v>286</v>
      </c>
      <c r="H211" s="158">
        <v>0.52500000000000002</v>
      </c>
      <c r="I211" s="159"/>
      <c r="L211" s="155"/>
      <c r="M211" s="160"/>
      <c r="U211" s="161"/>
      <c r="AT211" s="156" t="s">
        <v>182</v>
      </c>
      <c r="AU211" s="156" t="s">
        <v>84</v>
      </c>
      <c r="AV211" s="13" t="s">
        <v>84</v>
      </c>
      <c r="AW211" s="13" t="s">
        <v>37</v>
      </c>
      <c r="AX211" s="13" t="s">
        <v>75</v>
      </c>
      <c r="AY211" s="156" t="s">
        <v>172</v>
      </c>
    </row>
    <row r="212" spans="2:51" s="13" customFormat="1">
      <c r="B212" s="155"/>
      <c r="D212" s="149" t="s">
        <v>182</v>
      </c>
      <c r="E212" s="156" t="s">
        <v>19</v>
      </c>
      <c r="F212" s="157" t="s">
        <v>287</v>
      </c>
      <c r="H212" s="158">
        <v>2.35</v>
      </c>
      <c r="I212" s="159"/>
      <c r="L212" s="155"/>
      <c r="M212" s="160"/>
      <c r="U212" s="161"/>
      <c r="AT212" s="156" t="s">
        <v>182</v>
      </c>
      <c r="AU212" s="156" t="s">
        <v>84</v>
      </c>
      <c r="AV212" s="13" t="s">
        <v>84</v>
      </c>
      <c r="AW212" s="13" t="s">
        <v>37</v>
      </c>
      <c r="AX212" s="13" t="s">
        <v>75</v>
      </c>
      <c r="AY212" s="156" t="s">
        <v>172</v>
      </c>
    </row>
    <row r="213" spans="2:51" s="13" customFormat="1">
      <c r="B213" s="155"/>
      <c r="D213" s="149" t="s">
        <v>182</v>
      </c>
      <c r="E213" s="156" t="s">
        <v>19</v>
      </c>
      <c r="F213" s="157" t="s">
        <v>288</v>
      </c>
      <c r="H213" s="158">
        <v>1.4490000000000001</v>
      </c>
      <c r="I213" s="159"/>
      <c r="L213" s="155"/>
      <c r="M213" s="160"/>
      <c r="U213" s="161"/>
      <c r="AT213" s="156" t="s">
        <v>182</v>
      </c>
      <c r="AU213" s="156" t="s">
        <v>84</v>
      </c>
      <c r="AV213" s="13" t="s">
        <v>84</v>
      </c>
      <c r="AW213" s="13" t="s">
        <v>37</v>
      </c>
      <c r="AX213" s="13" t="s">
        <v>75</v>
      </c>
      <c r="AY213" s="156" t="s">
        <v>172</v>
      </c>
    </row>
    <row r="214" spans="2:51" s="13" customFormat="1">
      <c r="B214" s="155"/>
      <c r="D214" s="149" t="s">
        <v>182</v>
      </c>
      <c r="E214" s="156" t="s">
        <v>19</v>
      </c>
      <c r="F214" s="157" t="s">
        <v>289</v>
      </c>
      <c r="H214" s="158">
        <v>14.85</v>
      </c>
      <c r="I214" s="159"/>
      <c r="L214" s="155"/>
      <c r="M214" s="160"/>
      <c r="U214" s="161"/>
      <c r="AT214" s="156" t="s">
        <v>182</v>
      </c>
      <c r="AU214" s="156" t="s">
        <v>84</v>
      </c>
      <c r="AV214" s="13" t="s">
        <v>84</v>
      </c>
      <c r="AW214" s="13" t="s">
        <v>37</v>
      </c>
      <c r="AX214" s="13" t="s">
        <v>75</v>
      </c>
      <c r="AY214" s="156" t="s">
        <v>172</v>
      </c>
    </row>
    <row r="215" spans="2:51" s="13" customFormat="1">
      <c r="B215" s="155"/>
      <c r="D215" s="149" t="s">
        <v>182</v>
      </c>
      <c r="E215" s="156" t="s">
        <v>19</v>
      </c>
      <c r="F215" s="157" t="s">
        <v>290</v>
      </c>
      <c r="H215" s="158">
        <v>19.8</v>
      </c>
      <c r="I215" s="159"/>
      <c r="L215" s="155"/>
      <c r="M215" s="160"/>
      <c r="U215" s="161"/>
      <c r="AT215" s="156" t="s">
        <v>182</v>
      </c>
      <c r="AU215" s="156" t="s">
        <v>84</v>
      </c>
      <c r="AV215" s="13" t="s">
        <v>84</v>
      </c>
      <c r="AW215" s="13" t="s">
        <v>37</v>
      </c>
      <c r="AX215" s="13" t="s">
        <v>75</v>
      </c>
      <c r="AY215" s="156" t="s">
        <v>172</v>
      </c>
    </row>
    <row r="216" spans="2:51" s="13" customFormat="1">
      <c r="B216" s="155"/>
      <c r="D216" s="149" t="s">
        <v>182</v>
      </c>
      <c r="E216" s="156" t="s">
        <v>19</v>
      </c>
      <c r="F216" s="157" t="s">
        <v>291</v>
      </c>
      <c r="H216" s="158">
        <v>-0.42599999999999999</v>
      </c>
      <c r="I216" s="159"/>
      <c r="L216" s="155"/>
      <c r="M216" s="160"/>
      <c r="U216" s="161"/>
      <c r="AT216" s="156" t="s">
        <v>182</v>
      </c>
      <c r="AU216" s="156" t="s">
        <v>84</v>
      </c>
      <c r="AV216" s="13" t="s">
        <v>84</v>
      </c>
      <c r="AW216" s="13" t="s">
        <v>37</v>
      </c>
      <c r="AX216" s="13" t="s">
        <v>75</v>
      </c>
      <c r="AY216" s="156" t="s">
        <v>172</v>
      </c>
    </row>
    <row r="217" spans="2:51" s="13" customFormat="1">
      <c r="B217" s="155"/>
      <c r="D217" s="149" t="s">
        <v>182</v>
      </c>
      <c r="E217" s="156" t="s">
        <v>19</v>
      </c>
      <c r="F217" s="157" t="s">
        <v>292</v>
      </c>
      <c r="H217" s="158">
        <v>-7.34</v>
      </c>
      <c r="I217" s="159"/>
      <c r="L217" s="155"/>
      <c r="M217" s="160"/>
      <c r="U217" s="161"/>
      <c r="AT217" s="156" t="s">
        <v>182</v>
      </c>
      <c r="AU217" s="156" t="s">
        <v>84</v>
      </c>
      <c r="AV217" s="13" t="s">
        <v>84</v>
      </c>
      <c r="AW217" s="13" t="s">
        <v>37</v>
      </c>
      <c r="AX217" s="13" t="s">
        <v>75</v>
      </c>
      <c r="AY217" s="156" t="s">
        <v>172</v>
      </c>
    </row>
    <row r="218" spans="2:51" s="13" customFormat="1">
      <c r="B218" s="155"/>
      <c r="D218" s="149" t="s">
        <v>182</v>
      </c>
      <c r="E218" s="156" t="s">
        <v>19</v>
      </c>
      <c r="F218" s="157" t="s">
        <v>293</v>
      </c>
      <c r="H218" s="158">
        <v>-11.882999999999999</v>
      </c>
      <c r="I218" s="159"/>
      <c r="L218" s="155"/>
      <c r="M218" s="160"/>
      <c r="U218" s="161"/>
      <c r="AT218" s="156" t="s">
        <v>182</v>
      </c>
      <c r="AU218" s="156" t="s">
        <v>84</v>
      </c>
      <c r="AV218" s="13" t="s">
        <v>84</v>
      </c>
      <c r="AW218" s="13" t="s">
        <v>37</v>
      </c>
      <c r="AX218" s="13" t="s">
        <v>75</v>
      </c>
      <c r="AY218" s="156" t="s">
        <v>172</v>
      </c>
    </row>
    <row r="219" spans="2:51" s="15" customFormat="1">
      <c r="B219" s="169"/>
      <c r="D219" s="149" t="s">
        <v>182</v>
      </c>
      <c r="E219" s="170" t="s">
        <v>19</v>
      </c>
      <c r="F219" s="171" t="s">
        <v>248</v>
      </c>
      <c r="H219" s="172">
        <v>19.325000000000003</v>
      </c>
      <c r="I219" s="173"/>
      <c r="L219" s="169"/>
      <c r="M219" s="174"/>
      <c r="U219" s="175"/>
      <c r="AT219" s="170" t="s">
        <v>182</v>
      </c>
      <c r="AU219" s="170" t="s">
        <v>84</v>
      </c>
      <c r="AV219" s="15" t="s">
        <v>92</v>
      </c>
      <c r="AW219" s="15" t="s">
        <v>37</v>
      </c>
      <c r="AX219" s="15" t="s">
        <v>75</v>
      </c>
      <c r="AY219" s="170" t="s">
        <v>172</v>
      </c>
    </row>
    <row r="220" spans="2:51" s="12" customFormat="1">
      <c r="B220" s="148"/>
      <c r="D220" s="149" t="s">
        <v>182</v>
      </c>
      <c r="E220" s="150" t="s">
        <v>19</v>
      </c>
      <c r="F220" s="151" t="s">
        <v>256</v>
      </c>
      <c r="H220" s="150" t="s">
        <v>19</v>
      </c>
      <c r="I220" s="152"/>
      <c r="L220" s="148"/>
      <c r="M220" s="153"/>
      <c r="U220" s="154"/>
      <c r="AT220" s="150" t="s">
        <v>182</v>
      </c>
      <c r="AU220" s="150" t="s">
        <v>84</v>
      </c>
      <c r="AV220" s="12" t="s">
        <v>82</v>
      </c>
      <c r="AW220" s="12" t="s">
        <v>37</v>
      </c>
      <c r="AX220" s="12" t="s">
        <v>75</v>
      </c>
      <c r="AY220" s="150" t="s">
        <v>172</v>
      </c>
    </row>
    <row r="221" spans="2:51" s="13" customFormat="1">
      <c r="B221" s="155"/>
      <c r="D221" s="149" t="s">
        <v>182</v>
      </c>
      <c r="E221" s="156" t="s">
        <v>19</v>
      </c>
      <c r="F221" s="157" t="s">
        <v>294</v>
      </c>
      <c r="H221" s="158">
        <v>11.475</v>
      </c>
      <c r="I221" s="159"/>
      <c r="L221" s="155"/>
      <c r="M221" s="160"/>
      <c r="U221" s="161"/>
      <c r="AT221" s="156" t="s">
        <v>182</v>
      </c>
      <c r="AU221" s="156" t="s">
        <v>84</v>
      </c>
      <c r="AV221" s="13" t="s">
        <v>84</v>
      </c>
      <c r="AW221" s="13" t="s">
        <v>37</v>
      </c>
      <c r="AX221" s="13" t="s">
        <v>75</v>
      </c>
      <c r="AY221" s="156" t="s">
        <v>172</v>
      </c>
    </row>
    <row r="222" spans="2:51" s="12" customFormat="1">
      <c r="B222" s="148"/>
      <c r="D222" s="149" t="s">
        <v>182</v>
      </c>
      <c r="E222" s="150" t="s">
        <v>19</v>
      </c>
      <c r="F222" s="151" t="s">
        <v>246</v>
      </c>
      <c r="H222" s="150" t="s">
        <v>19</v>
      </c>
      <c r="I222" s="152"/>
      <c r="L222" s="148"/>
      <c r="M222" s="153"/>
      <c r="U222" s="154"/>
      <c r="AT222" s="150" t="s">
        <v>182</v>
      </c>
      <c r="AU222" s="150" t="s">
        <v>84</v>
      </c>
      <c r="AV222" s="12" t="s">
        <v>82</v>
      </c>
      <c r="AW222" s="12" t="s">
        <v>37</v>
      </c>
      <c r="AX222" s="12" t="s">
        <v>75</v>
      </c>
      <c r="AY222" s="150" t="s">
        <v>172</v>
      </c>
    </row>
    <row r="223" spans="2:51" s="13" customFormat="1">
      <c r="B223" s="155"/>
      <c r="D223" s="149" t="s">
        <v>182</v>
      </c>
      <c r="E223" s="156" t="s">
        <v>19</v>
      </c>
      <c r="F223" s="157" t="s">
        <v>295</v>
      </c>
      <c r="H223" s="158">
        <v>-2.097</v>
      </c>
      <c r="I223" s="159"/>
      <c r="L223" s="155"/>
      <c r="M223" s="160"/>
      <c r="U223" s="161"/>
      <c r="AT223" s="156" t="s">
        <v>182</v>
      </c>
      <c r="AU223" s="156" t="s">
        <v>84</v>
      </c>
      <c r="AV223" s="13" t="s">
        <v>84</v>
      </c>
      <c r="AW223" s="13" t="s">
        <v>37</v>
      </c>
      <c r="AX223" s="13" t="s">
        <v>75</v>
      </c>
      <c r="AY223" s="156" t="s">
        <v>172</v>
      </c>
    </row>
    <row r="224" spans="2:51" s="15" customFormat="1">
      <c r="B224" s="169"/>
      <c r="D224" s="149" t="s">
        <v>182</v>
      </c>
      <c r="E224" s="170" t="s">
        <v>19</v>
      </c>
      <c r="F224" s="171" t="s">
        <v>248</v>
      </c>
      <c r="H224" s="172">
        <v>9.3780000000000001</v>
      </c>
      <c r="I224" s="173"/>
      <c r="L224" s="169"/>
      <c r="M224" s="174"/>
      <c r="U224" s="175"/>
      <c r="AT224" s="170" t="s">
        <v>182</v>
      </c>
      <c r="AU224" s="170" t="s">
        <v>84</v>
      </c>
      <c r="AV224" s="15" t="s">
        <v>92</v>
      </c>
      <c r="AW224" s="15" t="s">
        <v>37</v>
      </c>
      <c r="AX224" s="15" t="s">
        <v>75</v>
      </c>
      <c r="AY224" s="170" t="s">
        <v>172</v>
      </c>
    </row>
    <row r="225" spans="2:65" s="12" customFormat="1">
      <c r="B225" s="148"/>
      <c r="D225" s="149" t="s">
        <v>182</v>
      </c>
      <c r="E225" s="150" t="s">
        <v>19</v>
      </c>
      <c r="F225" s="151" t="s">
        <v>296</v>
      </c>
      <c r="H225" s="150" t="s">
        <v>19</v>
      </c>
      <c r="I225" s="152"/>
      <c r="L225" s="148"/>
      <c r="M225" s="153"/>
      <c r="U225" s="154"/>
      <c r="AT225" s="150" t="s">
        <v>182</v>
      </c>
      <c r="AU225" s="150" t="s">
        <v>84</v>
      </c>
      <c r="AV225" s="12" t="s">
        <v>82</v>
      </c>
      <c r="AW225" s="12" t="s">
        <v>37</v>
      </c>
      <c r="AX225" s="12" t="s">
        <v>75</v>
      </c>
      <c r="AY225" s="150" t="s">
        <v>172</v>
      </c>
    </row>
    <row r="226" spans="2:65" s="13" customFormat="1">
      <c r="B226" s="155"/>
      <c r="D226" s="149" t="s">
        <v>182</v>
      </c>
      <c r="E226" s="156" t="s">
        <v>19</v>
      </c>
      <c r="F226" s="157" t="s">
        <v>297</v>
      </c>
      <c r="H226" s="158">
        <v>7.9050000000000002</v>
      </c>
      <c r="I226" s="159"/>
      <c r="L226" s="155"/>
      <c r="M226" s="160"/>
      <c r="U226" s="161"/>
      <c r="AT226" s="156" t="s">
        <v>182</v>
      </c>
      <c r="AU226" s="156" t="s">
        <v>84</v>
      </c>
      <c r="AV226" s="13" t="s">
        <v>84</v>
      </c>
      <c r="AW226" s="13" t="s">
        <v>37</v>
      </c>
      <c r="AX226" s="13" t="s">
        <v>75</v>
      </c>
      <c r="AY226" s="156" t="s">
        <v>172</v>
      </c>
    </row>
    <row r="227" spans="2:65" s="13" customFormat="1">
      <c r="B227" s="155"/>
      <c r="D227" s="149" t="s">
        <v>182</v>
      </c>
      <c r="E227" s="156" t="s">
        <v>19</v>
      </c>
      <c r="F227" s="157" t="s">
        <v>298</v>
      </c>
      <c r="H227" s="158">
        <v>4.8</v>
      </c>
      <c r="I227" s="159"/>
      <c r="L227" s="155"/>
      <c r="M227" s="160"/>
      <c r="U227" s="161"/>
      <c r="AT227" s="156" t="s">
        <v>182</v>
      </c>
      <c r="AU227" s="156" t="s">
        <v>84</v>
      </c>
      <c r="AV227" s="13" t="s">
        <v>84</v>
      </c>
      <c r="AW227" s="13" t="s">
        <v>37</v>
      </c>
      <c r="AX227" s="13" t="s">
        <v>75</v>
      </c>
      <c r="AY227" s="156" t="s">
        <v>172</v>
      </c>
    </row>
    <row r="228" spans="2:65" s="13" customFormat="1">
      <c r="B228" s="155"/>
      <c r="D228" s="149" t="s">
        <v>182</v>
      </c>
      <c r="E228" s="156" t="s">
        <v>19</v>
      </c>
      <c r="F228" s="157" t="s">
        <v>299</v>
      </c>
      <c r="H228" s="158">
        <v>13.032</v>
      </c>
      <c r="I228" s="159"/>
      <c r="L228" s="155"/>
      <c r="M228" s="160"/>
      <c r="U228" s="161"/>
      <c r="AT228" s="156" t="s">
        <v>182</v>
      </c>
      <c r="AU228" s="156" t="s">
        <v>84</v>
      </c>
      <c r="AV228" s="13" t="s">
        <v>84</v>
      </c>
      <c r="AW228" s="13" t="s">
        <v>37</v>
      </c>
      <c r="AX228" s="13" t="s">
        <v>75</v>
      </c>
      <c r="AY228" s="156" t="s">
        <v>172</v>
      </c>
    </row>
    <row r="229" spans="2:65" s="15" customFormat="1">
      <c r="B229" s="169"/>
      <c r="D229" s="149" t="s">
        <v>182</v>
      </c>
      <c r="E229" s="170" t="s">
        <v>19</v>
      </c>
      <c r="F229" s="171" t="s">
        <v>248</v>
      </c>
      <c r="H229" s="172">
        <v>25.737000000000002</v>
      </c>
      <c r="I229" s="173"/>
      <c r="L229" s="169"/>
      <c r="M229" s="174"/>
      <c r="U229" s="175"/>
      <c r="AT229" s="170" t="s">
        <v>182</v>
      </c>
      <c r="AU229" s="170" t="s">
        <v>84</v>
      </c>
      <c r="AV229" s="15" t="s">
        <v>92</v>
      </c>
      <c r="AW229" s="15" t="s">
        <v>37</v>
      </c>
      <c r="AX229" s="15" t="s">
        <v>75</v>
      </c>
      <c r="AY229" s="170" t="s">
        <v>172</v>
      </c>
    </row>
    <row r="230" spans="2:65" s="14" customFormat="1">
      <c r="B230" s="162"/>
      <c r="D230" s="149" t="s">
        <v>182</v>
      </c>
      <c r="E230" s="163" t="s">
        <v>19</v>
      </c>
      <c r="F230" s="164" t="s">
        <v>185</v>
      </c>
      <c r="H230" s="165">
        <v>54.44</v>
      </c>
      <c r="I230" s="166"/>
      <c r="L230" s="162"/>
      <c r="M230" s="167"/>
      <c r="U230" s="168"/>
      <c r="AT230" s="163" t="s">
        <v>182</v>
      </c>
      <c r="AU230" s="163" t="s">
        <v>84</v>
      </c>
      <c r="AV230" s="14" t="s">
        <v>179</v>
      </c>
      <c r="AW230" s="14" t="s">
        <v>37</v>
      </c>
      <c r="AX230" s="14" t="s">
        <v>82</v>
      </c>
      <c r="AY230" s="163" t="s">
        <v>172</v>
      </c>
    </row>
    <row r="231" spans="2:65" s="1" customFormat="1" ht="16.5" customHeight="1">
      <c r="B231" s="33"/>
      <c r="C231" s="131" t="s">
        <v>300</v>
      </c>
      <c r="D231" s="131" t="s">
        <v>174</v>
      </c>
      <c r="E231" s="132" t="s">
        <v>301</v>
      </c>
      <c r="F231" s="133" t="s">
        <v>302</v>
      </c>
      <c r="G231" s="134" t="s">
        <v>191</v>
      </c>
      <c r="H231" s="135">
        <v>9.5679999999999996</v>
      </c>
      <c r="I231" s="136"/>
      <c r="J231" s="137">
        <f>ROUND(I231*H231,2)</f>
        <v>0</v>
      </c>
      <c r="K231" s="133" t="s">
        <v>178</v>
      </c>
      <c r="L231" s="33"/>
      <c r="M231" s="138" t="s">
        <v>19</v>
      </c>
      <c r="N231" s="139" t="s">
        <v>46</v>
      </c>
      <c r="P231" s="140">
        <f>O231*H231</f>
        <v>0</v>
      </c>
      <c r="Q231" s="140">
        <v>0</v>
      </c>
      <c r="R231" s="140">
        <f>Q231*H231</f>
        <v>0</v>
      </c>
      <c r="S231" s="140">
        <v>0</v>
      </c>
      <c r="T231" s="140">
        <f>S231*H231</f>
        <v>0</v>
      </c>
      <c r="U231" s="141" t="s">
        <v>19</v>
      </c>
      <c r="AR231" s="142" t="s">
        <v>179</v>
      </c>
      <c r="AT231" s="142" t="s">
        <v>174</v>
      </c>
      <c r="AU231" s="142" t="s">
        <v>84</v>
      </c>
      <c r="AY231" s="18" t="s">
        <v>172</v>
      </c>
      <c r="BE231" s="143">
        <f>IF(N231="základní",J231,0)</f>
        <v>0</v>
      </c>
      <c r="BF231" s="143">
        <f>IF(N231="snížená",J231,0)</f>
        <v>0</v>
      </c>
      <c r="BG231" s="143">
        <f>IF(N231="zákl. přenesená",J231,0)</f>
        <v>0</v>
      </c>
      <c r="BH231" s="143">
        <f>IF(N231="sníž. přenesená",J231,0)</f>
        <v>0</v>
      </c>
      <c r="BI231" s="143">
        <f>IF(N231="nulová",J231,0)</f>
        <v>0</v>
      </c>
      <c r="BJ231" s="18" t="s">
        <v>82</v>
      </c>
      <c r="BK231" s="143">
        <f>ROUND(I231*H231,2)</f>
        <v>0</v>
      </c>
      <c r="BL231" s="18" t="s">
        <v>179</v>
      </c>
      <c r="BM231" s="142" t="s">
        <v>303</v>
      </c>
    </row>
    <row r="232" spans="2:65" s="1" customFormat="1">
      <c r="B232" s="33"/>
      <c r="D232" s="144" t="s">
        <v>180</v>
      </c>
      <c r="F232" s="145" t="s">
        <v>304</v>
      </c>
      <c r="I232" s="146"/>
      <c r="L232" s="33"/>
      <c r="M232" s="147"/>
      <c r="U232" s="54"/>
      <c r="AT232" s="18" t="s">
        <v>180</v>
      </c>
      <c r="AU232" s="18" t="s">
        <v>84</v>
      </c>
    </row>
    <row r="233" spans="2:65" s="12" customFormat="1">
      <c r="B233" s="148"/>
      <c r="D233" s="149" t="s">
        <v>182</v>
      </c>
      <c r="E233" s="150" t="s">
        <v>19</v>
      </c>
      <c r="F233" s="151" t="s">
        <v>305</v>
      </c>
      <c r="H233" s="150" t="s">
        <v>19</v>
      </c>
      <c r="I233" s="152"/>
      <c r="L233" s="148"/>
      <c r="M233" s="153"/>
      <c r="U233" s="154"/>
      <c r="AT233" s="150" t="s">
        <v>182</v>
      </c>
      <c r="AU233" s="150" t="s">
        <v>84</v>
      </c>
      <c r="AV233" s="12" t="s">
        <v>82</v>
      </c>
      <c r="AW233" s="12" t="s">
        <v>37</v>
      </c>
      <c r="AX233" s="12" t="s">
        <v>75</v>
      </c>
      <c r="AY233" s="150" t="s">
        <v>172</v>
      </c>
    </row>
    <row r="234" spans="2:65" s="12" customFormat="1">
      <c r="B234" s="148"/>
      <c r="D234" s="149" t="s">
        <v>182</v>
      </c>
      <c r="E234" s="150" t="s">
        <v>19</v>
      </c>
      <c r="F234" s="151" t="s">
        <v>244</v>
      </c>
      <c r="H234" s="150" t="s">
        <v>19</v>
      </c>
      <c r="I234" s="152"/>
      <c r="L234" s="148"/>
      <c r="M234" s="153"/>
      <c r="U234" s="154"/>
      <c r="AT234" s="150" t="s">
        <v>182</v>
      </c>
      <c r="AU234" s="150" t="s">
        <v>84</v>
      </c>
      <c r="AV234" s="12" t="s">
        <v>82</v>
      </c>
      <c r="AW234" s="12" t="s">
        <v>37</v>
      </c>
      <c r="AX234" s="12" t="s">
        <v>75</v>
      </c>
      <c r="AY234" s="150" t="s">
        <v>172</v>
      </c>
    </row>
    <row r="235" spans="2:65" s="13" customFormat="1">
      <c r="B235" s="155"/>
      <c r="D235" s="149" t="s">
        <v>182</v>
      </c>
      <c r="E235" s="156" t="s">
        <v>19</v>
      </c>
      <c r="F235" s="157" t="s">
        <v>274</v>
      </c>
      <c r="H235" s="158">
        <v>0.63</v>
      </c>
      <c r="I235" s="159"/>
      <c r="L235" s="155"/>
      <c r="M235" s="160"/>
      <c r="U235" s="161"/>
      <c r="AT235" s="156" t="s">
        <v>182</v>
      </c>
      <c r="AU235" s="156" t="s">
        <v>84</v>
      </c>
      <c r="AV235" s="13" t="s">
        <v>84</v>
      </c>
      <c r="AW235" s="13" t="s">
        <v>37</v>
      </c>
      <c r="AX235" s="13" t="s">
        <v>75</v>
      </c>
      <c r="AY235" s="156" t="s">
        <v>172</v>
      </c>
    </row>
    <row r="236" spans="2:65" s="12" customFormat="1">
      <c r="B236" s="148"/>
      <c r="D236" s="149" t="s">
        <v>182</v>
      </c>
      <c r="E236" s="150" t="s">
        <v>19</v>
      </c>
      <c r="F236" s="151" t="s">
        <v>306</v>
      </c>
      <c r="H236" s="150" t="s">
        <v>19</v>
      </c>
      <c r="I236" s="152"/>
      <c r="L236" s="148"/>
      <c r="M236" s="153"/>
      <c r="U236" s="154"/>
      <c r="AT236" s="150" t="s">
        <v>182</v>
      </c>
      <c r="AU236" s="150" t="s">
        <v>84</v>
      </c>
      <c r="AV236" s="12" t="s">
        <v>82</v>
      </c>
      <c r="AW236" s="12" t="s">
        <v>37</v>
      </c>
      <c r="AX236" s="12" t="s">
        <v>75</v>
      </c>
      <c r="AY236" s="150" t="s">
        <v>172</v>
      </c>
    </row>
    <row r="237" spans="2:65" s="13" customFormat="1">
      <c r="B237" s="155"/>
      <c r="D237" s="149" t="s">
        <v>182</v>
      </c>
      <c r="E237" s="156" t="s">
        <v>19</v>
      </c>
      <c r="F237" s="157" t="s">
        <v>307</v>
      </c>
      <c r="H237" s="158">
        <v>6.9989999999999997</v>
      </c>
      <c r="I237" s="159"/>
      <c r="L237" s="155"/>
      <c r="M237" s="160"/>
      <c r="U237" s="161"/>
      <c r="AT237" s="156" t="s">
        <v>182</v>
      </c>
      <c r="AU237" s="156" t="s">
        <v>84</v>
      </c>
      <c r="AV237" s="13" t="s">
        <v>84</v>
      </c>
      <c r="AW237" s="13" t="s">
        <v>37</v>
      </c>
      <c r="AX237" s="13" t="s">
        <v>75</v>
      </c>
      <c r="AY237" s="156" t="s">
        <v>172</v>
      </c>
    </row>
    <row r="238" spans="2:65" s="15" customFormat="1">
      <c r="B238" s="169"/>
      <c r="D238" s="149" t="s">
        <v>182</v>
      </c>
      <c r="E238" s="170" t="s">
        <v>19</v>
      </c>
      <c r="F238" s="171" t="s">
        <v>248</v>
      </c>
      <c r="H238" s="172">
        <v>7.6289999999999996</v>
      </c>
      <c r="I238" s="173"/>
      <c r="L238" s="169"/>
      <c r="M238" s="174"/>
      <c r="U238" s="175"/>
      <c r="AT238" s="170" t="s">
        <v>182</v>
      </c>
      <c r="AU238" s="170" t="s">
        <v>84</v>
      </c>
      <c r="AV238" s="15" t="s">
        <v>92</v>
      </c>
      <c r="AW238" s="15" t="s">
        <v>37</v>
      </c>
      <c r="AX238" s="15" t="s">
        <v>75</v>
      </c>
      <c r="AY238" s="170" t="s">
        <v>172</v>
      </c>
    </row>
    <row r="239" spans="2:65" s="12" customFormat="1">
      <c r="B239" s="148"/>
      <c r="D239" s="149" t="s">
        <v>182</v>
      </c>
      <c r="E239" s="150" t="s">
        <v>19</v>
      </c>
      <c r="F239" s="151" t="s">
        <v>249</v>
      </c>
      <c r="H239" s="150" t="s">
        <v>19</v>
      </c>
      <c r="I239" s="152"/>
      <c r="L239" s="148"/>
      <c r="M239" s="153"/>
      <c r="U239" s="154"/>
      <c r="AT239" s="150" t="s">
        <v>182</v>
      </c>
      <c r="AU239" s="150" t="s">
        <v>84</v>
      </c>
      <c r="AV239" s="12" t="s">
        <v>82</v>
      </c>
      <c r="AW239" s="12" t="s">
        <v>37</v>
      </c>
      <c r="AX239" s="12" t="s">
        <v>75</v>
      </c>
      <c r="AY239" s="150" t="s">
        <v>172</v>
      </c>
    </row>
    <row r="240" spans="2:65" s="13" customFormat="1">
      <c r="B240" s="155"/>
      <c r="D240" s="149" t="s">
        <v>182</v>
      </c>
      <c r="E240" s="156" t="s">
        <v>19</v>
      </c>
      <c r="F240" s="157" t="s">
        <v>308</v>
      </c>
      <c r="H240" s="158">
        <v>1.9159999999999999</v>
      </c>
      <c r="I240" s="159"/>
      <c r="L240" s="155"/>
      <c r="M240" s="160"/>
      <c r="U240" s="161"/>
      <c r="AT240" s="156" t="s">
        <v>182</v>
      </c>
      <c r="AU240" s="156" t="s">
        <v>84</v>
      </c>
      <c r="AV240" s="13" t="s">
        <v>84</v>
      </c>
      <c r="AW240" s="13" t="s">
        <v>37</v>
      </c>
      <c r="AX240" s="13" t="s">
        <v>75</v>
      </c>
      <c r="AY240" s="156" t="s">
        <v>172</v>
      </c>
    </row>
    <row r="241" spans="2:65" s="13" customFormat="1">
      <c r="B241" s="155"/>
      <c r="D241" s="149" t="s">
        <v>182</v>
      </c>
      <c r="E241" s="156" t="s">
        <v>19</v>
      </c>
      <c r="F241" s="157" t="s">
        <v>309</v>
      </c>
      <c r="H241" s="158">
        <v>3.569</v>
      </c>
      <c r="I241" s="159"/>
      <c r="L241" s="155"/>
      <c r="M241" s="160"/>
      <c r="U241" s="161"/>
      <c r="AT241" s="156" t="s">
        <v>182</v>
      </c>
      <c r="AU241" s="156" t="s">
        <v>84</v>
      </c>
      <c r="AV241" s="13" t="s">
        <v>84</v>
      </c>
      <c r="AW241" s="13" t="s">
        <v>37</v>
      </c>
      <c r="AX241" s="13" t="s">
        <v>75</v>
      </c>
      <c r="AY241" s="156" t="s">
        <v>172</v>
      </c>
    </row>
    <row r="242" spans="2:65" s="13" customFormat="1">
      <c r="B242" s="155"/>
      <c r="D242" s="149" t="s">
        <v>182</v>
      </c>
      <c r="E242" s="156" t="s">
        <v>19</v>
      </c>
      <c r="F242" s="157" t="s">
        <v>310</v>
      </c>
      <c r="H242" s="158">
        <v>-3.5459999999999998</v>
      </c>
      <c r="I242" s="159"/>
      <c r="L242" s="155"/>
      <c r="M242" s="160"/>
      <c r="U242" s="161"/>
      <c r="AT242" s="156" t="s">
        <v>182</v>
      </c>
      <c r="AU242" s="156" t="s">
        <v>84</v>
      </c>
      <c r="AV242" s="13" t="s">
        <v>84</v>
      </c>
      <c r="AW242" s="13" t="s">
        <v>37</v>
      </c>
      <c r="AX242" s="13" t="s">
        <v>75</v>
      </c>
      <c r="AY242" s="156" t="s">
        <v>172</v>
      </c>
    </row>
    <row r="243" spans="2:65" s="15" customFormat="1">
      <c r="B243" s="169"/>
      <c r="D243" s="149" t="s">
        <v>182</v>
      </c>
      <c r="E243" s="170" t="s">
        <v>19</v>
      </c>
      <c r="F243" s="171" t="s">
        <v>248</v>
      </c>
      <c r="H243" s="172">
        <v>1.9389999999999996</v>
      </c>
      <c r="I243" s="173"/>
      <c r="L243" s="169"/>
      <c r="M243" s="174"/>
      <c r="U243" s="175"/>
      <c r="AT243" s="170" t="s">
        <v>182</v>
      </c>
      <c r="AU243" s="170" t="s">
        <v>84</v>
      </c>
      <c r="AV243" s="15" t="s">
        <v>92</v>
      </c>
      <c r="AW243" s="15" t="s">
        <v>37</v>
      </c>
      <c r="AX243" s="15" t="s">
        <v>75</v>
      </c>
      <c r="AY243" s="170" t="s">
        <v>172</v>
      </c>
    </row>
    <row r="244" spans="2:65" s="14" customFormat="1">
      <c r="B244" s="162"/>
      <c r="D244" s="149" t="s">
        <v>182</v>
      </c>
      <c r="E244" s="163" t="s">
        <v>19</v>
      </c>
      <c r="F244" s="164" t="s">
        <v>185</v>
      </c>
      <c r="H244" s="165">
        <v>9.5680000000000014</v>
      </c>
      <c r="I244" s="166"/>
      <c r="L244" s="162"/>
      <c r="M244" s="167"/>
      <c r="U244" s="168"/>
      <c r="AT244" s="163" t="s">
        <v>182</v>
      </c>
      <c r="AU244" s="163" t="s">
        <v>84</v>
      </c>
      <c r="AV244" s="14" t="s">
        <v>179</v>
      </c>
      <c r="AW244" s="14" t="s">
        <v>37</v>
      </c>
      <c r="AX244" s="14" t="s">
        <v>82</v>
      </c>
      <c r="AY244" s="163" t="s">
        <v>172</v>
      </c>
    </row>
    <row r="245" spans="2:65" s="1" customFormat="1" ht="16.5" customHeight="1">
      <c r="B245" s="33"/>
      <c r="C245" s="131" t="s">
        <v>220</v>
      </c>
      <c r="D245" s="131" t="s">
        <v>174</v>
      </c>
      <c r="E245" s="132" t="s">
        <v>311</v>
      </c>
      <c r="F245" s="133" t="s">
        <v>312</v>
      </c>
      <c r="G245" s="134" t="s">
        <v>191</v>
      </c>
      <c r="H245" s="135">
        <v>12.756</v>
      </c>
      <c r="I245" s="136"/>
      <c r="J245" s="137">
        <f>ROUND(I245*H245,2)</f>
        <v>0</v>
      </c>
      <c r="K245" s="133" t="s">
        <v>178</v>
      </c>
      <c r="L245" s="33"/>
      <c r="M245" s="138" t="s">
        <v>19</v>
      </c>
      <c r="N245" s="139" t="s">
        <v>46</v>
      </c>
      <c r="P245" s="140">
        <f>O245*H245</f>
        <v>0</v>
      </c>
      <c r="Q245" s="140">
        <v>0</v>
      </c>
      <c r="R245" s="140">
        <f>Q245*H245</f>
        <v>0</v>
      </c>
      <c r="S245" s="140">
        <v>0</v>
      </c>
      <c r="T245" s="140">
        <f>S245*H245</f>
        <v>0</v>
      </c>
      <c r="U245" s="141" t="s">
        <v>19</v>
      </c>
      <c r="AR245" s="142" t="s">
        <v>179</v>
      </c>
      <c r="AT245" s="142" t="s">
        <v>174</v>
      </c>
      <c r="AU245" s="142" t="s">
        <v>84</v>
      </c>
      <c r="AY245" s="18" t="s">
        <v>172</v>
      </c>
      <c r="BE245" s="143">
        <f>IF(N245="základní",J245,0)</f>
        <v>0</v>
      </c>
      <c r="BF245" s="143">
        <f>IF(N245="snížená",J245,0)</f>
        <v>0</v>
      </c>
      <c r="BG245" s="143">
        <f>IF(N245="zákl. přenesená",J245,0)</f>
        <v>0</v>
      </c>
      <c r="BH245" s="143">
        <f>IF(N245="sníž. přenesená",J245,0)</f>
        <v>0</v>
      </c>
      <c r="BI245" s="143">
        <f>IF(N245="nulová",J245,0)</f>
        <v>0</v>
      </c>
      <c r="BJ245" s="18" t="s">
        <v>82</v>
      </c>
      <c r="BK245" s="143">
        <f>ROUND(I245*H245,2)</f>
        <v>0</v>
      </c>
      <c r="BL245" s="18" t="s">
        <v>179</v>
      </c>
      <c r="BM245" s="142" t="s">
        <v>313</v>
      </c>
    </row>
    <row r="246" spans="2:65" s="1" customFormat="1">
      <c r="B246" s="33"/>
      <c r="D246" s="144" t="s">
        <v>180</v>
      </c>
      <c r="F246" s="145" t="s">
        <v>314</v>
      </c>
      <c r="I246" s="146"/>
      <c r="L246" s="33"/>
      <c r="M246" s="147"/>
      <c r="U246" s="54"/>
      <c r="AT246" s="18" t="s">
        <v>180</v>
      </c>
      <c r="AU246" s="18" t="s">
        <v>84</v>
      </c>
    </row>
    <row r="247" spans="2:65" s="12" customFormat="1">
      <c r="B247" s="148"/>
      <c r="D247" s="149" t="s">
        <v>182</v>
      </c>
      <c r="E247" s="150" t="s">
        <v>19</v>
      </c>
      <c r="F247" s="151" t="s">
        <v>315</v>
      </c>
      <c r="H247" s="150" t="s">
        <v>19</v>
      </c>
      <c r="I247" s="152"/>
      <c r="L247" s="148"/>
      <c r="M247" s="153"/>
      <c r="U247" s="154"/>
      <c r="AT247" s="150" t="s">
        <v>182</v>
      </c>
      <c r="AU247" s="150" t="s">
        <v>84</v>
      </c>
      <c r="AV247" s="12" t="s">
        <v>82</v>
      </c>
      <c r="AW247" s="12" t="s">
        <v>37</v>
      </c>
      <c r="AX247" s="12" t="s">
        <v>75</v>
      </c>
      <c r="AY247" s="150" t="s">
        <v>172</v>
      </c>
    </row>
    <row r="248" spans="2:65" s="13" customFormat="1">
      <c r="B248" s="155"/>
      <c r="D248" s="149" t="s">
        <v>182</v>
      </c>
      <c r="E248" s="156" t="s">
        <v>19</v>
      </c>
      <c r="F248" s="157" t="s">
        <v>316</v>
      </c>
      <c r="H248" s="158">
        <v>6.0090000000000003</v>
      </c>
      <c r="I248" s="159"/>
      <c r="L248" s="155"/>
      <c r="M248" s="160"/>
      <c r="U248" s="161"/>
      <c r="AT248" s="156" t="s">
        <v>182</v>
      </c>
      <c r="AU248" s="156" t="s">
        <v>84</v>
      </c>
      <c r="AV248" s="13" t="s">
        <v>84</v>
      </c>
      <c r="AW248" s="13" t="s">
        <v>37</v>
      </c>
      <c r="AX248" s="13" t="s">
        <v>75</v>
      </c>
      <c r="AY248" s="156" t="s">
        <v>172</v>
      </c>
    </row>
    <row r="249" spans="2:65" s="13" customFormat="1">
      <c r="B249" s="155"/>
      <c r="D249" s="149" t="s">
        <v>182</v>
      </c>
      <c r="E249" s="156" t="s">
        <v>19</v>
      </c>
      <c r="F249" s="157" t="s">
        <v>317</v>
      </c>
      <c r="H249" s="158">
        <v>6.7469999999999999</v>
      </c>
      <c r="I249" s="159"/>
      <c r="L249" s="155"/>
      <c r="M249" s="160"/>
      <c r="U249" s="161"/>
      <c r="AT249" s="156" t="s">
        <v>182</v>
      </c>
      <c r="AU249" s="156" t="s">
        <v>84</v>
      </c>
      <c r="AV249" s="13" t="s">
        <v>84</v>
      </c>
      <c r="AW249" s="13" t="s">
        <v>37</v>
      </c>
      <c r="AX249" s="13" t="s">
        <v>75</v>
      </c>
      <c r="AY249" s="156" t="s">
        <v>172</v>
      </c>
    </row>
    <row r="250" spans="2:65" s="14" customFormat="1">
      <c r="B250" s="162"/>
      <c r="D250" s="149" t="s">
        <v>182</v>
      </c>
      <c r="E250" s="163" t="s">
        <v>19</v>
      </c>
      <c r="F250" s="164" t="s">
        <v>185</v>
      </c>
      <c r="H250" s="165">
        <v>12.756</v>
      </c>
      <c r="I250" s="166"/>
      <c r="L250" s="162"/>
      <c r="M250" s="167"/>
      <c r="U250" s="168"/>
      <c r="AT250" s="163" t="s">
        <v>182</v>
      </c>
      <c r="AU250" s="163" t="s">
        <v>84</v>
      </c>
      <c r="AV250" s="14" t="s">
        <v>179</v>
      </c>
      <c r="AW250" s="14" t="s">
        <v>37</v>
      </c>
      <c r="AX250" s="14" t="s">
        <v>82</v>
      </c>
      <c r="AY250" s="163" t="s">
        <v>172</v>
      </c>
    </row>
    <row r="251" spans="2:65" s="1" customFormat="1" ht="24.2" customHeight="1">
      <c r="B251" s="33"/>
      <c r="C251" s="131" t="s">
        <v>318</v>
      </c>
      <c r="D251" s="131" t="s">
        <v>174</v>
      </c>
      <c r="E251" s="132" t="s">
        <v>319</v>
      </c>
      <c r="F251" s="133" t="s">
        <v>320</v>
      </c>
      <c r="G251" s="134" t="s">
        <v>191</v>
      </c>
      <c r="H251" s="135">
        <v>6.1639999999999997</v>
      </c>
      <c r="I251" s="136"/>
      <c r="J251" s="137">
        <f>ROUND(I251*H251,2)</f>
        <v>0</v>
      </c>
      <c r="K251" s="133" t="s">
        <v>178</v>
      </c>
      <c r="L251" s="33"/>
      <c r="M251" s="138" t="s">
        <v>19</v>
      </c>
      <c r="N251" s="139" t="s">
        <v>46</v>
      </c>
      <c r="P251" s="140">
        <f>O251*H251</f>
        <v>0</v>
      </c>
      <c r="Q251" s="140">
        <v>0</v>
      </c>
      <c r="R251" s="140">
        <f>Q251*H251</f>
        <v>0</v>
      </c>
      <c r="S251" s="140">
        <v>0</v>
      </c>
      <c r="T251" s="140">
        <f>S251*H251</f>
        <v>0</v>
      </c>
      <c r="U251" s="141" t="s">
        <v>19</v>
      </c>
      <c r="AR251" s="142" t="s">
        <v>179</v>
      </c>
      <c r="AT251" s="142" t="s">
        <v>174</v>
      </c>
      <c r="AU251" s="142" t="s">
        <v>84</v>
      </c>
      <c r="AY251" s="18" t="s">
        <v>172</v>
      </c>
      <c r="BE251" s="143">
        <f>IF(N251="základní",J251,0)</f>
        <v>0</v>
      </c>
      <c r="BF251" s="143">
        <f>IF(N251="snížená",J251,0)</f>
        <v>0</v>
      </c>
      <c r="BG251" s="143">
        <f>IF(N251="zákl. přenesená",J251,0)</f>
        <v>0</v>
      </c>
      <c r="BH251" s="143">
        <f>IF(N251="sníž. přenesená",J251,0)</f>
        <v>0</v>
      </c>
      <c r="BI251" s="143">
        <f>IF(N251="nulová",J251,0)</f>
        <v>0</v>
      </c>
      <c r="BJ251" s="18" t="s">
        <v>82</v>
      </c>
      <c r="BK251" s="143">
        <f>ROUND(I251*H251,2)</f>
        <v>0</v>
      </c>
      <c r="BL251" s="18" t="s">
        <v>179</v>
      </c>
      <c r="BM251" s="142" t="s">
        <v>321</v>
      </c>
    </row>
    <row r="252" spans="2:65" s="1" customFormat="1">
      <c r="B252" s="33"/>
      <c r="D252" s="144" t="s">
        <v>180</v>
      </c>
      <c r="F252" s="145" t="s">
        <v>322</v>
      </c>
      <c r="I252" s="146"/>
      <c r="L252" s="33"/>
      <c r="M252" s="147"/>
      <c r="U252" s="54"/>
      <c r="AT252" s="18" t="s">
        <v>180</v>
      </c>
      <c r="AU252" s="18" t="s">
        <v>84</v>
      </c>
    </row>
    <row r="253" spans="2:65" s="12" customFormat="1">
      <c r="B253" s="148"/>
      <c r="D253" s="149" t="s">
        <v>182</v>
      </c>
      <c r="E253" s="150" t="s">
        <v>19</v>
      </c>
      <c r="F253" s="151" t="s">
        <v>323</v>
      </c>
      <c r="H253" s="150" t="s">
        <v>19</v>
      </c>
      <c r="I253" s="152"/>
      <c r="L253" s="148"/>
      <c r="M253" s="153"/>
      <c r="U253" s="154"/>
      <c r="AT253" s="150" t="s">
        <v>182</v>
      </c>
      <c r="AU253" s="150" t="s">
        <v>84</v>
      </c>
      <c r="AV253" s="12" t="s">
        <v>82</v>
      </c>
      <c r="AW253" s="12" t="s">
        <v>37</v>
      </c>
      <c r="AX253" s="12" t="s">
        <v>75</v>
      </c>
      <c r="AY253" s="150" t="s">
        <v>172</v>
      </c>
    </row>
    <row r="254" spans="2:65" s="13" customFormat="1">
      <c r="B254" s="155"/>
      <c r="D254" s="149" t="s">
        <v>182</v>
      </c>
      <c r="E254" s="156" t="s">
        <v>19</v>
      </c>
      <c r="F254" s="157" t="s">
        <v>324</v>
      </c>
      <c r="H254" s="158">
        <v>6.1639999999999997</v>
      </c>
      <c r="I254" s="159"/>
      <c r="L254" s="155"/>
      <c r="M254" s="160"/>
      <c r="U254" s="161"/>
      <c r="AT254" s="156" t="s">
        <v>182</v>
      </c>
      <c r="AU254" s="156" t="s">
        <v>84</v>
      </c>
      <c r="AV254" s="13" t="s">
        <v>84</v>
      </c>
      <c r="AW254" s="13" t="s">
        <v>37</v>
      </c>
      <c r="AX254" s="13" t="s">
        <v>75</v>
      </c>
      <c r="AY254" s="156" t="s">
        <v>172</v>
      </c>
    </row>
    <row r="255" spans="2:65" s="14" customFormat="1">
      <c r="B255" s="162"/>
      <c r="D255" s="149" t="s">
        <v>182</v>
      </c>
      <c r="E255" s="163" t="s">
        <v>19</v>
      </c>
      <c r="F255" s="164" t="s">
        <v>185</v>
      </c>
      <c r="H255" s="165">
        <v>6.1639999999999997</v>
      </c>
      <c r="I255" s="166"/>
      <c r="L255" s="162"/>
      <c r="M255" s="167"/>
      <c r="U255" s="168"/>
      <c r="AT255" s="163" t="s">
        <v>182</v>
      </c>
      <c r="AU255" s="163" t="s">
        <v>84</v>
      </c>
      <c r="AV255" s="14" t="s">
        <v>179</v>
      </c>
      <c r="AW255" s="14" t="s">
        <v>37</v>
      </c>
      <c r="AX255" s="14" t="s">
        <v>82</v>
      </c>
      <c r="AY255" s="163" t="s">
        <v>172</v>
      </c>
    </row>
    <row r="256" spans="2:65" s="1" customFormat="1" ht="24.2" customHeight="1">
      <c r="B256" s="33"/>
      <c r="C256" s="131" t="s">
        <v>226</v>
      </c>
      <c r="D256" s="131" t="s">
        <v>174</v>
      </c>
      <c r="E256" s="132" t="s">
        <v>325</v>
      </c>
      <c r="F256" s="133" t="s">
        <v>326</v>
      </c>
      <c r="G256" s="134" t="s">
        <v>191</v>
      </c>
      <c r="H256" s="135">
        <v>51.481999999999999</v>
      </c>
      <c r="I256" s="136"/>
      <c r="J256" s="137">
        <f>ROUND(I256*H256,2)</f>
        <v>0</v>
      </c>
      <c r="K256" s="133" t="s">
        <v>178</v>
      </c>
      <c r="L256" s="33"/>
      <c r="M256" s="138" t="s">
        <v>19</v>
      </c>
      <c r="N256" s="139" t="s">
        <v>46</v>
      </c>
      <c r="P256" s="140">
        <f>O256*H256</f>
        <v>0</v>
      </c>
      <c r="Q256" s="140">
        <v>0</v>
      </c>
      <c r="R256" s="140">
        <f>Q256*H256</f>
        <v>0</v>
      </c>
      <c r="S256" s="140">
        <v>0</v>
      </c>
      <c r="T256" s="140">
        <f>S256*H256</f>
        <v>0</v>
      </c>
      <c r="U256" s="141" t="s">
        <v>19</v>
      </c>
      <c r="AR256" s="142" t="s">
        <v>179</v>
      </c>
      <c r="AT256" s="142" t="s">
        <v>174</v>
      </c>
      <c r="AU256" s="142" t="s">
        <v>84</v>
      </c>
      <c r="AY256" s="18" t="s">
        <v>172</v>
      </c>
      <c r="BE256" s="143">
        <f>IF(N256="základní",J256,0)</f>
        <v>0</v>
      </c>
      <c r="BF256" s="143">
        <f>IF(N256="snížená",J256,0)</f>
        <v>0</v>
      </c>
      <c r="BG256" s="143">
        <f>IF(N256="zákl. přenesená",J256,0)</f>
        <v>0</v>
      </c>
      <c r="BH256" s="143">
        <f>IF(N256="sníž. přenesená",J256,0)</f>
        <v>0</v>
      </c>
      <c r="BI256" s="143">
        <f>IF(N256="nulová",J256,0)</f>
        <v>0</v>
      </c>
      <c r="BJ256" s="18" t="s">
        <v>82</v>
      </c>
      <c r="BK256" s="143">
        <f>ROUND(I256*H256,2)</f>
        <v>0</v>
      </c>
      <c r="BL256" s="18" t="s">
        <v>179</v>
      </c>
      <c r="BM256" s="142" t="s">
        <v>327</v>
      </c>
    </row>
    <row r="257" spans="2:65" s="1" customFormat="1">
      <c r="B257" s="33"/>
      <c r="D257" s="144" t="s">
        <v>180</v>
      </c>
      <c r="F257" s="145" t="s">
        <v>328</v>
      </c>
      <c r="I257" s="146"/>
      <c r="L257" s="33"/>
      <c r="M257" s="147"/>
      <c r="U257" s="54"/>
      <c r="AT257" s="18" t="s">
        <v>180</v>
      </c>
      <c r="AU257" s="18" t="s">
        <v>84</v>
      </c>
    </row>
    <row r="258" spans="2:65" s="12" customFormat="1">
      <c r="B258" s="148"/>
      <c r="D258" s="149" t="s">
        <v>182</v>
      </c>
      <c r="E258" s="150" t="s">
        <v>19</v>
      </c>
      <c r="F258" s="151" t="s">
        <v>329</v>
      </c>
      <c r="H258" s="150" t="s">
        <v>19</v>
      </c>
      <c r="I258" s="152"/>
      <c r="L258" s="148"/>
      <c r="M258" s="153"/>
      <c r="U258" s="154"/>
      <c r="AT258" s="150" t="s">
        <v>182</v>
      </c>
      <c r="AU258" s="150" t="s">
        <v>84</v>
      </c>
      <c r="AV258" s="12" t="s">
        <v>82</v>
      </c>
      <c r="AW258" s="12" t="s">
        <v>37</v>
      </c>
      <c r="AX258" s="12" t="s">
        <v>75</v>
      </c>
      <c r="AY258" s="150" t="s">
        <v>172</v>
      </c>
    </row>
    <row r="259" spans="2:65" s="12" customFormat="1">
      <c r="B259" s="148"/>
      <c r="D259" s="149" t="s">
        <v>182</v>
      </c>
      <c r="E259" s="150" t="s">
        <v>19</v>
      </c>
      <c r="F259" s="151" t="s">
        <v>330</v>
      </c>
      <c r="H259" s="150" t="s">
        <v>19</v>
      </c>
      <c r="I259" s="152"/>
      <c r="L259" s="148"/>
      <c r="M259" s="153"/>
      <c r="U259" s="154"/>
      <c r="AT259" s="150" t="s">
        <v>182</v>
      </c>
      <c r="AU259" s="150" t="s">
        <v>84</v>
      </c>
      <c r="AV259" s="12" t="s">
        <v>82</v>
      </c>
      <c r="AW259" s="12" t="s">
        <v>37</v>
      </c>
      <c r="AX259" s="12" t="s">
        <v>75</v>
      </c>
      <c r="AY259" s="150" t="s">
        <v>172</v>
      </c>
    </row>
    <row r="260" spans="2:65" s="13" customFormat="1">
      <c r="B260" s="155"/>
      <c r="D260" s="149" t="s">
        <v>182</v>
      </c>
      <c r="E260" s="156" t="s">
        <v>19</v>
      </c>
      <c r="F260" s="157" t="s">
        <v>331</v>
      </c>
      <c r="H260" s="158">
        <v>21.773</v>
      </c>
      <c r="I260" s="159"/>
      <c r="L260" s="155"/>
      <c r="M260" s="160"/>
      <c r="U260" s="161"/>
      <c r="AT260" s="156" t="s">
        <v>182</v>
      </c>
      <c r="AU260" s="156" t="s">
        <v>84</v>
      </c>
      <c r="AV260" s="13" t="s">
        <v>84</v>
      </c>
      <c r="AW260" s="13" t="s">
        <v>37</v>
      </c>
      <c r="AX260" s="13" t="s">
        <v>75</v>
      </c>
      <c r="AY260" s="156" t="s">
        <v>172</v>
      </c>
    </row>
    <row r="261" spans="2:65" s="13" customFormat="1">
      <c r="B261" s="155"/>
      <c r="D261" s="149" t="s">
        <v>182</v>
      </c>
      <c r="E261" s="156" t="s">
        <v>19</v>
      </c>
      <c r="F261" s="157" t="s">
        <v>332</v>
      </c>
      <c r="H261" s="158">
        <v>3.0979999999999999</v>
      </c>
      <c r="I261" s="159"/>
      <c r="L261" s="155"/>
      <c r="M261" s="160"/>
      <c r="U261" s="161"/>
      <c r="AT261" s="156" t="s">
        <v>182</v>
      </c>
      <c r="AU261" s="156" t="s">
        <v>84</v>
      </c>
      <c r="AV261" s="13" t="s">
        <v>84</v>
      </c>
      <c r="AW261" s="13" t="s">
        <v>37</v>
      </c>
      <c r="AX261" s="13" t="s">
        <v>75</v>
      </c>
      <c r="AY261" s="156" t="s">
        <v>172</v>
      </c>
    </row>
    <row r="262" spans="2:65" s="13" customFormat="1">
      <c r="B262" s="155"/>
      <c r="D262" s="149" t="s">
        <v>182</v>
      </c>
      <c r="E262" s="156" t="s">
        <v>19</v>
      </c>
      <c r="F262" s="157" t="s">
        <v>333</v>
      </c>
      <c r="H262" s="158">
        <v>26.611000000000001</v>
      </c>
      <c r="I262" s="159"/>
      <c r="L262" s="155"/>
      <c r="M262" s="160"/>
      <c r="U262" s="161"/>
      <c r="AT262" s="156" t="s">
        <v>182</v>
      </c>
      <c r="AU262" s="156" t="s">
        <v>84</v>
      </c>
      <c r="AV262" s="13" t="s">
        <v>84</v>
      </c>
      <c r="AW262" s="13" t="s">
        <v>37</v>
      </c>
      <c r="AX262" s="13" t="s">
        <v>75</v>
      </c>
      <c r="AY262" s="156" t="s">
        <v>172</v>
      </c>
    </row>
    <row r="263" spans="2:65" s="14" customFormat="1">
      <c r="B263" s="162"/>
      <c r="D263" s="149" t="s">
        <v>182</v>
      </c>
      <c r="E263" s="163" t="s">
        <v>19</v>
      </c>
      <c r="F263" s="164" t="s">
        <v>185</v>
      </c>
      <c r="H263" s="165">
        <v>51.481999999999999</v>
      </c>
      <c r="I263" s="166"/>
      <c r="L263" s="162"/>
      <c r="M263" s="167"/>
      <c r="U263" s="168"/>
      <c r="AT263" s="163" t="s">
        <v>182</v>
      </c>
      <c r="AU263" s="163" t="s">
        <v>84</v>
      </c>
      <c r="AV263" s="14" t="s">
        <v>179</v>
      </c>
      <c r="AW263" s="14" t="s">
        <v>37</v>
      </c>
      <c r="AX263" s="14" t="s">
        <v>82</v>
      </c>
      <c r="AY263" s="163" t="s">
        <v>172</v>
      </c>
    </row>
    <row r="264" spans="2:65" s="1" customFormat="1" ht="16.5" customHeight="1">
      <c r="B264" s="33"/>
      <c r="C264" s="131" t="s">
        <v>334</v>
      </c>
      <c r="D264" s="131" t="s">
        <v>174</v>
      </c>
      <c r="E264" s="132" t="s">
        <v>335</v>
      </c>
      <c r="F264" s="133" t="s">
        <v>336</v>
      </c>
      <c r="G264" s="134" t="s">
        <v>337</v>
      </c>
      <c r="H264" s="135">
        <v>7.8</v>
      </c>
      <c r="I264" s="136"/>
      <c r="J264" s="137">
        <f>ROUND(I264*H264,2)</f>
        <v>0</v>
      </c>
      <c r="K264" s="133" t="s">
        <v>178</v>
      </c>
      <c r="L264" s="33"/>
      <c r="M264" s="138" t="s">
        <v>19</v>
      </c>
      <c r="N264" s="139" t="s">
        <v>46</v>
      </c>
      <c r="P264" s="140">
        <f>O264*H264</f>
        <v>0</v>
      </c>
      <c r="Q264" s="140">
        <v>0</v>
      </c>
      <c r="R264" s="140">
        <f>Q264*H264</f>
        <v>0</v>
      </c>
      <c r="S264" s="140">
        <v>0</v>
      </c>
      <c r="T264" s="140">
        <f>S264*H264</f>
        <v>0</v>
      </c>
      <c r="U264" s="141" t="s">
        <v>19</v>
      </c>
      <c r="AR264" s="142" t="s">
        <v>179</v>
      </c>
      <c r="AT264" s="142" t="s">
        <v>174</v>
      </c>
      <c r="AU264" s="142" t="s">
        <v>84</v>
      </c>
      <c r="AY264" s="18" t="s">
        <v>172</v>
      </c>
      <c r="BE264" s="143">
        <f>IF(N264="základní",J264,0)</f>
        <v>0</v>
      </c>
      <c r="BF264" s="143">
        <f>IF(N264="snížená",J264,0)</f>
        <v>0</v>
      </c>
      <c r="BG264" s="143">
        <f>IF(N264="zákl. přenesená",J264,0)</f>
        <v>0</v>
      </c>
      <c r="BH264" s="143">
        <f>IF(N264="sníž. přenesená",J264,0)</f>
        <v>0</v>
      </c>
      <c r="BI264" s="143">
        <f>IF(N264="nulová",J264,0)</f>
        <v>0</v>
      </c>
      <c r="BJ264" s="18" t="s">
        <v>82</v>
      </c>
      <c r="BK264" s="143">
        <f>ROUND(I264*H264,2)</f>
        <v>0</v>
      </c>
      <c r="BL264" s="18" t="s">
        <v>179</v>
      </c>
      <c r="BM264" s="142" t="s">
        <v>338</v>
      </c>
    </row>
    <row r="265" spans="2:65" s="1" customFormat="1">
      <c r="B265" s="33"/>
      <c r="D265" s="144" t="s">
        <v>180</v>
      </c>
      <c r="F265" s="145" t="s">
        <v>339</v>
      </c>
      <c r="I265" s="146"/>
      <c r="L265" s="33"/>
      <c r="M265" s="147"/>
      <c r="U265" s="54"/>
      <c r="AT265" s="18" t="s">
        <v>180</v>
      </c>
      <c r="AU265" s="18" t="s">
        <v>84</v>
      </c>
    </row>
    <row r="266" spans="2:65" s="12" customFormat="1">
      <c r="B266" s="148"/>
      <c r="D266" s="149" t="s">
        <v>182</v>
      </c>
      <c r="E266" s="150" t="s">
        <v>19</v>
      </c>
      <c r="F266" s="151" t="s">
        <v>323</v>
      </c>
      <c r="H266" s="150" t="s">
        <v>19</v>
      </c>
      <c r="I266" s="152"/>
      <c r="L266" s="148"/>
      <c r="M266" s="153"/>
      <c r="U266" s="154"/>
      <c r="AT266" s="150" t="s">
        <v>182</v>
      </c>
      <c r="AU266" s="150" t="s">
        <v>84</v>
      </c>
      <c r="AV266" s="12" t="s">
        <v>82</v>
      </c>
      <c r="AW266" s="12" t="s">
        <v>37</v>
      </c>
      <c r="AX266" s="12" t="s">
        <v>75</v>
      </c>
      <c r="AY266" s="150" t="s">
        <v>172</v>
      </c>
    </row>
    <row r="267" spans="2:65" s="13" customFormat="1">
      <c r="B267" s="155"/>
      <c r="D267" s="149" t="s">
        <v>182</v>
      </c>
      <c r="E267" s="156" t="s">
        <v>19</v>
      </c>
      <c r="F267" s="157" t="s">
        <v>340</v>
      </c>
      <c r="H267" s="158">
        <v>7.8</v>
      </c>
      <c r="I267" s="159"/>
      <c r="L267" s="155"/>
      <c r="M267" s="160"/>
      <c r="U267" s="161"/>
      <c r="AT267" s="156" t="s">
        <v>182</v>
      </c>
      <c r="AU267" s="156" t="s">
        <v>84</v>
      </c>
      <c r="AV267" s="13" t="s">
        <v>84</v>
      </c>
      <c r="AW267" s="13" t="s">
        <v>37</v>
      </c>
      <c r="AX267" s="13" t="s">
        <v>75</v>
      </c>
      <c r="AY267" s="156" t="s">
        <v>172</v>
      </c>
    </row>
    <row r="268" spans="2:65" s="14" customFormat="1">
      <c r="B268" s="162"/>
      <c r="D268" s="149" t="s">
        <v>182</v>
      </c>
      <c r="E268" s="163" t="s">
        <v>19</v>
      </c>
      <c r="F268" s="164" t="s">
        <v>185</v>
      </c>
      <c r="H268" s="165">
        <v>7.8</v>
      </c>
      <c r="I268" s="166"/>
      <c r="L268" s="162"/>
      <c r="M268" s="167"/>
      <c r="U268" s="168"/>
      <c r="AT268" s="163" t="s">
        <v>182</v>
      </c>
      <c r="AU268" s="163" t="s">
        <v>84</v>
      </c>
      <c r="AV268" s="14" t="s">
        <v>179</v>
      </c>
      <c r="AW268" s="14" t="s">
        <v>37</v>
      </c>
      <c r="AX268" s="14" t="s">
        <v>82</v>
      </c>
      <c r="AY268" s="163" t="s">
        <v>172</v>
      </c>
    </row>
    <row r="269" spans="2:65" s="1" customFormat="1" ht="16.5" customHeight="1">
      <c r="B269" s="33"/>
      <c r="C269" s="131" t="s">
        <v>232</v>
      </c>
      <c r="D269" s="131" t="s">
        <v>174</v>
      </c>
      <c r="E269" s="132" t="s">
        <v>341</v>
      </c>
      <c r="F269" s="133" t="s">
        <v>342</v>
      </c>
      <c r="G269" s="134" t="s">
        <v>177</v>
      </c>
      <c r="H269" s="135">
        <v>26.55</v>
      </c>
      <c r="I269" s="136"/>
      <c r="J269" s="137">
        <f>ROUND(I269*H269,2)</f>
        <v>0</v>
      </c>
      <c r="K269" s="133" t="s">
        <v>178</v>
      </c>
      <c r="L269" s="33"/>
      <c r="M269" s="138" t="s">
        <v>19</v>
      </c>
      <c r="N269" s="139" t="s">
        <v>46</v>
      </c>
      <c r="P269" s="140">
        <f>O269*H269</f>
        <v>0</v>
      </c>
      <c r="Q269" s="140">
        <v>0</v>
      </c>
      <c r="R269" s="140">
        <f>Q269*H269</f>
        <v>0</v>
      </c>
      <c r="S269" s="140">
        <v>0</v>
      </c>
      <c r="T269" s="140">
        <f>S269*H269</f>
        <v>0</v>
      </c>
      <c r="U269" s="141" t="s">
        <v>19</v>
      </c>
      <c r="AR269" s="142" t="s">
        <v>179</v>
      </c>
      <c r="AT269" s="142" t="s">
        <v>174</v>
      </c>
      <c r="AU269" s="142" t="s">
        <v>84</v>
      </c>
      <c r="AY269" s="18" t="s">
        <v>172</v>
      </c>
      <c r="BE269" s="143">
        <f>IF(N269="základní",J269,0)</f>
        <v>0</v>
      </c>
      <c r="BF269" s="143">
        <f>IF(N269="snížená",J269,0)</f>
        <v>0</v>
      </c>
      <c r="BG269" s="143">
        <f>IF(N269="zákl. přenesená",J269,0)</f>
        <v>0</v>
      </c>
      <c r="BH269" s="143">
        <f>IF(N269="sníž. přenesená",J269,0)</f>
        <v>0</v>
      </c>
      <c r="BI269" s="143">
        <f>IF(N269="nulová",J269,0)</f>
        <v>0</v>
      </c>
      <c r="BJ269" s="18" t="s">
        <v>82</v>
      </c>
      <c r="BK269" s="143">
        <f>ROUND(I269*H269,2)</f>
        <v>0</v>
      </c>
      <c r="BL269" s="18" t="s">
        <v>179</v>
      </c>
      <c r="BM269" s="142" t="s">
        <v>343</v>
      </c>
    </row>
    <row r="270" spans="2:65" s="1" customFormat="1">
      <c r="B270" s="33"/>
      <c r="D270" s="144" t="s">
        <v>180</v>
      </c>
      <c r="F270" s="145" t="s">
        <v>344</v>
      </c>
      <c r="I270" s="146"/>
      <c r="L270" s="33"/>
      <c r="M270" s="147"/>
      <c r="U270" s="54"/>
      <c r="AT270" s="18" t="s">
        <v>180</v>
      </c>
      <c r="AU270" s="18" t="s">
        <v>84</v>
      </c>
    </row>
    <row r="271" spans="2:65" s="12" customFormat="1">
      <c r="B271" s="148"/>
      <c r="D271" s="149" t="s">
        <v>182</v>
      </c>
      <c r="E271" s="150" t="s">
        <v>19</v>
      </c>
      <c r="F271" s="151" t="s">
        <v>345</v>
      </c>
      <c r="H271" s="150" t="s">
        <v>19</v>
      </c>
      <c r="I271" s="152"/>
      <c r="L271" s="148"/>
      <c r="M271" s="153"/>
      <c r="U271" s="154"/>
      <c r="AT271" s="150" t="s">
        <v>182</v>
      </c>
      <c r="AU271" s="150" t="s">
        <v>84</v>
      </c>
      <c r="AV271" s="12" t="s">
        <v>82</v>
      </c>
      <c r="AW271" s="12" t="s">
        <v>37</v>
      </c>
      <c r="AX271" s="12" t="s">
        <v>75</v>
      </c>
      <c r="AY271" s="150" t="s">
        <v>172</v>
      </c>
    </row>
    <row r="272" spans="2:65" s="13" customFormat="1">
      <c r="B272" s="155"/>
      <c r="D272" s="149" t="s">
        <v>182</v>
      </c>
      <c r="E272" s="156" t="s">
        <v>19</v>
      </c>
      <c r="F272" s="157" t="s">
        <v>346</v>
      </c>
      <c r="H272" s="158">
        <v>9</v>
      </c>
      <c r="I272" s="159"/>
      <c r="L272" s="155"/>
      <c r="M272" s="160"/>
      <c r="U272" s="161"/>
      <c r="AT272" s="156" t="s">
        <v>182</v>
      </c>
      <c r="AU272" s="156" t="s">
        <v>84</v>
      </c>
      <c r="AV272" s="13" t="s">
        <v>84</v>
      </c>
      <c r="AW272" s="13" t="s">
        <v>37</v>
      </c>
      <c r="AX272" s="13" t="s">
        <v>75</v>
      </c>
      <c r="AY272" s="156" t="s">
        <v>172</v>
      </c>
    </row>
    <row r="273" spans="2:65" s="13" customFormat="1">
      <c r="B273" s="155"/>
      <c r="D273" s="149" t="s">
        <v>182</v>
      </c>
      <c r="E273" s="156" t="s">
        <v>19</v>
      </c>
      <c r="F273" s="157" t="s">
        <v>347</v>
      </c>
      <c r="H273" s="158">
        <v>17.55</v>
      </c>
      <c r="I273" s="159"/>
      <c r="L273" s="155"/>
      <c r="M273" s="160"/>
      <c r="U273" s="161"/>
      <c r="AT273" s="156" t="s">
        <v>182</v>
      </c>
      <c r="AU273" s="156" t="s">
        <v>84</v>
      </c>
      <c r="AV273" s="13" t="s">
        <v>84</v>
      </c>
      <c r="AW273" s="13" t="s">
        <v>37</v>
      </c>
      <c r="AX273" s="13" t="s">
        <v>75</v>
      </c>
      <c r="AY273" s="156" t="s">
        <v>172</v>
      </c>
    </row>
    <row r="274" spans="2:65" s="14" customFormat="1">
      <c r="B274" s="162"/>
      <c r="D274" s="149" t="s">
        <v>182</v>
      </c>
      <c r="E274" s="163" t="s">
        <v>19</v>
      </c>
      <c r="F274" s="164" t="s">
        <v>185</v>
      </c>
      <c r="H274" s="165">
        <v>26.55</v>
      </c>
      <c r="I274" s="166"/>
      <c r="L274" s="162"/>
      <c r="M274" s="167"/>
      <c r="U274" s="168"/>
      <c r="AT274" s="163" t="s">
        <v>182</v>
      </c>
      <c r="AU274" s="163" t="s">
        <v>84</v>
      </c>
      <c r="AV274" s="14" t="s">
        <v>179</v>
      </c>
      <c r="AW274" s="14" t="s">
        <v>37</v>
      </c>
      <c r="AX274" s="14" t="s">
        <v>82</v>
      </c>
      <c r="AY274" s="163" t="s">
        <v>172</v>
      </c>
    </row>
    <row r="275" spans="2:65" s="1" customFormat="1" ht="16.5" customHeight="1">
      <c r="B275" s="33"/>
      <c r="C275" s="131" t="s">
        <v>7</v>
      </c>
      <c r="D275" s="131" t="s">
        <v>174</v>
      </c>
      <c r="E275" s="132" t="s">
        <v>348</v>
      </c>
      <c r="F275" s="133" t="s">
        <v>349</v>
      </c>
      <c r="G275" s="134" t="s">
        <v>191</v>
      </c>
      <c r="H275" s="135">
        <v>23.024999999999999</v>
      </c>
      <c r="I275" s="136"/>
      <c r="J275" s="137">
        <f>ROUND(I275*H275,2)</f>
        <v>0</v>
      </c>
      <c r="K275" s="133" t="s">
        <v>178</v>
      </c>
      <c r="L275" s="33"/>
      <c r="M275" s="138" t="s">
        <v>19</v>
      </c>
      <c r="N275" s="139" t="s">
        <v>46</v>
      </c>
      <c r="P275" s="140">
        <f>O275*H275</f>
        <v>0</v>
      </c>
      <c r="Q275" s="140">
        <v>0</v>
      </c>
      <c r="R275" s="140">
        <f>Q275*H275</f>
        <v>0</v>
      </c>
      <c r="S275" s="140">
        <v>0</v>
      </c>
      <c r="T275" s="140">
        <f>S275*H275</f>
        <v>0</v>
      </c>
      <c r="U275" s="141" t="s">
        <v>19</v>
      </c>
      <c r="AR275" s="142" t="s">
        <v>179</v>
      </c>
      <c r="AT275" s="142" t="s">
        <v>174</v>
      </c>
      <c r="AU275" s="142" t="s">
        <v>84</v>
      </c>
      <c r="AY275" s="18" t="s">
        <v>172</v>
      </c>
      <c r="BE275" s="143">
        <f>IF(N275="základní",J275,0)</f>
        <v>0</v>
      </c>
      <c r="BF275" s="143">
        <f>IF(N275="snížená",J275,0)</f>
        <v>0</v>
      </c>
      <c r="BG275" s="143">
        <f>IF(N275="zákl. přenesená",J275,0)</f>
        <v>0</v>
      </c>
      <c r="BH275" s="143">
        <f>IF(N275="sníž. přenesená",J275,0)</f>
        <v>0</v>
      </c>
      <c r="BI275" s="143">
        <f>IF(N275="nulová",J275,0)</f>
        <v>0</v>
      </c>
      <c r="BJ275" s="18" t="s">
        <v>82</v>
      </c>
      <c r="BK275" s="143">
        <f>ROUND(I275*H275,2)</f>
        <v>0</v>
      </c>
      <c r="BL275" s="18" t="s">
        <v>179</v>
      </c>
      <c r="BM275" s="142" t="s">
        <v>350</v>
      </c>
    </row>
    <row r="276" spans="2:65" s="1" customFormat="1">
      <c r="B276" s="33"/>
      <c r="D276" s="144" t="s">
        <v>180</v>
      </c>
      <c r="F276" s="145" t="s">
        <v>351</v>
      </c>
      <c r="I276" s="146"/>
      <c r="L276" s="33"/>
      <c r="M276" s="147"/>
      <c r="U276" s="54"/>
      <c r="AT276" s="18" t="s">
        <v>180</v>
      </c>
      <c r="AU276" s="18" t="s">
        <v>84</v>
      </c>
    </row>
    <row r="277" spans="2:65" s="12" customFormat="1">
      <c r="B277" s="148"/>
      <c r="D277" s="149" t="s">
        <v>182</v>
      </c>
      <c r="E277" s="150" t="s">
        <v>19</v>
      </c>
      <c r="F277" s="151" t="s">
        <v>265</v>
      </c>
      <c r="H277" s="150" t="s">
        <v>19</v>
      </c>
      <c r="I277" s="152"/>
      <c r="L277" s="148"/>
      <c r="M277" s="153"/>
      <c r="U277" s="154"/>
      <c r="AT277" s="150" t="s">
        <v>182</v>
      </c>
      <c r="AU277" s="150" t="s">
        <v>84</v>
      </c>
      <c r="AV277" s="12" t="s">
        <v>82</v>
      </c>
      <c r="AW277" s="12" t="s">
        <v>37</v>
      </c>
      <c r="AX277" s="12" t="s">
        <v>75</v>
      </c>
      <c r="AY277" s="150" t="s">
        <v>172</v>
      </c>
    </row>
    <row r="278" spans="2:65" s="12" customFormat="1">
      <c r="B278" s="148"/>
      <c r="D278" s="149" t="s">
        <v>182</v>
      </c>
      <c r="E278" s="150" t="s">
        <v>19</v>
      </c>
      <c r="F278" s="151" t="s">
        <v>244</v>
      </c>
      <c r="H278" s="150" t="s">
        <v>19</v>
      </c>
      <c r="I278" s="152"/>
      <c r="L278" s="148"/>
      <c r="M278" s="153"/>
      <c r="U278" s="154"/>
      <c r="AT278" s="150" t="s">
        <v>182</v>
      </c>
      <c r="AU278" s="150" t="s">
        <v>84</v>
      </c>
      <c r="AV278" s="12" t="s">
        <v>82</v>
      </c>
      <c r="AW278" s="12" t="s">
        <v>37</v>
      </c>
      <c r="AX278" s="12" t="s">
        <v>75</v>
      </c>
      <c r="AY278" s="150" t="s">
        <v>172</v>
      </c>
    </row>
    <row r="279" spans="2:65" s="13" customFormat="1">
      <c r="B279" s="155"/>
      <c r="D279" s="149" t="s">
        <v>182</v>
      </c>
      <c r="E279" s="156" t="s">
        <v>19</v>
      </c>
      <c r="F279" s="157" t="s">
        <v>352</v>
      </c>
      <c r="H279" s="158">
        <v>3.3849999999999998</v>
      </c>
      <c r="I279" s="159"/>
      <c r="L279" s="155"/>
      <c r="M279" s="160"/>
      <c r="U279" s="161"/>
      <c r="AT279" s="156" t="s">
        <v>182</v>
      </c>
      <c r="AU279" s="156" t="s">
        <v>84</v>
      </c>
      <c r="AV279" s="13" t="s">
        <v>84</v>
      </c>
      <c r="AW279" s="13" t="s">
        <v>37</v>
      </c>
      <c r="AX279" s="13" t="s">
        <v>75</v>
      </c>
      <c r="AY279" s="156" t="s">
        <v>172</v>
      </c>
    </row>
    <row r="280" spans="2:65" s="12" customFormat="1">
      <c r="B280" s="148"/>
      <c r="D280" s="149" t="s">
        <v>182</v>
      </c>
      <c r="E280" s="150" t="s">
        <v>19</v>
      </c>
      <c r="F280" s="151" t="s">
        <v>249</v>
      </c>
      <c r="H280" s="150" t="s">
        <v>19</v>
      </c>
      <c r="I280" s="152"/>
      <c r="L280" s="148"/>
      <c r="M280" s="153"/>
      <c r="U280" s="154"/>
      <c r="AT280" s="150" t="s">
        <v>182</v>
      </c>
      <c r="AU280" s="150" t="s">
        <v>84</v>
      </c>
      <c r="AV280" s="12" t="s">
        <v>82</v>
      </c>
      <c r="AW280" s="12" t="s">
        <v>37</v>
      </c>
      <c r="AX280" s="12" t="s">
        <v>75</v>
      </c>
      <c r="AY280" s="150" t="s">
        <v>172</v>
      </c>
    </row>
    <row r="281" spans="2:65" s="13" customFormat="1">
      <c r="B281" s="155"/>
      <c r="D281" s="149" t="s">
        <v>182</v>
      </c>
      <c r="E281" s="156" t="s">
        <v>19</v>
      </c>
      <c r="F281" s="157" t="s">
        <v>353</v>
      </c>
      <c r="H281" s="158">
        <v>12.478</v>
      </c>
      <c r="I281" s="159"/>
      <c r="L281" s="155"/>
      <c r="M281" s="160"/>
      <c r="U281" s="161"/>
      <c r="AT281" s="156" t="s">
        <v>182</v>
      </c>
      <c r="AU281" s="156" t="s">
        <v>84</v>
      </c>
      <c r="AV281" s="13" t="s">
        <v>84</v>
      </c>
      <c r="AW281" s="13" t="s">
        <v>37</v>
      </c>
      <c r="AX281" s="13" t="s">
        <v>75</v>
      </c>
      <c r="AY281" s="156" t="s">
        <v>172</v>
      </c>
    </row>
    <row r="282" spans="2:65" s="13" customFormat="1">
      <c r="B282" s="155"/>
      <c r="D282" s="149" t="s">
        <v>182</v>
      </c>
      <c r="E282" s="156" t="s">
        <v>19</v>
      </c>
      <c r="F282" s="157" t="s">
        <v>354</v>
      </c>
      <c r="H282" s="158">
        <v>4.7919999999999998</v>
      </c>
      <c r="I282" s="159"/>
      <c r="L282" s="155"/>
      <c r="M282" s="160"/>
      <c r="U282" s="161"/>
      <c r="AT282" s="156" t="s">
        <v>182</v>
      </c>
      <c r="AU282" s="156" t="s">
        <v>84</v>
      </c>
      <c r="AV282" s="13" t="s">
        <v>84</v>
      </c>
      <c r="AW282" s="13" t="s">
        <v>37</v>
      </c>
      <c r="AX282" s="13" t="s">
        <v>75</v>
      </c>
      <c r="AY282" s="156" t="s">
        <v>172</v>
      </c>
    </row>
    <row r="283" spans="2:65" s="12" customFormat="1">
      <c r="B283" s="148"/>
      <c r="D283" s="149" t="s">
        <v>182</v>
      </c>
      <c r="E283" s="150" t="s">
        <v>19</v>
      </c>
      <c r="F283" s="151" t="s">
        <v>256</v>
      </c>
      <c r="H283" s="150" t="s">
        <v>19</v>
      </c>
      <c r="I283" s="152"/>
      <c r="L283" s="148"/>
      <c r="M283" s="153"/>
      <c r="U283" s="154"/>
      <c r="AT283" s="150" t="s">
        <v>182</v>
      </c>
      <c r="AU283" s="150" t="s">
        <v>84</v>
      </c>
      <c r="AV283" s="12" t="s">
        <v>82</v>
      </c>
      <c r="AW283" s="12" t="s">
        <v>37</v>
      </c>
      <c r="AX283" s="12" t="s">
        <v>75</v>
      </c>
      <c r="AY283" s="150" t="s">
        <v>172</v>
      </c>
    </row>
    <row r="284" spans="2:65" s="13" customFormat="1">
      <c r="B284" s="155"/>
      <c r="D284" s="149" t="s">
        <v>182</v>
      </c>
      <c r="E284" s="156" t="s">
        <v>19</v>
      </c>
      <c r="F284" s="157" t="s">
        <v>355</v>
      </c>
      <c r="H284" s="158">
        <v>2.37</v>
      </c>
      <c r="I284" s="159"/>
      <c r="L284" s="155"/>
      <c r="M284" s="160"/>
      <c r="U284" s="161"/>
      <c r="AT284" s="156" t="s">
        <v>182</v>
      </c>
      <c r="AU284" s="156" t="s">
        <v>84</v>
      </c>
      <c r="AV284" s="13" t="s">
        <v>84</v>
      </c>
      <c r="AW284" s="13" t="s">
        <v>37</v>
      </c>
      <c r="AX284" s="13" t="s">
        <v>75</v>
      </c>
      <c r="AY284" s="156" t="s">
        <v>172</v>
      </c>
    </row>
    <row r="285" spans="2:65" s="14" customFormat="1">
      <c r="B285" s="162"/>
      <c r="D285" s="149" t="s">
        <v>182</v>
      </c>
      <c r="E285" s="163" t="s">
        <v>19</v>
      </c>
      <c r="F285" s="164" t="s">
        <v>185</v>
      </c>
      <c r="H285" s="165">
        <v>23.025000000000002</v>
      </c>
      <c r="I285" s="166"/>
      <c r="L285" s="162"/>
      <c r="M285" s="167"/>
      <c r="U285" s="168"/>
      <c r="AT285" s="163" t="s">
        <v>182</v>
      </c>
      <c r="AU285" s="163" t="s">
        <v>84</v>
      </c>
      <c r="AV285" s="14" t="s">
        <v>179</v>
      </c>
      <c r="AW285" s="14" t="s">
        <v>37</v>
      </c>
      <c r="AX285" s="14" t="s">
        <v>82</v>
      </c>
      <c r="AY285" s="163" t="s">
        <v>172</v>
      </c>
    </row>
    <row r="286" spans="2:65" s="1" customFormat="1" ht="16.5" customHeight="1">
      <c r="B286" s="33"/>
      <c r="C286" s="131" t="s">
        <v>241</v>
      </c>
      <c r="D286" s="131" t="s">
        <v>174</v>
      </c>
      <c r="E286" s="132" t="s">
        <v>356</v>
      </c>
      <c r="F286" s="133" t="s">
        <v>357</v>
      </c>
      <c r="G286" s="134" t="s">
        <v>177</v>
      </c>
      <c r="H286" s="135">
        <v>237.64</v>
      </c>
      <c r="I286" s="136"/>
      <c r="J286" s="137">
        <f>ROUND(I286*H286,2)</f>
        <v>0</v>
      </c>
      <c r="K286" s="133" t="s">
        <v>178</v>
      </c>
      <c r="L286" s="33"/>
      <c r="M286" s="138" t="s">
        <v>19</v>
      </c>
      <c r="N286" s="139" t="s">
        <v>46</v>
      </c>
      <c r="P286" s="140">
        <f>O286*H286</f>
        <v>0</v>
      </c>
      <c r="Q286" s="140">
        <v>0</v>
      </c>
      <c r="R286" s="140">
        <f>Q286*H286</f>
        <v>0</v>
      </c>
      <c r="S286" s="140">
        <v>0</v>
      </c>
      <c r="T286" s="140">
        <f>S286*H286</f>
        <v>0</v>
      </c>
      <c r="U286" s="141" t="s">
        <v>19</v>
      </c>
      <c r="AR286" s="142" t="s">
        <v>179</v>
      </c>
      <c r="AT286" s="142" t="s">
        <v>174</v>
      </c>
      <c r="AU286" s="142" t="s">
        <v>84</v>
      </c>
      <c r="AY286" s="18" t="s">
        <v>172</v>
      </c>
      <c r="BE286" s="143">
        <f>IF(N286="základní",J286,0)</f>
        <v>0</v>
      </c>
      <c r="BF286" s="143">
        <f>IF(N286="snížená",J286,0)</f>
        <v>0</v>
      </c>
      <c r="BG286" s="143">
        <f>IF(N286="zákl. přenesená",J286,0)</f>
        <v>0</v>
      </c>
      <c r="BH286" s="143">
        <f>IF(N286="sníž. přenesená",J286,0)</f>
        <v>0</v>
      </c>
      <c r="BI286" s="143">
        <f>IF(N286="nulová",J286,0)</f>
        <v>0</v>
      </c>
      <c r="BJ286" s="18" t="s">
        <v>82</v>
      </c>
      <c r="BK286" s="143">
        <f>ROUND(I286*H286,2)</f>
        <v>0</v>
      </c>
      <c r="BL286" s="18" t="s">
        <v>179</v>
      </c>
      <c r="BM286" s="142" t="s">
        <v>358</v>
      </c>
    </row>
    <row r="287" spans="2:65" s="1" customFormat="1">
      <c r="B287" s="33"/>
      <c r="D287" s="144" t="s">
        <v>180</v>
      </c>
      <c r="F287" s="145" t="s">
        <v>359</v>
      </c>
      <c r="I287" s="146"/>
      <c r="L287" s="33"/>
      <c r="M287" s="147"/>
      <c r="U287" s="54"/>
      <c r="AT287" s="18" t="s">
        <v>180</v>
      </c>
      <c r="AU287" s="18" t="s">
        <v>84</v>
      </c>
    </row>
    <row r="288" spans="2:65" s="12" customFormat="1">
      <c r="B288" s="148"/>
      <c r="D288" s="149" t="s">
        <v>182</v>
      </c>
      <c r="E288" s="150" t="s">
        <v>19</v>
      </c>
      <c r="F288" s="151" t="s">
        <v>360</v>
      </c>
      <c r="H288" s="150" t="s">
        <v>19</v>
      </c>
      <c r="I288" s="152"/>
      <c r="L288" s="148"/>
      <c r="M288" s="153"/>
      <c r="U288" s="154"/>
      <c r="AT288" s="150" t="s">
        <v>182</v>
      </c>
      <c r="AU288" s="150" t="s">
        <v>84</v>
      </c>
      <c r="AV288" s="12" t="s">
        <v>82</v>
      </c>
      <c r="AW288" s="12" t="s">
        <v>37</v>
      </c>
      <c r="AX288" s="12" t="s">
        <v>75</v>
      </c>
      <c r="AY288" s="150" t="s">
        <v>172</v>
      </c>
    </row>
    <row r="289" spans="2:65" s="13" customFormat="1">
      <c r="B289" s="155"/>
      <c r="D289" s="149" t="s">
        <v>182</v>
      </c>
      <c r="E289" s="156" t="s">
        <v>19</v>
      </c>
      <c r="F289" s="157" t="s">
        <v>361</v>
      </c>
      <c r="H289" s="158">
        <v>117.84</v>
      </c>
      <c r="I289" s="159"/>
      <c r="L289" s="155"/>
      <c r="M289" s="160"/>
      <c r="U289" s="161"/>
      <c r="AT289" s="156" t="s">
        <v>182</v>
      </c>
      <c r="AU289" s="156" t="s">
        <v>84</v>
      </c>
      <c r="AV289" s="13" t="s">
        <v>84</v>
      </c>
      <c r="AW289" s="13" t="s">
        <v>37</v>
      </c>
      <c r="AX289" s="13" t="s">
        <v>75</v>
      </c>
      <c r="AY289" s="156" t="s">
        <v>172</v>
      </c>
    </row>
    <row r="290" spans="2:65" s="12" customFormat="1">
      <c r="B290" s="148"/>
      <c r="D290" s="149" t="s">
        <v>182</v>
      </c>
      <c r="E290" s="150" t="s">
        <v>19</v>
      </c>
      <c r="F290" s="151" t="s">
        <v>323</v>
      </c>
      <c r="H290" s="150" t="s">
        <v>19</v>
      </c>
      <c r="I290" s="152"/>
      <c r="L290" s="148"/>
      <c r="M290" s="153"/>
      <c r="U290" s="154"/>
      <c r="AT290" s="150" t="s">
        <v>182</v>
      </c>
      <c r="AU290" s="150" t="s">
        <v>84</v>
      </c>
      <c r="AV290" s="12" t="s">
        <v>82</v>
      </c>
      <c r="AW290" s="12" t="s">
        <v>37</v>
      </c>
      <c r="AX290" s="12" t="s">
        <v>75</v>
      </c>
      <c r="AY290" s="150" t="s">
        <v>172</v>
      </c>
    </row>
    <row r="291" spans="2:65" s="13" customFormat="1">
      <c r="B291" s="155"/>
      <c r="D291" s="149" t="s">
        <v>182</v>
      </c>
      <c r="E291" s="156" t="s">
        <v>19</v>
      </c>
      <c r="F291" s="157" t="s">
        <v>362</v>
      </c>
      <c r="H291" s="158">
        <v>119.8</v>
      </c>
      <c r="I291" s="159"/>
      <c r="L291" s="155"/>
      <c r="M291" s="160"/>
      <c r="U291" s="161"/>
      <c r="AT291" s="156" t="s">
        <v>182</v>
      </c>
      <c r="AU291" s="156" t="s">
        <v>84</v>
      </c>
      <c r="AV291" s="13" t="s">
        <v>84</v>
      </c>
      <c r="AW291" s="13" t="s">
        <v>37</v>
      </c>
      <c r="AX291" s="13" t="s">
        <v>75</v>
      </c>
      <c r="AY291" s="156" t="s">
        <v>172</v>
      </c>
    </row>
    <row r="292" spans="2:65" s="14" customFormat="1">
      <c r="B292" s="162"/>
      <c r="D292" s="149" t="s">
        <v>182</v>
      </c>
      <c r="E292" s="163" t="s">
        <v>19</v>
      </c>
      <c r="F292" s="164" t="s">
        <v>185</v>
      </c>
      <c r="H292" s="165">
        <v>237.64</v>
      </c>
      <c r="I292" s="166"/>
      <c r="L292" s="162"/>
      <c r="M292" s="167"/>
      <c r="U292" s="168"/>
      <c r="AT292" s="163" t="s">
        <v>182</v>
      </c>
      <c r="AU292" s="163" t="s">
        <v>84</v>
      </c>
      <c r="AV292" s="14" t="s">
        <v>179</v>
      </c>
      <c r="AW292" s="14" t="s">
        <v>37</v>
      </c>
      <c r="AX292" s="14" t="s">
        <v>82</v>
      </c>
      <c r="AY292" s="163" t="s">
        <v>172</v>
      </c>
    </row>
    <row r="293" spans="2:65" s="1" customFormat="1" ht="16.5" customHeight="1">
      <c r="B293" s="33"/>
      <c r="C293" s="131" t="s">
        <v>363</v>
      </c>
      <c r="D293" s="131" t="s">
        <v>174</v>
      </c>
      <c r="E293" s="132" t="s">
        <v>364</v>
      </c>
      <c r="F293" s="133" t="s">
        <v>365</v>
      </c>
      <c r="G293" s="134" t="s">
        <v>225</v>
      </c>
      <c r="H293" s="135">
        <v>1.5720000000000001</v>
      </c>
      <c r="I293" s="136"/>
      <c r="J293" s="137">
        <f>ROUND(I293*H293,2)</f>
        <v>0</v>
      </c>
      <c r="K293" s="133" t="s">
        <v>178</v>
      </c>
      <c r="L293" s="33"/>
      <c r="M293" s="138" t="s">
        <v>19</v>
      </c>
      <c r="N293" s="139" t="s">
        <v>46</v>
      </c>
      <c r="P293" s="140">
        <f>O293*H293</f>
        <v>0</v>
      </c>
      <c r="Q293" s="140">
        <v>0</v>
      </c>
      <c r="R293" s="140">
        <f>Q293*H293</f>
        <v>0</v>
      </c>
      <c r="S293" s="140">
        <v>0</v>
      </c>
      <c r="T293" s="140">
        <f>S293*H293</f>
        <v>0</v>
      </c>
      <c r="U293" s="141" t="s">
        <v>19</v>
      </c>
      <c r="AR293" s="142" t="s">
        <v>179</v>
      </c>
      <c r="AT293" s="142" t="s">
        <v>174</v>
      </c>
      <c r="AU293" s="142" t="s">
        <v>84</v>
      </c>
      <c r="AY293" s="18" t="s">
        <v>172</v>
      </c>
      <c r="BE293" s="143">
        <f>IF(N293="základní",J293,0)</f>
        <v>0</v>
      </c>
      <c r="BF293" s="143">
        <f>IF(N293="snížená",J293,0)</f>
        <v>0</v>
      </c>
      <c r="BG293" s="143">
        <f>IF(N293="zákl. přenesená",J293,0)</f>
        <v>0</v>
      </c>
      <c r="BH293" s="143">
        <f>IF(N293="sníž. přenesená",J293,0)</f>
        <v>0</v>
      </c>
      <c r="BI293" s="143">
        <f>IF(N293="nulová",J293,0)</f>
        <v>0</v>
      </c>
      <c r="BJ293" s="18" t="s">
        <v>82</v>
      </c>
      <c r="BK293" s="143">
        <f>ROUND(I293*H293,2)</f>
        <v>0</v>
      </c>
      <c r="BL293" s="18" t="s">
        <v>179</v>
      </c>
      <c r="BM293" s="142" t="s">
        <v>366</v>
      </c>
    </row>
    <row r="294" spans="2:65" s="1" customFormat="1">
      <c r="B294" s="33"/>
      <c r="D294" s="144" t="s">
        <v>180</v>
      </c>
      <c r="F294" s="145" t="s">
        <v>367</v>
      </c>
      <c r="I294" s="146"/>
      <c r="L294" s="33"/>
      <c r="M294" s="147"/>
      <c r="U294" s="54"/>
      <c r="AT294" s="18" t="s">
        <v>180</v>
      </c>
      <c r="AU294" s="18" t="s">
        <v>84</v>
      </c>
    </row>
    <row r="295" spans="2:65" s="13" customFormat="1">
      <c r="B295" s="155"/>
      <c r="D295" s="149" t="s">
        <v>182</v>
      </c>
      <c r="E295" s="156" t="s">
        <v>19</v>
      </c>
      <c r="F295" s="157" t="s">
        <v>368</v>
      </c>
      <c r="H295" s="158">
        <v>1.5720000000000001</v>
      </c>
      <c r="I295" s="159"/>
      <c r="L295" s="155"/>
      <c r="M295" s="160"/>
      <c r="U295" s="161"/>
      <c r="AT295" s="156" t="s">
        <v>182</v>
      </c>
      <c r="AU295" s="156" t="s">
        <v>84</v>
      </c>
      <c r="AV295" s="13" t="s">
        <v>84</v>
      </c>
      <c r="AW295" s="13" t="s">
        <v>37</v>
      </c>
      <c r="AX295" s="13" t="s">
        <v>75</v>
      </c>
      <c r="AY295" s="156" t="s">
        <v>172</v>
      </c>
    </row>
    <row r="296" spans="2:65" s="14" customFormat="1">
      <c r="B296" s="162"/>
      <c r="D296" s="149" t="s">
        <v>182</v>
      </c>
      <c r="E296" s="163" t="s">
        <v>19</v>
      </c>
      <c r="F296" s="164" t="s">
        <v>185</v>
      </c>
      <c r="H296" s="165">
        <v>1.5720000000000001</v>
      </c>
      <c r="I296" s="166"/>
      <c r="L296" s="162"/>
      <c r="M296" s="167"/>
      <c r="U296" s="168"/>
      <c r="AT296" s="163" t="s">
        <v>182</v>
      </c>
      <c r="AU296" s="163" t="s">
        <v>84</v>
      </c>
      <c r="AV296" s="14" t="s">
        <v>179</v>
      </c>
      <c r="AW296" s="14" t="s">
        <v>37</v>
      </c>
      <c r="AX296" s="14" t="s">
        <v>82</v>
      </c>
      <c r="AY296" s="163" t="s">
        <v>172</v>
      </c>
    </row>
    <row r="297" spans="2:65" s="1" customFormat="1" ht="24.2" customHeight="1">
      <c r="B297" s="33"/>
      <c r="C297" s="131" t="s">
        <v>263</v>
      </c>
      <c r="D297" s="131" t="s">
        <v>174</v>
      </c>
      <c r="E297" s="132" t="s">
        <v>369</v>
      </c>
      <c r="F297" s="133" t="s">
        <v>370</v>
      </c>
      <c r="G297" s="134" t="s">
        <v>177</v>
      </c>
      <c r="H297" s="135">
        <v>389.90499999999997</v>
      </c>
      <c r="I297" s="136"/>
      <c r="J297" s="137">
        <f>ROUND(I297*H297,2)</f>
        <v>0</v>
      </c>
      <c r="K297" s="133" t="s">
        <v>178</v>
      </c>
      <c r="L297" s="33"/>
      <c r="M297" s="138" t="s">
        <v>19</v>
      </c>
      <c r="N297" s="139" t="s">
        <v>46</v>
      </c>
      <c r="P297" s="140">
        <f>O297*H297</f>
        <v>0</v>
      </c>
      <c r="Q297" s="140">
        <v>0</v>
      </c>
      <c r="R297" s="140">
        <f>Q297*H297</f>
        <v>0</v>
      </c>
      <c r="S297" s="140">
        <v>0</v>
      </c>
      <c r="T297" s="140">
        <f>S297*H297</f>
        <v>0</v>
      </c>
      <c r="U297" s="141" t="s">
        <v>19</v>
      </c>
      <c r="AR297" s="142" t="s">
        <v>179</v>
      </c>
      <c r="AT297" s="142" t="s">
        <v>174</v>
      </c>
      <c r="AU297" s="142" t="s">
        <v>84</v>
      </c>
      <c r="AY297" s="18" t="s">
        <v>172</v>
      </c>
      <c r="BE297" s="143">
        <f>IF(N297="základní",J297,0)</f>
        <v>0</v>
      </c>
      <c r="BF297" s="143">
        <f>IF(N297="snížená",J297,0)</f>
        <v>0</v>
      </c>
      <c r="BG297" s="143">
        <f>IF(N297="zákl. přenesená",J297,0)</f>
        <v>0</v>
      </c>
      <c r="BH297" s="143">
        <f>IF(N297="sníž. přenesená",J297,0)</f>
        <v>0</v>
      </c>
      <c r="BI297" s="143">
        <f>IF(N297="nulová",J297,0)</f>
        <v>0</v>
      </c>
      <c r="BJ297" s="18" t="s">
        <v>82</v>
      </c>
      <c r="BK297" s="143">
        <f>ROUND(I297*H297,2)</f>
        <v>0</v>
      </c>
      <c r="BL297" s="18" t="s">
        <v>179</v>
      </c>
      <c r="BM297" s="142" t="s">
        <v>371</v>
      </c>
    </row>
    <row r="298" spans="2:65" s="1" customFormat="1">
      <c r="B298" s="33"/>
      <c r="D298" s="144" t="s">
        <v>180</v>
      </c>
      <c r="F298" s="145" t="s">
        <v>372</v>
      </c>
      <c r="I298" s="146"/>
      <c r="L298" s="33"/>
      <c r="M298" s="147"/>
      <c r="U298" s="54"/>
      <c r="AT298" s="18" t="s">
        <v>180</v>
      </c>
      <c r="AU298" s="18" t="s">
        <v>84</v>
      </c>
    </row>
    <row r="299" spans="2:65" s="12" customFormat="1">
      <c r="B299" s="148"/>
      <c r="D299" s="149" t="s">
        <v>182</v>
      </c>
      <c r="E299" s="150" t="s">
        <v>19</v>
      </c>
      <c r="F299" s="151" t="s">
        <v>243</v>
      </c>
      <c r="H299" s="150" t="s">
        <v>19</v>
      </c>
      <c r="I299" s="152"/>
      <c r="L299" s="148"/>
      <c r="M299" s="153"/>
      <c r="U299" s="154"/>
      <c r="AT299" s="150" t="s">
        <v>182</v>
      </c>
      <c r="AU299" s="150" t="s">
        <v>84</v>
      </c>
      <c r="AV299" s="12" t="s">
        <v>82</v>
      </c>
      <c r="AW299" s="12" t="s">
        <v>37</v>
      </c>
      <c r="AX299" s="12" t="s">
        <v>75</v>
      </c>
      <c r="AY299" s="150" t="s">
        <v>172</v>
      </c>
    </row>
    <row r="300" spans="2:65" s="12" customFormat="1">
      <c r="B300" s="148"/>
      <c r="D300" s="149" t="s">
        <v>182</v>
      </c>
      <c r="E300" s="150" t="s">
        <v>19</v>
      </c>
      <c r="F300" s="151" t="s">
        <v>244</v>
      </c>
      <c r="H300" s="150" t="s">
        <v>19</v>
      </c>
      <c r="I300" s="152"/>
      <c r="L300" s="148"/>
      <c r="M300" s="153"/>
      <c r="U300" s="154"/>
      <c r="AT300" s="150" t="s">
        <v>182</v>
      </c>
      <c r="AU300" s="150" t="s">
        <v>84</v>
      </c>
      <c r="AV300" s="12" t="s">
        <v>82</v>
      </c>
      <c r="AW300" s="12" t="s">
        <v>37</v>
      </c>
      <c r="AX300" s="12" t="s">
        <v>75</v>
      </c>
      <c r="AY300" s="150" t="s">
        <v>172</v>
      </c>
    </row>
    <row r="301" spans="2:65" s="13" customFormat="1">
      <c r="B301" s="155"/>
      <c r="D301" s="149" t="s">
        <v>182</v>
      </c>
      <c r="E301" s="156" t="s">
        <v>19</v>
      </c>
      <c r="F301" s="157" t="s">
        <v>373</v>
      </c>
      <c r="H301" s="158">
        <v>2.52</v>
      </c>
      <c r="I301" s="159"/>
      <c r="L301" s="155"/>
      <c r="M301" s="160"/>
      <c r="U301" s="161"/>
      <c r="AT301" s="156" t="s">
        <v>182</v>
      </c>
      <c r="AU301" s="156" t="s">
        <v>84</v>
      </c>
      <c r="AV301" s="13" t="s">
        <v>84</v>
      </c>
      <c r="AW301" s="13" t="s">
        <v>37</v>
      </c>
      <c r="AX301" s="13" t="s">
        <v>75</v>
      </c>
      <c r="AY301" s="156" t="s">
        <v>172</v>
      </c>
    </row>
    <row r="302" spans="2:65" s="13" customFormat="1">
      <c r="B302" s="155"/>
      <c r="D302" s="149" t="s">
        <v>182</v>
      </c>
      <c r="E302" s="156" t="s">
        <v>19</v>
      </c>
      <c r="F302" s="157" t="s">
        <v>373</v>
      </c>
      <c r="H302" s="158">
        <v>2.52</v>
      </c>
      <c r="I302" s="159"/>
      <c r="L302" s="155"/>
      <c r="M302" s="160"/>
      <c r="U302" s="161"/>
      <c r="AT302" s="156" t="s">
        <v>182</v>
      </c>
      <c r="AU302" s="156" t="s">
        <v>84</v>
      </c>
      <c r="AV302" s="13" t="s">
        <v>84</v>
      </c>
      <c r="AW302" s="13" t="s">
        <v>37</v>
      </c>
      <c r="AX302" s="13" t="s">
        <v>75</v>
      </c>
      <c r="AY302" s="156" t="s">
        <v>172</v>
      </c>
    </row>
    <row r="303" spans="2:65" s="13" customFormat="1">
      <c r="B303" s="155"/>
      <c r="D303" s="149" t="s">
        <v>182</v>
      </c>
      <c r="E303" s="156" t="s">
        <v>19</v>
      </c>
      <c r="F303" s="157" t="s">
        <v>374</v>
      </c>
      <c r="H303" s="158">
        <v>7.68</v>
      </c>
      <c r="I303" s="159"/>
      <c r="L303" s="155"/>
      <c r="M303" s="160"/>
      <c r="U303" s="161"/>
      <c r="AT303" s="156" t="s">
        <v>182</v>
      </c>
      <c r="AU303" s="156" t="s">
        <v>84</v>
      </c>
      <c r="AV303" s="13" t="s">
        <v>84</v>
      </c>
      <c r="AW303" s="13" t="s">
        <v>37</v>
      </c>
      <c r="AX303" s="13" t="s">
        <v>75</v>
      </c>
      <c r="AY303" s="156" t="s">
        <v>172</v>
      </c>
    </row>
    <row r="304" spans="2:65" s="15" customFormat="1">
      <c r="B304" s="169"/>
      <c r="D304" s="149" t="s">
        <v>182</v>
      </c>
      <c r="E304" s="170" t="s">
        <v>19</v>
      </c>
      <c r="F304" s="171" t="s">
        <v>248</v>
      </c>
      <c r="H304" s="172">
        <v>12.719999999999999</v>
      </c>
      <c r="I304" s="173"/>
      <c r="L304" s="169"/>
      <c r="M304" s="174"/>
      <c r="U304" s="175"/>
      <c r="AT304" s="170" t="s">
        <v>182</v>
      </c>
      <c r="AU304" s="170" t="s">
        <v>84</v>
      </c>
      <c r="AV304" s="15" t="s">
        <v>92</v>
      </c>
      <c r="AW304" s="15" t="s">
        <v>37</v>
      </c>
      <c r="AX304" s="15" t="s">
        <v>75</v>
      </c>
      <c r="AY304" s="170" t="s">
        <v>172</v>
      </c>
    </row>
    <row r="305" spans="2:51" s="12" customFormat="1">
      <c r="B305" s="148"/>
      <c r="D305" s="149" t="s">
        <v>182</v>
      </c>
      <c r="E305" s="150" t="s">
        <v>19</v>
      </c>
      <c r="F305" s="151" t="s">
        <v>249</v>
      </c>
      <c r="H305" s="150" t="s">
        <v>19</v>
      </c>
      <c r="I305" s="152"/>
      <c r="L305" s="148"/>
      <c r="M305" s="153"/>
      <c r="U305" s="154"/>
      <c r="AT305" s="150" t="s">
        <v>182</v>
      </c>
      <c r="AU305" s="150" t="s">
        <v>84</v>
      </c>
      <c r="AV305" s="12" t="s">
        <v>82</v>
      </c>
      <c r="AW305" s="12" t="s">
        <v>37</v>
      </c>
      <c r="AX305" s="12" t="s">
        <v>75</v>
      </c>
      <c r="AY305" s="150" t="s">
        <v>172</v>
      </c>
    </row>
    <row r="306" spans="2:51" s="13" customFormat="1">
      <c r="B306" s="155"/>
      <c r="D306" s="149" t="s">
        <v>182</v>
      </c>
      <c r="E306" s="156" t="s">
        <v>19</v>
      </c>
      <c r="F306" s="157" t="s">
        <v>375</v>
      </c>
      <c r="H306" s="158">
        <v>5.8739999999999997</v>
      </c>
      <c r="I306" s="159"/>
      <c r="L306" s="155"/>
      <c r="M306" s="160"/>
      <c r="U306" s="161"/>
      <c r="AT306" s="156" t="s">
        <v>182</v>
      </c>
      <c r="AU306" s="156" t="s">
        <v>84</v>
      </c>
      <c r="AV306" s="13" t="s">
        <v>84</v>
      </c>
      <c r="AW306" s="13" t="s">
        <v>37</v>
      </c>
      <c r="AX306" s="13" t="s">
        <v>75</v>
      </c>
      <c r="AY306" s="156" t="s">
        <v>172</v>
      </c>
    </row>
    <row r="307" spans="2:51" s="13" customFormat="1">
      <c r="B307" s="155"/>
      <c r="D307" s="149" t="s">
        <v>182</v>
      </c>
      <c r="E307" s="156" t="s">
        <v>19</v>
      </c>
      <c r="F307" s="157" t="s">
        <v>376</v>
      </c>
      <c r="H307" s="158">
        <v>2.6349999999999998</v>
      </c>
      <c r="I307" s="159"/>
      <c r="L307" s="155"/>
      <c r="M307" s="160"/>
      <c r="U307" s="161"/>
      <c r="AT307" s="156" t="s">
        <v>182</v>
      </c>
      <c r="AU307" s="156" t="s">
        <v>84</v>
      </c>
      <c r="AV307" s="13" t="s">
        <v>84</v>
      </c>
      <c r="AW307" s="13" t="s">
        <v>37</v>
      </c>
      <c r="AX307" s="13" t="s">
        <v>75</v>
      </c>
      <c r="AY307" s="156" t="s">
        <v>172</v>
      </c>
    </row>
    <row r="308" spans="2:51" s="13" customFormat="1">
      <c r="B308" s="155"/>
      <c r="D308" s="149" t="s">
        <v>182</v>
      </c>
      <c r="E308" s="156" t="s">
        <v>19</v>
      </c>
      <c r="F308" s="157" t="s">
        <v>377</v>
      </c>
      <c r="H308" s="158">
        <v>-0.77500000000000002</v>
      </c>
      <c r="I308" s="159"/>
      <c r="L308" s="155"/>
      <c r="M308" s="160"/>
      <c r="U308" s="161"/>
      <c r="AT308" s="156" t="s">
        <v>182</v>
      </c>
      <c r="AU308" s="156" t="s">
        <v>84</v>
      </c>
      <c r="AV308" s="13" t="s">
        <v>84</v>
      </c>
      <c r="AW308" s="13" t="s">
        <v>37</v>
      </c>
      <c r="AX308" s="13" t="s">
        <v>75</v>
      </c>
      <c r="AY308" s="156" t="s">
        <v>172</v>
      </c>
    </row>
    <row r="309" spans="2:51" s="12" customFormat="1">
      <c r="B309" s="148"/>
      <c r="D309" s="149" t="s">
        <v>182</v>
      </c>
      <c r="E309" s="150" t="s">
        <v>19</v>
      </c>
      <c r="F309" s="151" t="s">
        <v>279</v>
      </c>
      <c r="H309" s="150" t="s">
        <v>19</v>
      </c>
      <c r="I309" s="152"/>
      <c r="L309" s="148"/>
      <c r="M309" s="153"/>
      <c r="U309" s="154"/>
      <c r="AT309" s="150" t="s">
        <v>182</v>
      </c>
      <c r="AU309" s="150" t="s">
        <v>84</v>
      </c>
      <c r="AV309" s="12" t="s">
        <v>82</v>
      </c>
      <c r="AW309" s="12" t="s">
        <v>37</v>
      </c>
      <c r="AX309" s="12" t="s">
        <v>75</v>
      </c>
      <c r="AY309" s="150" t="s">
        <v>172</v>
      </c>
    </row>
    <row r="310" spans="2:51" s="13" customFormat="1">
      <c r="B310" s="155"/>
      <c r="D310" s="149" t="s">
        <v>182</v>
      </c>
      <c r="E310" s="156" t="s">
        <v>19</v>
      </c>
      <c r="F310" s="157" t="s">
        <v>378</v>
      </c>
      <c r="H310" s="158">
        <v>180.768</v>
      </c>
      <c r="I310" s="159"/>
      <c r="L310" s="155"/>
      <c r="M310" s="160"/>
      <c r="U310" s="161"/>
      <c r="AT310" s="156" t="s">
        <v>182</v>
      </c>
      <c r="AU310" s="156" t="s">
        <v>84</v>
      </c>
      <c r="AV310" s="13" t="s">
        <v>84</v>
      </c>
      <c r="AW310" s="13" t="s">
        <v>37</v>
      </c>
      <c r="AX310" s="13" t="s">
        <v>75</v>
      </c>
      <c r="AY310" s="156" t="s">
        <v>172</v>
      </c>
    </row>
    <row r="311" spans="2:51" s="13" customFormat="1">
      <c r="B311" s="155"/>
      <c r="D311" s="149" t="s">
        <v>182</v>
      </c>
      <c r="E311" s="156" t="s">
        <v>19</v>
      </c>
      <c r="F311" s="157" t="s">
        <v>379</v>
      </c>
      <c r="H311" s="158">
        <v>-33.384</v>
      </c>
      <c r="I311" s="159"/>
      <c r="L311" s="155"/>
      <c r="M311" s="160"/>
      <c r="U311" s="161"/>
      <c r="AT311" s="156" t="s">
        <v>182</v>
      </c>
      <c r="AU311" s="156" t="s">
        <v>84</v>
      </c>
      <c r="AV311" s="13" t="s">
        <v>84</v>
      </c>
      <c r="AW311" s="13" t="s">
        <v>37</v>
      </c>
      <c r="AX311" s="13" t="s">
        <v>75</v>
      </c>
      <c r="AY311" s="156" t="s">
        <v>172</v>
      </c>
    </row>
    <row r="312" spans="2:51" s="15" customFormat="1">
      <c r="B312" s="169"/>
      <c r="D312" s="149" t="s">
        <v>182</v>
      </c>
      <c r="E312" s="170" t="s">
        <v>19</v>
      </c>
      <c r="F312" s="171" t="s">
        <v>248</v>
      </c>
      <c r="H312" s="172">
        <v>155.11799999999999</v>
      </c>
      <c r="I312" s="173"/>
      <c r="L312" s="169"/>
      <c r="M312" s="174"/>
      <c r="U312" s="175"/>
      <c r="AT312" s="170" t="s">
        <v>182</v>
      </c>
      <c r="AU312" s="170" t="s">
        <v>84</v>
      </c>
      <c r="AV312" s="15" t="s">
        <v>92</v>
      </c>
      <c r="AW312" s="15" t="s">
        <v>37</v>
      </c>
      <c r="AX312" s="15" t="s">
        <v>75</v>
      </c>
      <c r="AY312" s="170" t="s">
        <v>172</v>
      </c>
    </row>
    <row r="313" spans="2:51" s="12" customFormat="1">
      <c r="B313" s="148"/>
      <c r="D313" s="149" t="s">
        <v>182</v>
      </c>
      <c r="E313" s="150" t="s">
        <v>19</v>
      </c>
      <c r="F313" s="151" t="s">
        <v>256</v>
      </c>
      <c r="H313" s="150" t="s">
        <v>19</v>
      </c>
      <c r="I313" s="152"/>
      <c r="L313" s="148"/>
      <c r="M313" s="153"/>
      <c r="U313" s="154"/>
      <c r="AT313" s="150" t="s">
        <v>182</v>
      </c>
      <c r="AU313" s="150" t="s">
        <v>84</v>
      </c>
      <c r="AV313" s="12" t="s">
        <v>82</v>
      </c>
      <c r="AW313" s="12" t="s">
        <v>37</v>
      </c>
      <c r="AX313" s="12" t="s">
        <v>75</v>
      </c>
      <c r="AY313" s="150" t="s">
        <v>172</v>
      </c>
    </row>
    <row r="314" spans="2:51" s="13" customFormat="1">
      <c r="B314" s="155"/>
      <c r="D314" s="149" t="s">
        <v>182</v>
      </c>
      <c r="E314" s="156" t="s">
        <v>19</v>
      </c>
      <c r="F314" s="157" t="s">
        <v>380</v>
      </c>
      <c r="H314" s="158">
        <v>30.6</v>
      </c>
      <c r="I314" s="159"/>
      <c r="L314" s="155"/>
      <c r="M314" s="160"/>
      <c r="U314" s="161"/>
      <c r="AT314" s="156" t="s">
        <v>182</v>
      </c>
      <c r="AU314" s="156" t="s">
        <v>84</v>
      </c>
      <c r="AV314" s="13" t="s">
        <v>84</v>
      </c>
      <c r="AW314" s="13" t="s">
        <v>37</v>
      </c>
      <c r="AX314" s="13" t="s">
        <v>75</v>
      </c>
      <c r="AY314" s="156" t="s">
        <v>172</v>
      </c>
    </row>
    <row r="315" spans="2:51" s="13" customFormat="1">
      <c r="B315" s="155"/>
      <c r="D315" s="149" t="s">
        <v>182</v>
      </c>
      <c r="E315" s="156" t="s">
        <v>19</v>
      </c>
      <c r="F315" s="157" t="s">
        <v>381</v>
      </c>
      <c r="H315" s="158">
        <v>121.14</v>
      </c>
      <c r="I315" s="159"/>
      <c r="L315" s="155"/>
      <c r="M315" s="160"/>
      <c r="U315" s="161"/>
      <c r="AT315" s="156" t="s">
        <v>182</v>
      </c>
      <c r="AU315" s="156" t="s">
        <v>84</v>
      </c>
      <c r="AV315" s="13" t="s">
        <v>84</v>
      </c>
      <c r="AW315" s="13" t="s">
        <v>37</v>
      </c>
      <c r="AX315" s="13" t="s">
        <v>75</v>
      </c>
      <c r="AY315" s="156" t="s">
        <v>172</v>
      </c>
    </row>
    <row r="316" spans="2:51" s="12" customFormat="1">
      <c r="B316" s="148"/>
      <c r="D316" s="149" t="s">
        <v>182</v>
      </c>
      <c r="E316" s="150" t="s">
        <v>19</v>
      </c>
      <c r="F316" s="151" t="s">
        <v>246</v>
      </c>
      <c r="H316" s="150" t="s">
        <v>19</v>
      </c>
      <c r="I316" s="152"/>
      <c r="L316" s="148"/>
      <c r="M316" s="153"/>
      <c r="U316" s="154"/>
      <c r="AT316" s="150" t="s">
        <v>182</v>
      </c>
      <c r="AU316" s="150" t="s">
        <v>84</v>
      </c>
      <c r="AV316" s="12" t="s">
        <v>82</v>
      </c>
      <c r="AW316" s="12" t="s">
        <v>37</v>
      </c>
      <c r="AX316" s="12" t="s">
        <v>75</v>
      </c>
      <c r="AY316" s="150" t="s">
        <v>172</v>
      </c>
    </row>
    <row r="317" spans="2:51" s="13" customFormat="1">
      <c r="B317" s="155"/>
      <c r="D317" s="149" t="s">
        <v>182</v>
      </c>
      <c r="E317" s="156" t="s">
        <v>19</v>
      </c>
      <c r="F317" s="157" t="s">
        <v>382</v>
      </c>
      <c r="H317" s="158">
        <v>-67.103999999999999</v>
      </c>
      <c r="I317" s="159"/>
      <c r="L317" s="155"/>
      <c r="M317" s="160"/>
      <c r="U317" s="161"/>
      <c r="AT317" s="156" t="s">
        <v>182</v>
      </c>
      <c r="AU317" s="156" t="s">
        <v>84</v>
      </c>
      <c r="AV317" s="13" t="s">
        <v>84</v>
      </c>
      <c r="AW317" s="13" t="s">
        <v>37</v>
      </c>
      <c r="AX317" s="13" t="s">
        <v>75</v>
      </c>
      <c r="AY317" s="156" t="s">
        <v>172</v>
      </c>
    </row>
    <row r="318" spans="2:51" s="13" customFormat="1">
      <c r="B318" s="155"/>
      <c r="D318" s="149" t="s">
        <v>182</v>
      </c>
      <c r="E318" s="156" t="s">
        <v>19</v>
      </c>
      <c r="F318" s="157" t="s">
        <v>383</v>
      </c>
      <c r="H318" s="158">
        <v>-5.5919999999999996</v>
      </c>
      <c r="I318" s="159"/>
      <c r="L318" s="155"/>
      <c r="M318" s="160"/>
      <c r="U318" s="161"/>
      <c r="AT318" s="156" t="s">
        <v>182</v>
      </c>
      <c r="AU318" s="156" t="s">
        <v>84</v>
      </c>
      <c r="AV318" s="13" t="s">
        <v>84</v>
      </c>
      <c r="AW318" s="13" t="s">
        <v>37</v>
      </c>
      <c r="AX318" s="13" t="s">
        <v>75</v>
      </c>
      <c r="AY318" s="156" t="s">
        <v>172</v>
      </c>
    </row>
    <row r="319" spans="2:51" s="15" customFormat="1">
      <c r="B319" s="169"/>
      <c r="D319" s="149" t="s">
        <v>182</v>
      </c>
      <c r="E319" s="170" t="s">
        <v>19</v>
      </c>
      <c r="F319" s="171" t="s">
        <v>248</v>
      </c>
      <c r="H319" s="172">
        <v>79.044000000000011</v>
      </c>
      <c r="I319" s="173"/>
      <c r="L319" s="169"/>
      <c r="M319" s="174"/>
      <c r="U319" s="175"/>
      <c r="AT319" s="170" t="s">
        <v>182</v>
      </c>
      <c r="AU319" s="170" t="s">
        <v>84</v>
      </c>
      <c r="AV319" s="15" t="s">
        <v>92</v>
      </c>
      <c r="AW319" s="15" t="s">
        <v>37</v>
      </c>
      <c r="AX319" s="15" t="s">
        <v>75</v>
      </c>
      <c r="AY319" s="170" t="s">
        <v>172</v>
      </c>
    </row>
    <row r="320" spans="2:51" s="12" customFormat="1">
      <c r="B320" s="148"/>
      <c r="D320" s="149" t="s">
        <v>182</v>
      </c>
      <c r="E320" s="150" t="s">
        <v>19</v>
      </c>
      <c r="F320" s="151" t="s">
        <v>296</v>
      </c>
      <c r="H320" s="150" t="s">
        <v>19</v>
      </c>
      <c r="I320" s="152"/>
      <c r="L320" s="148"/>
      <c r="M320" s="153"/>
      <c r="U320" s="154"/>
      <c r="AT320" s="150" t="s">
        <v>182</v>
      </c>
      <c r="AU320" s="150" t="s">
        <v>84</v>
      </c>
      <c r="AV320" s="12" t="s">
        <v>82</v>
      </c>
      <c r="AW320" s="12" t="s">
        <v>37</v>
      </c>
      <c r="AX320" s="12" t="s">
        <v>75</v>
      </c>
      <c r="AY320" s="150" t="s">
        <v>172</v>
      </c>
    </row>
    <row r="321" spans="2:65" s="13" customFormat="1">
      <c r="B321" s="155"/>
      <c r="D321" s="149" t="s">
        <v>182</v>
      </c>
      <c r="E321" s="156" t="s">
        <v>19</v>
      </c>
      <c r="F321" s="157" t="s">
        <v>384</v>
      </c>
      <c r="H321" s="158">
        <v>52.713000000000001</v>
      </c>
      <c r="I321" s="159"/>
      <c r="L321" s="155"/>
      <c r="M321" s="160"/>
      <c r="U321" s="161"/>
      <c r="AT321" s="156" t="s">
        <v>182</v>
      </c>
      <c r="AU321" s="156" t="s">
        <v>84</v>
      </c>
      <c r="AV321" s="13" t="s">
        <v>84</v>
      </c>
      <c r="AW321" s="13" t="s">
        <v>37</v>
      </c>
      <c r="AX321" s="13" t="s">
        <v>75</v>
      </c>
      <c r="AY321" s="156" t="s">
        <v>172</v>
      </c>
    </row>
    <row r="322" spans="2:65" s="13" customFormat="1">
      <c r="B322" s="155"/>
      <c r="D322" s="149" t="s">
        <v>182</v>
      </c>
      <c r="E322" s="156" t="s">
        <v>19</v>
      </c>
      <c r="F322" s="157" t="s">
        <v>385</v>
      </c>
      <c r="H322" s="158">
        <v>31.62</v>
      </c>
      <c r="I322" s="159"/>
      <c r="L322" s="155"/>
      <c r="M322" s="160"/>
      <c r="U322" s="161"/>
      <c r="AT322" s="156" t="s">
        <v>182</v>
      </c>
      <c r="AU322" s="156" t="s">
        <v>84</v>
      </c>
      <c r="AV322" s="13" t="s">
        <v>84</v>
      </c>
      <c r="AW322" s="13" t="s">
        <v>37</v>
      </c>
      <c r="AX322" s="13" t="s">
        <v>75</v>
      </c>
      <c r="AY322" s="156" t="s">
        <v>172</v>
      </c>
    </row>
    <row r="323" spans="2:65" s="13" customFormat="1">
      <c r="B323" s="155"/>
      <c r="D323" s="149" t="s">
        <v>182</v>
      </c>
      <c r="E323" s="156" t="s">
        <v>19</v>
      </c>
      <c r="F323" s="157" t="s">
        <v>386</v>
      </c>
      <c r="H323" s="158">
        <v>19.2</v>
      </c>
      <c r="I323" s="159"/>
      <c r="L323" s="155"/>
      <c r="M323" s="160"/>
      <c r="U323" s="161"/>
      <c r="AT323" s="156" t="s">
        <v>182</v>
      </c>
      <c r="AU323" s="156" t="s">
        <v>84</v>
      </c>
      <c r="AV323" s="13" t="s">
        <v>84</v>
      </c>
      <c r="AW323" s="13" t="s">
        <v>37</v>
      </c>
      <c r="AX323" s="13" t="s">
        <v>75</v>
      </c>
      <c r="AY323" s="156" t="s">
        <v>172</v>
      </c>
    </row>
    <row r="324" spans="2:65" s="13" customFormat="1">
      <c r="B324" s="155"/>
      <c r="D324" s="149" t="s">
        <v>182</v>
      </c>
      <c r="E324" s="156" t="s">
        <v>19</v>
      </c>
      <c r="F324" s="157" t="s">
        <v>387</v>
      </c>
      <c r="H324" s="158">
        <v>39.49</v>
      </c>
      <c r="I324" s="159"/>
      <c r="L324" s="155"/>
      <c r="M324" s="160"/>
      <c r="U324" s="161"/>
      <c r="AT324" s="156" t="s">
        <v>182</v>
      </c>
      <c r="AU324" s="156" t="s">
        <v>84</v>
      </c>
      <c r="AV324" s="13" t="s">
        <v>84</v>
      </c>
      <c r="AW324" s="13" t="s">
        <v>37</v>
      </c>
      <c r="AX324" s="13" t="s">
        <v>75</v>
      </c>
      <c r="AY324" s="156" t="s">
        <v>172</v>
      </c>
    </row>
    <row r="325" spans="2:65" s="15" customFormat="1">
      <c r="B325" s="169"/>
      <c r="D325" s="149" t="s">
        <v>182</v>
      </c>
      <c r="E325" s="170" t="s">
        <v>19</v>
      </c>
      <c r="F325" s="171" t="s">
        <v>248</v>
      </c>
      <c r="H325" s="172">
        <v>143.023</v>
      </c>
      <c r="I325" s="173"/>
      <c r="L325" s="169"/>
      <c r="M325" s="174"/>
      <c r="U325" s="175"/>
      <c r="AT325" s="170" t="s">
        <v>182</v>
      </c>
      <c r="AU325" s="170" t="s">
        <v>84</v>
      </c>
      <c r="AV325" s="15" t="s">
        <v>92</v>
      </c>
      <c r="AW325" s="15" t="s">
        <v>37</v>
      </c>
      <c r="AX325" s="15" t="s">
        <v>75</v>
      </c>
      <c r="AY325" s="170" t="s">
        <v>172</v>
      </c>
    </row>
    <row r="326" spans="2:65" s="14" customFormat="1">
      <c r="B326" s="162"/>
      <c r="D326" s="149" t="s">
        <v>182</v>
      </c>
      <c r="E326" s="163" t="s">
        <v>19</v>
      </c>
      <c r="F326" s="164" t="s">
        <v>185</v>
      </c>
      <c r="H326" s="165">
        <v>389.90500000000003</v>
      </c>
      <c r="I326" s="166"/>
      <c r="L326" s="162"/>
      <c r="M326" s="167"/>
      <c r="U326" s="168"/>
      <c r="AT326" s="163" t="s">
        <v>182</v>
      </c>
      <c r="AU326" s="163" t="s">
        <v>84</v>
      </c>
      <c r="AV326" s="14" t="s">
        <v>179</v>
      </c>
      <c r="AW326" s="14" t="s">
        <v>37</v>
      </c>
      <c r="AX326" s="14" t="s">
        <v>82</v>
      </c>
      <c r="AY326" s="163" t="s">
        <v>172</v>
      </c>
    </row>
    <row r="327" spans="2:65" s="1" customFormat="1" ht="24.2" customHeight="1">
      <c r="B327" s="33"/>
      <c r="C327" s="131" t="s">
        <v>388</v>
      </c>
      <c r="D327" s="131" t="s">
        <v>174</v>
      </c>
      <c r="E327" s="132" t="s">
        <v>389</v>
      </c>
      <c r="F327" s="133" t="s">
        <v>390</v>
      </c>
      <c r="G327" s="134" t="s">
        <v>177</v>
      </c>
      <c r="H327" s="135">
        <v>63.04</v>
      </c>
      <c r="I327" s="136"/>
      <c r="J327" s="137">
        <f>ROUND(I327*H327,2)</f>
        <v>0</v>
      </c>
      <c r="K327" s="133" t="s">
        <v>178</v>
      </c>
      <c r="L327" s="33"/>
      <c r="M327" s="138" t="s">
        <v>19</v>
      </c>
      <c r="N327" s="139" t="s">
        <v>46</v>
      </c>
      <c r="P327" s="140">
        <f>O327*H327</f>
        <v>0</v>
      </c>
      <c r="Q327" s="140">
        <v>0</v>
      </c>
      <c r="R327" s="140">
        <f>Q327*H327</f>
        <v>0</v>
      </c>
      <c r="S327" s="140">
        <v>0</v>
      </c>
      <c r="T327" s="140">
        <f>S327*H327</f>
        <v>0</v>
      </c>
      <c r="U327" s="141" t="s">
        <v>19</v>
      </c>
      <c r="AR327" s="142" t="s">
        <v>179</v>
      </c>
      <c r="AT327" s="142" t="s">
        <v>174</v>
      </c>
      <c r="AU327" s="142" t="s">
        <v>84</v>
      </c>
      <c r="AY327" s="18" t="s">
        <v>172</v>
      </c>
      <c r="BE327" s="143">
        <f>IF(N327="základní",J327,0)</f>
        <v>0</v>
      </c>
      <c r="BF327" s="143">
        <f>IF(N327="snížená",J327,0)</f>
        <v>0</v>
      </c>
      <c r="BG327" s="143">
        <f>IF(N327="zákl. přenesená",J327,0)</f>
        <v>0</v>
      </c>
      <c r="BH327" s="143">
        <f>IF(N327="sníž. přenesená",J327,0)</f>
        <v>0</v>
      </c>
      <c r="BI327" s="143">
        <f>IF(N327="nulová",J327,0)</f>
        <v>0</v>
      </c>
      <c r="BJ327" s="18" t="s">
        <v>82</v>
      </c>
      <c r="BK327" s="143">
        <f>ROUND(I327*H327,2)</f>
        <v>0</v>
      </c>
      <c r="BL327" s="18" t="s">
        <v>179</v>
      </c>
      <c r="BM327" s="142" t="s">
        <v>391</v>
      </c>
    </row>
    <row r="328" spans="2:65" s="1" customFormat="1">
      <c r="B328" s="33"/>
      <c r="D328" s="144" t="s">
        <v>180</v>
      </c>
      <c r="F328" s="145" t="s">
        <v>392</v>
      </c>
      <c r="I328" s="146"/>
      <c r="L328" s="33"/>
      <c r="M328" s="147"/>
      <c r="U328" s="54"/>
      <c r="AT328" s="18" t="s">
        <v>180</v>
      </c>
      <c r="AU328" s="18" t="s">
        <v>84</v>
      </c>
    </row>
    <row r="329" spans="2:65" s="12" customFormat="1">
      <c r="B329" s="148"/>
      <c r="D329" s="149" t="s">
        <v>182</v>
      </c>
      <c r="E329" s="150" t="s">
        <v>19</v>
      </c>
      <c r="F329" s="151" t="s">
        <v>243</v>
      </c>
      <c r="H329" s="150" t="s">
        <v>19</v>
      </c>
      <c r="I329" s="152"/>
      <c r="L329" s="148"/>
      <c r="M329" s="153"/>
      <c r="U329" s="154"/>
      <c r="AT329" s="150" t="s">
        <v>182</v>
      </c>
      <c r="AU329" s="150" t="s">
        <v>84</v>
      </c>
      <c r="AV329" s="12" t="s">
        <v>82</v>
      </c>
      <c r="AW329" s="12" t="s">
        <v>37</v>
      </c>
      <c r="AX329" s="12" t="s">
        <v>75</v>
      </c>
      <c r="AY329" s="150" t="s">
        <v>172</v>
      </c>
    </row>
    <row r="330" spans="2:65" s="12" customFormat="1">
      <c r="B330" s="148"/>
      <c r="D330" s="149" t="s">
        <v>182</v>
      </c>
      <c r="E330" s="150" t="s">
        <v>19</v>
      </c>
      <c r="F330" s="151" t="s">
        <v>244</v>
      </c>
      <c r="H330" s="150" t="s">
        <v>19</v>
      </c>
      <c r="I330" s="152"/>
      <c r="L330" s="148"/>
      <c r="M330" s="153"/>
      <c r="U330" s="154"/>
      <c r="AT330" s="150" t="s">
        <v>182</v>
      </c>
      <c r="AU330" s="150" t="s">
        <v>84</v>
      </c>
      <c r="AV330" s="12" t="s">
        <v>82</v>
      </c>
      <c r="AW330" s="12" t="s">
        <v>37</v>
      </c>
      <c r="AX330" s="12" t="s">
        <v>75</v>
      </c>
      <c r="AY330" s="150" t="s">
        <v>172</v>
      </c>
    </row>
    <row r="331" spans="2:65" s="13" customFormat="1">
      <c r="B331" s="155"/>
      <c r="D331" s="149" t="s">
        <v>182</v>
      </c>
      <c r="E331" s="156" t="s">
        <v>19</v>
      </c>
      <c r="F331" s="157" t="s">
        <v>393</v>
      </c>
      <c r="H331" s="158">
        <v>7.88</v>
      </c>
      <c r="I331" s="159"/>
      <c r="L331" s="155"/>
      <c r="M331" s="160"/>
      <c r="U331" s="161"/>
      <c r="AT331" s="156" t="s">
        <v>182</v>
      </c>
      <c r="AU331" s="156" t="s">
        <v>84</v>
      </c>
      <c r="AV331" s="13" t="s">
        <v>84</v>
      </c>
      <c r="AW331" s="13" t="s">
        <v>37</v>
      </c>
      <c r="AX331" s="13" t="s">
        <v>75</v>
      </c>
      <c r="AY331" s="156" t="s">
        <v>172</v>
      </c>
    </row>
    <row r="332" spans="2:65" s="13" customFormat="1">
      <c r="B332" s="155"/>
      <c r="D332" s="149" t="s">
        <v>182</v>
      </c>
      <c r="E332" s="156" t="s">
        <v>19</v>
      </c>
      <c r="F332" s="157" t="s">
        <v>394</v>
      </c>
      <c r="H332" s="158">
        <v>1.7729999999999999</v>
      </c>
      <c r="I332" s="159"/>
      <c r="L332" s="155"/>
      <c r="M332" s="160"/>
      <c r="U332" s="161"/>
      <c r="AT332" s="156" t="s">
        <v>182</v>
      </c>
      <c r="AU332" s="156" t="s">
        <v>84</v>
      </c>
      <c r="AV332" s="13" t="s">
        <v>84</v>
      </c>
      <c r="AW332" s="13" t="s">
        <v>37</v>
      </c>
      <c r="AX332" s="13" t="s">
        <v>75</v>
      </c>
      <c r="AY332" s="156" t="s">
        <v>172</v>
      </c>
    </row>
    <row r="333" spans="2:65" s="15" customFormat="1">
      <c r="B333" s="169"/>
      <c r="D333" s="149" t="s">
        <v>182</v>
      </c>
      <c r="E333" s="170" t="s">
        <v>19</v>
      </c>
      <c r="F333" s="171" t="s">
        <v>248</v>
      </c>
      <c r="H333" s="172">
        <v>9.6530000000000005</v>
      </c>
      <c r="I333" s="173"/>
      <c r="L333" s="169"/>
      <c r="M333" s="174"/>
      <c r="U333" s="175"/>
      <c r="AT333" s="170" t="s">
        <v>182</v>
      </c>
      <c r="AU333" s="170" t="s">
        <v>84</v>
      </c>
      <c r="AV333" s="15" t="s">
        <v>92</v>
      </c>
      <c r="AW333" s="15" t="s">
        <v>37</v>
      </c>
      <c r="AX333" s="15" t="s">
        <v>75</v>
      </c>
      <c r="AY333" s="170" t="s">
        <v>172</v>
      </c>
    </row>
    <row r="334" spans="2:65" s="12" customFormat="1">
      <c r="B334" s="148"/>
      <c r="D334" s="149" t="s">
        <v>182</v>
      </c>
      <c r="E334" s="150" t="s">
        <v>19</v>
      </c>
      <c r="F334" s="151" t="s">
        <v>249</v>
      </c>
      <c r="H334" s="150" t="s">
        <v>19</v>
      </c>
      <c r="I334" s="152"/>
      <c r="L334" s="148"/>
      <c r="M334" s="153"/>
      <c r="U334" s="154"/>
      <c r="AT334" s="150" t="s">
        <v>182</v>
      </c>
      <c r="AU334" s="150" t="s">
        <v>84</v>
      </c>
      <c r="AV334" s="12" t="s">
        <v>82</v>
      </c>
      <c r="AW334" s="12" t="s">
        <v>37</v>
      </c>
      <c r="AX334" s="12" t="s">
        <v>75</v>
      </c>
      <c r="AY334" s="150" t="s">
        <v>172</v>
      </c>
    </row>
    <row r="335" spans="2:65" s="13" customFormat="1">
      <c r="B335" s="155"/>
      <c r="D335" s="149" t="s">
        <v>182</v>
      </c>
      <c r="E335" s="156" t="s">
        <v>19</v>
      </c>
      <c r="F335" s="157" t="s">
        <v>395</v>
      </c>
      <c r="H335" s="158">
        <v>10.638</v>
      </c>
      <c r="I335" s="159"/>
      <c r="L335" s="155"/>
      <c r="M335" s="160"/>
      <c r="U335" s="161"/>
      <c r="AT335" s="156" t="s">
        <v>182</v>
      </c>
      <c r="AU335" s="156" t="s">
        <v>84</v>
      </c>
      <c r="AV335" s="13" t="s">
        <v>84</v>
      </c>
      <c r="AW335" s="13" t="s">
        <v>37</v>
      </c>
      <c r="AX335" s="13" t="s">
        <v>75</v>
      </c>
      <c r="AY335" s="156" t="s">
        <v>172</v>
      </c>
    </row>
    <row r="336" spans="2:65" s="13" customFormat="1">
      <c r="B336" s="155"/>
      <c r="D336" s="149" t="s">
        <v>182</v>
      </c>
      <c r="E336" s="156" t="s">
        <v>19</v>
      </c>
      <c r="F336" s="157" t="s">
        <v>396</v>
      </c>
      <c r="H336" s="158">
        <v>15.76</v>
      </c>
      <c r="I336" s="159"/>
      <c r="L336" s="155"/>
      <c r="M336" s="160"/>
      <c r="U336" s="161"/>
      <c r="AT336" s="156" t="s">
        <v>182</v>
      </c>
      <c r="AU336" s="156" t="s">
        <v>84</v>
      </c>
      <c r="AV336" s="13" t="s">
        <v>84</v>
      </c>
      <c r="AW336" s="13" t="s">
        <v>37</v>
      </c>
      <c r="AX336" s="13" t="s">
        <v>75</v>
      </c>
      <c r="AY336" s="156" t="s">
        <v>172</v>
      </c>
    </row>
    <row r="337" spans="2:65" s="13" customFormat="1">
      <c r="B337" s="155"/>
      <c r="D337" s="149" t="s">
        <v>182</v>
      </c>
      <c r="E337" s="156" t="s">
        <v>19</v>
      </c>
      <c r="F337" s="157" t="s">
        <v>397</v>
      </c>
      <c r="H337" s="158">
        <v>3.5459999999999998</v>
      </c>
      <c r="I337" s="159"/>
      <c r="L337" s="155"/>
      <c r="M337" s="160"/>
      <c r="U337" s="161"/>
      <c r="AT337" s="156" t="s">
        <v>182</v>
      </c>
      <c r="AU337" s="156" t="s">
        <v>84</v>
      </c>
      <c r="AV337" s="13" t="s">
        <v>84</v>
      </c>
      <c r="AW337" s="13" t="s">
        <v>37</v>
      </c>
      <c r="AX337" s="13" t="s">
        <v>75</v>
      </c>
      <c r="AY337" s="156" t="s">
        <v>172</v>
      </c>
    </row>
    <row r="338" spans="2:65" s="13" customFormat="1">
      <c r="B338" s="155"/>
      <c r="D338" s="149" t="s">
        <v>182</v>
      </c>
      <c r="E338" s="156" t="s">
        <v>19</v>
      </c>
      <c r="F338" s="157" t="s">
        <v>394</v>
      </c>
      <c r="H338" s="158">
        <v>1.7729999999999999</v>
      </c>
      <c r="I338" s="159"/>
      <c r="L338" s="155"/>
      <c r="M338" s="160"/>
      <c r="U338" s="161"/>
      <c r="AT338" s="156" t="s">
        <v>182</v>
      </c>
      <c r="AU338" s="156" t="s">
        <v>84</v>
      </c>
      <c r="AV338" s="13" t="s">
        <v>84</v>
      </c>
      <c r="AW338" s="13" t="s">
        <v>37</v>
      </c>
      <c r="AX338" s="13" t="s">
        <v>75</v>
      </c>
      <c r="AY338" s="156" t="s">
        <v>172</v>
      </c>
    </row>
    <row r="339" spans="2:65" s="15" customFormat="1">
      <c r="B339" s="169"/>
      <c r="D339" s="149" t="s">
        <v>182</v>
      </c>
      <c r="E339" s="170" t="s">
        <v>19</v>
      </c>
      <c r="F339" s="171" t="s">
        <v>248</v>
      </c>
      <c r="H339" s="172">
        <v>31.716999999999999</v>
      </c>
      <c r="I339" s="173"/>
      <c r="L339" s="169"/>
      <c r="M339" s="174"/>
      <c r="U339" s="175"/>
      <c r="AT339" s="170" t="s">
        <v>182</v>
      </c>
      <c r="AU339" s="170" t="s">
        <v>84</v>
      </c>
      <c r="AV339" s="15" t="s">
        <v>92</v>
      </c>
      <c r="AW339" s="15" t="s">
        <v>37</v>
      </c>
      <c r="AX339" s="15" t="s">
        <v>75</v>
      </c>
      <c r="AY339" s="170" t="s">
        <v>172</v>
      </c>
    </row>
    <row r="340" spans="2:65" s="12" customFormat="1">
      <c r="B340" s="148"/>
      <c r="D340" s="149" t="s">
        <v>182</v>
      </c>
      <c r="E340" s="150" t="s">
        <v>19</v>
      </c>
      <c r="F340" s="151" t="s">
        <v>256</v>
      </c>
      <c r="H340" s="150" t="s">
        <v>19</v>
      </c>
      <c r="I340" s="152"/>
      <c r="L340" s="148"/>
      <c r="M340" s="153"/>
      <c r="U340" s="154"/>
      <c r="AT340" s="150" t="s">
        <v>182</v>
      </c>
      <c r="AU340" s="150" t="s">
        <v>84</v>
      </c>
      <c r="AV340" s="12" t="s">
        <v>82</v>
      </c>
      <c r="AW340" s="12" t="s">
        <v>37</v>
      </c>
      <c r="AX340" s="12" t="s">
        <v>75</v>
      </c>
      <c r="AY340" s="150" t="s">
        <v>172</v>
      </c>
    </row>
    <row r="341" spans="2:65" s="13" customFormat="1">
      <c r="B341" s="155"/>
      <c r="D341" s="149" t="s">
        <v>182</v>
      </c>
      <c r="E341" s="156" t="s">
        <v>19</v>
      </c>
      <c r="F341" s="157" t="s">
        <v>398</v>
      </c>
      <c r="H341" s="158">
        <v>5.91</v>
      </c>
      <c r="I341" s="159"/>
      <c r="L341" s="155"/>
      <c r="M341" s="160"/>
      <c r="U341" s="161"/>
      <c r="AT341" s="156" t="s">
        <v>182</v>
      </c>
      <c r="AU341" s="156" t="s">
        <v>84</v>
      </c>
      <c r="AV341" s="13" t="s">
        <v>84</v>
      </c>
      <c r="AW341" s="13" t="s">
        <v>37</v>
      </c>
      <c r="AX341" s="13" t="s">
        <v>75</v>
      </c>
      <c r="AY341" s="156" t="s">
        <v>172</v>
      </c>
    </row>
    <row r="342" spans="2:65" s="13" customFormat="1">
      <c r="B342" s="155"/>
      <c r="D342" s="149" t="s">
        <v>182</v>
      </c>
      <c r="E342" s="156" t="s">
        <v>19</v>
      </c>
      <c r="F342" s="157" t="s">
        <v>399</v>
      </c>
      <c r="H342" s="158">
        <v>12.608000000000001</v>
      </c>
      <c r="I342" s="159"/>
      <c r="L342" s="155"/>
      <c r="M342" s="160"/>
      <c r="U342" s="161"/>
      <c r="AT342" s="156" t="s">
        <v>182</v>
      </c>
      <c r="AU342" s="156" t="s">
        <v>84</v>
      </c>
      <c r="AV342" s="13" t="s">
        <v>84</v>
      </c>
      <c r="AW342" s="13" t="s">
        <v>37</v>
      </c>
      <c r="AX342" s="13" t="s">
        <v>75</v>
      </c>
      <c r="AY342" s="156" t="s">
        <v>172</v>
      </c>
    </row>
    <row r="343" spans="2:65" s="13" customFormat="1">
      <c r="B343" s="155"/>
      <c r="D343" s="149" t="s">
        <v>182</v>
      </c>
      <c r="E343" s="156" t="s">
        <v>19</v>
      </c>
      <c r="F343" s="157" t="s">
        <v>400</v>
      </c>
      <c r="H343" s="158">
        <v>3.1520000000000001</v>
      </c>
      <c r="I343" s="159"/>
      <c r="L343" s="155"/>
      <c r="M343" s="160"/>
      <c r="U343" s="161"/>
      <c r="AT343" s="156" t="s">
        <v>182</v>
      </c>
      <c r="AU343" s="156" t="s">
        <v>84</v>
      </c>
      <c r="AV343" s="13" t="s">
        <v>84</v>
      </c>
      <c r="AW343" s="13" t="s">
        <v>37</v>
      </c>
      <c r="AX343" s="13" t="s">
        <v>75</v>
      </c>
      <c r="AY343" s="156" t="s">
        <v>172</v>
      </c>
    </row>
    <row r="344" spans="2:65" s="15" customFormat="1">
      <c r="B344" s="169"/>
      <c r="D344" s="149" t="s">
        <v>182</v>
      </c>
      <c r="E344" s="170" t="s">
        <v>19</v>
      </c>
      <c r="F344" s="171" t="s">
        <v>248</v>
      </c>
      <c r="H344" s="172">
        <v>21.67</v>
      </c>
      <c r="I344" s="173"/>
      <c r="L344" s="169"/>
      <c r="M344" s="174"/>
      <c r="U344" s="175"/>
      <c r="AT344" s="170" t="s">
        <v>182</v>
      </c>
      <c r="AU344" s="170" t="s">
        <v>84</v>
      </c>
      <c r="AV344" s="15" t="s">
        <v>92</v>
      </c>
      <c r="AW344" s="15" t="s">
        <v>37</v>
      </c>
      <c r="AX344" s="15" t="s">
        <v>75</v>
      </c>
      <c r="AY344" s="170" t="s">
        <v>172</v>
      </c>
    </row>
    <row r="345" spans="2:65" s="14" customFormat="1">
      <c r="B345" s="162"/>
      <c r="D345" s="149" t="s">
        <v>182</v>
      </c>
      <c r="E345" s="163" t="s">
        <v>19</v>
      </c>
      <c r="F345" s="164" t="s">
        <v>185</v>
      </c>
      <c r="H345" s="165">
        <v>63.040000000000006</v>
      </c>
      <c r="I345" s="166"/>
      <c r="L345" s="162"/>
      <c r="M345" s="167"/>
      <c r="U345" s="168"/>
      <c r="AT345" s="163" t="s">
        <v>182</v>
      </c>
      <c r="AU345" s="163" t="s">
        <v>84</v>
      </c>
      <c r="AV345" s="14" t="s">
        <v>179</v>
      </c>
      <c r="AW345" s="14" t="s">
        <v>37</v>
      </c>
      <c r="AX345" s="14" t="s">
        <v>82</v>
      </c>
      <c r="AY345" s="163" t="s">
        <v>172</v>
      </c>
    </row>
    <row r="346" spans="2:65" s="1" customFormat="1" ht="24.2" customHeight="1">
      <c r="B346" s="33"/>
      <c r="C346" s="131" t="s">
        <v>272</v>
      </c>
      <c r="D346" s="131" t="s">
        <v>174</v>
      </c>
      <c r="E346" s="132" t="s">
        <v>401</v>
      </c>
      <c r="F346" s="133" t="s">
        <v>402</v>
      </c>
      <c r="G346" s="134" t="s">
        <v>177</v>
      </c>
      <c r="H346" s="135">
        <v>26.497</v>
      </c>
      <c r="I346" s="136"/>
      <c r="J346" s="137">
        <f>ROUND(I346*H346,2)</f>
        <v>0</v>
      </c>
      <c r="K346" s="133" t="s">
        <v>178</v>
      </c>
      <c r="L346" s="33"/>
      <c r="M346" s="138" t="s">
        <v>19</v>
      </c>
      <c r="N346" s="139" t="s">
        <v>46</v>
      </c>
      <c r="P346" s="140">
        <f>O346*H346</f>
        <v>0</v>
      </c>
      <c r="Q346" s="140">
        <v>0</v>
      </c>
      <c r="R346" s="140">
        <f>Q346*H346</f>
        <v>0</v>
      </c>
      <c r="S346" s="140">
        <v>0</v>
      </c>
      <c r="T346" s="140">
        <f>S346*H346</f>
        <v>0</v>
      </c>
      <c r="U346" s="141" t="s">
        <v>19</v>
      </c>
      <c r="AR346" s="142" t="s">
        <v>179</v>
      </c>
      <c r="AT346" s="142" t="s">
        <v>174</v>
      </c>
      <c r="AU346" s="142" t="s">
        <v>84</v>
      </c>
      <c r="AY346" s="18" t="s">
        <v>172</v>
      </c>
      <c r="BE346" s="143">
        <f>IF(N346="základní",J346,0)</f>
        <v>0</v>
      </c>
      <c r="BF346" s="143">
        <f>IF(N346="snížená",J346,0)</f>
        <v>0</v>
      </c>
      <c r="BG346" s="143">
        <f>IF(N346="zákl. přenesená",J346,0)</f>
        <v>0</v>
      </c>
      <c r="BH346" s="143">
        <f>IF(N346="sníž. přenesená",J346,0)</f>
        <v>0</v>
      </c>
      <c r="BI346" s="143">
        <f>IF(N346="nulová",J346,0)</f>
        <v>0</v>
      </c>
      <c r="BJ346" s="18" t="s">
        <v>82</v>
      </c>
      <c r="BK346" s="143">
        <f>ROUND(I346*H346,2)</f>
        <v>0</v>
      </c>
      <c r="BL346" s="18" t="s">
        <v>179</v>
      </c>
      <c r="BM346" s="142" t="s">
        <v>403</v>
      </c>
    </row>
    <row r="347" spans="2:65" s="1" customFormat="1">
      <c r="B347" s="33"/>
      <c r="D347" s="144" t="s">
        <v>180</v>
      </c>
      <c r="F347" s="145" t="s">
        <v>404</v>
      </c>
      <c r="I347" s="146"/>
      <c r="L347" s="33"/>
      <c r="M347" s="147"/>
      <c r="U347" s="54"/>
      <c r="AT347" s="18" t="s">
        <v>180</v>
      </c>
      <c r="AU347" s="18" t="s">
        <v>84</v>
      </c>
    </row>
    <row r="348" spans="2:65" s="12" customFormat="1">
      <c r="B348" s="148"/>
      <c r="D348" s="149" t="s">
        <v>182</v>
      </c>
      <c r="E348" s="150" t="s">
        <v>19</v>
      </c>
      <c r="F348" s="151" t="s">
        <v>305</v>
      </c>
      <c r="H348" s="150" t="s">
        <v>19</v>
      </c>
      <c r="I348" s="152"/>
      <c r="L348" s="148"/>
      <c r="M348" s="153"/>
      <c r="U348" s="154"/>
      <c r="AT348" s="150" t="s">
        <v>182</v>
      </c>
      <c r="AU348" s="150" t="s">
        <v>84</v>
      </c>
      <c r="AV348" s="12" t="s">
        <v>82</v>
      </c>
      <c r="AW348" s="12" t="s">
        <v>37</v>
      </c>
      <c r="AX348" s="12" t="s">
        <v>75</v>
      </c>
      <c r="AY348" s="150" t="s">
        <v>172</v>
      </c>
    </row>
    <row r="349" spans="2:65" s="12" customFormat="1">
      <c r="B349" s="148"/>
      <c r="D349" s="149" t="s">
        <v>182</v>
      </c>
      <c r="E349" s="150" t="s">
        <v>19</v>
      </c>
      <c r="F349" s="151" t="s">
        <v>244</v>
      </c>
      <c r="H349" s="150" t="s">
        <v>19</v>
      </c>
      <c r="I349" s="152"/>
      <c r="L349" s="148"/>
      <c r="M349" s="153"/>
      <c r="U349" s="154"/>
      <c r="AT349" s="150" t="s">
        <v>182</v>
      </c>
      <c r="AU349" s="150" t="s">
        <v>84</v>
      </c>
      <c r="AV349" s="12" t="s">
        <v>82</v>
      </c>
      <c r="AW349" s="12" t="s">
        <v>37</v>
      </c>
      <c r="AX349" s="12" t="s">
        <v>75</v>
      </c>
      <c r="AY349" s="150" t="s">
        <v>172</v>
      </c>
    </row>
    <row r="350" spans="2:65" s="13" customFormat="1">
      <c r="B350" s="155"/>
      <c r="D350" s="149" t="s">
        <v>182</v>
      </c>
      <c r="E350" s="156" t="s">
        <v>19</v>
      </c>
      <c r="F350" s="157" t="s">
        <v>405</v>
      </c>
      <c r="H350" s="158">
        <v>2.8570000000000002</v>
      </c>
      <c r="I350" s="159"/>
      <c r="L350" s="155"/>
      <c r="M350" s="160"/>
      <c r="U350" s="161"/>
      <c r="AT350" s="156" t="s">
        <v>182</v>
      </c>
      <c r="AU350" s="156" t="s">
        <v>84</v>
      </c>
      <c r="AV350" s="13" t="s">
        <v>84</v>
      </c>
      <c r="AW350" s="13" t="s">
        <v>37</v>
      </c>
      <c r="AX350" s="13" t="s">
        <v>75</v>
      </c>
      <c r="AY350" s="156" t="s">
        <v>172</v>
      </c>
    </row>
    <row r="351" spans="2:65" s="13" customFormat="1">
      <c r="B351" s="155"/>
      <c r="D351" s="149" t="s">
        <v>182</v>
      </c>
      <c r="E351" s="156" t="s">
        <v>19</v>
      </c>
      <c r="F351" s="157" t="s">
        <v>406</v>
      </c>
      <c r="H351" s="158">
        <v>3.5459999999999998</v>
      </c>
      <c r="I351" s="159"/>
      <c r="L351" s="155"/>
      <c r="M351" s="160"/>
      <c r="U351" s="161"/>
      <c r="AT351" s="156" t="s">
        <v>182</v>
      </c>
      <c r="AU351" s="156" t="s">
        <v>84</v>
      </c>
      <c r="AV351" s="13" t="s">
        <v>84</v>
      </c>
      <c r="AW351" s="13" t="s">
        <v>37</v>
      </c>
      <c r="AX351" s="13" t="s">
        <v>75</v>
      </c>
      <c r="AY351" s="156" t="s">
        <v>172</v>
      </c>
    </row>
    <row r="352" spans="2:65" s="13" customFormat="1">
      <c r="B352" s="155"/>
      <c r="D352" s="149" t="s">
        <v>182</v>
      </c>
      <c r="E352" s="156" t="s">
        <v>19</v>
      </c>
      <c r="F352" s="157" t="s">
        <v>407</v>
      </c>
      <c r="H352" s="158">
        <v>3.1520000000000001</v>
      </c>
      <c r="I352" s="159"/>
      <c r="L352" s="155"/>
      <c r="M352" s="160"/>
      <c r="U352" s="161"/>
      <c r="AT352" s="156" t="s">
        <v>182</v>
      </c>
      <c r="AU352" s="156" t="s">
        <v>84</v>
      </c>
      <c r="AV352" s="13" t="s">
        <v>84</v>
      </c>
      <c r="AW352" s="13" t="s">
        <v>37</v>
      </c>
      <c r="AX352" s="13" t="s">
        <v>75</v>
      </c>
      <c r="AY352" s="156" t="s">
        <v>172</v>
      </c>
    </row>
    <row r="353" spans="2:65" s="15" customFormat="1">
      <c r="B353" s="169"/>
      <c r="D353" s="149" t="s">
        <v>182</v>
      </c>
      <c r="E353" s="170" t="s">
        <v>19</v>
      </c>
      <c r="F353" s="171" t="s">
        <v>248</v>
      </c>
      <c r="H353" s="172">
        <v>9.5549999999999997</v>
      </c>
      <c r="I353" s="173"/>
      <c r="L353" s="169"/>
      <c r="M353" s="174"/>
      <c r="U353" s="175"/>
      <c r="AT353" s="170" t="s">
        <v>182</v>
      </c>
      <c r="AU353" s="170" t="s">
        <v>84</v>
      </c>
      <c r="AV353" s="15" t="s">
        <v>92</v>
      </c>
      <c r="AW353" s="15" t="s">
        <v>37</v>
      </c>
      <c r="AX353" s="15" t="s">
        <v>75</v>
      </c>
      <c r="AY353" s="170" t="s">
        <v>172</v>
      </c>
    </row>
    <row r="354" spans="2:65" s="12" customFormat="1">
      <c r="B354" s="148"/>
      <c r="D354" s="149" t="s">
        <v>182</v>
      </c>
      <c r="E354" s="150" t="s">
        <v>19</v>
      </c>
      <c r="F354" s="151" t="s">
        <v>249</v>
      </c>
      <c r="H354" s="150" t="s">
        <v>19</v>
      </c>
      <c r="I354" s="152"/>
      <c r="L354" s="148"/>
      <c r="M354" s="153"/>
      <c r="U354" s="154"/>
      <c r="AT354" s="150" t="s">
        <v>182</v>
      </c>
      <c r="AU354" s="150" t="s">
        <v>84</v>
      </c>
      <c r="AV354" s="12" t="s">
        <v>82</v>
      </c>
      <c r="AW354" s="12" t="s">
        <v>37</v>
      </c>
      <c r="AX354" s="12" t="s">
        <v>75</v>
      </c>
      <c r="AY354" s="150" t="s">
        <v>172</v>
      </c>
    </row>
    <row r="355" spans="2:65" s="13" customFormat="1">
      <c r="B355" s="155"/>
      <c r="D355" s="149" t="s">
        <v>182</v>
      </c>
      <c r="E355" s="156" t="s">
        <v>19</v>
      </c>
      <c r="F355" s="157" t="s">
        <v>408</v>
      </c>
      <c r="H355" s="158">
        <v>6.3040000000000003</v>
      </c>
      <c r="I355" s="159"/>
      <c r="L355" s="155"/>
      <c r="M355" s="160"/>
      <c r="U355" s="161"/>
      <c r="AT355" s="156" t="s">
        <v>182</v>
      </c>
      <c r="AU355" s="156" t="s">
        <v>84</v>
      </c>
      <c r="AV355" s="13" t="s">
        <v>84</v>
      </c>
      <c r="AW355" s="13" t="s">
        <v>37</v>
      </c>
      <c r="AX355" s="13" t="s">
        <v>75</v>
      </c>
      <c r="AY355" s="156" t="s">
        <v>172</v>
      </c>
    </row>
    <row r="356" spans="2:65" s="13" customFormat="1">
      <c r="B356" s="155"/>
      <c r="D356" s="149" t="s">
        <v>182</v>
      </c>
      <c r="E356" s="156" t="s">
        <v>19</v>
      </c>
      <c r="F356" s="157" t="s">
        <v>409</v>
      </c>
      <c r="H356" s="158">
        <v>10.638</v>
      </c>
      <c r="I356" s="159"/>
      <c r="L356" s="155"/>
      <c r="M356" s="160"/>
      <c r="U356" s="161"/>
      <c r="AT356" s="156" t="s">
        <v>182</v>
      </c>
      <c r="AU356" s="156" t="s">
        <v>84</v>
      </c>
      <c r="AV356" s="13" t="s">
        <v>84</v>
      </c>
      <c r="AW356" s="13" t="s">
        <v>37</v>
      </c>
      <c r="AX356" s="13" t="s">
        <v>75</v>
      </c>
      <c r="AY356" s="156" t="s">
        <v>172</v>
      </c>
    </row>
    <row r="357" spans="2:65" s="15" customFormat="1">
      <c r="B357" s="169"/>
      <c r="D357" s="149" t="s">
        <v>182</v>
      </c>
      <c r="E357" s="170" t="s">
        <v>19</v>
      </c>
      <c r="F357" s="171" t="s">
        <v>248</v>
      </c>
      <c r="H357" s="172">
        <v>16.942</v>
      </c>
      <c r="I357" s="173"/>
      <c r="L357" s="169"/>
      <c r="M357" s="174"/>
      <c r="U357" s="175"/>
      <c r="AT357" s="170" t="s">
        <v>182</v>
      </c>
      <c r="AU357" s="170" t="s">
        <v>84</v>
      </c>
      <c r="AV357" s="15" t="s">
        <v>92</v>
      </c>
      <c r="AW357" s="15" t="s">
        <v>37</v>
      </c>
      <c r="AX357" s="15" t="s">
        <v>75</v>
      </c>
      <c r="AY357" s="170" t="s">
        <v>172</v>
      </c>
    </row>
    <row r="358" spans="2:65" s="14" customFormat="1">
      <c r="B358" s="162"/>
      <c r="D358" s="149" t="s">
        <v>182</v>
      </c>
      <c r="E358" s="163" t="s">
        <v>19</v>
      </c>
      <c r="F358" s="164" t="s">
        <v>185</v>
      </c>
      <c r="H358" s="165">
        <v>26.497</v>
      </c>
      <c r="I358" s="166"/>
      <c r="L358" s="162"/>
      <c r="M358" s="167"/>
      <c r="U358" s="168"/>
      <c r="AT358" s="163" t="s">
        <v>182</v>
      </c>
      <c r="AU358" s="163" t="s">
        <v>84</v>
      </c>
      <c r="AV358" s="14" t="s">
        <v>179</v>
      </c>
      <c r="AW358" s="14" t="s">
        <v>37</v>
      </c>
      <c r="AX358" s="14" t="s">
        <v>82</v>
      </c>
      <c r="AY358" s="163" t="s">
        <v>172</v>
      </c>
    </row>
    <row r="359" spans="2:65" s="1" customFormat="1" ht="21.75" customHeight="1">
      <c r="B359" s="33"/>
      <c r="C359" s="131" t="s">
        <v>410</v>
      </c>
      <c r="D359" s="131" t="s">
        <v>174</v>
      </c>
      <c r="E359" s="132" t="s">
        <v>411</v>
      </c>
      <c r="F359" s="133" t="s">
        <v>412</v>
      </c>
      <c r="G359" s="134" t="s">
        <v>177</v>
      </c>
      <c r="H359" s="135">
        <v>3.4449999999999998</v>
      </c>
      <c r="I359" s="136"/>
      <c r="J359" s="137">
        <f>ROUND(I359*H359,2)</f>
        <v>0</v>
      </c>
      <c r="K359" s="133" t="s">
        <v>178</v>
      </c>
      <c r="L359" s="33"/>
      <c r="M359" s="138" t="s">
        <v>19</v>
      </c>
      <c r="N359" s="139" t="s">
        <v>46</v>
      </c>
      <c r="P359" s="140">
        <f>O359*H359</f>
        <v>0</v>
      </c>
      <c r="Q359" s="140">
        <v>0</v>
      </c>
      <c r="R359" s="140">
        <f>Q359*H359</f>
        <v>0</v>
      </c>
      <c r="S359" s="140">
        <v>0</v>
      </c>
      <c r="T359" s="140">
        <f>S359*H359</f>
        <v>0</v>
      </c>
      <c r="U359" s="141" t="s">
        <v>19</v>
      </c>
      <c r="AR359" s="142" t="s">
        <v>179</v>
      </c>
      <c r="AT359" s="142" t="s">
        <v>174</v>
      </c>
      <c r="AU359" s="142" t="s">
        <v>84</v>
      </c>
      <c r="AY359" s="18" t="s">
        <v>172</v>
      </c>
      <c r="BE359" s="143">
        <f>IF(N359="základní",J359,0)</f>
        <v>0</v>
      </c>
      <c r="BF359" s="143">
        <f>IF(N359="snížená",J359,0)</f>
        <v>0</v>
      </c>
      <c r="BG359" s="143">
        <f>IF(N359="zákl. přenesená",J359,0)</f>
        <v>0</v>
      </c>
      <c r="BH359" s="143">
        <f>IF(N359="sníž. přenesená",J359,0)</f>
        <v>0</v>
      </c>
      <c r="BI359" s="143">
        <f>IF(N359="nulová",J359,0)</f>
        <v>0</v>
      </c>
      <c r="BJ359" s="18" t="s">
        <v>82</v>
      </c>
      <c r="BK359" s="143">
        <f>ROUND(I359*H359,2)</f>
        <v>0</v>
      </c>
      <c r="BL359" s="18" t="s">
        <v>179</v>
      </c>
      <c r="BM359" s="142" t="s">
        <v>413</v>
      </c>
    </row>
    <row r="360" spans="2:65" s="1" customFormat="1">
      <c r="B360" s="33"/>
      <c r="D360" s="144" t="s">
        <v>180</v>
      </c>
      <c r="F360" s="145" t="s">
        <v>414</v>
      </c>
      <c r="I360" s="146"/>
      <c r="L360" s="33"/>
      <c r="M360" s="147"/>
      <c r="U360" s="54"/>
      <c r="AT360" s="18" t="s">
        <v>180</v>
      </c>
      <c r="AU360" s="18" t="s">
        <v>84</v>
      </c>
    </row>
    <row r="361" spans="2:65" s="12" customFormat="1">
      <c r="B361" s="148"/>
      <c r="D361" s="149" t="s">
        <v>182</v>
      </c>
      <c r="E361" s="150" t="s">
        <v>19</v>
      </c>
      <c r="F361" s="151" t="s">
        <v>323</v>
      </c>
      <c r="H361" s="150" t="s">
        <v>19</v>
      </c>
      <c r="I361" s="152"/>
      <c r="L361" s="148"/>
      <c r="M361" s="153"/>
      <c r="U361" s="154"/>
      <c r="AT361" s="150" t="s">
        <v>182</v>
      </c>
      <c r="AU361" s="150" t="s">
        <v>84</v>
      </c>
      <c r="AV361" s="12" t="s">
        <v>82</v>
      </c>
      <c r="AW361" s="12" t="s">
        <v>37</v>
      </c>
      <c r="AX361" s="12" t="s">
        <v>75</v>
      </c>
      <c r="AY361" s="150" t="s">
        <v>172</v>
      </c>
    </row>
    <row r="362" spans="2:65" s="12" customFormat="1">
      <c r="B362" s="148"/>
      <c r="D362" s="149" t="s">
        <v>182</v>
      </c>
      <c r="E362" s="150" t="s">
        <v>19</v>
      </c>
      <c r="F362" s="151" t="s">
        <v>249</v>
      </c>
      <c r="H362" s="150" t="s">
        <v>19</v>
      </c>
      <c r="I362" s="152"/>
      <c r="L362" s="148"/>
      <c r="M362" s="153"/>
      <c r="U362" s="154"/>
      <c r="AT362" s="150" t="s">
        <v>182</v>
      </c>
      <c r="AU362" s="150" t="s">
        <v>84</v>
      </c>
      <c r="AV362" s="12" t="s">
        <v>82</v>
      </c>
      <c r="AW362" s="12" t="s">
        <v>37</v>
      </c>
      <c r="AX362" s="12" t="s">
        <v>75</v>
      </c>
      <c r="AY362" s="150" t="s">
        <v>172</v>
      </c>
    </row>
    <row r="363" spans="2:65" s="13" customFormat="1">
      <c r="B363" s="155"/>
      <c r="D363" s="149" t="s">
        <v>182</v>
      </c>
      <c r="E363" s="156" t="s">
        <v>19</v>
      </c>
      <c r="F363" s="157" t="s">
        <v>415</v>
      </c>
      <c r="H363" s="158">
        <v>2.6349999999999998</v>
      </c>
      <c r="I363" s="159"/>
      <c r="L363" s="155"/>
      <c r="M363" s="160"/>
      <c r="U363" s="161"/>
      <c r="AT363" s="156" t="s">
        <v>182</v>
      </c>
      <c r="AU363" s="156" t="s">
        <v>84</v>
      </c>
      <c r="AV363" s="13" t="s">
        <v>84</v>
      </c>
      <c r="AW363" s="13" t="s">
        <v>37</v>
      </c>
      <c r="AX363" s="13" t="s">
        <v>75</v>
      </c>
      <c r="AY363" s="156" t="s">
        <v>172</v>
      </c>
    </row>
    <row r="364" spans="2:65" s="13" customFormat="1">
      <c r="B364" s="155"/>
      <c r="D364" s="149" t="s">
        <v>182</v>
      </c>
      <c r="E364" s="156" t="s">
        <v>19</v>
      </c>
      <c r="F364" s="157" t="s">
        <v>416</v>
      </c>
      <c r="H364" s="158">
        <v>0.81</v>
      </c>
      <c r="I364" s="159"/>
      <c r="L364" s="155"/>
      <c r="M364" s="160"/>
      <c r="U364" s="161"/>
      <c r="AT364" s="156" t="s">
        <v>182</v>
      </c>
      <c r="AU364" s="156" t="s">
        <v>84</v>
      </c>
      <c r="AV364" s="13" t="s">
        <v>84</v>
      </c>
      <c r="AW364" s="13" t="s">
        <v>37</v>
      </c>
      <c r="AX364" s="13" t="s">
        <v>75</v>
      </c>
      <c r="AY364" s="156" t="s">
        <v>172</v>
      </c>
    </row>
    <row r="365" spans="2:65" s="14" customFormat="1">
      <c r="B365" s="162"/>
      <c r="D365" s="149" t="s">
        <v>182</v>
      </c>
      <c r="E365" s="163" t="s">
        <v>19</v>
      </c>
      <c r="F365" s="164" t="s">
        <v>185</v>
      </c>
      <c r="H365" s="165">
        <v>3.4449999999999998</v>
      </c>
      <c r="I365" s="166"/>
      <c r="L365" s="162"/>
      <c r="M365" s="167"/>
      <c r="U365" s="168"/>
      <c r="AT365" s="163" t="s">
        <v>182</v>
      </c>
      <c r="AU365" s="163" t="s">
        <v>84</v>
      </c>
      <c r="AV365" s="14" t="s">
        <v>179</v>
      </c>
      <c r="AW365" s="14" t="s">
        <v>37</v>
      </c>
      <c r="AX365" s="14" t="s">
        <v>82</v>
      </c>
      <c r="AY365" s="163" t="s">
        <v>172</v>
      </c>
    </row>
    <row r="366" spans="2:65" s="1" customFormat="1" ht="21.75" customHeight="1">
      <c r="B366" s="33"/>
      <c r="C366" s="131" t="s">
        <v>284</v>
      </c>
      <c r="D366" s="131" t="s">
        <v>174</v>
      </c>
      <c r="E366" s="132" t="s">
        <v>417</v>
      </c>
      <c r="F366" s="133" t="s">
        <v>418</v>
      </c>
      <c r="G366" s="134" t="s">
        <v>177</v>
      </c>
      <c r="H366" s="135">
        <v>92.304000000000002</v>
      </c>
      <c r="I366" s="136"/>
      <c r="J366" s="137">
        <f>ROUND(I366*H366,2)</f>
        <v>0</v>
      </c>
      <c r="K366" s="133" t="s">
        <v>178</v>
      </c>
      <c r="L366" s="33"/>
      <c r="M366" s="138" t="s">
        <v>19</v>
      </c>
      <c r="N366" s="139" t="s">
        <v>46</v>
      </c>
      <c r="P366" s="140">
        <f>O366*H366</f>
        <v>0</v>
      </c>
      <c r="Q366" s="140">
        <v>0</v>
      </c>
      <c r="R366" s="140">
        <f>Q366*H366</f>
        <v>0</v>
      </c>
      <c r="S366" s="140">
        <v>0</v>
      </c>
      <c r="T366" s="140">
        <f>S366*H366</f>
        <v>0</v>
      </c>
      <c r="U366" s="141" t="s">
        <v>19</v>
      </c>
      <c r="AR366" s="142" t="s">
        <v>179</v>
      </c>
      <c r="AT366" s="142" t="s">
        <v>174</v>
      </c>
      <c r="AU366" s="142" t="s">
        <v>84</v>
      </c>
      <c r="AY366" s="18" t="s">
        <v>172</v>
      </c>
      <c r="BE366" s="143">
        <f>IF(N366="základní",J366,0)</f>
        <v>0</v>
      </c>
      <c r="BF366" s="143">
        <f>IF(N366="snížená",J366,0)</f>
        <v>0</v>
      </c>
      <c r="BG366" s="143">
        <f>IF(N366="zákl. přenesená",J366,0)</f>
        <v>0</v>
      </c>
      <c r="BH366" s="143">
        <f>IF(N366="sníž. přenesená",J366,0)</f>
        <v>0</v>
      </c>
      <c r="BI366" s="143">
        <f>IF(N366="nulová",J366,0)</f>
        <v>0</v>
      </c>
      <c r="BJ366" s="18" t="s">
        <v>82</v>
      </c>
      <c r="BK366" s="143">
        <f>ROUND(I366*H366,2)</f>
        <v>0</v>
      </c>
      <c r="BL366" s="18" t="s">
        <v>179</v>
      </c>
      <c r="BM366" s="142" t="s">
        <v>419</v>
      </c>
    </row>
    <row r="367" spans="2:65" s="1" customFormat="1">
      <c r="B367" s="33"/>
      <c r="D367" s="144" t="s">
        <v>180</v>
      </c>
      <c r="F367" s="145" t="s">
        <v>420</v>
      </c>
      <c r="I367" s="146"/>
      <c r="L367" s="33"/>
      <c r="M367" s="147"/>
      <c r="U367" s="54"/>
      <c r="AT367" s="18" t="s">
        <v>180</v>
      </c>
      <c r="AU367" s="18" t="s">
        <v>84</v>
      </c>
    </row>
    <row r="368" spans="2:65" s="12" customFormat="1">
      <c r="B368" s="148"/>
      <c r="D368" s="149" t="s">
        <v>182</v>
      </c>
      <c r="E368" s="150" t="s">
        <v>19</v>
      </c>
      <c r="F368" s="151" t="s">
        <v>265</v>
      </c>
      <c r="H368" s="150" t="s">
        <v>19</v>
      </c>
      <c r="I368" s="152"/>
      <c r="L368" s="148"/>
      <c r="M368" s="153"/>
      <c r="U368" s="154"/>
      <c r="AT368" s="150" t="s">
        <v>182</v>
      </c>
      <c r="AU368" s="150" t="s">
        <v>84</v>
      </c>
      <c r="AV368" s="12" t="s">
        <v>82</v>
      </c>
      <c r="AW368" s="12" t="s">
        <v>37</v>
      </c>
      <c r="AX368" s="12" t="s">
        <v>75</v>
      </c>
      <c r="AY368" s="150" t="s">
        <v>172</v>
      </c>
    </row>
    <row r="369" spans="2:65" s="12" customFormat="1">
      <c r="B369" s="148"/>
      <c r="D369" s="149" t="s">
        <v>182</v>
      </c>
      <c r="E369" s="150" t="s">
        <v>19</v>
      </c>
      <c r="F369" s="151" t="s">
        <v>249</v>
      </c>
      <c r="H369" s="150" t="s">
        <v>19</v>
      </c>
      <c r="I369" s="152"/>
      <c r="L369" s="148"/>
      <c r="M369" s="153"/>
      <c r="U369" s="154"/>
      <c r="AT369" s="150" t="s">
        <v>182</v>
      </c>
      <c r="AU369" s="150" t="s">
        <v>84</v>
      </c>
      <c r="AV369" s="12" t="s">
        <v>82</v>
      </c>
      <c r="AW369" s="12" t="s">
        <v>37</v>
      </c>
      <c r="AX369" s="12" t="s">
        <v>75</v>
      </c>
      <c r="AY369" s="150" t="s">
        <v>172</v>
      </c>
    </row>
    <row r="370" spans="2:65" s="13" customFormat="1">
      <c r="B370" s="155"/>
      <c r="D370" s="149" t="s">
        <v>182</v>
      </c>
      <c r="E370" s="156" t="s">
        <v>19</v>
      </c>
      <c r="F370" s="157" t="s">
        <v>421</v>
      </c>
      <c r="H370" s="158">
        <v>25.2</v>
      </c>
      <c r="I370" s="159"/>
      <c r="L370" s="155"/>
      <c r="M370" s="160"/>
      <c r="U370" s="161"/>
      <c r="AT370" s="156" t="s">
        <v>182</v>
      </c>
      <c r="AU370" s="156" t="s">
        <v>84</v>
      </c>
      <c r="AV370" s="13" t="s">
        <v>84</v>
      </c>
      <c r="AW370" s="13" t="s">
        <v>37</v>
      </c>
      <c r="AX370" s="13" t="s">
        <v>75</v>
      </c>
      <c r="AY370" s="156" t="s">
        <v>172</v>
      </c>
    </row>
    <row r="371" spans="2:65" s="12" customFormat="1">
      <c r="B371" s="148"/>
      <c r="D371" s="149" t="s">
        <v>182</v>
      </c>
      <c r="E371" s="150" t="s">
        <v>19</v>
      </c>
      <c r="F371" s="151" t="s">
        <v>256</v>
      </c>
      <c r="H371" s="150" t="s">
        <v>19</v>
      </c>
      <c r="I371" s="152"/>
      <c r="L371" s="148"/>
      <c r="M371" s="153"/>
      <c r="U371" s="154"/>
      <c r="AT371" s="150" t="s">
        <v>182</v>
      </c>
      <c r="AU371" s="150" t="s">
        <v>84</v>
      </c>
      <c r="AV371" s="12" t="s">
        <v>82</v>
      </c>
      <c r="AW371" s="12" t="s">
        <v>37</v>
      </c>
      <c r="AX371" s="12" t="s">
        <v>75</v>
      </c>
      <c r="AY371" s="150" t="s">
        <v>172</v>
      </c>
    </row>
    <row r="372" spans="2:65" s="13" customFormat="1">
      <c r="B372" s="155"/>
      <c r="D372" s="149" t="s">
        <v>182</v>
      </c>
      <c r="E372" s="156" t="s">
        <v>19</v>
      </c>
      <c r="F372" s="157" t="s">
        <v>422</v>
      </c>
      <c r="H372" s="158">
        <v>67.103999999999999</v>
      </c>
      <c r="I372" s="159"/>
      <c r="L372" s="155"/>
      <c r="M372" s="160"/>
      <c r="U372" s="161"/>
      <c r="AT372" s="156" t="s">
        <v>182</v>
      </c>
      <c r="AU372" s="156" t="s">
        <v>84</v>
      </c>
      <c r="AV372" s="13" t="s">
        <v>84</v>
      </c>
      <c r="AW372" s="13" t="s">
        <v>37</v>
      </c>
      <c r="AX372" s="13" t="s">
        <v>75</v>
      </c>
      <c r="AY372" s="156" t="s">
        <v>172</v>
      </c>
    </row>
    <row r="373" spans="2:65" s="14" customFormat="1">
      <c r="B373" s="162"/>
      <c r="D373" s="149" t="s">
        <v>182</v>
      </c>
      <c r="E373" s="163" t="s">
        <v>19</v>
      </c>
      <c r="F373" s="164" t="s">
        <v>185</v>
      </c>
      <c r="H373" s="165">
        <v>92.304000000000002</v>
      </c>
      <c r="I373" s="166"/>
      <c r="L373" s="162"/>
      <c r="M373" s="167"/>
      <c r="U373" s="168"/>
      <c r="AT373" s="163" t="s">
        <v>182</v>
      </c>
      <c r="AU373" s="163" t="s">
        <v>84</v>
      </c>
      <c r="AV373" s="14" t="s">
        <v>179</v>
      </c>
      <c r="AW373" s="14" t="s">
        <v>37</v>
      </c>
      <c r="AX373" s="14" t="s">
        <v>82</v>
      </c>
      <c r="AY373" s="163" t="s">
        <v>172</v>
      </c>
    </row>
    <row r="374" spans="2:65" s="1" customFormat="1" ht="21.75" customHeight="1">
      <c r="B374" s="33"/>
      <c r="C374" s="131" t="s">
        <v>423</v>
      </c>
      <c r="D374" s="131" t="s">
        <v>174</v>
      </c>
      <c r="E374" s="132" t="s">
        <v>424</v>
      </c>
      <c r="F374" s="133" t="s">
        <v>425</v>
      </c>
      <c r="G374" s="134" t="s">
        <v>177</v>
      </c>
      <c r="H374" s="135">
        <v>58.686</v>
      </c>
      <c r="I374" s="136"/>
      <c r="J374" s="137">
        <f>ROUND(I374*H374,2)</f>
        <v>0</v>
      </c>
      <c r="K374" s="133" t="s">
        <v>178</v>
      </c>
      <c r="L374" s="33"/>
      <c r="M374" s="138" t="s">
        <v>19</v>
      </c>
      <c r="N374" s="139" t="s">
        <v>46</v>
      </c>
      <c r="P374" s="140">
        <f>O374*H374</f>
        <v>0</v>
      </c>
      <c r="Q374" s="140">
        <v>0</v>
      </c>
      <c r="R374" s="140">
        <f>Q374*H374</f>
        <v>0</v>
      </c>
      <c r="S374" s="140">
        <v>0</v>
      </c>
      <c r="T374" s="140">
        <f>S374*H374</f>
        <v>0</v>
      </c>
      <c r="U374" s="141" t="s">
        <v>19</v>
      </c>
      <c r="AR374" s="142" t="s">
        <v>179</v>
      </c>
      <c r="AT374" s="142" t="s">
        <v>174</v>
      </c>
      <c r="AU374" s="142" t="s">
        <v>84</v>
      </c>
      <c r="AY374" s="18" t="s">
        <v>172</v>
      </c>
      <c r="BE374" s="143">
        <f>IF(N374="základní",J374,0)</f>
        <v>0</v>
      </c>
      <c r="BF374" s="143">
        <f>IF(N374="snížená",J374,0)</f>
        <v>0</v>
      </c>
      <c r="BG374" s="143">
        <f>IF(N374="zákl. přenesená",J374,0)</f>
        <v>0</v>
      </c>
      <c r="BH374" s="143">
        <f>IF(N374="sníž. přenesená",J374,0)</f>
        <v>0</v>
      </c>
      <c r="BI374" s="143">
        <f>IF(N374="nulová",J374,0)</f>
        <v>0</v>
      </c>
      <c r="BJ374" s="18" t="s">
        <v>82</v>
      </c>
      <c r="BK374" s="143">
        <f>ROUND(I374*H374,2)</f>
        <v>0</v>
      </c>
      <c r="BL374" s="18" t="s">
        <v>179</v>
      </c>
      <c r="BM374" s="142" t="s">
        <v>426</v>
      </c>
    </row>
    <row r="375" spans="2:65" s="1" customFormat="1">
      <c r="B375" s="33"/>
      <c r="D375" s="144" t="s">
        <v>180</v>
      </c>
      <c r="F375" s="145" t="s">
        <v>427</v>
      </c>
      <c r="I375" s="146"/>
      <c r="L375" s="33"/>
      <c r="M375" s="147"/>
      <c r="U375" s="54"/>
      <c r="AT375" s="18" t="s">
        <v>180</v>
      </c>
      <c r="AU375" s="18" t="s">
        <v>84</v>
      </c>
    </row>
    <row r="376" spans="2:65" s="12" customFormat="1">
      <c r="B376" s="148"/>
      <c r="D376" s="149" t="s">
        <v>182</v>
      </c>
      <c r="E376" s="150" t="s">
        <v>19</v>
      </c>
      <c r="F376" s="151" t="s">
        <v>243</v>
      </c>
      <c r="H376" s="150" t="s">
        <v>19</v>
      </c>
      <c r="I376" s="152"/>
      <c r="L376" s="148"/>
      <c r="M376" s="153"/>
      <c r="U376" s="154"/>
      <c r="AT376" s="150" t="s">
        <v>182</v>
      </c>
      <c r="AU376" s="150" t="s">
        <v>84</v>
      </c>
      <c r="AV376" s="12" t="s">
        <v>82</v>
      </c>
      <c r="AW376" s="12" t="s">
        <v>37</v>
      </c>
      <c r="AX376" s="12" t="s">
        <v>75</v>
      </c>
      <c r="AY376" s="150" t="s">
        <v>172</v>
      </c>
    </row>
    <row r="377" spans="2:65" s="12" customFormat="1">
      <c r="B377" s="148"/>
      <c r="D377" s="149" t="s">
        <v>182</v>
      </c>
      <c r="E377" s="150" t="s">
        <v>19</v>
      </c>
      <c r="F377" s="151" t="s">
        <v>244</v>
      </c>
      <c r="H377" s="150" t="s">
        <v>19</v>
      </c>
      <c r="I377" s="152"/>
      <c r="L377" s="148"/>
      <c r="M377" s="153"/>
      <c r="U377" s="154"/>
      <c r="AT377" s="150" t="s">
        <v>182</v>
      </c>
      <c r="AU377" s="150" t="s">
        <v>84</v>
      </c>
      <c r="AV377" s="12" t="s">
        <v>82</v>
      </c>
      <c r="AW377" s="12" t="s">
        <v>37</v>
      </c>
      <c r="AX377" s="12" t="s">
        <v>75</v>
      </c>
      <c r="AY377" s="150" t="s">
        <v>172</v>
      </c>
    </row>
    <row r="378" spans="2:65" s="13" customFormat="1">
      <c r="B378" s="155"/>
      <c r="D378" s="149" t="s">
        <v>182</v>
      </c>
      <c r="E378" s="156" t="s">
        <v>19</v>
      </c>
      <c r="F378" s="157" t="s">
        <v>428</v>
      </c>
      <c r="H378" s="158">
        <v>4.32</v>
      </c>
      <c r="I378" s="159"/>
      <c r="L378" s="155"/>
      <c r="M378" s="160"/>
      <c r="U378" s="161"/>
      <c r="AT378" s="156" t="s">
        <v>182</v>
      </c>
      <c r="AU378" s="156" t="s">
        <v>84</v>
      </c>
      <c r="AV378" s="13" t="s">
        <v>84</v>
      </c>
      <c r="AW378" s="13" t="s">
        <v>37</v>
      </c>
      <c r="AX378" s="13" t="s">
        <v>75</v>
      </c>
      <c r="AY378" s="156" t="s">
        <v>172</v>
      </c>
    </row>
    <row r="379" spans="2:65" s="15" customFormat="1">
      <c r="B379" s="169"/>
      <c r="D379" s="149" t="s">
        <v>182</v>
      </c>
      <c r="E379" s="170" t="s">
        <v>19</v>
      </c>
      <c r="F379" s="171" t="s">
        <v>248</v>
      </c>
      <c r="H379" s="172">
        <v>4.32</v>
      </c>
      <c r="I379" s="173"/>
      <c r="L379" s="169"/>
      <c r="M379" s="174"/>
      <c r="U379" s="175"/>
      <c r="AT379" s="170" t="s">
        <v>182</v>
      </c>
      <c r="AU379" s="170" t="s">
        <v>84</v>
      </c>
      <c r="AV379" s="15" t="s">
        <v>92</v>
      </c>
      <c r="AW379" s="15" t="s">
        <v>37</v>
      </c>
      <c r="AX379" s="15" t="s">
        <v>75</v>
      </c>
      <c r="AY379" s="170" t="s">
        <v>172</v>
      </c>
    </row>
    <row r="380" spans="2:65" s="12" customFormat="1">
      <c r="B380" s="148"/>
      <c r="D380" s="149" t="s">
        <v>182</v>
      </c>
      <c r="E380" s="150" t="s">
        <v>19</v>
      </c>
      <c r="F380" s="151" t="s">
        <v>249</v>
      </c>
      <c r="H380" s="150" t="s">
        <v>19</v>
      </c>
      <c r="I380" s="152"/>
      <c r="L380" s="148"/>
      <c r="M380" s="153"/>
      <c r="U380" s="154"/>
      <c r="AT380" s="150" t="s">
        <v>182</v>
      </c>
      <c r="AU380" s="150" t="s">
        <v>84</v>
      </c>
      <c r="AV380" s="12" t="s">
        <v>82</v>
      </c>
      <c r="AW380" s="12" t="s">
        <v>37</v>
      </c>
      <c r="AX380" s="12" t="s">
        <v>75</v>
      </c>
      <c r="AY380" s="150" t="s">
        <v>172</v>
      </c>
    </row>
    <row r="381" spans="2:65" s="13" customFormat="1">
      <c r="B381" s="155"/>
      <c r="D381" s="149" t="s">
        <v>182</v>
      </c>
      <c r="E381" s="156" t="s">
        <v>19</v>
      </c>
      <c r="F381" s="157" t="s">
        <v>429</v>
      </c>
      <c r="H381" s="158">
        <v>11.183999999999999</v>
      </c>
      <c r="I381" s="159"/>
      <c r="L381" s="155"/>
      <c r="M381" s="160"/>
      <c r="U381" s="161"/>
      <c r="AT381" s="156" t="s">
        <v>182</v>
      </c>
      <c r="AU381" s="156" t="s">
        <v>84</v>
      </c>
      <c r="AV381" s="13" t="s">
        <v>84</v>
      </c>
      <c r="AW381" s="13" t="s">
        <v>37</v>
      </c>
      <c r="AX381" s="13" t="s">
        <v>75</v>
      </c>
      <c r="AY381" s="156" t="s">
        <v>172</v>
      </c>
    </row>
    <row r="382" spans="2:65" s="13" customFormat="1">
      <c r="B382" s="155"/>
      <c r="D382" s="149" t="s">
        <v>182</v>
      </c>
      <c r="E382" s="156" t="s">
        <v>19</v>
      </c>
      <c r="F382" s="157" t="s">
        <v>430</v>
      </c>
      <c r="H382" s="158">
        <v>29.52</v>
      </c>
      <c r="I382" s="159"/>
      <c r="L382" s="155"/>
      <c r="M382" s="160"/>
      <c r="U382" s="161"/>
      <c r="AT382" s="156" t="s">
        <v>182</v>
      </c>
      <c r="AU382" s="156" t="s">
        <v>84</v>
      </c>
      <c r="AV382" s="13" t="s">
        <v>84</v>
      </c>
      <c r="AW382" s="13" t="s">
        <v>37</v>
      </c>
      <c r="AX382" s="13" t="s">
        <v>75</v>
      </c>
      <c r="AY382" s="156" t="s">
        <v>172</v>
      </c>
    </row>
    <row r="383" spans="2:65" s="13" customFormat="1">
      <c r="B383" s="155"/>
      <c r="D383" s="149" t="s">
        <v>182</v>
      </c>
      <c r="E383" s="156" t="s">
        <v>19</v>
      </c>
      <c r="F383" s="157" t="s">
        <v>431</v>
      </c>
      <c r="H383" s="158">
        <v>3.57</v>
      </c>
      <c r="I383" s="159"/>
      <c r="L383" s="155"/>
      <c r="M383" s="160"/>
      <c r="U383" s="161"/>
      <c r="AT383" s="156" t="s">
        <v>182</v>
      </c>
      <c r="AU383" s="156" t="s">
        <v>84</v>
      </c>
      <c r="AV383" s="13" t="s">
        <v>84</v>
      </c>
      <c r="AW383" s="13" t="s">
        <v>37</v>
      </c>
      <c r="AX383" s="13" t="s">
        <v>75</v>
      </c>
      <c r="AY383" s="156" t="s">
        <v>172</v>
      </c>
    </row>
    <row r="384" spans="2:65" s="15" customFormat="1">
      <c r="B384" s="169"/>
      <c r="D384" s="149" t="s">
        <v>182</v>
      </c>
      <c r="E384" s="170" t="s">
        <v>19</v>
      </c>
      <c r="F384" s="171" t="s">
        <v>248</v>
      </c>
      <c r="H384" s="172">
        <v>44.274000000000001</v>
      </c>
      <c r="I384" s="173"/>
      <c r="L384" s="169"/>
      <c r="M384" s="174"/>
      <c r="U384" s="175"/>
      <c r="AT384" s="170" t="s">
        <v>182</v>
      </c>
      <c r="AU384" s="170" t="s">
        <v>84</v>
      </c>
      <c r="AV384" s="15" t="s">
        <v>92</v>
      </c>
      <c r="AW384" s="15" t="s">
        <v>37</v>
      </c>
      <c r="AX384" s="15" t="s">
        <v>75</v>
      </c>
      <c r="AY384" s="170" t="s">
        <v>172</v>
      </c>
    </row>
    <row r="385" spans="2:65" s="12" customFormat="1">
      <c r="B385" s="148"/>
      <c r="D385" s="149" t="s">
        <v>182</v>
      </c>
      <c r="E385" s="150" t="s">
        <v>19</v>
      </c>
      <c r="F385" s="151" t="s">
        <v>256</v>
      </c>
      <c r="H385" s="150" t="s">
        <v>19</v>
      </c>
      <c r="I385" s="152"/>
      <c r="L385" s="148"/>
      <c r="M385" s="153"/>
      <c r="U385" s="154"/>
      <c r="AT385" s="150" t="s">
        <v>182</v>
      </c>
      <c r="AU385" s="150" t="s">
        <v>84</v>
      </c>
      <c r="AV385" s="12" t="s">
        <v>82</v>
      </c>
      <c r="AW385" s="12" t="s">
        <v>37</v>
      </c>
      <c r="AX385" s="12" t="s">
        <v>75</v>
      </c>
      <c r="AY385" s="150" t="s">
        <v>172</v>
      </c>
    </row>
    <row r="386" spans="2:65" s="13" customFormat="1">
      <c r="B386" s="155"/>
      <c r="D386" s="149" t="s">
        <v>182</v>
      </c>
      <c r="E386" s="156" t="s">
        <v>19</v>
      </c>
      <c r="F386" s="157" t="s">
        <v>432</v>
      </c>
      <c r="H386" s="158">
        <v>5.5919999999999996</v>
      </c>
      <c r="I386" s="159"/>
      <c r="L386" s="155"/>
      <c r="M386" s="160"/>
      <c r="U386" s="161"/>
      <c r="AT386" s="156" t="s">
        <v>182</v>
      </c>
      <c r="AU386" s="156" t="s">
        <v>84</v>
      </c>
      <c r="AV386" s="13" t="s">
        <v>84</v>
      </c>
      <c r="AW386" s="13" t="s">
        <v>37</v>
      </c>
      <c r="AX386" s="13" t="s">
        <v>75</v>
      </c>
      <c r="AY386" s="156" t="s">
        <v>172</v>
      </c>
    </row>
    <row r="387" spans="2:65" s="13" customFormat="1">
      <c r="B387" s="155"/>
      <c r="D387" s="149" t="s">
        <v>182</v>
      </c>
      <c r="E387" s="156" t="s">
        <v>19</v>
      </c>
      <c r="F387" s="157" t="s">
        <v>433</v>
      </c>
      <c r="H387" s="158">
        <v>4.5</v>
      </c>
      <c r="I387" s="159"/>
      <c r="L387" s="155"/>
      <c r="M387" s="160"/>
      <c r="U387" s="161"/>
      <c r="AT387" s="156" t="s">
        <v>182</v>
      </c>
      <c r="AU387" s="156" t="s">
        <v>84</v>
      </c>
      <c r="AV387" s="13" t="s">
        <v>84</v>
      </c>
      <c r="AW387" s="13" t="s">
        <v>37</v>
      </c>
      <c r="AX387" s="13" t="s">
        <v>75</v>
      </c>
      <c r="AY387" s="156" t="s">
        <v>172</v>
      </c>
    </row>
    <row r="388" spans="2:65" s="15" customFormat="1">
      <c r="B388" s="169"/>
      <c r="D388" s="149" t="s">
        <v>182</v>
      </c>
      <c r="E388" s="170" t="s">
        <v>19</v>
      </c>
      <c r="F388" s="171" t="s">
        <v>248</v>
      </c>
      <c r="H388" s="172">
        <v>10.091999999999999</v>
      </c>
      <c r="I388" s="173"/>
      <c r="L388" s="169"/>
      <c r="M388" s="174"/>
      <c r="U388" s="175"/>
      <c r="AT388" s="170" t="s">
        <v>182</v>
      </c>
      <c r="AU388" s="170" t="s">
        <v>84</v>
      </c>
      <c r="AV388" s="15" t="s">
        <v>92</v>
      </c>
      <c r="AW388" s="15" t="s">
        <v>37</v>
      </c>
      <c r="AX388" s="15" t="s">
        <v>75</v>
      </c>
      <c r="AY388" s="170" t="s">
        <v>172</v>
      </c>
    </row>
    <row r="389" spans="2:65" s="14" customFormat="1">
      <c r="B389" s="162"/>
      <c r="D389" s="149" t="s">
        <v>182</v>
      </c>
      <c r="E389" s="163" t="s">
        <v>19</v>
      </c>
      <c r="F389" s="164" t="s">
        <v>185</v>
      </c>
      <c r="H389" s="165">
        <v>58.686</v>
      </c>
      <c r="I389" s="166"/>
      <c r="L389" s="162"/>
      <c r="M389" s="167"/>
      <c r="U389" s="168"/>
      <c r="AT389" s="163" t="s">
        <v>182</v>
      </c>
      <c r="AU389" s="163" t="s">
        <v>84</v>
      </c>
      <c r="AV389" s="14" t="s">
        <v>179</v>
      </c>
      <c r="AW389" s="14" t="s">
        <v>37</v>
      </c>
      <c r="AX389" s="14" t="s">
        <v>82</v>
      </c>
      <c r="AY389" s="163" t="s">
        <v>172</v>
      </c>
    </row>
    <row r="390" spans="2:65" s="1" customFormat="1" ht="21.75" customHeight="1">
      <c r="B390" s="33"/>
      <c r="C390" s="131" t="s">
        <v>303</v>
      </c>
      <c r="D390" s="131" t="s">
        <v>174</v>
      </c>
      <c r="E390" s="132" t="s">
        <v>434</v>
      </c>
      <c r="F390" s="133" t="s">
        <v>435</v>
      </c>
      <c r="G390" s="134" t="s">
        <v>177</v>
      </c>
      <c r="H390" s="135">
        <v>14.82</v>
      </c>
      <c r="I390" s="136"/>
      <c r="J390" s="137">
        <f>ROUND(I390*H390,2)</f>
        <v>0</v>
      </c>
      <c r="K390" s="133" t="s">
        <v>178</v>
      </c>
      <c r="L390" s="33"/>
      <c r="M390" s="138" t="s">
        <v>19</v>
      </c>
      <c r="N390" s="139" t="s">
        <v>46</v>
      </c>
      <c r="P390" s="140">
        <f>O390*H390</f>
        <v>0</v>
      </c>
      <c r="Q390" s="140">
        <v>0</v>
      </c>
      <c r="R390" s="140">
        <f>Q390*H390</f>
        <v>0</v>
      </c>
      <c r="S390" s="140">
        <v>0</v>
      </c>
      <c r="T390" s="140">
        <f>S390*H390</f>
        <v>0</v>
      </c>
      <c r="U390" s="141" t="s">
        <v>19</v>
      </c>
      <c r="AR390" s="142" t="s">
        <v>179</v>
      </c>
      <c r="AT390" s="142" t="s">
        <v>174</v>
      </c>
      <c r="AU390" s="142" t="s">
        <v>84</v>
      </c>
      <c r="AY390" s="18" t="s">
        <v>172</v>
      </c>
      <c r="BE390" s="143">
        <f>IF(N390="základní",J390,0)</f>
        <v>0</v>
      </c>
      <c r="BF390" s="143">
        <f>IF(N390="snížená",J390,0)</f>
        <v>0</v>
      </c>
      <c r="BG390" s="143">
        <f>IF(N390="zákl. přenesená",J390,0)</f>
        <v>0</v>
      </c>
      <c r="BH390" s="143">
        <f>IF(N390="sníž. přenesená",J390,0)</f>
        <v>0</v>
      </c>
      <c r="BI390" s="143">
        <f>IF(N390="nulová",J390,0)</f>
        <v>0</v>
      </c>
      <c r="BJ390" s="18" t="s">
        <v>82</v>
      </c>
      <c r="BK390" s="143">
        <f>ROUND(I390*H390,2)</f>
        <v>0</v>
      </c>
      <c r="BL390" s="18" t="s">
        <v>179</v>
      </c>
      <c r="BM390" s="142" t="s">
        <v>436</v>
      </c>
    </row>
    <row r="391" spans="2:65" s="1" customFormat="1">
      <c r="B391" s="33"/>
      <c r="D391" s="144" t="s">
        <v>180</v>
      </c>
      <c r="F391" s="145" t="s">
        <v>437</v>
      </c>
      <c r="I391" s="146"/>
      <c r="L391" s="33"/>
      <c r="M391" s="147"/>
      <c r="U391" s="54"/>
      <c r="AT391" s="18" t="s">
        <v>180</v>
      </c>
      <c r="AU391" s="18" t="s">
        <v>84</v>
      </c>
    </row>
    <row r="392" spans="2:65" s="12" customFormat="1">
      <c r="B392" s="148"/>
      <c r="D392" s="149" t="s">
        <v>182</v>
      </c>
      <c r="E392" s="150" t="s">
        <v>19</v>
      </c>
      <c r="F392" s="151" t="s">
        <v>438</v>
      </c>
      <c r="H392" s="150" t="s">
        <v>19</v>
      </c>
      <c r="I392" s="152"/>
      <c r="L392" s="148"/>
      <c r="M392" s="153"/>
      <c r="U392" s="154"/>
      <c r="AT392" s="150" t="s">
        <v>182</v>
      </c>
      <c r="AU392" s="150" t="s">
        <v>84</v>
      </c>
      <c r="AV392" s="12" t="s">
        <v>82</v>
      </c>
      <c r="AW392" s="12" t="s">
        <v>37</v>
      </c>
      <c r="AX392" s="12" t="s">
        <v>75</v>
      </c>
      <c r="AY392" s="150" t="s">
        <v>172</v>
      </c>
    </row>
    <row r="393" spans="2:65" s="12" customFormat="1">
      <c r="B393" s="148"/>
      <c r="D393" s="149" t="s">
        <v>182</v>
      </c>
      <c r="E393" s="150" t="s">
        <v>19</v>
      </c>
      <c r="F393" s="151" t="s">
        <v>244</v>
      </c>
      <c r="H393" s="150" t="s">
        <v>19</v>
      </c>
      <c r="I393" s="152"/>
      <c r="L393" s="148"/>
      <c r="M393" s="153"/>
      <c r="U393" s="154"/>
      <c r="AT393" s="150" t="s">
        <v>182</v>
      </c>
      <c r="AU393" s="150" t="s">
        <v>84</v>
      </c>
      <c r="AV393" s="12" t="s">
        <v>82</v>
      </c>
      <c r="AW393" s="12" t="s">
        <v>37</v>
      </c>
      <c r="AX393" s="12" t="s">
        <v>75</v>
      </c>
      <c r="AY393" s="150" t="s">
        <v>172</v>
      </c>
    </row>
    <row r="394" spans="2:65" s="13" customFormat="1">
      <c r="B394" s="155"/>
      <c r="D394" s="149" t="s">
        <v>182</v>
      </c>
      <c r="E394" s="156" t="s">
        <v>19</v>
      </c>
      <c r="F394" s="157" t="s">
        <v>439</v>
      </c>
      <c r="H394" s="158">
        <v>6.48</v>
      </c>
      <c r="I394" s="159"/>
      <c r="L394" s="155"/>
      <c r="M394" s="160"/>
      <c r="U394" s="161"/>
      <c r="AT394" s="156" t="s">
        <v>182</v>
      </c>
      <c r="AU394" s="156" t="s">
        <v>84</v>
      </c>
      <c r="AV394" s="13" t="s">
        <v>84</v>
      </c>
      <c r="AW394" s="13" t="s">
        <v>37</v>
      </c>
      <c r="AX394" s="13" t="s">
        <v>75</v>
      </c>
      <c r="AY394" s="156" t="s">
        <v>172</v>
      </c>
    </row>
    <row r="395" spans="2:65" s="12" customFormat="1">
      <c r="B395" s="148"/>
      <c r="D395" s="149" t="s">
        <v>182</v>
      </c>
      <c r="E395" s="150" t="s">
        <v>19</v>
      </c>
      <c r="F395" s="151" t="s">
        <v>249</v>
      </c>
      <c r="H395" s="150" t="s">
        <v>19</v>
      </c>
      <c r="I395" s="152"/>
      <c r="L395" s="148"/>
      <c r="M395" s="153"/>
      <c r="U395" s="154"/>
      <c r="AT395" s="150" t="s">
        <v>182</v>
      </c>
      <c r="AU395" s="150" t="s">
        <v>84</v>
      </c>
      <c r="AV395" s="12" t="s">
        <v>82</v>
      </c>
      <c r="AW395" s="12" t="s">
        <v>37</v>
      </c>
      <c r="AX395" s="12" t="s">
        <v>75</v>
      </c>
      <c r="AY395" s="150" t="s">
        <v>172</v>
      </c>
    </row>
    <row r="396" spans="2:65" s="13" customFormat="1">
      <c r="B396" s="155"/>
      <c r="D396" s="149" t="s">
        <v>182</v>
      </c>
      <c r="E396" s="156" t="s">
        <v>19</v>
      </c>
      <c r="F396" s="157" t="s">
        <v>440</v>
      </c>
      <c r="H396" s="158">
        <v>8.34</v>
      </c>
      <c r="I396" s="159"/>
      <c r="L396" s="155"/>
      <c r="M396" s="160"/>
      <c r="U396" s="161"/>
      <c r="AT396" s="156" t="s">
        <v>182</v>
      </c>
      <c r="AU396" s="156" t="s">
        <v>84</v>
      </c>
      <c r="AV396" s="13" t="s">
        <v>84</v>
      </c>
      <c r="AW396" s="13" t="s">
        <v>37</v>
      </c>
      <c r="AX396" s="13" t="s">
        <v>75</v>
      </c>
      <c r="AY396" s="156" t="s">
        <v>172</v>
      </c>
    </row>
    <row r="397" spans="2:65" s="14" customFormat="1">
      <c r="B397" s="162"/>
      <c r="D397" s="149" t="s">
        <v>182</v>
      </c>
      <c r="E397" s="163" t="s">
        <v>19</v>
      </c>
      <c r="F397" s="164" t="s">
        <v>185</v>
      </c>
      <c r="H397" s="165">
        <v>14.82</v>
      </c>
      <c r="I397" s="166"/>
      <c r="L397" s="162"/>
      <c r="M397" s="167"/>
      <c r="U397" s="168"/>
      <c r="AT397" s="163" t="s">
        <v>182</v>
      </c>
      <c r="AU397" s="163" t="s">
        <v>84</v>
      </c>
      <c r="AV397" s="14" t="s">
        <v>179</v>
      </c>
      <c r="AW397" s="14" t="s">
        <v>37</v>
      </c>
      <c r="AX397" s="14" t="s">
        <v>82</v>
      </c>
      <c r="AY397" s="163" t="s">
        <v>172</v>
      </c>
    </row>
    <row r="398" spans="2:65" s="1" customFormat="1" ht="24.2" customHeight="1">
      <c r="B398" s="33"/>
      <c r="C398" s="131" t="s">
        <v>441</v>
      </c>
      <c r="D398" s="131" t="s">
        <v>174</v>
      </c>
      <c r="E398" s="132" t="s">
        <v>442</v>
      </c>
      <c r="F398" s="133" t="s">
        <v>443</v>
      </c>
      <c r="G398" s="134" t="s">
        <v>191</v>
      </c>
      <c r="H398" s="135">
        <v>0.59</v>
      </c>
      <c r="I398" s="136"/>
      <c r="J398" s="137">
        <f>ROUND(I398*H398,2)</f>
        <v>0</v>
      </c>
      <c r="K398" s="133" t="s">
        <v>178</v>
      </c>
      <c r="L398" s="33"/>
      <c r="M398" s="138" t="s">
        <v>19</v>
      </c>
      <c r="N398" s="139" t="s">
        <v>46</v>
      </c>
      <c r="P398" s="140">
        <f>O398*H398</f>
        <v>0</v>
      </c>
      <c r="Q398" s="140">
        <v>0</v>
      </c>
      <c r="R398" s="140">
        <f>Q398*H398</f>
        <v>0</v>
      </c>
      <c r="S398" s="140">
        <v>0</v>
      </c>
      <c r="T398" s="140">
        <f>S398*H398</f>
        <v>0</v>
      </c>
      <c r="U398" s="141" t="s">
        <v>19</v>
      </c>
      <c r="AR398" s="142" t="s">
        <v>179</v>
      </c>
      <c r="AT398" s="142" t="s">
        <v>174</v>
      </c>
      <c r="AU398" s="142" t="s">
        <v>84</v>
      </c>
      <c r="AY398" s="18" t="s">
        <v>172</v>
      </c>
      <c r="BE398" s="143">
        <f>IF(N398="základní",J398,0)</f>
        <v>0</v>
      </c>
      <c r="BF398" s="143">
        <f>IF(N398="snížená",J398,0)</f>
        <v>0</v>
      </c>
      <c r="BG398" s="143">
        <f>IF(N398="zákl. přenesená",J398,0)</f>
        <v>0</v>
      </c>
      <c r="BH398" s="143">
        <f>IF(N398="sníž. přenesená",J398,0)</f>
        <v>0</v>
      </c>
      <c r="BI398" s="143">
        <f>IF(N398="nulová",J398,0)</f>
        <v>0</v>
      </c>
      <c r="BJ398" s="18" t="s">
        <v>82</v>
      </c>
      <c r="BK398" s="143">
        <f>ROUND(I398*H398,2)</f>
        <v>0</v>
      </c>
      <c r="BL398" s="18" t="s">
        <v>179</v>
      </c>
      <c r="BM398" s="142" t="s">
        <v>444</v>
      </c>
    </row>
    <row r="399" spans="2:65" s="1" customFormat="1">
      <c r="B399" s="33"/>
      <c r="D399" s="144" t="s">
        <v>180</v>
      </c>
      <c r="F399" s="145" t="s">
        <v>445</v>
      </c>
      <c r="I399" s="146"/>
      <c r="L399" s="33"/>
      <c r="M399" s="147"/>
      <c r="U399" s="54"/>
      <c r="AT399" s="18" t="s">
        <v>180</v>
      </c>
      <c r="AU399" s="18" t="s">
        <v>84</v>
      </c>
    </row>
    <row r="400" spans="2:65" s="12" customFormat="1">
      <c r="B400" s="148"/>
      <c r="D400" s="149" t="s">
        <v>182</v>
      </c>
      <c r="E400" s="150" t="s">
        <v>19</v>
      </c>
      <c r="F400" s="151" t="s">
        <v>360</v>
      </c>
      <c r="H400" s="150" t="s">
        <v>19</v>
      </c>
      <c r="I400" s="152"/>
      <c r="L400" s="148"/>
      <c r="M400" s="153"/>
      <c r="U400" s="154"/>
      <c r="AT400" s="150" t="s">
        <v>182</v>
      </c>
      <c r="AU400" s="150" t="s">
        <v>84</v>
      </c>
      <c r="AV400" s="12" t="s">
        <v>82</v>
      </c>
      <c r="AW400" s="12" t="s">
        <v>37</v>
      </c>
      <c r="AX400" s="12" t="s">
        <v>75</v>
      </c>
      <c r="AY400" s="150" t="s">
        <v>172</v>
      </c>
    </row>
    <row r="401" spans="2:65" s="13" customFormat="1">
      <c r="B401" s="155"/>
      <c r="D401" s="149" t="s">
        <v>182</v>
      </c>
      <c r="E401" s="156" t="s">
        <v>19</v>
      </c>
      <c r="F401" s="157" t="s">
        <v>446</v>
      </c>
      <c r="H401" s="158">
        <v>0.59</v>
      </c>
      <c r="I401" s="159"/>
      <c r="L401" s="155"/>
      <c r="M401" s="160"/>
      <c r="U401" s="161"/>
      <c r="AT401" s="156" t="s">
        <v>182</v>
      </c>
      <c r="AU401" s="156" t="s">
        <v>84</v>
      </c>
      <c r="AV401" s="13" t="s">
        <v>84</v>
      </c>
      <c r="AW401" s="13" t="s">
        <v>37</v>
      </c>
      <c r="AX401" s="13" t="s">
        <v>75</v>
      </c>
      <c r="AY401" s="156" t="s">
        <v>172</v>
      </c>
    </row>
    <row r="402" spans="2:65" s="14" customFormat="1">
      <c r="B402" s="162"/>
      <c r="D402" s="149" t="s">
        <v>182</v>
      </c>
      <c r="E402" s="163" t="s">
        <v>19</v>
      </c>
      <c r="F402" s="164" t="s">
        <v>185</v>
      </c>
      <c r="H402" s="165">
        <v>0.59</v>
      </c>
      <c r="I402" s="166"/>
      <c r="L402" s="162"/>
      <c r="M402" s="167"/>
      <c r="U402" s="168"/>
      <c r="AT402" s="163" t="s">
        <v>182</v>
      </c>
      <c r="AU402" s="163" t="s">
        <v>84</v>
      </c>
      <c r="AV402" s="14" t="s">
        <v>179</v>
      </c>
      <c r="AW402" s="14" t="s">
        <v>37</v>
      </c>
      <c r="AX402" s="14" t="s">
        <v>82</v>
      </c>
      <c r="AY402" s="163" t="s">
        <v>172</v>
      </c>
    </row>
    <row r="403" spans="2:65" s="1" customFormat="1" ht="24.2" customHeight="1">
      <c r="B403" s="33"/>
      <c r="C403" s="131" t="s">
        <v>313</v>
      </c>
      <c r="D403" s="131" t="s">
        <v>174</v>
      </c>
      <c r="E403" s="132" t="s">
        <v>447</v>
      </c>
      <c r="F403" s="133" t="s">
        <v>448</v>
      </c>
      <c r="G403" s="134" t="s">
        <v>191</v>
      </c>
      <c r="H403" s="135">
        <v>0.88</v>
      </c>
      <c r="I403" s="136"/>
      <c r="J403" s="137">
        <f>ROUND(I403*H403,2)</f>
        <v>0</v>
      </c>
      <c r="K403" s="133" t="s">
        <v>178</v>
      </c>
      <c r="L403" s="33"/>
      <c r="M403" s="138" t="s">
        <v>19</v>
      </c>
      <c r="N403" s="139" t="s">
        <v>46</v>
      </c>
      <c r="P403" s="140">
        <f>O403*H403</f>
        <v>0</v>
      </c>
      <c r="Q403" s="140">
        <v>0</v>
      </c>
      <c r="R403" s="140">
        <f>Q403*H403</f>
        <v>0</v>
      </c>
      <c r="S403" s="140">
        <v>0</v>
      </c>
      <c r="T403" s="140">
        <f>S403*H403</f>
        <v>0</v>
      </c>
      <c r="U403" s="141" t="s">
        <v>19</v>
      </c>
      <c r="AR403" s="142" t="s">
        <v>179</v>
      </c>
      <c r="AT403" s="142" t="s">
        <v>174</v>
      </c>
      <c r="AU403" s="142" t="s">
        <v>84</v>
      </c>
      <c r="AY403" s="18" t="s">
        <v>172</v>
      </c>
      <c r="BE403" s="143">
        <f>IF(N403="základní",J403,0)</f>
        <v>0</v>
      </c>
      <c r="BF403" s="143">
        <f>IF(N403="snížená",J403,0)</f>
        <v>0</v>
      </c>
      <c r="BG403" s="143">
        <f>IF(N403="zákl. přenesená",J403,0)</f>
        <v>0</v>
      </c>
      <c r="BH403" s="143">
        <f>IF(N403="sníž. přenesená",J403,0)</f>
        <v>0</v>
      </c>
      <c r="BI403" s="143">
        <f>IF(N403="nulová",J403,0)</f>
        <v>0</v>
      </c>
      <c r="BJ403" s="18" t="s">
        <v>82</v>
      </c>
      <c r="BK403" s="143">
        <f>ROUND(I403*H403,2)</f>
        <v>0</v>
      </c>
      <c r="BL403" s="18" t="s">
        <v>179</v>
      </c>
      <c r="BM403" s="142" t="s">
        <v>449</v>
      </c>
    </row>
    <row r="404" spans="2:65" s="1" customFormat="1">
      <c r="B404" s="33"/>
      <c r="D404" s="144" t="s">
        <v>180</v>
      </c>
      <c r="F404" s="145" t="s">
        <v>450</v>
      </c>
      <c r="I404" s="146"/>
      <c r="L404" s="33"/>
      <c r="M404" s="147"/>
      <c r="U404" s="54"/>
      <c r="AT404" s="18" t="s">
        <v>180</v>
      </c>
      <c r="AU404" s="18" t="s">
        <v>84</v>
      </c>
    </row>
    <row r="405" spans="2:65" s="12" customFormat="1">
      <c r="B405" s="148"/>
      <c r="D405" s="149" t="s">
        <v>182</v>
      </c>
      <c r="E405" s="150" t="s">
        <v>19</v>
      </c>
      <c r="F405" s="151" t="s">
        <v>360</v>
      </c>
      <c r="H405" s="150" t="s">
        <v>19</v>
      </c>
      <c r="I405" s="152"/>
      <c r="L405" s="148"/>
      <c r="M405" s="153"/>
      <c r="U405" s="154"/>
      <c r="AT405" s="150" t="s">
        <v>182</v>
      </c>
      <c r="AU405" s="150" t="s">
        <v>84</v>
      </c>
      <c r="AV405" s="12" t="s">
        <v>82</v>
      </c>
      <c r="AW405" s="12" t="s">
        <v>37</v>
      </c>
      <c r="AX405" s="12" t="s">
        <v>75</v>
      </c>
      <c r="AY405" s="150" t="s">
        <v>172</v>
      </c>
    </row>
    <row r="406" spans="2:65" s="13" customFormat="1">
      <c r="B406" s="155"/>
      <c r="D406" s="149" t="s">
        <v>182</v>
      </c>
      <c r="E406" s="156" t="s">
        <v>19</v>
      </c>
      <c r="F406" s="157" t="s">
        <v>451</v>
      </c>
      <c r="H406" s="158">
        <v>0.88</v>
      </c>
      <c r="I406" s="159"/>
      <c r="L406" s="155"/>
      <c r="M406" s="160"/>
      <c r="U406" s="161"/>
      <c r="AT406" s="156" t="s">
        <v>182</v>
      </c>
      <c r="AU406" s="156" t="s">
        <v>84</v>
      </c>
      <c r="AV406" s="13" t="s">
        <v>84</v>
      </c>
      <c r="AW406" s="13" t="s">
        <v>37</v>
      </c>
      <c r="AX406" s="13" t="s">
        <v>75</v>
      </c>
      <c r="AY406" s="156" t="s">
        <v>172</v>
      </c>
    </row>
    <row r="407" spans="2:65" s="14" customFormat="1">
      <c r="B407" s="162"/>
      <c r="D407" s="149" t="s">
        <v>182</v>
      </c>
      <c r="E407" s="163" t="s">
        <v>19</v>
      </c>
      <c r="F407" s="164" t="s">
        <v>185</v>
      </c>
      <c r="H407" s="165">
        <v>0.88</v>
      </c>
      <c r="I407" s="166"/>
      <c r="L407" s="162"/>
      <c r="M407" s="167"/>
      <c r="U407" s="168"/>
      <c r="AT407" s="163" t="s">
        <v>182</v>
      </c>
      <c r="AU407" s="163" t="s">
        <v>84</v>
      </c>
      <c r="AV407" s="14" t="s">
        <v>179</v>
      </c>
      <c r="AW407" s="14" t="s">
        <v>37</v>
      </c>
      <c r="AX407" s="14" t="s">
        <v>82</v>
      </c>
      <c r="AY407" s="163" t="s">
        <v>172</v>
      </c>
    </row>
    <row r="408" spans="2:65" s="1" customFormat="1" ht="24.2" customHeight="1">
      <c r="B408" s="33"/>
      <c r="C408" s="131" t="s">
        <v>452</v>
      </c>
      <c r="D408" s="131" t="s">
        <v>174</v>
      </c>
      <c r="E408" s="132" t="s">
        <v>453</v>
      </c>
      <c r="F408" s="133" t="s">
        <v>454</v>
      </c>
      <c r="G408" s="134" t="s">
        <v>191</v>
      </c>
      <c r="H408" s="135">
        <v>1.448</v>
      </c>
      <c r="I408" s="136"/>
      <c r="J408" s="137">
        <f>ROUND(I408*H408,2)</f>
        <v>0</v>
      </c>
      <c r="K408" s="133" t="s">
        <v>178</v>
      </c>
      <c r="L408" s="33"/>
      <c r="M408" s="138" t="s">
        <v>19</v>
      </c>
      <c r="N408" s="139" t="s">
        <v>46</v>
      </c>
      <c r="P408" s="140">
        <f>O408*H408</f>
        <v>0</v>
      </c>
      <c r="Q408" s="140">
        <v>0</v>
      </c>
      <c r="R408" s="140">
        <f>Q408*H408</f>
        <v>0</v>
      </c>
      <c r="S408" s="140">
        <v>0</v>
      </c>
      <c r="T408" s="140">
        <f>S408*H408</f>
        <v>0</v>
      </c>
      <c r="U408" s="141" t="s">
        <v>19</v>
      </c>
      <c r="AR408" s="142" t="s">
        <v>179</v>
      </c>
      <c r="AT408" s="142" t="s">
        <v>174</v>
      </c>
      <c r="AU408" s="142" t="s">
        <v>84</v>
      </c>
      <c r="AY408" s="18" t="s">
        <v>172</v>
      </c>
      <c r="BE408" s="143">
        <f>IF(N408="základní",J408,0)</f>
        <v>0</v>
      </c>
      <c r="BF408" s="143">
        <f>IF(N408="snížená",J408,0)</f>
        <v>0</v>
      </c>
      <c r="BG408" s="143">
        <f>IF(N408="zákl. přenesená",J408,0)</f>
        <v>0</v>
      </c>
      <c r="BH408" s="143">
        <f>IF(N408="sníž. přenesená",J408,0)</f>
        <v>0</v>
      </c>
      <c r="BI408" s="143">
        <f>IF(N408="nulová",J408,0)</f>
        <v>0</v>
      </c>
      <c r="BJ408" s="18" t="s">
        <v>82</v>
      </c>
      <c r="BK408" s="143">
        <f>ROUND(I408*H408,2)</f>
        <v>0</v>
      </c>
      <c r="BL408" s="18" t="s">
        <v>179</v>
      </c>
      <c r="BM408" s="142" t="s">
        <v>455</v>
      </c>
    </row>
    <row r="409" spans="2:65" s="1" customFormat="1">
      <c r="B409" s="33"/>
      <c r="D409" s="144" t="s">
        <v>180</v>
      </c>
      <c r="F409" s="145" t="s">
        <v>456</v>
      </c>
      <c r="I409" s="146"/>
      <c r="L409" s="33"/>
      <c r="M409" s="147"/>
      <c r="U409" s="54"/>
      <c r="AT409" s="18" t="s">
        <v>180</v>
      </c>
      <c r="AU409" s="18" t="s">
        <v>84</v>
      </c>
    </row>
    <row r="410" spans="2:65" s="12" customFormat="1">
      <c r="B410" s="148"/>
      <c r="D410" s="149" t="s">
        <v>182</v>
      </c>
      <c r="E410" s="150" t="s">
        <v>19</v>
      </c>
      <c r="F410" s="151" t="s">
        <v>360</v>
      </c>
      <c r="H410" s="150" t="s">
        <v>19</v>
      </c>
      <c r="I410" s="152"/>
      <c r="L410" s="148"/>
      <c r="M410" s="153"/>
      <c r="U410" s="154"/>
      <c r="AT410" s="150" t="s">
        <v>182</v>
      </c>
      <c r="AU410" s="150" t="s">
        <v>84</v>
      </c>
      <c r="AV410" s="12" t="s">
        <v>82</v>
      </c>
      <c r="AW410" s="12" t="s">
        <v>37</v>
      </c>
      <c r="AX410" s="12" t="s">
        <v>75</v>
      </c>
      <c r="AY410" s="150" t="s">
        <v>172</v>
      </c>
    </row>
    <row r="411" spans="2:65" s="13" customFormat="1">
      <c r="B411" s="155"/>
      <c r="D411" s="149" t="s">
        <v>182</v>
      </c>
      <c r="E411" s="156" t="s">
        <v>19</v>
      </c>
      <c r="F411" s="157" t="s">
        <v>457</v>
      </c>
      <c r="H411" s="158">
        <v>1.448</v>
      </c>
      <c r="I411" s="159"/>
      <c r="L411" s="155"/>
      <c r="M411" s="160"/>
      <c r="U411" s="161"/>
      <c r="AT411" s="156" t="s">
        <v>182</v>
      </c>
      <c r="AU411" s="156" t="s">
        <v>84</v>
      </c>
      <c r="AV411" s="13" t="s">
        <v>84</v>
      </c>
      <c r="AW411" s="13" t="s">
        <v>37</v>
      </c>
      <c r="AX411" s="13" t="s">
        <v>75</v>
      </c>
      <c r="AY411" s="156" t="s">
        <v>172</v>
      </c>
    </row>
    <row r="412" spans="2:65" s="14" customFormat="1">
      <c r="B412" s="162"/>
      <c r="D412" s="149" t="s">
        <v>182</v>
      </c>
      <c r="E412" s="163" t="s">
        <v>19</v>
      </c>
      <c r="F412" s="164" t="s">
        <v>185</v>
      </c>
      <c r="H412" s="165">
        <v>1.448</v>
      </c>
      <c r="I412" s="166"/>
      <c r="L412" s="162"/>
      <c r="M412" s="167"/>
      <c r="U412" s="168"/>
      <c r="AT412" s="163" t="s">
        <v>182</v>
      </c>
      <c r="AU412" s="163" t="s">
        <v>84</v>
      </c>
      <c r="AV412" s="14" t="s">
        <v>179</v>
      </c>
      <c r="AW412" s="14" t="s">
        <v>37</v>
      </c>
      <c r="AX412" s="14" t="s">
        <v>82</v>
      </c>
      <c r="AY412" s="163" t="s">
        <v>172</v>
      </c>
    </row>
    <row r="413" spans="2:65" s="1" customFormat="1" ht="24.2" customHeight="1">
      <c r="B413" s="33"/>
      <c r="C413" s="131" t="s">
        <v>321</v>
      </c>
      <c r="D413" s="131" t="s">
        <v>174</v>
      </c>
      <c r="E413" s="132" t="s">
        <v>458</v>
      </c>
      <c r="F413" s="133" t="s">
        <v>459</v>
      </c>
      <c r="G413" s="134" t="s">
        <v>460</v>
      </c>
      <c r="H413" s="135">
        <v>1</v>
      </c>
      <c r="I413" s="136"/>
      <c r="J413" s="137">
        <f>ROUND(I413*H413,2)</f>
        <v>0</v>
      </c>
      <c r="K413" s="133" t="s">
        <v>178</v>
      </c>
      <c r="L413" s="33"/>
      <c r="M413" s="138" t="s">
        <v>19</v>
      </c>
      <c r="N413" s="139" t="s">
        <v>46</v>
      </c>
      <c r="P413" s="140">
        <f>O413*H413</f>
        <v>0</v>
      </c>
      <c r="Q413" s="140">
        <v>0</v>
      </c>
      <c r="R413" s="140">
        <f>Q413*H413</f>
        <v>0</v>
      </c>
      <c r="S413" s="140">
        <v>0</v>
      </c>
      <c r="T413" s="140">
        <f>S413*H413</f>
        <v>0</v>
      </c>
      <c r="U413" s="141" t="s">
        <v>19</v>
      </c>
      <c r="AR413" s="142" t="s">
        <v>179</v>
      </c>
      <c r="AT413" s="142" t="s">
        <v>174</v>
      </c>
      <c r="AU413" s="142" t="s">
        <v>84</v>
      </c>
      <c r="AY413" s="18" t="s">
        <v>172</v>
      </c>
      <c r="BE413" s="143">
        <f>IF(N413="základní",J413,0)</f>
        <v>0</v>
      </c>
      <c r="BF413" s="143">
        <f>IF(N413="snížená",J413,0)</f>
        <v>0</v>
      </c>
      <c r="BG413" s="143">
        <f>IF(N413="zákl. přenesená",J413,0)</f>
        <v>0</v>
      </c>
      <c r="BH413" s="143">
        <f>IF(N413="sníž. přenesená",J413,0)</f>
        <v>0</v>
      </c>
      <c r="BI413" s="143">
        <f>IF(N413="nulová",J413,0)</f>
        <v>0</v>
      </c>
      <c r="BJ413" s="18" t="s">
        <v>82</v>
      </c>
      <c r="BK413" s="143">
        <f>ROUND(I413*H413,2)</f>
        <v>0</v>
      </c>
      <c r="BL413" s="18" t="s">
        <v>179</v>
      </c>
      <c r="BM413" s="142" t="s">
        <v>461</v>
      </c>
    </row>
    <row r="414" spans="2:65" s="1" customFormat="1">
      <c r="B414" s="33"/>
      <c r="D414" s="144" t="s">
        <v>180</v>
      </c>
      <c r="F414" s="145" t="s">
        <v>462</v>
      </c>
      <c r="I414" s="146"/>
      <c r="L414" s="33"/>
      <c r="M414" s="147"/>
      <c r="U414" s="54"/>
      <c r="AT414" s="18" t="s">
        <v>180</v>
      </c>
      <c r="AU414" s="18" t="s">
        <v>84</v>
      </c>
    </row>
    <row r="415" spans="2:65" s="12" customFormat="1">
      <c r="B415" s="148"/>
      <c r="D415" s="149" t="s">
        <v>182</v>
      </c>
      <c r="E415" s="150" t="s">
        <v>19</v>
      </c>
      <c r="F415" s="151" t="s">
        <v>463</v>
      </c>
      <c r="H415" s="150" t="s">
        <v>19</v>
      </c>
      <c r="I415" s="152"/>
      <c r="L415" s="148"/>
      <c r="M415" s="153"/>
      <c r="U415" s="154"/>
      <c r="AT415" s="150" t="s">
        <v>182</v>
      </c>
      <c r="AU415" s="150" t="s">
        <v>84</v>
      </c>
      <c r="AV415" s="12" t="s">
        <v>82</v>
      </c>
      <c r="AW415" s="12" t="s">
        <v>37</v>
      </c>
      <c r="AX415" s="12" t="s">
        <v>75</v>
      </c>
      <c r="AY415" s="150" t="s">
        <v>172</v>
      </c>
    </row>
    <row r="416" spans="2:65" s="13" customFormat="1">
      <c r="B416" s="155"/>
      <c r="D416" s="149" t="s">
        <v>182</v>
      </c>
      <c r="E416" s="156" t="s">
        <v>19</v>
      </c>
      <c r="F416" s="157" t="s">
        <v>82</v>
      </c>
      <c r="H416" s="158">
        <v>1</v>
      </c>
      <c r="I416" s="159"/>
      <c r="L416" s="155"/>
      <c r="M416" s="160"/>
      <c r="U416" s="161"/>
      <c r="AT416" s="156" t="s">
        <v>182</v>
      </c>
      <c r="AU416" s="156" t="s">
        <v>84</v>
      </c>
      <c r="AV416" s="13" t="s">
        <v>84</v>
      </c>
      <c r="AW416" s="13" t="s">
        <v>37</v>
      </c>
      <c r="AX416" s="13" t="s">
        <v>75</v>
      </c>
      <c r="AY416" s="156" t="s">
        <v>172</v>
      </c>
    </row>
    <row r="417" spans="2:65" s="14" customFormat="1">
      <c r="B417" s="162"/>
      <c r="D417" s="149" t="s">
        <v>182</v>
      </c>
      <c r="E417" s="163" t="s">
        <v>19</v>
      </c>
      <c r="F417" s="164" t="s">
        <v>185</v>
      </c>
      <c r="H417" s="165">
        <v>1</v>
      </c>
      <c r="I417" s="166"/>
      <c r="L417" s="162"/>
      <c r="M417" s="167"/>
      <c r="U417" s="168"/>
      <c r="AT417" s="163" t="s">
        <v>182</v>
      </c>
      <c r="AU417" s="163" t="s">
        <v>84</v>
      </c>
      <c r="AV417" s="14" t="s">
        <v>179</v>
      </c>
      <c r="AW417" s="14" t="s">
        <v>37</v>
      </c>
      <c r="AX417" s="14" t="s">
        <v>82</v>
      </c>
      <c r="AY417" s="163" t="s">
        <v>172</v>
      </c>
    </row>
    <row r="418" spans="2:65" s="1" customFormat="1" ht="24.2" customHeight="1">
      <c r="B418" s="33"/>
      <c r="C418" s="131" t="s">
        <v>464</v>
      </c>
      <c r="D418" s="131" t="s">
        <v>174</v>
      </c>
      <c r="E418" s="132" t="s">
        <v>465</v>
      </c>
      <c r="F418" s="133" t="s">
        <v>466</v>
      </c>
      <c r="G418" s="134" t="s">
        <v>460</v>
      </c>
      <c r="H418" s="135">
        <v>3</v>
      </c>
      <c r="I418" s="136"/>
      <c r="J418" s="137">
        <f>ROUND(I418*H418,2)</f>
        <v>0</v>
      </c>
      <c r="K418" s="133" t="s">
        <v>178</v>
      </c>
      <c r="L418" s="33"/>
      <c r="M418" s="138" t="s">
        <v>19</v>
      </c>
      <c r="N418" s="139" t="s">
        <v>46</v>
      </c>
      <c r="P418" s="140">
        <f>O418*H418</f>
        <v>0</v>
      </c>
      <c r="Q418" s="140">
        <v>0</v>
      </c>
      <c r="R418" s="140">
        <f>Q418*H418</f>
        <v>0</v>
      </c>
      <c r="S418" s="140">
        <v>0</v>
      </c>
      <c r="T418" s="140">
        <f>S418*H418</f>
        <v>0</v>
      </c>
      <c r="U418" s="141" t="s">
        <v>19</v>
      </c>
      <c r="AR418" s="142" t="s">
        <v>179</v>
      </c>
      <c r="AT418" s="142" t="s">
        <v>174</v>
      </c>
      <c r="AU418" s="142" t="s">
        <v>84</v>
      </c>
      <c r="AY418" s="18" t="s">
        <v>172</v>
      </c>
      <c r="BE418" s="143">
        <f>IF(N418="základní",J418,0)</f>
        <v>0</v>
      </c>
      <c r="BF418" s="143">
        <f>IF(N418="snížená",J418,0)</f>
        <v>0</v>
      </c>
      <c r="BG418" s="143">
        <f>IF(N418="zákl. přenesená",J418,0)</f>
        <v>0</v>
      </c>
      <c r="BH418" s="143">
        <f>IF(N418="sníž. přenesená",J418,0)</f>
        <v>0</v>
      </c>
      <c r="BI418" s="143">
        <f>IF(N418="nulová",J418,0)</f>
        <v>0</v>
      </c>
      <c r="BJ418" s="18" t="s">
        <v>82</v>
      </c>
      <c r="BK418" s="143">
        <f>ROUND(I418*H418,2)</f>
        <v>0</v>
      </c>
      <c r="BL418" s="18" t="s">
        <v>179</v>
      </c>
      <c r="BM418" s="142" t="s">
        <v>467</v>
      </c>
    </row>
    <row r="419" spans="2:65" s="1" customFormat="1">
      <c r="B419" s="33"/>
      <c r="D419" s="144" t="s">
        <v>180</v>
      </c>
      <c r="F419" s="145" t="s">
        <v>468</v>
      </c>
      <c r="I419" s="146"/>
      <c r="L419" s="33"/>
      <c r="M419" s="147"/>
      <c r="U419" s="54"/>
      <c r="AT419" s="18" t="s">
        <v>180</v>
      </c>
      <c r="AU419" s="18" t="s">
        <v>84</v>
      </c>
    </row>
    <row r="420" spans="2:65" s="13" customFormat="1">
      <c r="B420" s="155"/>
      <c r="D420" s="149" t="s">
        <v>182</v>
      </c>
      <c r="E420" s="156" t="s">
        <v>19</v>
      </c>
      <c r="F420" s="157" t="s">
        <v>92</v>
      </c>
      <c r="H420" s="158">
        <v>3</v>
      </c>
      <c r="I420" s="159"/>
      <c r="L420" s="155"/>
      <c r="M420" s="160"/>
      <c r="U420" s="161"/>
      <c r="AT420" s="156" t="s">
        <v>182</v>
      </c>
      <c r="AU420" s="156" t="s">
        <v>84</v>
      </c>
      <c r="AV420" s="13" t="s">
        <v>84</v>
      </c>
      <c r="AW420" s="13" t="s">
        <v>37</v>
      </c>
      <c r="AX420" s="13" t="s">
        <v>75</v>
      </c>
      <c r="AY420" s="156" t="s">
        <v>172</v>
      </c>
    </row>
    <row r="421" spans="2:65" s="14" customFormat="1">
      <c r="B421" s="162"/>
      <c r="D421" s="149" t="s">
        <v>182</v>
      </c>
      <c r="E421" s="163" t="s">
        <v>19</v>
      </c>
      <c r="F421" s="164" t="s">
        <v>185</v>
      </c>
      <c r="H421" s="165">
        <v>3</v>
      </c>
      <c r="I421" s="166"/>
      <c r="L421" s="162"/>
      <c r="M421" s="167"/>
      <c r="U421" s="168"/>
      <c r="AT421" s="163" t="s">
        <v>182</v>
      </c>
      <c r="AU421" s="163" t="s">
        <v>84</v>
      </c>
      <c r="AV421" s="14" t="s">
        <v>179</v>
      </c>
      <c r="AW421" s="14" t="s">
        <v>37</v>
      </c>
      <c r="AX421" s="14" t="s">
        <v>82</v>
      </c>
      <c r="AY421" s="163" t="s">
        <v>172</v>
      </c>
    </row>
    <row r="422" spans="2:65" s="1" customFormat="1" ht="24.2" customHeight="1">
      <c r="B422" s="33"/>
      <c r="C422" s="131" t="s">
        <v>327</v>
      </c>
      <c r="D422" s="131" t="s">
        <v>174</v>
      </c>
      <c r="E422" s="132" t="s">
        <v>469</v>
      </c>
      <c r="F422" s="133" t="s">
        <v>470</v>
      </c>
      <c r="G422" s="134" t="s">
        <v>460</v>
      </c>
      <c r="H422" s="135">
        <v>11</v>
      </c>
      <c r="I422" s="136"/>
      <c r="J422" s="137">
        <f>ROUND(I422*H422,2)</f>
        <v>0</v>
      </c>
      <c r="K422" s="133" t="s">
        <v>178</v>
      </c>
      <c r="L422" s="33"/>
      <c r="M422" s="138" t="s">
        <v>19</v>
      </c>
      <c r="N422" s="139" t="s">
        <v>46</v>
      </c>
      <c r="P422" s="140">
        <f>O422*H422</f>
        <v>0</v>
      </c>
      <c r="Q422" s="140">
        <v>0</v>
      </c>
      <c r="R422" s="140">
        <f>Q422*H422</f>
        <v>0</v>
      </c>
      <c r="S422" s="140">
        <v>0</v>
      </c>
      <c r="T422" s="140">
        <f>S422*H422</f>
        <v>0</v>
      </c>
      <c r="U422" s="141" t="s">
        <v>19</v>
      </c>
      <c r="AR422" s="142" t="s">
        <v>179</v>
      </c>
      <c r="AT422" s="142" t="s">
        <v>174</v>
      </c>
      <c r="AU422" s="142" t="s">
        <v>84</v>
      </c>
      <c r="AY422" s="18" t="s">
        <v>172</v>
      </c>
      <c r="BE422" s="143">
        <f>IF(N422="základní",J422,0)</f>
        <v>0</v>
      </c>
      <c r="BF422" s="143">
        <f>IF(N422="snížená",J422,0)</f>
        <v>0</v>
      </c>
      <c r="BG422" s="143">
        <f>IF(N422="zákl. přenesená",J422,0)</f>
        <v>0</v>
      </c>
      <c r="BH422" s="143">
        <f>IF(N422="sníž. přenesená",J422,0)</f>
        <v>0</v>
      </c>
      <c r="BI422" s="143">
        <f>IF(N422="nulová",J422,0)</f>
        <v>0</v>
      </c>
      <c r="BJ422" s="18" t="s">
        <v>82</v>
      </c>
      <c r="BK422" s="143">
        <f>ROUND(I422*H422,2)</f>
        <v>0</v>
      </c>
      <c r="BL422" s="18" t="s">
        <v>179</v>
      </c>
      <c r="BM422" s="142" t="s">
        <v>471</v>
      </c>
    </row>
    <row r="423" spans="2:65" s="1" customFormat="1">
      <c r="B423" s="33"/>
      <c r="D423" s="144" t="s">
        <v>180</v>
      </c>
      <c r="F423" s="145" t="s">
        <v>472</v>
      </c>
      <c r="I423" s="146"/>
      <c r="L423" s="33"/>
      <c r="M423" s="147"/>
      <c r="U423" s="54"/>
      <c r="AT423" s="18" t="s">
        <v>180</v>
      </c>
      <c r="AU423" s="18" t="s">
        <v>84</v>
      </c>
    </row>
    <row r="424" spans="2:65" s="12" customFormat="1">
      <c r="B424" s="148"/>
      <c r="D424" s="149" t="s">
        <v>182</v>
      </c>
      <c r="E424" s="150" t="s">
        <v>19</v>
      </c>
      <c r="F424" s="151" t="s">
        <v>473</v>
      </c>
      <c r="H424" s="150" t="s">
        <v>19</v>
      </c>
      <c r="I424" s="152"/>
      <c r="L424" s="148"/>
      <c r="M424" s="153"/>
      <c r="U424" s="154"/>
      <c r="AT424" s="150" t="s">
        <v>182</v>
      </c>
      <c r="AU424" s="150" t="s">
        <v>84</v>
      </c>
      <c r="AV424" s="12" t="s">
        <v>82</v>
      </c>
      <c r="AW424" s="12" t="s">
        <v>37</v>
      </c>
      <c r="AX424" s="12" t="s">
        <v>75</v>
      </c>
      <c r="AY424" s="150" t="s">
        <v>172</v>
      </c>
    </row>
    <row r="425" spans="2:65" s="13" customFormat="1">
      <c r="B425" s="155"/>
      <c r="D425" s="149" t="s">
        <v>182</v>
      </c>
      <c r="E425" s="156" t="s">
        <v>19</v>
      </c>
      <c r="F425" s="157" t="s">
        <v>202</v>
      </c>
      <c r="H425" s="158">
        <v>5</v>
      </c>
      <c r="I425" s="159"/>
      <c r="L425" s="155"/>
      <c r="M425" s="160"/>
      <c r="U425" s="161"/>
      <c r="AT425" s="156" t="s">
        <v>182</v>
      </c>
      <c r="AU425" s="156" t="s">
        <v>84</v>
      </c>
      <c r="AV425" s="13" t="s">
        <v>84</v>
      </c>
      <c r="AW425" s="13" t="s">
        <v>37</v>
      </c>
      <c r="AX425" s="13" t="s">
        <v>75</v>
      </c>
      <c r="AY425" s="156" t="s">
        <v>172</v>
      </c>
    </row>
    <row r="426" spans="2:65" s="12" customFormat="1">
      <c r="B426" s="148"/>
      <c r="D426" s="149" t="s">
        <v>182</v>
      </c>
      <c r="E426" s="150" t="s">
        <v>19</v>
      </c>
      <c r="F426" s="151" t="s">
        <v>474</v>
      </c>
      <c r="H426" s="150" t="s">
        <v>19</v>
      </c>
      <c r="I426" s="152"/>
      <c r="L426" s="148"/>
      <c r="M426" s="153"/>
      <c r="U426" s="154"/>
      <c r="AT426" s="150" t="s">
        <v>182</v>
      </c>
      <c r="AU426" s="150" t="s">
        <v>84</v>
      </c>
      <c r="AV426" s="12" t="s">
        <v>82</v>
      </c>
      <c r="AW426" s="12" t="s">
        <v>37</v>
      </c>
      <c r="AX426" s="12" t="s">
        <v>75</v>
      </c>
      <c r="AY426" s="150" t="s">
        <v>172</v>
      </c>
    </row>
    <row r="427" spans="2:65" s="13" customFormat="1">
      <c r="B427" s="155"/>
      <c r="D427" s="149" t="s">
        <v>182</v>
      </c>
      <c r="E427" s="156" t="s">
        <v>19</v>
      </c>
      <c r="F427" s="157" t="s">
        <v>92</v>
      </c>
      <c r="H427" s="158">
        <v>3</v>
      </c>
      <c r="I427" s="159"/>
      <c r="L427" s="155"/>
      <c r="M427" s="160"/>
      <c r="U427" s="161"/>
      <c r="AT427" s="156" t="s">
        <v>182</v>
      </c>
      <c r="AU427" s="156" t="s">
        <v>84</v>
      </c>
      <c r="AV427" s="13" t="s">
        <v>84</v>
      </c>
      <c r="AW427" s="13" t="s">
        <v>37</v>
      </c>
      <c r="AX427" s="13" t="s">
        <v>75</v>
      </c>
      <c r="AY427" s="156" t="s">
        <v>172</v>
      </c>
    </row>
    <row r="428" spans="2:65" s="12" customFormat="1">
      <c r="B428" s="148"/>
      <c r="D428" s="149" t="s">
        <v>182</v>
      </c>
      <c r="E428" s="150" t="s">
        <v>19</v>
      </c>
      <c r="F428" s="151" t="s">
        <v>463</v>
      </c>
      <c r="H428" s="150" t="s">
        <v>19</v>
      </c>
      <c r="I428" s="152"/>
      <c r="L428" s="148"/>
      <c r="M428" s="153"/>
      <c r="U428" s="154"/>
      <c r="AT428" s="150" t="s">
        <v>182</v>
      </c>
      <c r="AU428" s="150" t="s">
        <v>84</v>
      </c>
      <c r="AV428" s="12" t="s">
        <v>82</v>
      </c>
      <c r="AW428" s="12" t="s">
        <v>37</v>
      </c>
      <c r="AX428" s="12" t="s">
        <v>75</v>
      </c>
      <c r="AY428" s="150" t="s">
        <v>172</v>
      </c>
    </row>
    <row r="429" spans="2:65" s="13" customFormat="1">
      <c r="B429" s="155"/>
      <c r="D429" s="149" t="s">
        <v>182</v>
      </c>
      <c r="E429" s="156" t="s">
        <v>19</v>
      </c>
      <c r="F429" s="157" t="s">
        <v>92</v>
      </c>
      <c r="H429" s="158">
        <v>3</v>
      </c>
      <c r="I429" s="159"/>
      <c r="L429" s="155"/>
      <c r="M429" s="160"/>
      <c r="U429" s="161"/>
      <c r="AT429" s="156" t="s">
        <v>182</v>
      </c>
      <c r="AU429" s="156" t="s">
        <v>84</v>
      </c>
      <c r="AV429" s="13" t="s">
        <v>84</v>
      </c>
      <c r="AW429" s="13" t="s">
        <v>37</v>
      </c>
      <c r="AX429" s="13" t="s">
        <v>75</v>
      </c>
      <c r="AY429" s="156" t="s">
        <v>172</v>
      </c>
    </row>
    <row r="430" spans="2:65" s="14" customFormat="1">
      <c r="B430" s="162"/>
      <c r="D430" s="149" t="s">
        <v>182</v>
      </c>
      <c r="E430" s="163" t="s">
        <v>19</v>
      </c>
      <c r="F430" s="164" t="s">
        <v>185</v>
      </c>
      <c r="H430" s="165">
        <v>11</v>
      </c>
      <c r="I430" s="166"/>
      <c r="L430" s="162"/>
      <c r="M430" s="167"/>
      <c r="U430" s="168"/>
      <c r="AT430" s="163" t="s">
        <v>182</v>
      </c>
      <c r="AU430" s="163" t="s">
        <v>84</v>
      </c>
      <c r="AV430" s="14" t="s">
        <v>179</v>
      </c>
      <c r="AW430" s="14" t="s">
        <v>37</v>
      </c>
      <c r="AX430" s="14" t="s">
        <v>82</v>
      </c>
      <c r="AY430" s="163" t="s">
        <v>172</v>
      </c>
    </row>
    <row r="431" spans="2:65" s="1" customFormat="1" ht="24.2" customHeight="1">
      <c r="B431" s="33"/>
      <c r="C431" s="131" t="s">
        <v>475</v>
      </c>
      <c r="D431" s="131" t="s">
        <v>174</v>
      </c>
      <c r="E431" s="132" t="s">
        <v>476</v>
      </c>
      <c r="F431" s="133" t="s">
        <v>477</v>
      </c>
      <c r="G431" s="134" t="s">
        <v>191</v>
      </c>
      <c r="H431" s="135">
        <v>1.097</v>
      </c>
      <c r="I431" s="136"/>
      <c r="J431" s="137">
        <f>ROUND(I431*H431,2)</f>
        <v>0</v>
      </c>
      <c r="K431" s="133" t="s">
        <v>178</v>
      </c>
      <c r="L431" s="33"/>
      <c r="M431" s="138" t="s">
        <v>19</v>
      </c>
      <c r="N431" s="139" t="s">
        <v>46</v>
      </c>
      <c r="P431" s="140">
        <f>O431*H431</f>
        <v>0</v>
      </c>
      <c r="Q431" s="140">
        <v>0</v>
      </c>
      <c r="R431" s="140">
        <f>Q431*H431</f>
        <v>0</v>
      </c>
      <c r="S431" s="140">
        <v>0</v>
      </c>
      <c r="T431" s="140">
        <f>S431*H431</f>
        <v>0</v>
      </c>
      <c r="U431" s="141" t="s">
        <v>19</v>
      </c>
      <c r="AR431" s="142" t="s">
        <v>179</v>
      </c>
      <c r="AT431" s="142" t="s">
        <v>174</v>
      </c>
      <c r="AU431" s="142" t="s">
        <v>84</v>
      </c>
      <c r="AY431" s="18" t="s">
        <v>172</v>
      </c>
      <c r="BE431" s="143">
        <f>IF(N431="základní",J431,0)</f>
        <v>0</v>
      </c>
      <c r="BF431" s="143">
        <f>IF(N431="snížená",J431,0)</f>
        <v>0</v>
      </c>
      <c r="BG431" s="143">
        <f>IF(N431="zákl. přenesená",J431,0)</f>
        <v>0</v>
      </c>
      <c r="BH431" s="143">
        <f>IF(N431="sníž. přenesená",J431,0)</f>
        <v>0</v>
      </c>
      <c r="BI431" s="143">
        <f>IF(N431="nulová",J431,0)</f>
        <v>0</v>
      </c>
      <c r="BJ431" s="18" t="s">
        <v>82</v>
      </c>
      <c r="BK431" s="143">
        <f>ROUND(I431*H431,2)</f>
        <v>0</v>
      </c>
      <c r="BL431" s="18" t="s">
        <v>179</v>
      </c>
      <c r="BM431" s="142" t="s">
        <v>478</v>
      </c>
    </row>
    <row r="432" spans="2:65" s="1" customFormat="1">
      <c r="B432" s="33"/>
      <c r="D432" s="144" t="s">
        <v>180</v>
      </c>
      <c r="F432" s="145" t="s">
        <v>479</v>
      </c>
      <c r="I432" s="146"/>
      <c r="L432" s="33"/>
      <c r="M432" s="147"/>
      <c r="U432" s="54"/>
      <c r="AT432" s="18" t="s">
        <v>180</v>
      </c>
      <c r="AU432" s="18" t="s">
        <v>84</v>
      </c>
    </row>
    <row r="433" spans="2:65" s="12" customFormat="1">
      <c r="B433" s="148"/>
      <c r="D433" s="149" t="s">
        <v>182</v>
      </c>
      <c r="E433" s="150" t="s">
        <v>19</v>
      </c>
      <c r="F433" s="151" t="s">
        <v>473</v>
      </c>
      <c r="H433" s="150" t="s">
        <v>19</v>
      </c>
      <c r="I433" s="152"/>
      <c r="L433" s="148"/>
      <c r="M433" s="153"/>
      <c r="U433" s="154"/>
      <c r="AT433" s="150" t="s">
        <v>182</v>
      </c>
      <c r="AU433" s="150" t="s">
        <v>84</v>
      </c>
      <c r="AV433" s="12" t="s">
        <v>82</v>
      </c>
      <c r="AW433" s="12" t="s">
        <v>37</v>
      </c>
      <c r="AX433" s="12" t="s">
        <v>75</v>
      </c>
      <c r="AY433" s="150" t="s">
        <v>172</v>
      </c>
    </row>
    <row r="434" spans="2:65" s="13" customFormat="1">
      <c r="B434" s="155"/>
      <c r="D434" s="149" t="s">
        <v>182</v>
      </c>
      <c r="E434" s="156" t="s">
        <v>19</v>
      </c>
      <c r="F434" s="157" t="s">
        <v>480</v>
      </c>
      <c r="H434" s="158">
        <v>0.11600000000000001</v>
      </c>
      <c r="I434" s="159"/>
      <c r="L434" s="155"/>
      <c r="M434" s="160"/>
      <c r="U434" s="161"/>
      <c r="AT434" s="156" t="s">
        <v>182</v>
      </c>
      <c r="AU434" s="156" t="s">
        <v>84</v>
      </c>
      <c r="AV434" s="13" t="s">
        <v>84</v>
      </c>
      <c r="AW434" s="13" t="s">
        <v>37</v>
      </c>
      <c r="AX434" s="13" t="s">
        <v>75</v>
      </c>
      <c r="AY434" s="156" t="s">
        <v>172</v>
      </c>
    </row>
    <row r="435" spans="2:65" s="13" customFormat="1">
      <c r="B435" s="155"/>
      <c r="D435" s="149" t="s">
        <v>182</v>
      </c>
      <c r="E435" s="156" t="s">
        <v>19</v>
      </c>
      <c r="F435" s="157" t="s">
        <v>481</v>
      </c>
      <c r="H435" s="158">
        <v>0.11600000000000001</v>
      </c>
      <c r="I435" s="159"/>
      <c r="L435" s="155"/>
      <c r="M435" s="160"/>
      <c r="U435" s="161"/>
      <c r="AT435" s="156" t="s">
        <v>182</v>
      </c>
      <c r="AU435" s="156" t="s">
        <v>84</v>
      </c>
      <c r="AV435" s="13" t="s">
        <v>84</v>
      </c>
      <c r="AW435" s="13" t="s">
        <v>37</v>
      </c>
      <c r="AX435" s="13" t="s">
        <v>75</v>
      </c>
      <c r="AY435" s="156" t="s">
        <v>172</v>
      </c>
    </row>
    <row r="436" spans="2:65" s="13" customFormat="1">
      <c r="B436" s="155"/>
      <c r="D436" s="149" t="s">
        <v>182</v>
      </c>
      <c r="E436" s="156" t="s">
        <v>19</v>
      </c>
      <c r="F436" s="157" t="s">
        <v>482</v>
      </c>
      <c r="H436" s="158">
        <v>0.115</v>
      </c>
      <c r="I436" s="159"/>
      <c r="L436" s="155"/>
      <c r="M436" s="160"/>
      <c r="U436" s="161"/>
      <c r="AT436" s="156" t="s">
        <v>182</v>
      </c>
      <c r="AU436" s="156" t="s">
        <v>84</v>
      </c>
      <c r="AV436" s="13" t="s">
        <v>84</v>
      </c>
      <c r="AW436" s="13" t="s">
        <v>37</v>
      </c>
      <c r="AX436" s="13" t="s">
        <v>75</v>
      </c>
      <c r="AY436" s="156" t="s">
        <v>172</v>
      </c>
    </row>
    <row r="437" spans="2:65" s="13" customFormat="1">
      <c r="B437" s="155"/>
      <c r="D437" s="149" t="s">
        <v>182</v>
      </c>
      <c r="E437" s="156" t="s">
        <v>19</v>
      </c>
      <c r="F437" s="157" t="s">
        <v>483</v>
      </c>
      <c r="H437" s="158">
        <v>0.14599999999999999</v>
      </c>
      <c r="I437" s="159"/>
      <c r="L437" s="155"/>
      <c r="M437" s="160"/>
      <c r="U437" s="161"/>
      <c r="AT437" s="156" t="s">
        <v>182</v>
      </c>
      <c r="AU437" s="156" t="s">
        <v>84</v>
      </c>
      <c r="AV437" s="13" t="s">
        <v>84</v>
      </c>
      <c r="AW437" s="13" t="s">
        <v>37</v>
      </c>
      <c r="AX437" s="13" t="s">
        <v>75</v>
      </c>
      <c r="AY437" s="156" t="s">
        <v>172</v>
      </c>
    </row>
    <row r="438" spans="2:65" s="12" customFormat="1">
      <c r="B438" s="148"/>
      <c r="D438" s="149" t="s">
        <v>182</v>
      </c>
      <c r="E438" s="150" t="s">
        <v>19</v>
      </c>
      <c r="F438" s="151" t="s">
        <v>463</v>
      </c>
      <c r="H438" s="150" t="s">
        <v>19</v>
      </c>
      <c r="I438" s="152"/>
      <c r="L438" s="148"/>
      <c r="M438" s="153"/>
      <c r="U438" s="154"/>
      <c r="AT438" s="150" t="s">
        <v>182</v>
      </c>
      <c r="AU438" s="150" t="s">
        <v>84</v>
      </c>
      <c r="AV438" s="12" t="s">
        <v>82</v>
      </c>
      <c r="AW438" s="12" t="s">
        <v>37</v>
      </c>
      <c r="AX438" s="12" t="s">
        <v>75</v>
      </c>
      <c r="AY438" s="150" t="s">
        <v>172</v>
      </c>
    </row>
    <row r="439" spans="2:65" s="13" customFormat="1">
      <c r="B439" s="155"/>
      <c r="D439" s="149" t="s">
        <v>182</v>
      </c>
      <c r="E439" s="156" t="s">
        <v>19</v>
      </c>
      <c r="F439" s="157" t="s">
        <v>484</v>
      </c>
      <c r="H439" s="158">
        <v>9.6000000000000002E-2</v>
      </c>
      <c r="I439" s="159"/>
      <c r="L439" s="155"/>
      <c r="M439" s="160"/>
      <c r="U439" s="161"/>
      <c r="AT439" s="156" t="s">
        <v>182</v>
      </c>
      <c r="AU439" s="156" t="s">
        <v>84</v>
      </c>
      <c r="AV439" s="13" t="s">
        <v>84</v>
      </c>
      <c r="AW439" s="13" t="s">
        <v>37</v>
      </c>
      <c r="AX439" s="13" t="s">
        <v>75</v>
      </c>
      <c r="AY439" s="156" t="s">
        <v>172</v>
      </c>
    </row>
    <row r="440" spans="2:65" s="13" customFormat="1">
      <c r="B440" s="155"/>
      <c r="D440" s="149" t="s">
        <v>182</v>
      </c>
      <c r="E440" s="156" t="s">
        <v>19</v>
      </c>
      <c r="F440" s="157" t="s">
        <v>485</v>
      </c>
      <c r="H440" s="158">
        <v>0.223</v>
      </c>
      <c r="I440" s="159"/>
      <c r="L440" s="155"/>
      <c r="M440" s="160"/>
      <c r="U440" s="161"/>
      <c r="AT440" s="156" t="s">
        <v>182</v>
      </c>
      <c r="AU440" s="156" t="s">
        <v>84</v>
      </c>
      <c r="AV440" s="13" t="s">
        <v>84</v>
      </c>
      <c r="AW440" s="13" t="s">
        <v>37</v>
      </c>
      <c r="AX440" s="13" t="s">
        <v>75</v>
      </c>
      <c r="AY440" s="156" t="s">
        <v>172</v>
      </c>
    </row>
    <row r="441" spans="2:65" s="13" customFormat="1">
      <c r="B441" s="155"/>
      <c r="D441" s="149" t="s">
        <v>182</v>
      </c>
      <c r="E441" s="156" t="s">
        <v>19</v>
      </c>
      <c r="F441" s="157" t="s">
        <v>486</v>
      </c>
      <c r="H441" s="158">
        <v>0.128</v>
      </c>
      <c r="I441" s="159"/>
      <c r="L441" s="155"/>
      <c r="M441" s="160"/>
      <c r="U441" s="161"/>
      <c r="AT441" s="156" t="s">
        <v>182</v>
      </c>
      <c r="AU441" s="156" t="s">
        <v>84</v>
      </c>
      <c r="AV441" s="13" t="s">
        <v>84</v>
      </c>
      <c r="AW441" s="13" t="s">
        <v>37</v>
      </c>
      <c r="AX441" s="13" t="s">
        <v>75</v>
      </c>
      <c r="AY441" s="156" t="s">
        <v>172</v>
      </c>
    </row>
    <row r="442" spans="2:65" s="13" customFormat="1">
      <c r="B442" s="155"/>
      <c r="D442" s="149" t="s">
        <v>182</v>
      </c>
      <c r="E442" s="156" t="s">
        <v>19</v>
      </c>
      <c r="F442" s="157" t="s">
        <v>487</v>
      </c>
      <c r="H442" s="158">
        <v>0.157</v>
      </c>
      <c r="I442" s="159"/>
      <c r="L442" s="155"/>
      <c r="M442" s="160"/>
      <c r="U442" s="161"/>
      <c r="AT442" s="156" t="s">
        <v>182</v>
      </c>
      <c r="AU442" s="156" t="s">
        <v>84</v>
      </c>
      <c r="AV442" s="13" t="s">
        <v>84</v>
      </c>
      <c r="AW442" s="13" t="s">
        <v>37</v>
      </c>
      <c r="AX442" s="13" t="s">
        <v>75</v>
      </c>
      <c r="AY442" s="156" t="s">
        <v>172</v>
      </c>
    </row>
    <row r="443" spans="2:65" s="14" customFormat="1">
      <c r="B443" s="162"/>
      <c r="D443" s="149" t="s">
        <v>182</v>
      </c>
      <c r="E443" s="163" t="s">
        <v>19</v>
      </c>
      <c r="F443" s="164" t="s">
        <v>185</v>
      </c>
      <c r="H443" s="165">
        <v>1.097</v>
      </c>
      <c r="I443" s="166"/>
      <c r="L443" s="162"/>
      <c r="M443" s="167"/>
      <c r="U443" s="168"/>
      <c r="AT443" s="163" t="s">
        <v>182</v>
      </c>
      <c r="AU443" s="163" t="s">
        <v>84</v>
      </c>
      <c r="AV443" s="14" t="s">
        <v>179</v>
      </c>
      <c r="AW443" s="14" t="s">
        <v>37</v>
      </c>
      <c r="AX443" s="14" t="s">
        <v>82</v>
      </c>
      <c r="AY443" s="163" t="s">
        <v>172</v>
      </c>
    </row>
    <row r="444" spans="2:65" s="1" customFormat="1" ht="24.2" customHeight="1">
      <c r="B444" s="33"/>
      <c r="C444" s="131" t="s">
        <v>338</v>
      </c>
      <c r="D444" s="131" t="s">
        <v>174</v>
      </c>
      <c r="E444" s="132" t="s">
        <v>488</v>
      </c>
      <c r="F444" s="133" t="s">
        <v>489</v>
      </c>
      <c r="G444" s="134" t="s">
        <v>191</v>
      </c>
      <c r="H444" s="135">
        <v>0.84</v>
      </c>
      <c r="I444" s="136"/>
      <c r="J444" s="137">
        <f>ROUND(I444*H444,2)</f>
        <v>0</v>
      </c>
      <c r="K444" s="133" t="s">
        <v>178</v>
      </c>
      <c r="L444" s="33"/>
      <c r="M444" s="138" t="s">
        <v>19</v>
      </c>
      <c r="N444" s="139" t="s">
        <v>46</v>
      </c>
      <c r="P444" s="140">
        <f>O444*H444</f>
        <v>0</v>
      </c>
      <c r="Q444" s="140">
        <v>0</v>
      </c>
      <c r="R444" s="140">
        <f>Q444*H444</f>
        <v>0</v>
      </c>
      <c r="S444" s="140">
        <v>0</v>
      </c>
      <c r="T444" s="140">
        <f>S444*H444</f>
        <v>0</v>
      </c>
      <c r="U444" s="141" t="s">
        <v>19</v>
      </c>
      <c r="AR444" s="142" t="s">
        <v>179</v>
      </c>
      <c r="AT444" s="142" t="s">
        <v>174</v>
      </c>
      <c r="AU444" s="142" t="s">
        <v>84</v>
      </c>
      <c r="AY444" s="18" t="s">
        <v>172</v>
      </c>
      <c r="BE444" s="143">
        <f>IF(N444="základní",J444,0)</f>
        <v>0</v>
      </c>
      <c r="BF444" s="143">
        <f>IF(N444="snížená",J444,0)</f>
        <v>0</v>
      </c>
      <c r="BG444" s="143">
        <f>IF(N444="zákl. přenesená",J444,0)</f>
        <v>0</v>
      </c>
      <c r="BH444" s="143">
        <f>IF(N444="sníž. přenesená",J444,0)</f>
        <v>0</v>
      </c>
      <c r="BI444" s="143">
        <f>IF(N444="nulová",J444,0)</f>
        <v>0</v>
      </c>
      <c r="BJ444" s="18" t="s">
        <v>82</v>
      </c>
      <c r="BK444" s="143">
        <f>ROUND(I444*H444,2)</f>
        <v>0</v>
      </c>
      <c r="BL444" s="18" t="s">
        <v>179</v>
      </c>
      <c r="BM444" s="142" t="s">
        <v>490</v>
      </c>
    </row>
    <row r="445" spans="2:65" s="1" customFormat="1">
      <c r="B445" s="33"/>
      <c r="D445" s="144" t="s">
        <v>180</v>
      </c>
      <c r="F445" s="145" t="s">
        <v>491</v>
      </c>
      <c r="I445" s="146"/>
      <c r="L445" s="33"/>
      <c r="M445" s="147"/>
      <c r="U445" s="54"/>
      <c r="AT445" s="18" t="s">
        <v>180</v>
      </c>
      <c r="AU445" s="18" t="s">
        <v>84</v>
      </c>
    </row>
    <row r="446" spans="2:65" s="12" customFormat="1">
      <c r="B446" s="148"/>
      <c r="D446" s="149" t="s">
        <v>182</v>
      </c>
      <c r="E446" s="150" t="s">
        <v>19</v>
      </c>
      <c r="F446" s="151" t="s">
        <v>474</v>
      </c>
      <c r="H446" s="150" t="s">
        <v>19</v>
      </c>
      <c r="I446" s="152"/>
      <c r="L446" s="148"/>
      <c r="M446" s="153"/>
      <c r="U446" s="154"/>
      <c r="AT446" s="150" t="s">
        <v>182</v>
      </c>
      <c r="AU446" s="150" t="s">
        <v>84</v>
      </c>
      <c r="AV446" s="12" t="s">
        <v>82</v>
      </c>
      <c r="AW446" s="12" t="s">
        <v>37</v>
      </c>
      <c r="AX446" s="12" t="s">
        <v>75</v>
      </c>
      <c r="AY446" s="150" t="s">
        <v>172</v>
      </c>
    </row>
    <row r="447" spans="2:65" s="13" customFormat="1">
      <c r="B447" s="155"/>
      <c r="D447" s="149" t="s">
        <v>182</v>
      </c>
      <c r="E447" s="156" t="s">
        <v>19</v>
      </c>
      <c r="F447" s="157" t="s">
        <v>492</v>
      </c>
      <c r="H447" s="158">
        <v>0.371</v>
      </c>
      <c r="I447" s="159"/>
      <c r="L447" s="155"/>
      <c r="M447" s="160"/>
      <c r="U447" s="161"/>
      <c r="AT447" s="156" t="s">
        <v>182</v>
      </c>
      <c r="AU447" s="156" t="s">
        <v>84</v>
      </c>
      <c r="AV447" s="13" t="s">
        <v>84</v>
      </c>
      <c r="AW447" s="13" t="s">
        <v>37</v>
      </c>
      <c r="AX447" s="13" t="s">
        <v>75</v>
      </c>
      <c r="AY447" s="156" t="s">
        <v>172</v>
      </c>
    </row>
    <row r="448" spans="2:65" s="12" customFormat="1">
      <c r="B448" s="148"/>
      <c r="D448" s="149" t="s">
        <v>182</v>
      </c>
      <c r="E448" s="150" t="s">
        <v>19</v>
      </c>
      <c r="F448" s="151" t="s">
        <v>463</v>
      </c>
      <c r="H448" s="150" t="s">
        <v>19</v>
      </c>
      <c r="I448" s="152"/>
      <c r="L448" s="148"/>
      <c r="M448" s="153"/>
      <c r="U448" s="154"/>
      <c r="AT448" s="150" t="s">
        <v>182</v>
      </c>
      <c r="AU448" s="150" t="s">
        <v>84</v>
      </c>
      <c r="AV448" s="12" t="s">
        <v>82</v>
      </c>
      <c r="AW448" s="12" t="s">
        <v>37</v>
      </c>
      <c r="AX448" s="12" t="s">
        <v>75</v>
      </c>
      <c r="AY448" s="150" t="s">
        <v>172</v>
      </c>
    </row>
    <row r="449" spans="2:65" s="13" customFormat="1">
      <c r="B449" s="155"/>
      <c r="D449" s="149" t="s">
        <v>182</v>
      </c>
      <c r="E449" s="156" t="s">
        <v>19</v>
      </c>
      <c r="F449" s="157" t="s">
        <v>493</v>
      </c>
      <c r="H449" s="158">
        <v>0.46899999999999997</v>
      </c>
      <c r="I449" s="159"/>
      <c r="L449" s="155"/>
      <c r="M449" s="160"/>
      <c r="U449" s="161"/>
      <c r="AT449" s="156" t="s">
        <v>182</v>
      </c>
      <c r="AU449" s="156" t="s">
        <v>84</v>
      </c>
      <c r="AV449" s="13" t="s">
        <v>84</v>
      </c>
      <c r="AW449" s="13" t="s">
        <v>37</v>
      </c>
      <c r="AX449" s="13" t="s">
        <v>75</v>
      </c>
      <c r="AY449" s="156" t="s">
        <v>172</v>
      </c>
    </row>
    <row r="450" spans="2:65" s="14" customFormat="1">
      <c r="B450" s="162"/>
      <c r="D450" s="149" t="s">
        <v>182</v>
      </c>
      <c r="E450" s="163" t="s">
        <v>19</v>
      </c>
      <c r="F450" s="164" t="s">
        <v>185</v>
      </c>
      <c r="H450" s="165">
        <v>0.84</v>
      </c>
      <c r="I450" s="166"/>
      <c r="L450" s="162"/>
      <c r="M450" s="167"/>
      <c r="U450" s="168"/>
      <c r="AT450" s="163" t="s">
        <v>182</v>
      </c>
      <c r="AU450" s="163" t="s">
        <v>84</v>
      </c>
      <c r="AV450" s="14" t="s">
        <v>179</v>
      </c>
      <c r="AW450" s="14" t="s">
        <v>37</v>
      </c>
      <c r="AX450" s="14" t="s">
        <v>82</v>
      </c>
      <c r="AY450" s="163" t="s">
        <v>172</v>
      </c>
    </row>
    <row r="451" spans="2:65" s="1" customFormat="1" ht="24.2" customHeight="1">
      <c r="B451" s="33"/>
      <c r="C451" s="131" t="s">
        <v>494</v>
      </c>
      <c r="D451" s="131" t="s">
        <v>174</v>
      </c>
      <c r="E451" s="132" t="s">
        <v>495</v>
      </c>
      <c r="F451" s="133" t="s">
        <v>496</v>
      </c>
      <c r="G451" s="134" t="s">
        <v>337</v>
      </c>
      <c r="H451" s="135">
        <v>0.5</v>
      </c>
      <c r="I451" s="136"/>
      <c r="J451" s="137">
        <f>ROUND(I451*H451,2)</f>
        <v>0</v>
      </c>
      <c r="K451" s="133" t="s">
        <v>178</v>
      </c>
      <c r="L451" s="33"/>
      <c r="M451" s="138" t="s">
        <v>19</v>
      </c>
      <c r="N451" s="139" t="s">
        <v>46</v>
      </c>
      <c r="P451" s="140">
        <f>O451*H451</f>
        <v>0</v>
      </c>
      <c r="Q451" s="140">
        <v>0</v>
      </c>
      <c r="R451" s="140">
        <f>Q451*H451</f>
        <v>0</v>
      </c>
      <c r="S451" s="140">
        <v>0</v>
      </c>
      <c r="T451" s="140">
        <f>S451*H451</f>
        <v>0</v>
      </c>
      <c r="U451" s="141" t="s">
        <v>19</v>
      </c>
      <c r="AR451" s="142" t="s">
        <v>179</v>
      </c>
      <c r="AT451" s="142" t="s">
        <v>174</v>
      </c>
      <c r="AU451" s="142" t="s">
        <v>84</v>
      </c>
      <c r="AY451" s="18" t="s">
        <v>172</v>
      </c>
      <c r="BE451" s="143">
        <f>IF(N451="základní",J451,0)</f>
        <v>0</v>
      </c>
      <c r="BF451" s="143">
        <f>IF(N451="snížená",J451,0)</f>
        <v>0</v>
      </c>
      <c r="BG451" s="143">
        <f>IF(N451="zákl. přenesená",J451,0)</f>
        <v>0</v>
      </c>
      <c r="BH451" s="143">
        <f>IF(N451="sníž. přenesená",J451,0)</f>
        <v>0</v>
      </c>
      <c r="BI451" s="143">
        <f>IF(N451="nulová",J451,0)</f>
        <v>0</v>
      </c>
      <c r="BJ451" s="18" t="s">
        <v>82</v>
      </c>
      <c r="BK451" s="143">
        <f>ROUND(I451*H451,2)</f>
        <v>0</v>
      </c>
      <c r="BL451" s="18" t="s">
        <v>179</v>
      </c>
      <c r="BM451" s="142" t="s">
        <v>497</v>
      </c>
    </row>
    <row r="452" spans="2:65" s="1" customFormat="1">
      <c r="B452" s="33"/>
      <c r="D452" s="144" t="s">
        <v>180</v>
      </c>
      <c r="F452" s="145" t="s">
        <v>498</v>
      </c>
      <c r="I452" s="146"/>
      <c r="L452" s="33"/>
      <c r="M452" s="147"/>
      <c r="U452" s="54"/>
      <c r="AT452" s="18" t="s">
        <v>180</v>
      </c>
      <c r="AU452" s="18" t="s">
        <v>84</v>
      </c>
    </row>
    <row r="453" spans="2:65" s="12" customFormat="1">
      <c r="B453" s="148"/>
      <c r="D453" s="149" t="s">
        <v>182</v>
      </c>
      <c r="E453" s="150" t="s">
        <v>19</v>
      </c>
      <c r="F453" s="151" t="s">
        <v>499</v>
      </c>
      <c r="H453" s="150" t="s">
        <v>19</v>
      </c>
      <c r="I453" s="152"/>
      <c r="L453" s="148"/>
      <c r="M453" s="153"/>
      <c r="U453" s="154"/>
      <c r="AT453" s="150" t="s">
        <v>182</v>
      </c>
      <c r="AU453" s="150" t="s">
        <v>84</v>
      </c>
      <c r="AV453" s="12" t="s">
        <v>82</v>
      </c>
      <c r="AW453" s="12" t="s">
        <v>37</v>
      </c>
      <c r="AX453" s="12" t="s">
        <v>75</v>
      </c>
      <c r="AY453" s="150" t="s">
        <v>172</v>
      </c>
    </row>
    <row r="454" spans="2:65" s="12" customFormat="1">
      <c r="B454" s="148"/>
      <c r="D454" s="149" t="s">
        <v>182</v>
      </c>
      <c r="E454" s="150" t="s">
        <v>19</v>
      </c>
      <c r="F454" s="151" t="s">
        <v>500</v>
      </c>
      <c r="H454" s="150" t="s">
        <v>19</v>
      </c>
      <c r="I454" s="152"/>
      <c r="L454" s="148"/>
      <c r="M454" s="153"/>
      <c r="U454" s="154"/>
      <c r="AT454" s="150" t="s">
        <v>182</v>
      </c>
      <c r="AU454" s="150" t="s">
        <v>84</v>
      </c>
      <c r="AV454" s="12" t="s">
        <v>82</v>
      </c>
      <c r="AW454" s="12" t="s">
        <v>37</v>
      </c>
      <c r="AX454" s="12" t="s">
        <v>75</v>
      </c>
      <c r="AY454" s="150" t="s">
        <v>172</v>
      </c>
    </row>
    <row r="455" spans="2:65" s="13" customFormat="1">
      <c r="B455" s="155"/>
      <c r="D455" s="149" t="s">
        <v>182</v>
      </c>
      <c r="E455" s="156" t="s">
        <v>19</v>
      </c>
      <c r="F455" s="157" t="s">
        <v>501</v>
      </c>
      <c r="H455" s="158">
        <v>0.5</v>
      </c>
      <c r="I455" s="159"/>
      <c r="L455" s="155"/>
      <c r="M455" s="160"/>
      <c r="U455" s="161"/>
      <c r="AT455" s="156" t="s">
        <v>182</v>
      </c>
      <c r="AU455" s="156" t="s">
        <v>84</v>
      </c>
      <c r="AV455" s="13" t="s">
        <v>84</v>
      </c>
      <c r="AW455" s="13" t="s">
        <v>37</v>
      </c>
      <c r="AX455" s="13" t="s">
        <v>75</v>
      </c>
      <c r="AY455" s="156" t="s">
        <v>172</v>
      </c>
    </row>
    <row r="456" spans="2:65" s="14" customFormat="1">
      <c r="B456" s="162"/>
      <c r="D456" s="149" t="s">
        <v>182</v>
      </c>
      <c r="E456" s="163" t="s">
        <v>19</v>
      </c>
      <c r="F456" s="164" t="s">
        <v>185</v>
      </c>
      <c r="H456" s="165">
        <v>0.5</v>
      </c>
      <c r="I456" s="166"/>
      <c r="L456" s="162"/>
      <c r="M456" s="167"/>
      <c r="U456" s="168"/>
      <c r="AT456" s="163" t="s">
        <v>182</v>
      </c>
      <c r="AU456" s="163" t="s">
        <v>84</v>
      </c>
      <c r="AV456" s="14" t="s">
        <v>179</v>
      </c>
      <c r="AW456" s="14" t="s">
        <v>37</v>
      </c>
      <c r="AX456" s="14" t="s">
        <v>82</v>
      </c>
      <c r="AY456" s="163" t="s">
        <v>172</v>
      </c>
    </row>
    <row r="457" spans="2:65" s="1" customFormat="1" ht="24.2" customHeight="1">
      <c r="B457" s="33"/>
      <c r="C457" s="131" t="s">
        <v>343</v>
      </c>
      <c r="D457" s="131" t="s">
        <v>174</v>
      </c>
      <c r="E457" s="132" t="s">
        <v>502</v>
      </c>
      <c r="F457" s="133" t="s">
        <v>503</v>
      </c>
      <c r="G457" s="134" t="s">
        <v>337</v>
      </c>
      <c r="H457" s="135">
        <v>87.76</v>
      </c>
      <c r="I457" s="136"/>
      <c r="J457" s="137">
        <f>ROUND(I457*H457,2)</f>
        <v>0</v>
      </c>
      <c r="K457" s="133" t="s">
        <v>178</v>
      </c>
      <c r="L457" s="33"/>
      <c r="M457" s="138" t="s">
        <v>19</v>
      </c>
      <c r="N457" s="139" t="s">
        <v>46</v>
      </c>
      <c r="P457" s="140">
        <f>O457*H457</f>
        <v>0</v>
      </c>
      <c r="Q457" s="140">
        <v>0</v>
      </c>
      <c r="R457" s="140">
        <f>Q457*H457</f>
        <v>0</v>
      </c>
      <c r="S457" s="140">
        <v>0</v>
      </c>
      <c r="T457" s="140">
        <f>S457*H457</f>
        <v>0</v>
      </c>
      <c r="U457" s="141" t="s">
        <v>19</v>
      </c>
      <c r="AR457" s="142" t="s">
        <v>179</v>
      </c>
      <c r="AT457" s="142" t="s">
        <v>174</v>
      </c>
      <c r="AU457" s="142" t="s">
        <v>84</v>
      </c>
      <c r="AY457" s="18" t="s">
        <v>172</v>
      </c>
      <c r="BE457" s="143">
        <f>IF(N457="základní",J457,0)</f>
        <v>0</v>
      </c>
      <c r="BF457" s="143">
        <f>IF(N457="snížená",J457,0)</f>
        <v>0</v>
      </c>
      <c r="BG457" s="143">
        <f>IF(N457="zákl. přenesená",J457,0)</f>
        <v>0</v>
      </c>
      <c r="BH457" s="143">
        <f>IF(N457="sníž. přenesená",J457,0)</f>
        <v>0</v>
      </c>
      <c r="BI457" s="143">
        <f>IF(N457="nulová",J457,0)</f>
        <v>0</v>
      </c>
      <c r="BJ457" s="18" t="s">
        <v>82</v>
      </c>
      <c r="BK457" s="143">
        <f>ROUND(I457*H457,2)</f>
        <v>0</v>
      </c>
      <c r="BL457" s="18" t="s">
        <v>179</v>
      </c>
      <c r="BM457" s="142" t="s">
        <v>504</v>
      </c>
    </row>
    <row r="458" spans="2:65" s="1" customFormat="1">
      <c r="B458" s="33"/>
      <c r="D458" s="144" t="s">
        <v>180</v>
      </c>
      <c r="F458" s="145" t="s">
        <v>505</v>
      </c>
      <c r="I458" s="146"/>
      <c r="L458" s="33"/>
      <c r="M458" s="147"/>
      <c r="U458" s="54"/>
      <c r="AT458" s="18" t="s">
        <v>180</v>
      </c>
      <c r="AU458" s="18" t="s">
        <v>84</v>
      </c>
    </row>
    <row r="459" spans="2:65" s="12" customFormat="1">
      <c r="B459" s="148"/>
      <c r="D459" s="149" t="s">
        <v>182</v>
      </c>
      <c r="E459" s="150" t="s">
        <v>19</v>
      </c>
      <c r="F459" s="151" t="s">
        <v>506</v>
      </c>
      <c r="H459" s="150" t="s">
        <v>19</v>
      </c>
      <c r="I459" s="152"/>
      <c r="L459" s="148"/>
      <c r="M459" s="153"/>
      <c r="U459" s="154"/>
      <c r="AT459" s="150" t="s">
        <v>182</v>
      </c>
      <c r="AU459" s="150" t="s">
        <v>84</v>
      </c>
      <c r="AV459" s="12" t="s">
        <v>82</v>
      </c>
      <c r="AW459" s="12" t="s">
        <v>37</v>
      </c>
      <c r="AX459" s="12" t="s">
        <v>75</v>
      </c>
      <c r="AY459" s="150" t="s">
        <v>172</v>
      </c>
    </row>
    <row r="460" spans="2:65" s="12" customFormat="1">
      <c r="B460" s="148"/>
      <c r="D460" s="149" t="s">
        <v>182</v>
      </c>
      <c r="E460" s="150" t="s">
        <v>19</v>
      </c>
      <c r="F460" s="151" t="s">
        <v>507</v>
      </c>
      <c r="H460" s="150" t="s">
        <v>19</v>
      </c>
      <c r="I460" s="152"/>
      <c r="L460" s="148"/>
      <c r="M460" s="153"/>
      <c r="U460" s="154"/>
      <c r="AT460" s="150" t="s">
        <v>182</v>
      </c>
      <c r="AU460" s="150" t="s">
        <v>84</v>
      </c>
      <c r="AV460" s="12" t="s">
        <v>82</v>
      </c>
      <c r="AW460" s="12" t="s">
        <v>37</v>
      </c>
      <c r="AX460" s="12" t="s">
        <v>75</v>
      </c>
      <c r="AY460" s="150" t="s">
        <v>172</v>
      </c>
    </row>
    <row r="461" spans="2:65" s="13" customFormat="1">
      <c r="B461" s="155"/>
      <c r="D461" s="149" t="s">
        <v>182</v>
      </c>
      <c r="E461" s="156" t="s">
        <v>19</v>
      </c>
      <c r="F461" s="157" t="s">
        <v>508</v>
      </c>
      <c r="H461" s="158">
        <v>13.6</v>
      </c>
      <c r="I461" s="159"/>
      <c r="L461" s="155"/>
      <c r="M461" s="160"/>
      <c r="U461" s="161"/>
      <c r="AT461" s="156" t="s">
        <v>182</v>
      </c>
      <c r="AU461" s="156" t="s">
        <v>84</v>
      </c>
      <c r="AV461" s="13" t="s">
        <v>84</v>
      </c>
      <c r="AW461" s="13" t="s">
        <v>37</v>
      </c>
      <c r="AX461" s="13" t="s">
        <v>75</v>
      </c>
      <c r="AY461" s="156" t="s">
        <v>172</v>
      </c>
    </row>
    <row r="462" spans="2:65" s="13" customFormat="1">
      <c r="B462" s="155"/>
      <c r="D462" s="149" t="s">
        <v>182</v>
      </c>
      <c r="E462" s="156" t="s">
        <v>19</v>
      </c>
      <c r="F462" s="157" t="s">
        <v>509</v>
      </c>
      <c r="H462" s="158">
        <v>59.4</v>
      </c>
      <c r="I462" s="159"/>
      <c r="L462" s="155"/>
      <c r="M462" s="160"/>
      <c r="U462" s="161"/>
      <c r="AT462" s="156" t="s">
        <v>182</v>
      </c>
      <c r="AU462" s="156" t="s">
        <v>84</v>
      </c>
      <c r="AV462" s="13" t="s">
        <v>84</v>
      </c>
      <c r="AW462" s="13" t="s">
        <v>37</v>
      </c>
      <c r="AX462" s="13" t="s">
        <v>75</v>
      </c>
      <c r="AY462" s="156" t="s">
        <v>172</v>
      </c>
    </row>
    <row r="463" spans="2:65" s="13" customFormat="1">
      <c r="B463" s="155"/>
      <c r="D463" s="149" t="s">
        <v>182</v>
      </c>
      <c r="E463" s="156" t="s">
        <v>19</v>
      </c>
      <c r="F463" s="157" t="s">
        <v>510</v>
      </c>
      <c r="H463" s="158">
        <v>8.8000000000000007</v>
      </c>
      <c r="I463" s="159"/>
      <c r="L463" s="155"/>
      <c r="M463" s="160"/>
      <c r="U463" s="161"/>
      <c r="AT463" s="156" t="s">
        <v>182</v>
      </c>
      <c r="AU463" s="156" t="s">
        <v>84</v>
      </c>
      <c r="AV463" s="13" t="s">
        <v>84</v>
      </c>
      <c r="AW463" s="13" t="s">
        <v>37</v>
      </c>
      <c r="AX463" s="13" t="s">
        <v>75</v>
      </c>
      <c r="AY463" s="156" t="s">
        <v>172</v>
      </c>
    </row>
    <row r="464" spans="2:65" s="12" customFormat="1">
      <c r="B464" s="148"/>
      <c r="D464" s="149" t="s">
        <v>182</v>
      </c>
      <c r="E464" s="150" t="s">
        <v>19</v>
      </c>
      <c r="F464" s="151" t="s">
        <v>511</v>
      </c>
      <c r="H464" s="150" t="s">
        <v>19</v>
      </c>
      <c r="I464" s="152"/>
      <c r="L464" s="148"/>
      <c r="M464" s="153"/>
      <c r="U464" s="154"/>
      <c r="AT464" s="150" t="s">
        <v>182</v>
      </c>
      <c r="AU464" s="150" t="s">
        <v>84</v>
      </c>
      <c r="AV464" s="12" t="s">
        <v>82</v>
      </c>
      <c r="AW464" s="12" t="s">
        <v>37</v>
      </c>
      <c r="AX464" s="12" t="s">
        <v>75</v>
      </c>
      <c r="AY464" s="150" t="s">
        <v>172</v>
      </c>
    </row>
    <row r="465" spans="2:65" s="13" customFormat="1">
      <c r="B465" s="155"/>
      <c r="D465" s="149" t="s">
        <v>182</v>
      </c>
      <c r="E465" s="156" t="s">
        <v>19</v>
      </c>
      <c r="F465" s="157" t="s">
        <v>512</v>
      </c>
      <c r="H465" s="158">
        <v>5.96</v>
      </c>
      <c r="I465" s="159"/>
      <c r="L465" s="155"/>
      <c r="M465" s="160"/>
      <c r="U465" s="161"/>
      <c r="AT465" s="156" t="s">
        <v>182</v>
      </c>
      <c r="AU465" s="156" t="s">
        <v>84</v>
      </c>
      <c r="AV465" s="13" t="s">
        <v>84</v>
      </c>
      <c r="AW465" s="13" t="s">
        <v>37</v>
      </c>
      <c r="AX465" s="13" t="s">
        <v>75</v>
      </c>
      <c r="AY465" s="156" t="s">
        <v>172</v>
      </c>
    </row>
    <row r="466" spans="2:65" s="14" customFormat="1">
      <c r="B466" s="162"/>
      <c r="D466" s="149" t="s">
        <v>182</v>
      </c>
      <c r="E466" s="163" t="s">
        <v>19</v>
      </c>
      <c r="F466" s="164" t="s">
        <v>185</v>
      </c>
      <c r="H466" s="165">
        <v>87.759999999999991</v>
      </c>
      <c r="I466" s="166"/>
      <c r="L466" s="162"/>
      <c r="M466" s="167"/>
      <c r="U466" s="168"/>
      <c r="AT466" s="163" t="s">
        <v>182</v>
      </c>
      <c r="AU466" s="163" t="s">
        <v>84</v>
      </c>
      <c r="AV466" s="14" t="s">
        <v>179</v>
      </c>
      <c r="AW466" s="14" t="s">
        <v>37</v>
      </c>
      <c r="AX466" s="14" t="s">
        <v>82</v>
      </c>
      <c r="AY466" s="163" t="s">
        <v>172</v>
      </c>
    </row>
    <row r="467" spans="2:65" s="1" customFormat="1" ht="21.75" customHeight="1">
      <c r="B467" s="33"/>
      <c r="C467" s="131" t="s">
        <v>513</v>
      </c>
      <c r="D467" s="131" t="s">
        <v>174</v>
      </c>
      <c r="E467" s="132" t="s">
        <v>514</v>
      </c>
      <c r="F467" s="133" t="s">
        <v>515</v>
      </c>
      <c r="G467" s="134" t="s">
        <v>177</v>
      </c>
      <c r="H467" s="135">
        <v>1491.55</v>
      </c>
      <c r="I467" s="136"/>
      <c r="J467" s="137">
        <f>ROUND(I467*H467,2)</f>
        <v>0</v>
      </c>
      <c r="K467" s="133" t="s">
        <v>178</v>
      </c>
      <c r="L467" s="33"/>
      <c r="M467" s="138" t="s">
        <v>19</v>
      </c>
      <c r="N467" s="139" t="s">
        <v>46</v>
      </c>
      <c r="P467" s="140">
        <f>O467*H467</f>
        <v>0</v>
      </c>
      <c r="Q467" s="140">
        <v>0</v>
      </c>
      <c r="R467" s="140">
        <f>Q467*H467</f>
        <v>0</v>
      </c>
      <c r="S467" s="140">
        <v>0</v>
      </c>
      <c r="T467" s="140">
        <f>S467*H467</f>
        <v>0</v>
      </c>
      <c r="U467" s="141" t="s">
        <v>19</v>
      </c>
      <c r="AR467" s="142" t="s">
        <v>179</v>
      </c>
      <c r="AT467" s="142" t="s">
        <v>174</v>
      </c>
      <c r="AU467" s="142" t="s">
        <v>84</v>
      </c>
      <c r="AY467" s="18" t="s">
        <v>172</v>
      </c>
      <c r="BE467" s="143">
        <f>IF(N467="základní",J467,0)</f>
        <v>0</v>
      </c>
      <c r="BF467" s="143">
        <f>IF(N467="snížená",J467,0)</f>
        <v>0</v>
      </c>
      <c r="BG467" s="143">
        <f>IF(N467="zákl. přenesená",J467,0)</f>
        <v>0</v>
      </c>
      <c r="BH467" s="143">
        <f>IF(N467="sníž. přenesená",J467,0)</f>
        <v>0</v>
      </c>
      <c r="BI467" s="143">
        <f>IF(N467="nulová",J467,0)</f>
        <v>0</v>
      </c>
      <c r="BJ467" s="18" t="s">
        <v>82</v>
      </c>
      <c r="BK467" s="143">
        <f>ROUND(I467*H467,2)</f>
        <v>0</v>
      </c>
      <c r="BL467" s="18" t="s">
        <v>179</v>
      </c>
      <c r="BM467" s="142" t="s">
        <v>516</v>
      </c>
    </row>
    <row r="468" spans="2:65" s="1" customFormat="1">
      <c r="B468" s="33"/>
      <c r="D468" s="144" t="s">
        <v>180</v>
      </c>
      <c r="F468" s="145" t="s">
        <v>517</v>
      </c>
      <c r="I468" s="146"/>
      <c r="L468" s="33"/>
      <c r="M468" s="147"/>
      <c r="U468" s="54"/>
      <c r="AT468" s="18" t="s">
        <v>180</v>
      </c>
      <c r="AU468" s="18" t="s">
        <v>84</v>
      </c>
    </row>
    <row r="469" spans="2:65" s="12" customFormat="1">
      <c r="B469" s="148"/>
      <c r="D469" s="149" t="s">
        <v>182</v>
      </c>
      <c r="E469" s="150" t="s">
        <v>19</v>
      </c>
      <c r="F469" s="151" t="s">
        <v>243</v>
      </c>
      <c r="H469" s="150" t="s">
        <v>19</v>
      </c>
      <c r="I469" s="152"/>
      <c r="L469" s="148"/>
      <c r="M469" s="153"/>
      <c r="U469" s="154"/>
      <c r="AT469" s="150" t="s">
        <v>182</v>
      </c>
      <c r="AU469" s="150" t="s">
        <v>84</v>
      </c>
      <c r="AV469" s="12" t="s">
        <v>82</v>
      </c>
      <c r="AW469" s="12" t="s">
        <v>37</v>
      </c>
      <c r="AX469" s="12" t="s">
        <v>75</v>
      </c>
      <c r="AY469" s="150" t="s">
        <v>172</v>
      </c>
    </row>
    <row r="470" spans="2:65" s="12" customFormat="1">
      <c r="B470" s="148"/>
      <c r="D470" s="149" t="s">
        <v>182</v>
      </c>
      <c r="E470" s="150" t="s">
        <v>19</v>
      </c>
      <c r="F470" s="151" t="s">
        <v>244</v>
      </c>
      <c r="H470" s="150" t="s">
        <v>19</v>
      </c>
      <c r="I470" s="152"/>
      <c r="L470" s="148"/>
      <c r="M470" s="153"/>
      <c r="U470" s="154"/>
      <c r="AT470" s="150" t="s">
        <v>182</v>
      </c>
      <c r="AU470" s="150" t="s">
        <v>84</v>
      </c>
      <c r="AV470" s="12" t="s">
        <v>82</v>
      </c>
      <c r="AW470" s="12" t="s">
        <v>37</v>
      </c>
      <c r="AX470" s="12" t="s">
        <v>75</v>
      </c>
      <c r="AY470" s="150" t="s">
        <v>172</v>
      </c>
    </row>
    <row r="471" spans="2:65" s="13" customFormat="1">
      <c r="B471" s="155"/>
      <c r="D471" s="149" t="s">
        <v>182</v>
      </c>
      <c r="E471" s="156" t="s">
        <v>19</v>
      </c>
      <c r="F471" s="157" t="s">
        <v>518</v>
      </c>
      <c r="H471" s="158">
        <v>503.5</v>
      </c>
      <c r="I471" s="159"/>
      <c r="L471" s="155"/>
      <c r="M471" s="160"/>
      <c r="U471" s="161"/>
      <c r="AT471" s="156" t="s">
        <v>182</v>
      </c>
      <c r="AU471" s="156" t="s">
        <v>84</v>
      </c>
      <c r="AV471" s="13" t="s">
        <v>84</v>
      </c>
      <c r="AW471" s="13" t="s">
        <v>37</v>
      </c>
      <c r="AX471" s="13" t="s">
        <v>75</v>
      </c>
      <c r="AY471" s="156" t="s">
        <v>172</v>
      </c>
    </row>
    <row r="472" spans="2:65" s="15" customFormat="1">
      <c r="B472" s="169"/>
      <c r="D472" s="149" t="s">
        <v>182</v>
      </c>
      <c r="E472" s="170" t="s">
        <v>19</v>
      </c>
      <c r="F472" s="171" t="s">
        <v>248</v>
      </c>
      <c r="H472" s="172">
        <v>503.5</v>
      </c>
      <c r="I472" s="173"/>
      <c r="L472" s="169"/>
      <c r="M472" s="174"/>
      <c r="U472" s="175"/>
      <c r="AT472" s="170" t="s">
        <v>182</v>
      </c>
      <c r="AU472" s="170" t="s">
        <v>84</v>
      </c>
      <c r="AV472" s="15" t="s">
        <v>92</v>
      </c>
      <c r="AW472" s="15" t="s">
        <v>37</v>
      </c>
      <c r="AX472" s="15" t="s">
        <v>75</v>
      </c>
      <c r="AY472" s="170" t="s">
        <v>172</v>
      </c>
    </row>
    <row r="473" spans="2:65" s="12" customFormat="1">
      <c r="B473" s="148"/>
      <c r="D473" s="149" t="s">
        <v>182</v>
      </c>
      <c r="E473" s="150" t="s">
        <v>19</v>
      </c>
      <c r="F473" s="151" t="s">
        <v>249</v>
      </c>
      <c r="H473" s="150" t="s">
        <v>19</v>
      </c>
      <c r="I473" s="152"/>
      <c r="L473" s="148"/>
      <c r="M473" s="153"/>
      <c r="U473" s="154"/>
      <c r="AT473" s="150" t="s">
        <v>182</v>
      </c>
      <c r="AU473" s="150" t="s">
        <v>84</v>
      </c>
      <c r="AV473" s="12" t="s">
        <v>82</v>
      </c>
      <c r="AW473" s="12" t="s">
        <v>37</v>
      </c>
      <c r="AX473" s="12" t="s">
        <v>75</v>
      </c>
      <c r="AY473" s="150" t="s">
        <v>172</v>
      </c>
    </row>
    <row r="474" spans="2:65" s="13" customFormat="1">
      <c r="B474" s="155"/>
      <c r="D474" s="149" t="s">
        <v>182</v>
      </c>
      <c r="E474" s="156" t="s">
        <v>19</v>
      </c>
      <c r="F474" s="157" t="s">
        <v>519</v>
      </c>
      <c r="H474" s="158">
        <v>501.1</v>
      </c>
      <c r="I474" s="159"/>
      <c r="L474" s="155"/>
      <c r="M474" s="160"/>
      <c r="U474" s="161"/>
      <c r="AT474" s="156" t="s">
        <v>182</v>
      </c>
      <c r="AU474" s="156" t="s">
        <v>84</v>
      </c>
      <c r="AV474" s="13" t="s">
        <v>84</v>
      </c>
      <c r="AW474" s="13" t="s">
        <v>37</v>
      </c>
      <c r="AX474" s="13" t="s">
        <v>75</v>
      </c>
      <c r="AY474" s="156" t="s">
        <v>172</v>
      </c>
    </row>
    <row r="475" spans="2:65" s="15" customFormat="1">
      <c r="B475" s="169"/>
      <c r="D475" s="149" t="s">
        <v>182</v>
      </c>
      <c r="E475" s="170" t="s">
        <v>19</v>
      </c>
      <c r="F475" s="171" t="s">
        <v>248</v>
      </c>
      <c r="H475" s="172">
        <v>501.1</v>
      </c>
      <c r="I475" s="173"/>
      <c r="L475" s="169"/>
      <c r="M475" s="174"/>
      <c r="U475" s="175"/>
      <c r="AT475" s="170" t="s">
        <v>182</v>
      </c>
      <c r="AU475" s="170" t="s">
        <v>84</v>
      </c>
      <c r="AV475" s="15" t="s">
        <v>92</v>
      </c>
      <c r="AW475" s="15" t="s">
        <v>37</v>
      </c>
      <c r="AX475" s="15" t="s">
        <v>75</v>
      </c>
      <c r="AY475" s="170" t="s">
        <v>172</v>
      </c>
    </row>
    <row r="476" spans="2:65" s="12" customFormat="1">
      <c r="B476" s="148"/>
      <c r="D476" s="149" t="s">
        <v>182</v>
      </c>
      <c r="E476" s="150" t="s">
        <v>19</v>
      </c>
      <c r="F476" s="151" t="s">
        <v>256</v>
      </c>
      <c r="H476" s="150" t="s">
        <v>19</v>
      </c>
      <c r="I476" s="152"/>
      <c r="L476" s="148"/>
      <c r="M476" s="153"/>
      <c r="U476" s="154"/>
      <c r="AT476" s="150" t="s">
        <v>182</v>
      </c>
      <c r="AU476" s="150" t="s">
        <v>84</v>
      </c>
      <c r="AV476" s="12" t="s">
        <v>82</v>
      </c>
      <c r="AW476" s="12" t="s">
        <v>37</v>
      </c>
      <c r="AX476" s="12" t="s">
        <v>75</v>
      </c>
      <c r="AY476" s="150" t="s">
        <v>172</v>
      </c>
    </row>
    <row r="477" spans="2:65" s="13" customFormat="1">
      <c r="B477" s="155"/>
      <c r="D477" s="149" t="s">
        <v>182</v>
      </c>
      <c r="E477" s="156" t="s">
        <v>19</v>
      </c>
      <c r="F477" s="157" t="s">
        <v>520</v>
      </c>
      <c r="H477" s="158">
        <v>367.15</v>
      </c>
      <c r="I477" s="159"/>
      <c r="L477" s="155"/>
      <c r="M477" s="160"/>
      <c r="U477" s="161"/>
      <c r="AT477" s="156" t="s">
        <v>182</v>
      </c>
      <c r="AU477" s="156" t="s">
        <v>84</v>
      </c>
      <c r="AV477" s="13" t="s">
        <v>84</v>
      </c>
      <c r="AW477" s="13" t="s">
        <v>37</v>
      </c>
      <c r="AX477" s="13" t="s">
        <v>75</v>
      </c>
      <c r="AY477" s="156" t="s">
        <v>172</v>
      </c>
    </row>
    <row r="478" spans="2:65" s="15" customFormat="1">
      <c r="B478" s="169"/>
      <c r="D478" s="149" t="s">
        <v>182</v>
      </c>
      <c r="E478" s="170" t="s">
        <v>19</v>
      </c>
      <c r="F478" s="171" t="s">
        <v>248</v>
      </c>
      <c r="H478" s="172">
        <v>367.15</v>
      </c>
      <c r="I478" s="173"/>
      <c r="L478" s="169"/>
      <c r="M478" s="174"/>
      <c r="U478" s="175"/>
      <c r="AT478" s="170" t="s">
        <v>182</v>
      </c>
      <c r="AU478" s="170" t="s">
        <v>84</v>
      </c>
      <c r="AV478" s="15" t="s">
        <v>92</v>
      </c>
      <c r="AW478" s="15" t="s">
        <v>37</v>
      </c>
      <c r="AX478" s="15" t="s">
        <v>75</v>
      </c>
      <c r="AY478" s="170" t="s">
        <v>172</v>
      </c>
    </row>
    <row r="479" spans="2:65" s="13" customFormat="1">
      <c r="B479" s="155"/>
      <c r="D479" s="149" t="s">
        <v>182</v>
      </c>
      <c r="E479" s="156" t="s">
        <v>19</v>
      </c>
      <c r="F479" s="157" t="s">
        <v>362</v>
      </c>
      <c r="H479" s="158">
        <v>119.8</v>
      </c>
      <c r="I479" s="159"/>
      <c r="L479" s="155"/>
      <c r="M479" s="160"/>
      <c r="U479" s="161"/>
      <c r="AT479" s="156" t="s">
        <v>182</v>
      </c>
      <c r="AU479" s="156" t="s">
        <v>84</v>
      </c>
      <c r="AV479" s="13" t="s">
        <v>84</v>
      </c>
      <c r="AW479" s="13" t="s">
        <v>37</v>
      </c>
      <c r="AX479" s="13" t="s">
        <v>75</v>
      </c>
      <c r="AY479" s="156" t="s">
        <v>172</v>
      </c>
    </row>
    <row r="480" spans="2:65" s="15" customFormat="1">
      <c r="B480" s="169"/>
      <c r="D480" s="149" t="s">
        <v>182</v>
      </c>
      <c r="E480" s="170" t="s">
        <v>19</v>
      </c>
      <c r="F480" s="171" t="s">
        <v>248</v>
      </c>
      <c r="H480" s="172">
        <v>119.8</v>
      </c>
      <c r="I480" s="173"/>
      <c r="L480" s="169"/>
      <c r="M480" s="174"/>
      <c r="U480" s="175"/>
      <c r="AT480" s="170" t="s">
        <v>182</v>
      </c>
      <c r="AU480" s="170" t="s">
        <v>84</v>
      </c>
      <c r="AV480" s="15" t="s">
        <v>92</v>
      </c>
      <c r="AW480" s="15" t="s">
        <v>37</v>
      </c>
      <c r="AX480" s="15" t="s">
        <v>75</v>
      </c>
      <c r="AY480" s="170" t="s">
        <v>172</v>
      </c>
    </row>
    <row r="481" spans="2:65" s="14" customFormat="1">
      <c r="B481" s="162"/>
      <c r="D481" s="149" t="s">
        <v>182</v>
      </c>
      <c r="E481" s="163" t="s">
        <v>19</v>
      </c>
      <c r="F481" s="164" t="s">
        <v>185</v>
      </c>
      <c r="H481" s="165">
        <v>1491.55</v>
      </c>
      <c r="I481" s="166"/>
      <c r="L481" s="162"/>
      <c r="M481" s="167"/>
      <c r="U481" s="168"/>
      <c r="AT481" s="163" t="s">
        <v>182</v>
      </c>
      <c r="AU481" s="163" t="s">
        <v>84</v>
      </c>
      <c r="AV481" s="14" t="s">
        <v>179</v>
      </c>
      <c r="AW481" s="14" t="s">
        <v>37</v>
      </c>
      <c r="AX481" s="14" t="s">
        <v>82</v>
      </c>
      <c r="AY481" s="163" t="s">
        <v>172</v>
      </c>
    </row>
    <row r="482" spans="2:65" s="1" customFormat="1" ht="24.2" customHeight="1">
      <c r="B482" s="33"/>
      <c r="C482" s="131" t="s">
        <v>350</v>
      </c>
      <c r="D482" s="131" t="s">
        <v>174</v>
      </c>
      <c r="E482" s="132" t="s">
        <v>521</v>
      </c>
      <c r="F482" s="133" t="s">
        <v>522</v>
      </c>
      <c r="G482" s="134" t="s">
        <v>177</v>
      </c>
      <c r="H482" s="135">
        <v>1827.731</v>
      </c>
      <c r="I482" s="136"/>
      <c r="J482" s="137">
        <f>ROUND(I482*H482,2)</f>
        <v>0</v>
      </c>
      <c r="K482" s="133" t="s">
        <v>178</v>
      </c>
      <c r="L482" s="33"/>
      <c r="M482" s="138" t="s">
        <v>19</v>
      </c>
      <c r="N482" s="139" t="s">
        <v>46</v>
      </c>
      <c r="P482" s="140">
        <f>O482*H482</f>
        <v>0</v>
      </c>
      <c r="Q482" s="140">
        <v>0</v>
      </c>
      <c r="R482" s="140">
        <f>Q482*H482</f>
        <v>0</v>
      </c>
      <c r="S482" s="140">
        <v>0</v>
      </c>
      <c r="T482" s="140">
        <f>S482*H482</f>
        <v>0</v>
      </c>
      <c r="U482" s="141" t="s">
        <v>19</v>
      </c>
      <c r="AR482" s="142" t="s">
        <v>179</v>
      </c>
      <c r="AT482" s="142" t="s">
        <v>174</v>
      </c>
      <c r="AU482" s="142" t="s">
        <v>84</v>
      </c>
      <c r="AY482" s="18" t="s">
        <v>172</v>
      </c>
      <c r="BE482" s="143">
        <f>IF(N482="základní",J482,0)</f>
        <v>0</v>
      </c>
      <c r="BF482" s="143">
        <f>IF(N482="snížená",J482,0)</f>
        <v>0</v>
      </c>
      <c r="BG482" s="143">
        <f>IF(N482="zákl. přenesená",J482,0)</f>
        <v>0</v>
      </c>
      <c r="BH482" s="143">
        <f>IF(N482="sníž. přenesená",J482,0)</f>
        <v>0</v>
      </c>
      <c r="BI482" s="143">
        <f>IF(N482="nulová",J482,0)</f>
        <v>0</v>
      </c>
      <c r="BJ482" s="18" t="s">
        <v>82</v>
      </c>
      <c r="BK482" s="143">
        <f>ROUND(I482*H482,2)</f>
        <v>0</v>
      </c>
      <c r="BL482" s="18" t="s">
        <v>179</v>
      </c>
      <c r="BM482" s="142" t="s">
        <v>523</v>
      </c>
    </row>
    <row r="483" spans="2:65" s="1" customFormat="1">
      <c r="B483" s="33"/>
      <c r="D483" s="144" t="s">
        <v>180</v>
      </c>
      <c r="F483" s="145" t="s">
        <v>524</v>
      </c>
      <c r="I483" s="146"/>
      <c r="L483" s="33"/>
      <c r="M483" s="147"/>
      <c r="U483" s="54"/>
      <c r="AT483" s="18" t="s">
        <v>180</v>
      </c>
      <c r="AU483" s="18" t="s">
        <v>84</v>
      </c>
    </row>
    <row r="484" spans="2:65" s="12" customFormat="1">
      <c r="B484" s="148"/>
      <c r="D484" s="149" t="s">
        <v>182</v>
      </c>
      <c r="E484" s="150" t="s">
        <v>19</v>
      </c>
      <c r="F484" s="151" t="s">
        <v>243</v>
      </c>
      <c r="H484" s="150" t="s">
        <v>19</v>
      </c>
      <c r="I484" s="152"/>
      <c r="L484" s="148"/>
      <c r="M484" s="153"/>
      <c r="U484" s="154"/>
      <c r="AT484" s="150" t="s">
        <v>182</v>
      </c>
      <c r="AU484" s="150" t="s">
        <v>84</v>
      </c>
      <c r="AV484" s="12" t="s">
        <v>82</v>
      </c>
      <c r="AW484" s="12" t="s">
        <v>37</v>
      </c>
      <c r="AX484" s="12" t="s">
        <v>75</v>
      </c>
      <c r="AY484" s="150" t="s">
        <v>172</v>
      </c>
    </row>
    <row r="485" spans="2:65" s="12" customFormat="1">
      <c r="B485" s="148"/>
      <c r="D485" s="149" t="s">
        <v>182</v>
      </c>
      <c r="E485" s="150" t="s">
        <v>19</v>
      </c>
      <c r="F485" s="151" t="s">
        <v>244</v>
      </c>
      <c r="H485" s="150" t="s">
        <v>19</v>
      </c>
      <c r="I485" s="152"/>
      <c r="L485" s="148"/>
      <c r="M485" s="153"/>
      <c r="U485" s="154"/>
      <c r="AT485" s="150" t="s">
        <v>182</v>
      </c>
      <c r="AU485" s="150" t="s">
        <v>84</v>
      </c>
      <c r="AV485" s="12" t="s">
        <v>82</v>
      </c>
      <c r="AW485" s="12" t="s">
        <v>37</v>
      </c>
      <c r="AX485" s="12" t="s">
        <v>75</v>
      </c>
      <c r="AY485" s="150" t="s">
        <v>172</v>
      </c>
    </row>
    <row r="486" spans="2:65" s="13" customFormat="1">
      <c r="B486" s="155"/>
      <c r="D486" s="149" t="s">
        <v>182</v>
      </c>
      <c r="E486" s="156" t="s">
        <v>19</v>
      </c>
      <c r="F486" s="157" t="s">
        <v>525</v>
      </c>
      <c r="H486" s="158">
        <v>649.19299999999998</v>
      </c>
      <c r="I486" s="159"/>
      <c r="L486" s="155"/>
      <c r="M486" s="160"/>
      <c r="U486" s="161"/>
      <c r="AT486" s="156" t="s">
        <v>182</v>
      </c>
      <c r="AU486" s="156" t="s">
        <v>84</v>
      </c>
      <c r="AV486" s="13" t="s">
        <v>84</v>
      </c>
      <c r="AW486" s="13" t="s">
        <v>37</v>
      </c>
      <c r="AX486" s="13" t="s">
        <v>75</v>
      </c>
      <c r="AY486" s="156" t="s">
        <v>172</v>
      </c>
    </row>
    <row r="487" spans="2:65" s="13" customFormat="1">
      <c r="B487" s="155"/>
      <c r="D487" s="149" t="s">
        <v>182</v>
      </c>
      <c r="E487" s="156" t="s">
        <v>19</v>
      </c>
      <c r="F487" s="157" t="s">
        <v>526</v>
      </c>
      <c r="H487" s="158">
        <v>-56.52</v>
      </c>
      <c r="I487" s="159"/>
      <c r="L487" s="155"/>
      <c r="M487" s="160"/>
      <c r="U487" s="161"/>
      <c r="AT487" s="156" t="s">
        <v>182</v>
      </c>
      <c r="AU487" s="156" t="s">
        <v>84</v>
      </c>
      <c r="AV487" s="13" t="s">
        <v>84</v>
      </c>
      <c r="AW487" s="13" t="s">
        <v>37</v>
      </c>
      <c r="AX487" s="13" t="s">
        <v>75</v>
      </c>
      <c r="AY487" s="156" t="s">
        <v>172</v>
      </c>
    </row>
    <row r="488" spans="2:65" s="15" customFormat="1">
      <c r="B488" s="169"/>
      <c r="D488" s="149" t="s">
        <v>182</v>
      </c>
      <c r="E488" s="170" t="s">
        <v>19</v>
      </c>
      <c r="F488" s="171" t="s">
        <v>248</v>
      </c>
      <c r="H488" s="172">
        <v>592.673</v>
      </c>
      <c r="I488" s="173"/>
      <c r="L488" s="169"/>
      <c r="M488" s="174"/>
      <c r="U488" s="175"/>
      <c r="AT488" s="170" t="s">
        <v>182</v>
      </c>
      <c r="AU488" s="170" t="s">
        <v>84</v>
      </c>
      <c r="AV488" s="15" t="s">
        <v>92</v>
      </c>
      <c r="AW488" s="15" t="s">
        <v>37</v>
      </c>
      <c r="AX488" s="15" t="s">
        <v>75</v>
      </c>
      <c r="AY488" s="170" t="s">
        <v>172</v>
      </c>
    </row>
    <row r="489" spans="2:65" s="12" customFormat="1">
      <c r="B489" s="148"/>
      <c r="D489" s="149" t="s">
        <v>182</v>
      </c>
      <c r="E489" s="150" t="s">
        <v>19</v>
      </c>
      <c r="F489" s="151" t="s">
        <v>249</v>
      </c>
      <c r="H489" s="150" t="s">
        <v>19</v>
      </c>
      <c r="I489" s="152"/>
      <c r="L489" s="148"/>
      <c r="M489" s="153"/>
      <c r="U489" s="154"/>
      <c r="AT489" s="150" t="s">
        <v>182</v>
      </c>
      <c r="AU489" s="150" t="s">
        <v>84</v>
      </c>
      <c r="AV489" s="12" t="s">
        <v>82</v>
      </c>
      <c r="AW489" s="12" t="s">
        <v>37</v>
      </c>
      <c r="AX489" s="12" t="s">
        <v>75</v>
      </c>
      <c r="AY489" s="150" t="s">
        <v>172</v>
      </c>
    </row>
    <row r="490" spans="2:65" s="13" customFormat="1">
      <c r="B490" s="155"/>
      <c r="D490" s="149" t="s">
        <v>182</v>
      </c>
      <c r="E490" s="156" t="s">
        <v>19</v>
      </c>
      <c r="F490" s="157" t="s">
        <v>527</v>
      </c>
      <c r="H490" s="158">
        <v>721.23900000000003</v>
      </c>
      <c r="I490" s="159"/>
      <c r="L490" s="155"/>
      <c r="M490" s="160"/>
      <c r="U490" s="161"/>
      <c r="AT490" s="156" t="s">
        <v>182</v>
      </c>
      <c r="AU490" s="156" t="s">
        <v>84</v>
      </c>
      <c r="AV490" s="13" t="s">
        <v>84</v>
      </c>
      <c r="AW490" s="13" t="s">
        <v>37</v>
      </c>
      <c r="AX490" s="13" t="s">
        <v>75</v>
      </c>
      <c r="AY490" s="156" t="s">
        <v>172</v>
      </c>
    </row>
    <row r="491" spans="2:65" s="13" customFormat="1">
      <c r="B491" s="155"/>
      <c r="D491" s="149" t="s">
        <v>182</v>
      </c>
      <c r="E491" s="156" t="s">
        <v>19</v>
      </c>
      <c r="F491" s="157" t="s">
        <v>528</v>
      </c>
      <c r="H491" s="158">
        <v>-127.651</v>
      </c>
      <c r="I491" s="159"/>
      <c r="L491" s="155"/>
      <c r="M491" s="160"/>
      <c r="U491" s="161"/>
      <c r="AT491" s="156" t="s">
        <v>182</v>
      </c>
      <c r="AU491" s="156" t="s">
        <v>84</v>
      </c>
      <c r="AV491" s="13" t="s">
        <v>84</v>
      </c>
      <c r="AW491" s="13" t="s">
        <v>37</v>
      </c>
      <c r="AX491" s="13" t="s">
        <v>75</v>
      </c>
      <c r="AY491" s="156" t="s">
        <v>172</v>
      </c>
    </row>
    <row r="492" spans="2:65" s="15" customFormat="1">
      <c r="B492" s="169"/>
      <c r="D492" s="149" t="s">
        <v>182</v>
      </c>
      <c r="E492" s="170" t="s">
        <v>19</v>
      </c>
      <c r="F492" s="171" t="s">
        <v>248</v>
      </c>
      <c r="H492" s="172">
        <v>593.58800000000008</v>
      </c>
      <c r="I492" s="173"/>
      <c r="L492" s="169"/>
      <c r="M492" s="174"/>
      <c r="U492" s="175"/>
      <c r="AT492" s="170" t="s">
        <v>182</v>
      </c>
      <c r="AU492" s="170" t="s">
        <v>84</v>
      </c>
      <c r="AV492" s="15" t="s">
        <v>92</v>
      </c>
      <c r="AW492" s="15" t="s">
        <v>37</v>
      </c>
      <c r="AX492" s="15" t="s">
        <v>75</v>
      </c>
      <c r="AY492" s="170" t="s">
        <v>172</v>
      </c>
    </row>
    <row r="493" spans="2:65" s="12" customFormat="1">
      <c r="B493" s="148"/>
      <c r="D493" s="149" t="s">
        <v>182</v>
      </c>
      <c r="E493" s="150" t="s">
        <v>19</v>
      </c>
      <c r="F493" s="151" t="s">
        <v>256</v>
      </c>
      <c r="H493" s="150" t="s">
        <v>19</v>
      </c>
      <c r="I493" s="152"/>
      <c r="L493" s="148"/>
      <c r="M493" s="153"/>
      <c r="U493" s="154"/>
      <c r="AT493" s="150" t="s">
        <v>182</v>
      </c>
      <c r="AU493" s="150" t="s">
        <v>84</v>
      </c>
      <c r="AV493" s="12" t="s">
        <v>82</v>
      </c>
      <c r="AW493" s="12" t="s">
        <v>37</v>
      </c>
      <c r="AX493" s="12" t="s">
        <v>75</v>
      </c>
      <c r="AY493" s="150" t="s">
        <v>172</v>
      </c>
    </row>
    <row r="494" spans="2:65" s="13" customFormat="1">
      <c r="B494" s="155"/>
      <c r="D494" s="149" t="s">
        <v>182</v>
      </c>
      <c r="E494" s="156" t="s">
        <v>19</v>
      </c>
      <c r="F494" s="157" t="s">
        <v>529</v>
      </c>
      <c r="H494" s="158">
        <v>737.93399999999997</v>
      </c>
      <c r="I494" s="159"/>
      <c r="L494" s="155"/>
      <c r="M494" s="160"/>
      <c r="U494" s="161"/>
      <c r="AT494" s="156" t="s">
        <v>182</v>
      </c>
      <c r="AU494" s="156" t="s">
        <v>84</v>
      </c>
      <c r="AV494" s="13" t="s">
        <v>84</v>
      </c>
      <c r="AW494" s="13" t="s">
        <v>37</v>
      </c>
      <c r="AX494" s="13" t="s">
        <v>75</v>
      </c>
      <c r="AY494" s="156" t="s">
        <v>172</v>
      </c>
    </row>
    <row r="495" spans="2:65" s="13" customFormat="1">
      <c r="B495" s="155"/>
      <c r="D495" s="149" t="s">
        <v>182</v>
      </c>
      <c r="E495" s="156" t="s">
        <v>19</v>
      </c>
      <c r="F495" s="157" t="s">
        <v>530</v>
      </c>
      <c r="H495" s="158">
        <v>-96.463999999999999</v>
      </c>
      <c r="I495" s="159"/>
      <c r="L495" s="155"/>
      <c r="M495" s="160"/>
      <c r="U495" s="161"/>
      <c r="AT495" s="156" t="s">
        <v>182</v>
      </c>
      <c r="AU495" s="156" t="s">
        <v>84</v>
      </c>
      <c r="AV495" s="13" t="s">
        <v>84</v>
      </c>
      <c r="AW495" s="13" t="s">
        <v>37</v>
      </c>
      <c r="AX495" s="13" t="s">
        <v>75</v>
      </c>
      <c r="AY495" s="156" t="s">
        <v>172</v>
      </c>
    </row>
    <row r="496" spans="2:65" s="15" customFormat="1">
      <c r="B496" s="169"/>
      <c r="D496" s="149" t="s">
        <v>182</v>
      </c>
      <c r="E496" s="170" t="s">
        <v>19</v>
      </c>
      <c r="F496" s="171" t="s">
        <v>248</v>
      </c>
      <c r="H496" s="172">
        <v>641.47</v>
      </c>
      <c r="I496" s="173"/>
      <c r="L496" s="169"/>
      <c r="M496" s="174"/>
      <c r="U496" s="175"/>
      <c r="AT496" s="170" t="s">
        <v>182</v>
      </c>
      <c r="AU496" s="170" t="s">
        <v>84</v>
      </c>
      <c r="AV496" s="15" t="s">
        <v>92</v>
      </c>
      <c r="AW496" s="15" t="s">
        <v>37</v>
      </c>
      <c r="AX496" s="15" t="s">
        <v>75</v>
      </c>
      <c r="AY496" s="170" t="s">
        <v>172</v>
      </c>
    </row>
    <row r="497" spans="2:65" s="14" customFormat="1">
      <c r="B497" s="162"/>
      <c r="D497" s="149" t="s">
        <v>182</v>
      </c>
      <c r="E497" s="163" t="s">
        <v>19</v>
      </c>
      <c r="F497" s="164" t="s">
        <v>185</v>
      </c>
      <c r="H497" s="165">
        <v>1827.731</v>
      </c>
      <c r="I497" s="166"/>
      <c r="L497" s="162"/>
      <c r="M497" s="167"/>
      <c r="U497" s="168"/>
      <c r="AT497" s="163" t="s">
        <v>182</v>
      </c>
      <c r="AU497" s="163" t="s">
        <v>84</v>
      </c>
      <c r="AV497" s="14" t="s">
        <v>179</v>
      </c>
      <c r="AW497" s="14" t="s">
        <v>37</v>
      </c>
      <c r="AX497" s="14" t="s">
        <v>82</v>
      </c>
      <c r="AY497" s="163" t="s">
        <v>172</v>
      </c>
    </row>
    <row r="498" spans="2:65" s="11" customFormat="1" ht="22.9" customHeight="1">
      <c r="B498" s="119"/>
      <c r="D498" s="120" t="s">
        <v>74</v>
      </c>
      <c r="E498" s="129" t="s">
        <v>531</v>
      </c>
      <c r="F498" s="129" t="s">
        <v>532</v>
      </c>
      <c r="I498" s="122"/>
      <c r="J498" s="130">
        <f>BK498</f>
        <v>0</v>
      </c>
      <c r="L498" s="119"/>
      <c r="M498" s="124"/>
      <c r="P498" s="125">
        <f>SUM(P499:P525)</f>
        <v>0</v>
      </c>
      <c r="R498" s="125">
        <f>SUM(R499:R525)</f>
        <v>0</v>
      </c>
      <c r="T498" s="125">
        <f>SUM(T499:T525)</f>
        <v>0</v>
      </c>
      <c r="U498" s="126"/>
      <c r="AR498" s="120" t="s">
        <v>82</v>
      </c>
      <c r="AT498" s="127" t="s">
        <v>74</v>
      </c>
      <c r="AU498" s="127" t="s">
        <v>82</v>
      </c>
      <c r="AY498" s="120" t="s">
        <v>172</v>
      </c>
      <c r="BK498" s="128">
        <f>SUM(BK499:BK525)</f>
        <v>0</v>
      </c>
    </row>
    <row r="499" spans="2:65" s="1" customFormat="1" ht="24.2" customHeight="1">
      <c r="B499" s="33"/>
      <c r="C499" s="131" t="s">
        <v>533</v>
      </c>
      <c r="D499" s="131" t="s">
        <v>174</v>
      </c>
      <c r="E499" s="132" t="s">
        <v>534</v>
      </c>
      <c r="F499" s="133" t="s">
        <v>535</v>
      </c>
      <c r="G499" s="134" t="s">
        <v>225</v>
      </c>
      <c r="H499" s="135">
        <v>991.803</v>
      </c>
      <c r="I499" s="136"/>
      <c r="J499" s="137">
        <f>ROUND(I499*H499,2)</f>
        <v>0</v>
      </c>
      <c r="K499" s="133" t="s">
        <v>178</v>
      </c>
      <c r="L499" s="33"/>
      <c r="M499" s="138" t="s">
        <v>19</v>
      </c>
      <c r="N499" s="139" t="s">
        <v>46</v>
      </c>
      <c r="P499" s="140">
        <f>O499*H499</f>
        <v>0</v>
      </c>
      <c r="Q499" s="140">
        <v>0</v>
      </c>
      <c r="R499" s="140">
        <f>Q499*H499</f>
        <v>0</v>
      </c>
      <c r="S499" s="140">
        <v>0</v>
      </c>
      <c r="T499" s="140">
        <f>S499*H499</f>
        <v>0</v>
      </c>
      <c r="U499" s="141" t="s">
        <v>19</v>
      </c>
      <c r="AR499" s="142" t="s">
        <v>179</v>
      </c>
      <c r="AT499" s="142" t="s">
        <v>174</v>
      </c>
      <c r="AU499" s="142" t="s">
        <v>84</v>
      </c>
      <c r="AY499" s="18" t="s">
        <v>172</v>
      </c>
      <c r="BE499" s="143">
        <f>IF(N499="základní",J499,0)</f>
        <v>0</v>
      </c>
      <c r="BF499" s="143">
        <f>IF(N499="snížená",J499,0)</f>
        <v>0</v>
      </c>
      <c r="BG499" s="143">
        <f>IF(N499="zákl. přenesená",J499,0)</f>
        <v>0</v>
      </c>
      <c r="BH499" s="143">
        <f>IF(N499="sníž. přenesená",J499,0)</f>
        <v>0</v>
      </c>
      <c r="BI499" s="143">
        <f>IF(N499="nulová",J499,0)</f>
        <v>0</v>
      </c>
      <c r="BJ499" s="18" t="s">
        <v>82</v>
      </c>
      <c r="BK499" s="143">
        <f>ROUND(I499*H499,2)</f>
        <v>0</v>
      </c>
      <c r="BL499" s="18" t="s">
        <v>179</v>
      </c>
      <c r="BM499" s="142" t="s">
        <v>536</v>
      </c>
    </row>
    <row r="500" spans="2:65" s="1" customFormat="1">
      <c r="B500" s="33"/>
      <c r="D500" s="144" t="s">
        <v>180</v>
      </c>
      <c r="F500" s="145" t="s">
        <v>537</v>
      </c>
      <c r="I500" s="146"/>
      <c r="L500" s="33"/>
      <c r="M500" s="147"/>
      <c r="U500" s="54"/>
      <c r="AT500" s="18" t="s">
        <v>180</v>
      </c>
      <c r="AU500" s="18" t="s">
        <v>84</v>
      </c>
    </row>
    <row r="501" spans="2:65" s="1" customFormat="1" ht="21.75" customHeight="1">
      <c r="B501" s="33"/>
      <c r="C501" s="131" t="s">
        <v>358</v>
      </c>
      <c r="D501" s="131" t="s">
        <v>174</v>
      </c>
      <c r="E501" s="132" t="s">
        <v>538</v>
      </c>
      <c r="F501" s="133" t="s">
        <v>539</v>
      </c>
      <c r="G501" s="134" t="s">
        <v>225</v>
      </c>
      <c r="H501" s="135">
        <v>991.803</v>
      </c>
      <c r="I501" s="136"/>
      <c r="J501" s="137">
        <f>ROUND(I501*H501,2)</f>
        <v>0</v>
      </c>
      <c r="K501" s="133" t="s">
        <v>178</v>
      </c>
      <c r="L501" s="33"/>
      <c r="M501" s="138" t="s">
        <v>19</v>
      </c>
      <c r="N501" s="139" t="s">
        <v>46</v>
      </c>
      <c r="P501" s="140">
        <f>O501*H501</f>
        <v>0</v>
      </c>
      <c r="Q501" s="140">
        <v>0</v>
      </c>
      <c r="R501" s="140">
        <f>Q501*H501</f>
        <v>0</v>
      </c>
      <c r="S501" s="140">
        <v>0</v>
      </c>
      <c r="T501" s="140">
        <f>S501*H501</f>
        <v>0</v>
      </c>
      <c r="U501" s="141" t="s">
        <v>19</v>
      </c>
      <c r="AR501" s="142" t="s">
        <v>179</v>
      </c>
      <c r="AT501" s="142" t="s">
        <v>174</v>
      </c>
      <c r="AU501" s="142" t="s">
        <v>84</v>
      </c>
      <c r="AY501" s="18" t="s">
        <v>172</v>
      </c>
      <c r="BE501" s="143">
        <f>IF(N501="základní",J501,0)</f>
        <v>0</v>
      </c>
      <c r="BF501" s="143">
        <f>IF(N501="snížená",J501,0)</f>
        <v>0</v>
      </c>
      <c r="BG501" s="143">
        <f>IF(N501="zákl. přenesená",J501,0)</f>
        <v>0</v>
      </c>
      <c r="BH501" s="143">
        <f>IF(N501="sníž. přenesená",J501,0)</f>
        <v>0</v>
      </c>
      <c r="BI501" s="143">
        <f>IF(N501="nulová",J501,0)</f>
        <v>0</v>
      </c>
      <c r="BJ501" s="18" t="s">
        <v>82</v>
      </c>
      <c r="BK501" s="143">
        <f>ROUND(I501*H501,2)</f>
        <v>0</v>
      </c>
      <c r="BL501" s="18" t="s">
        <v>179</v>
      </c>
      <c r="BM501" s="142" t="s">
        <v>540</v>
      </c>
    </row>
    <row r="502" spans="2:65" s="1" customFormat="1">
      <c r="B502" s="33"/>
      <c r="D502" s="144" t="s">
        <v>180</v>
      </c>
      <c r="F502" s="145" t="s">
        <v>541</v>
      </c>
      <c r="I502" s="146"/>
      <c r="L502" s="33"/>
      <c r="M502" s="147"/>
      <c r="U502" s="54"/>
      <c r="AT502" s="18" t="s">
        <v>180</v>
      </c>
      <c r="AU502" s="18" t="s">
        <v>84</v>
      </c>
    </row>
    <row r="503" spans="2:65" s="1" customFormat="1" ht="24.2" customHeight="1">
      <c r="B503" s="33"/>
      <c r="C503" s="131" t="s">
        <v>542</v>
      </c>
      <c r="D503" s="131" t="s">
        <v>174</v>
      </c>
      <c r="E503" s="132" t="s">
        <v>543</v>
      </c>
      <c r="F503" s="133" t="s">
        <v>544</v>
      </c>
      <c r="G503" s="134" t="s">
        <v>225</v>
      </c>
      <c r="H503" s="135">
        <v>4959.0150000000003</v>
      </c>
      <c r="I503" s="136"/>
      <c r="J503" s="137">
        <f>ROUND(I503*H503,2)</f>
        <v>0</v>
      </c>
      <c r="K503" s="133" t="s">
        <v>178</v>
      </c>
      <c r="L503" s="33"/>
      <c r="M503" s="138" t="s">
        <v>19</v>
      </c>
      <c r="N503" s="139" t="s">
        <v>46</v>
      </c>
      <c r="P503" s="140">
        <f>O503*H503</f>
        <v>0</v>
      </c>
      <c r="Q503" s="140">
        <v>0</v>
      </c>
      <c r="R503" s="140">
        <f>Q503*H503</f>
        <v>0</v>
      </c>
      <c r="S503" s="140">
        <v>0</v>
      </c>
      <c r="T503" s="140">
        <f>S503*H503</f>
        <v>0</v>
      </c>
      <c r="U503" s="141" t="s">
        <v>19</v>
      </c>
      <c r="AR503" s="142" t="s">
        <v>179</v>
      </c>
      <c r="AT503" s="142" t="s">
        <v>174</v>
      </c>
      <c r="AU503" s="142" t="s">
        <v>84</v>
      </c>
      <c r="AY503" s="18" t="s">
        <v>172</v>
      </c>
      <c r="BE503" s="143">
        <f>IF(N503="základní",J503,0)</f>
        <v>0</v>
      </c>
      <c r="BF503" s="143">
        <f>IF(N503="snížená",J503,0)</f>
        <v>0</v>
      </c>
      <c r="BG503" s="143">
        <f>IF(N503="zákl. přenesená",J503,0)</f>
        <v>0</v>
      </c>
      <c r="BH503" s="143">
        <f>IF(N503="sníž. přenesená",J503,0)</f>
        <v>0</v>
      </c>
      <c r="BI503" s="143">
        <f>IF(N503="nulová",J503,0)</f>
        <v>0</v>
      </c>
      <c r="BJ503" s="18" t="s">
        <v>82</v>
      </c>
      <c r="BK503" s="143">
        <f>ROUND(I503*H503,2)</f>
        <v>0</v>
      </c>
      <c r="BL503" s="18" t="s">
        <v>179</v>
      </c>
      <c r="BM503" s="142" t="s">
        <v>545</v>
      </c>
    </row>
    <row r="504" spans="2:65" s="1" customFormat="1">
      <c r="B504" s="33"/>
      <c r="D504" s="144" t="s">
        <v>180</v>
      </c>
      <c r="F504" s="145" t="s">
        <v>546</v>
      </c>
      <c r="I504" s="146"/>
      <c r="L504" s="33"/>
      <c r="M504" s="147"/>
      <c r="U504" s="54"/>
      <c r="AT504" s="18" t="s">
        <v>180</v>
      </c>
      <c r="AU504" s="18" t="s">
        <v>84</v>
      </c>
    </row>
    <row r="505" spans="2:65" s="12" customFormat="1">
      <c r="B505" s="148"/>
      <c r="D505" s="149" t="s">
        <v>182</v>
      </c>
      <c r="E505" s="150" t="s">
        <v>19</v>
      </c>
      <c r="F505" s="151" t="s">
        <v>547</v>
      </c>
      <c r="H505" s="150" t="s">
        <v>19</v>
      </c>
      <c r="I505" s="152"/>
      <c r="L505" s="148"/>
      <c r="M505" s="153"/>
      <c r="U505" s="154"/>
      <c r="AT505" s="150" t="s">
        <v>182</v>
      </c>
      <c r="AU505" s="150" t="s">
        <v>84</v>
      </c>
      <c r="AV505" s="12" t="s">
        <v>82</v>
      </c>
      <c r="AW505" s="12" t="s">
        <v>37</v>
      </c>
      <c r="AX505" s="12" t="s">
        <v>75</v>
      </c>
      <c r="AY505" s="150" t="s">
        <v>172</v>
      </c>
    </row>
    <row r="506" spans="2:65" s="13" customFormat="1">
      <c r="B506" s="155"/>
      <c r="D506" s="149" t="s">
        <v>182</v>
      </c>
      <c r="E506" s="156" t="s">
        <v>19</v>
      </c>
      <c r="F506" s="157" t="s">
        <v>548</v>
      </c>
      <c r="H506" s="158">
        <v>4959.0150000000003</v>
      </c>
      <c r="I506" s="159"/>
      <c r="L506" s="155"/>
      <c r="M506" s="160"/>
      <c r="U506" s="161"/>
      <c r="AT506" s="156" t="s">
        <v>182</v>
      </c>
      <c r="AU506" s="156" t="s">
        <v>84</v>
      </c>
      <c r="AV506" s="13" t="s">
        <v>84</v>
      </c>
      <c r="AW506" s="13" t="s">
        <v>37</v>
      </c>
      <c r="AX506" s="13" t="s">
        <v>75</v>
      </c>
      <c r="AY506" s="156" t="s">
        <v>172</v>
      </c>
    </row>
    <row r="507" spans="2:65" s="14" customFormat="1">
      <c r="B507" s="162"/>
      <c r="D507" s="149" t="s">
        <v>182</v>
      </c>
      <c r="E507" s="163" t="s">
        <v>19</v>
      </c>
      <c r="F507" s="164" t="s">
        <v>185</v>
      </c>
      <c r="H507" s="165">
        <v>4959.0150000000003</v>
      </c>
      <c r="I507" s="166"/>
      <c r="L507" s="162"/>
      <c r="M507" s="167"/>
      <c r="U507" s="168"/>
      <c r="AT507" s="163" t="s">
        <v>182</v>
      </c>
      <c r="AU507" s="163" t="s">
        <v>84</v>
      </c>
      <c r="AV507" s="14" t="s">
        <v>179</v>
      </c>
      <c r="AW507" s="14" t="s">
        <v>37</v>
      </c>
      <c r="AX507" s="14" t="s">
        <v>82</v>
      </c>
      <c r="AY507" s="163" t="s">
        <v>172</v>
      </c>
    </row>
    <row r="508" spans="2:65" s="1" customFormat="1" ht="24.2" customHeight="1">
      <c r="B508" s="33"/>
      <c r="C508" s="131" t="s">
        <v>366</v>
      </c>
      <c r="D508" s="131" t="s">
        <v>174</v>
      </c>
      <c r="E508" s="132" t="s">
        <v>549</v>
      </c>
      <c r="F508" s="133" t="s">
        <v>550</v>
      </c>
      <c r="G508" s="134" t="s">
        <v>225</v>
      </c>
      <c r="H508" s="135">
        <v>228.87299999999999</v>
      </c>
      <c r="I508" s="136"/>
      <c r="J508" s="137">
        <f>ROUND(I508*H508,2)</f>
        <v>0</v>
      </c>
      <c r="K508" s="133" t="s">
        <v>178</v>
      </c>
      <c r="L508" s="33"/>
      <c r="M508" s="138" t="s">
        <v>19</v>
      </c>
      <c r="N508" s="139" t="s">
        <v>46</v>
      </c>
      <c r="P508" s="140">
        <f>O508*H508</f>
        <v>0</v>
      </c>
      <c r="Q508" s="140">
        <v>0</v>
      </c>
      <c r="R508" s="140">
        <f>Q508*H508</f>
        <v>0</v>
      </c>
      <c r="S508" s="140">
        <v>0</v>
      </c>
      <c r="T508" s="140">
        <f>S508*H508</f>
        <v>0</v>
      </c>
      <c r="U508" s="141" t="s">
        <v>19</v>
      </c>
      <c r="AR508" s="142" t="s">
        <v>179</v>
      </c>
      <c r="AT508" s="142" t="s">
        <v>174</v>
      </c>
      <c r="AU508" s="142" t="s">
        <v>84</v>
      </c>
      <c r="AY508" s="18" t="s">
        <v>172</v>
      </c>
      <c r="BE508" s="143">
        <f>IF(N508="základní",J508,0)</f>
        <v>0</v>
      </c>
      <c r="BF508" s="143">
        <f>IF(N508="snížená",J508,0)</f>
        <v>0</v>
      </c>
      <c r="BG508" s="143">
        <f>IF(N508="zákl. přenesená",J508,0)</f>
        <v>0</v>
      </c>
      <c r="BH508" s="143">
        <f>IF(N508="sníž. přenesená",J508,0)</f>
        <v>0</v>
      </c>
      <c r="BI508" s="143">
        <f>IF(N508="nulová",J508,0)</f>
        <v>0</v>
      </c>
      <c r="BJ508" s="18" t="s">
        <v>82</v>
      </c>
      <c r="BK508" s="143">
        <f>ROUND(I508*H508,2)</f>
        <v>0</v>
      </c>
      <c r="BL508" s="18" t="s">
        <v>179</v>
      </c>
      <c r="BM508" s="142" t="s">
        <v>551</v>
      </c>
    </row>
    <row r="509" spans="2:65" s="1" customFormat="1">
      <c r="B509" s="33"/>
      <c r="D509" s="144" t="s">
        <v>180</v>
      </c>
      <c r="F509" s="145" t="s">
        <v>552</v>
      </c>
      <c r="I509" s="146"/>
      <c r="L509" s="33"/>
      <c r="M509" s="147"/>
      <c r="U509" s="54"/>
      <c r="AT509" s="18" t="s">
        <v>180</v>
      </c>
      <c r="AU509" s="18" t="s">
        <v>84</v>
      </c>
    </row>
    <row r="510" spans="2:65" s="1" customFormat="1" ht="24.2" customHeight="1">
      <c r="B510" s="33"/>
      <c r="C510" s="131" t="s">
        <v>553</v>
      </c>
      <c r="D510" s="131" t="s">
        <v>174</v>
      </c>
      <c r="E510" s="132" t="s">
        <v>554</v>
      </c>
      <c r="F510" s="133" t="s">
        <v>555</v>
      </c>
      <c r="G510" s="134" t="s">
        <v>225</v>
      </c>
      <c r="H510" s="135">
        <v>175.15600000000001</v>
      </c>
      <c r="I510" s="136"/>
      <c r="J510" s="137">
        <f>ROUND(I510*H510,2)</f>
        <v>0</v>
      </c>
      <c r="K510" s="133" t="s">
        <v>178</v>
      </c>
      <c r="L510" s="33"/>
      <c r="M510" s="138" t="s">
        <v>19</v>
      </c>
      <c r="N510" s="139" t="s">
        <v>46</v>
      </c>
      <c r="P510" s="140">
        <f>O510*H510</f>
        <v>0</v>
      </c>
      <c r="Q510" s="140">
        <v>0</v>
      </c>
      <c r="R510" s="140">
        <f>Q510*H510</f>
        <v>0</v>
      </c>
      <c r="S510" s="140">
        <v>0</v>
      </c>
      <c r="T510" s="140">
        <f>S510*H510</f>
        <v>0</v>
      </c>
      <c r="U510" s="141" t="s">
        <v>19</v>
      </c>
      <c r="AR510" s="142" t="s">
        <v>179</v>
      </c>
      <c r="AT510" s="142" t="s">
        <v>174</v>
      </c>
      <c r="AU510" s="142" t="s">
        <v>84</v>
      </c>
      <c r="AY510" s="18" t="s">
        <v>172</v>
      </c>
      <c r="BE510" s="143">
        <f>IF(N510="základní",J510,0)</f>
        <v>0</v>
      </c>
      <c r="BF510" s="143">
        <f>IF(N510="snížená",J510,0)</f>
        <v>0</v>
      </c>
      <c r="BG510" s="143">
        <f>IF(N510="zákl. přenesená",J510,0)</f>
        <v>0</v>
      </c>
      <c r="BH510" s="143">
        <f>IF(N510="sníž. přenesená",J510,0)</f>
        <v>0</v>
      </c>
      <c r="BI510" s="143">
        <f>IF(N510="nulová",J510,0)</f>
        <v>0</v>
      </c>
      <c r="BJ510" s="18" t="s">
        <v>82</v>
      </c>
      <c r="BK510" s="143">
        <f>ROUND(I510*H510,2)</f>
        <v>0</v>
      </c>
      <c r="BL510" s="18" t="s">
        <v>179</v>
      </c>
      <c r="BM510" s="142" t="s">
        <v>556</v>
      </c>
    </row>
    <row r="511" spans="2:65" s="1" customFormat="1">
      <c r="B511" s="33"/>
      <c r="D511" s="144" t="s">
        <v>180</v>
      </c>
      <c r="F511" s="145" t="s">
        <v>557</v>
      </c>
      <c r="I511" s="146"/>
      <c r="L511" s="33"/>
      <c r="M511" s="147"/>
      <c r="U511" s="54"/>
      <c r="AT511" s="18" t="s">
        <v>180</v>
      </c>
      <c r="AU511" s="18" t="s">
        <v>84</v>
      </c>
    </row>
    <row r="512" spans="2:65" s="1" customFormat="1" ht="24.2" customHeight="1">
      <c r="B512" s="33"/>
      <c r="C512" s="131" t="s">
        <v>371</v>
      </c>
      <c r="D512" s="131" t="s">
        <v>174</v>
      </c>
      <c r="E512" s="132" t="s">
        <v>558</v>
      </c>
      <c r="F512" s="133" t="s">
        <v>559</v>
      </c>
      <c r="G512" s="134" t="s">
        <v>225</v>
      </c>
      <c r="H512" s="135">
        <v>354.55399999999997</v>
      </c>
      <c r="I512" s="136"/>
      <c r="J512" s="137">
        <f>ROUND(I512*H512,2)</f>
        <v>0</v>
      </c>
      <c r="K512" s="133" t="s">
        <v>178</v>
      </c>
      <c r="L512" s="33"/>
      <c r="M512" s="138" t="s">
        <v>19</v>
      </c>
      <c r="N512" s="139" t="s">
        <v>46</v>
      </c>
      <c r="P512" s="140">
        <f>O512*H512</f>
        <v>0</v>
      </c>
      <c r="Q512" s="140">
        <v>0</v>
      </c>
      <c r="R512" s="140">
        <f>Q512*H512</f>
        <v>0</v>
      </c>
      <c r="S512" s="140">
        <v>0</v>
      </c>
      <c r="T512" s="140">
        <f>S512*H512</f>
        <v>0</v>
      </c>
      <c r="U512" s="141" t="s">
        <v>19</v>
      </c>
      <c r="AR512" s="142" t="s">
        <v>179</v>
      </c>
      <c r="AT512" s="142" t="s">
        <v>174</v>
      </c>
      <c r="AU512" s="142" t="s">
        <v>84</v>
      </c>
      <c r="AY512" s="18" t="s">
        <v>172</v>
      </c>
      <c r="BE512" s="143">
        <f>IF(N512="základní",J512,0)</f>
        <v>0</v>
      </c>
      <c r="BF512" s="143">
        <f>IF(N512="snížená",J512,0)</f>
        <v>0</v>
      </c>
      <c r="BG512" s="143">
        <f>IF(N512="zákl. přenesená",J512,0)</f>
        <v>0</v>
      </c>
      <c r="BH512" s="143">
        <f>IF(N512="sníž. přenesená",J512,0)</f>
        <v>0</v>
      </c>
      <c r="BI512" s="143">
        <f>IF(N512="nulová",J512,0)</f>
        <v>0</v>
      </c>
      <c r="BJ512" s="18" t="s">
        <v>82</v>
      </c>
      <c r="BK512" s="143">
        <f>ROUND(I512*H512,2)</f>
        <v>0</v>
      </c>
      <c r="BL512" s="18" t="s">
        <v>179</v>
      </c>
      <c r="BM512" s="142" t="s">
        <v>560</v>
      </c>
    </row>
    <row r="513" spans="2:65" s="1" customFormat="1">
      <c r="B513" s="33"/>
      <c r="D513" s="144" t="s">
        <v>180</v>
      </c>
      <c r="F513" s="145" t="s">
        <v>561</v>
      </c>
      <c r="I513" s="146"/>
      <c r="L513" s="33"/>
      <c r="M513" s="147"/>
      <c r="U513" s="54"/>
      <c r="AT513" s="18" t="s">
        <v>180</v>
      </c>
      <c r="AU513" s="18" t="s">
        <v>84</v>
      </c>
    </row>
    <row r="514" spans="2:65" s="1" customFormat="1" ht="24.2" customHeight="1">
      <c r="B514" s="33"/>
      <c r="C514" s="131" t="s">
        <v>562</v>
      </c>
      <c r="D514" s="131" t="s">
        <v>174</v>
      </c>
      <c r="E514" s="132" t="s">
        <v>563</v>
      </c>
      <c r="F514" s="133" t="s">
        <v>564</v>
      </c>
      <c r="G514" s="134" t="s">
        <v>225</v>
      </c>
      <c r="H514" s="135">
        <v>30.811</v>
      </c>
      <c r="I514" s="136"/>
      <c r="J514" s="137">
        <f>ROUND(I514*H514,2)</f>
        <v>0</v>
      </c>
      <c r="K514" s="133" t="s">
        <v>178</v>
      </c>
      <c r="L514" s="33"/>
      <c r="M514" s="138" t="s">
        <v>19</v>
      </c>
      <c r="N514" s="139" t="s">
        <v>46</v>
      </c>
      <c r="P514" s="140">
        <f>O514*H514</f>
        <v>0</v>
      </c>
      <c r="Q514" s="140">
        <v>0</v>
      </c>
      <c r="R514" s="140">
        <f>Q514*H514</f>
        <v>0</v>
      </c>
      <c r="S514" s="140">
        <v>0</v>
      </c>
      <c r="T514" s="140">
        <f>S514*H514</f>
        <v>0</v>
      </c>
      <c r="U514" s="141" t="s">
        <v>19</v>
      </c>
      <c r="AR514" s="142" t="s">
        <v>179</v>
      </c>
      <c r="AT514" s="142" t="s">
        <v>174</v>
      </c>
      <c r="AU514" s="142" t="s">
        <v>84</v>
      </c>
      <c r="AY514" s="18" t="s">
        <v>172</v>
      </c>
      <c r="BE514" s="143">
        <f>IF(N514="základní",J514,0)</f>
        <v>0</v>
      </c>
      <c r="BF514" s="143">
        <f>IF(N514="snížená",J514,0)</f>
        <v>0</v>
      </c>
      <c r="BG514" s="143">
        <f>IF(N514="zákl. přenesená",J514,0)</f>
        <v>0</v>
      </c>
      <c r="BH514" s="143">
        <f>IF(N514="sníž. přenesená",J514,0)</f>
        <v>0</v>
      </c>
      <c r="BI514" s="143">
        <f>IF(N514="nulová",J514,0)</f>
        <v>0</v>
      </c>
      <c r="BJ514" s="18" t="s">
        <v>82</v>
      </c>
      <c r="BK514" s="143">
        <f>ROUND(I514*H514,2)</f>
        <v>0</v>
      </c>
      <c r="BL514" s="18" t="s">
        <v>179</v>
      </c>
      <c r="BM514" s="142" t="s">
        <v>565</v>
      </c>
    </row>
    <row r="515" spans="2:65" s="1" customFormat="1">
      <c r="B515" s="33"/>
      <c r="D515" s="144" t="s">
        <v>180</v>
      </c>
      <c r="F515" s="145" t="s">
        <v>566</v>
      </c>
      <c r="I515" s="146"/>
      <c r="L515" s="33"/>
      <c r="M515" s="147"/>
      <c r="U515" s="54"/>
      <c r="AT515" s="18" t="s">
        <v>180</v>
      </c>
      <c r="AU515" s="18" t="s">
        <v>84</v>
      </c>
    </row>
    <row r="516" spans="2:65" s="1" customFormat="1" ht="24.2" customHeight="1">
      <c r="B516" s="33"/>
      <c r="C516" s="131" t="s">
        <v>391</v>
      </c>
      <c r="D516" s="131" t="s">
        <v>174</v>
      </c>
      <c r="E516" s="132" t="s">
        <v>567</v>
      </c>
      <c r="F516" s="133" t="s">
        <v>568</v>
      </c>
      <c r="G516" s="134" t="s">
        <v>225</v>
      </c>
      <c r="H516" s="135">
        <v>167.54400000000001</v>
      </c>
      <c r="I516" s="136"/>
      <c r="J516" s="137">
        <f>ROUND(I516*H516,2)</f>
        <v>0</v>
      </c>
      <c r="K516" s="133" t="s">
        <v>178</v>
      </c>
      <c r="L516" s="33"/>
      <c r="M516" s="138" t="s">
        <v>19</v>
      </c>
      <c r="N516" s="139" t="s">
        <v>46</v>
      </c>
      <c r="P516" s="140">
        <f>O516*H516</f>
        <v>0</v>
      </c>
      <c r="Q516" s="140">
        <v>0</v>
      </c>
      <c r="R516" s="140">
        <f>Q516*H516</f>
        <v>0</v>
      </c>
      <c r="S516" s="140">
        <v>0</v>
      </c>
      <c r="T516" s="140">
        <f>S516*H516</f>
        <v>0</v>
      </c>
      <c r="U516" s="141" t="s">
        <v>19</v>
      </c>
      <c r="AR516" s="142" t="s">
        <v>179</v>
      </c>
      <c r="AT516" s="142" t="s">
        <v>174</v>
      </c>
      <c r="AU516" s="142" t="s">
        <v>84</v>
      </c>
      <c r="AY516" s="18" t="s">
        <v>172</v>
      </c>
      <c r="BE516" s="143">
        <f>IF(N516="základní",J516,0)</f>
        <v>0</v>
      </c>
      <c r="BF516" s="143">
        <f>IF(N516="snížená",J516,0)</f>
        <v>0</v>
      </c>
      <c r="BG516" s="143">
        <f>IF(N516="zákl. přenesená",J516,0)</f>
        <v>0</v>
      </c>
      <c r="BH516" s="143">
        <f>IF(N516="sníž. přenesená",J516,0)</f>
        <v>0</v>
      </c>
      <c r="BI516" s="143">
        <f>IF(N516="nulová",J516,0)</f>
        <v>0</v>
      </c>
      <c r="BJ516" s="18" t="s">
        <v>82</v>
      </c>
      <c r="BK516" s="143">
        <f>ROUND(I516*H516,2)</f>
        <v>0</v>
      </c>
      <c r="BL516" s="18" t="s">
        <v>179</v>
      </c>
      <c r="BM516" s="142" t="s">
        <v>569</v>
      </c>
    </row>
    <row r="517" spans="2:65" s="1" customFormat="1">
      <c r="B517" s="33"/>
      <c r="D517" s="144" t="s">
        <v>180</v>
      </c>
      <c r="F517" s="145" t="s">
        <v>570</v>
      </c>
      <c r="I517" s="146"/>
      <c r="L517" s="33"/>
      <c r="M517" s="147"/>
      <c r="U517" s="54"/>
      <c r="AT517" s="18" t="s">
        <v>180</v>
      </c>
      <c r="AU517" s="18" t="s">
        <v>84</v>
      </c>
    </row>
    <row r="518" spans="2:65" s="1" customFormat="1" ht="24.2" customHeight="1">
      <c r="B518" s="33"/>
      <c r="C518" s="131" t="s">
        <v>571</v>
      </c>
      <c r="D518" s="131" t="s">
        <v>174</v>
      </c>
      <c r="E518" s="132" t="s">
        <v>572</v>
      </c>
      <c r="F518" s="133" t="s">
        <v>573</v>
      </c>
      <c r="G518" s="134" t="s">
        <v>225</v>
      </c>
      <c r="H518" s="135">
        <v>2.4790000000000001</v>
      </c>
      <c r="I518" s="136"/>
      <c r="J518" s="137">
        <f>ROUND(I518*H518,2)</f>
        <v>0</v>
      </c>
      <c r="K518" s="133" t="s">
        <v>178</v>
      </c>
      <c r="L518" s="33"/>
      <c r="M518" s="138" t="s">
        <v>19</v>
      </c>
      <c r="N518" s="139" t="s">
        <v>46</v>
      </c>
      <c r="P518" s="140">
        <f>O518*H518</f>
        <v>0</v>
      </c>
      <c r="Q518" s="140">
        <v>0</v>
      </c>
      <c r="R518" s="140">
        <f>Q518*H518</f>
        <v>0</v>
      </c>
      <c r="S518" s="140">
        <v>0</v>
      </c>
      <c r="T518" s="140">
        <f>S518*H518</f>
        <v>0</v>
      </c>
      <c r="U518" s="141" t="s">
        <v>19</v>
      </c>
      <c r="AR518" s="142" t="s">
        <v>179</v>
      </c>
      <c r="AT518" s="142" t="s">
        <v>174</v>
      </c>
      <c r="AU518" s="142" t="s">
        <v>84</v>
      </c>
      <c r="AY518" s="18" t="s">
        <v>172</v>
      </c>
      <c r="BE518" s="143">
        <f>IF(N518="základní",J518,0)</f>
        <v>0</v>
      </c>
      <c r="BF518" s="143">
        <f>IF(N518="snížená",J518,0)</f>
        <v>0</v>
      </c>
      <c r="BG518" s="143">
        <f>IF(N518="zákl. přenesená",J518,0)</f>
        <v>0</v>
      </c>
      <c r="BH518" s="143">
        <f>IF(N518="sníž. přenesená",J518,0)</f>
        <v>0</v>
      </c>
      <c r="BI518" s="143">
        <f>IF(N518="nulová",J518,0)</f>
        <v>0</v>
      </c>
      <c r="BJ518" s="18" t="s">
        <v>82</v>
      </c>
      <c r="BK518" s="143">
        <f>ROUND(I518*H518,2)</f>
        <v>0</v>
      </c>
      <c r="BL518" s="18" t="s">
        <v>179</v>
      </c>
      <c r="BM518" s="142" t="s">
        <v>574</v>
      </c>
    </row>
    <row r="519" spans="2:65" s="1" customFormat="1">
      <c r="B519" s="33"/>
      <c r="D519" s="144" t="s">
        <v>180</v>
      </c>
      <c r="F519" s="145" t="s">
        <v>575</v>
      </c>
      <c r="I519" s="146"/>
      <c r="L519" s="33"/>
      <c r="M519" s="147"/>
      <c r="U519" s="54"/>
      <c r="AT519" s="18" t="s">
        <v>180</v>
      </c>
      <c r="AU519" s="18" t="s">
        <v>84</v>
      </c>
    </row>
    <row r="520" spans="2:65" s="1" customFormat="1" ht="24.2" customHeight="1">
      <c r="B520" s="33"/>
      <c r="C520" s="131" t="s">
        <v>403</v>
      </c>
      <c r="D520" s="131" t="s">
        <v>174</v>
      </c>
      <c r="E520" s="132" t="s">
        <v>576</v>
      </c>
      <c r="F520" s="133" t="s">
        <v>577</v>
      </c>
      <c r="G520" s="134" t="s">
        <v>225</v>
      </c>
      <c r="H520" s="135">
        <v>8.7189999999999994</v>
      </c>
      <c r="I520" s="136"/>
      <c r="J520" s="137">
        <f>ROUND(I520*H520,2)</f>
        <v>0</v>
      </c>
      <c r="K520" s="133" t="s">
        <v>178</v>
      </c>
      <c r="L520" s="33"/>
      <c r="M520" s="138" t="s">
        <v>19</v>
      </c>
      <c r="N520" s="139" t="s">
        <v>46</v>
      </c>
      <c r="P520" s="140">
        <f>O520*H520</f>
        <v>0</v>
      </c>
      <c r="Q520" s="140">
        <v>0</v>
      </c>
      <c r="R520" s="140">
        <f>Q520*H520</f>
        <v>0</v>
      </c>
      <c r="S520" s="140">
        <v>0</v>
      </c>
      <c r="T520" s="140">
        <f>S520*H520</f>
        <v>0</v>
      </c>
      <c r="U520" s="141" t="s">
        <v>19</v>
      </c>
      <c r="AR520" s="142" t="s">
        <v>179</v>
      </c>
      <c r="AT520" s="142" t="s">
        <v>174</v>
      </c>
      <c r="AU520" s="142" t="s">
        <v>84</v>
      </c>
      <c r="AY520" s="18" t="s">
        <v>172</v>
      </c>
      <c r="BE520" s="143">
        <f>IF(N520="základní",J520,0)</f>
        <v>0</v>
      </c>
      <c r="BF520" s="143">
        <f>IF(N520="snížená",J520,0)</f>
        <v>0</v>
      </c>
      <c r="BG520" s="143">
        <f>IF(N520="zákl. přenesená",J520,0)</f>
        <v>0</v>
      </c>
      <c r="BH520" s="143">
        <f>IF(N520="sníž. přenesená",J520,0)</f>
        <v>0</v>
      </c>
      <c r="BI520" s="143">
        <f>IF(N520="nulová",J520,0)</f>
        <v>0</v>
      </c>
      <c r="BJ520" s="18" t="s">
        <v>82</v>
      </c>
      <c r="BK520" s="143">
        <f>ROUND(I520*H520,2)</f>
        <v>0</v>
      </c>
      <c r="BL520" s="18" t="s">
        <v>179</v>
      </c>
      <c r="BM520" s="142" t="s">
        <v>578</v>
      </c>
    </row>
    <row r="521" spans="2:65" s="1" customFormat="1">
      <c r="B521" s="33"/>
      <c r="D521" s="144" t="s">
        <v>180</v>
      </c>
      <c r="F521" s="145" t="s">
        <v>579</v>
      </c>
      <c r="I521" s="146"/>
      <c r="L521" s="33"/>
      <c r="M521" s="147"/>
      <c r="U521" s="54"/>
      <c r="AT521" s="18" t="s">
        <v>180</v>
      </c>
      <c r="AU521" s="18" t="s">
        <v>84</v>
      </c>
    </row>
    <row r="522" spans="2:65" s="1" customFormat="1" ht="24.2" customHeight="1">
      <c r="B522" s="33"/>
      <c r="C522" s="131" t="s">
        <v>580</v>
      </c>
      <c r="D522" s="131" t="s">
        <v>174</v>
      </c>
      <c r="E522" s="132" t="s">
        <v>581</v>
      </c>
      <c r="F522" s="133" t="s">
        <v>582</v>
      </c>
      <c r="G522" s="134" t="s">
        <v>225</v>
      </c>
      <c r="H522" s="135">
        <v>19.805</v>
      </c>
      <c r="I522" s="136"/>
      <c r="J522" s="137">
        <f>ROUND(I522*H522,2)</f>
        <v>0</v>
      </c>
      <c r="K522" s="133" t="s">
        <v>178</v>
      </c>
      <c r="L522" s="33"/>
      <c r="M522" s="138" t="s">
        <v>19</v>
      </c>
      <c r="N522" s="139" t="s">
        <v>46</v>
      </c>
      <c r="P522" s="140">
        <f>O522*H522</f>
        <v>0</v>
      </c>
      <c r="Q522" s="140">
        <v>0</v>
      </c>
      <c r="R522" s="140">
        <f>Q522*H522</f>
        <v>0</v>
      </c>
      <c r="S522" s="140">
        <v>0</v>
      </c>
      <c r="T522" s="140">
        <f>S522*H522</f>
        <v>0</v>
      </c>
      <c r="U522" s="141" t="s">
        <v>19</v>
      </c>
      <c r="AR522" s="142" t="s">
        <v>179</v>
      </c>
      <c r="AT522" s="142" t="s">
        <v>174</v>
      </c>
      <c r="AU522" s="142" t="s">
        <v>84</v>
      </c>
      <c r="AY522" s="18" t="s">
        <v>172</v>
      </c>
      <c r="BE522" s="143">
        <f>IF(N522="základní",J522,0)</f>
        <v>0</v>
      </c>
      <c r="BF522" s="143">
        <f>IF(N522="snížená",J522,0)</f>
        <v>0</v>
      </c>
      <c r="BG522" s="143">
        <f>IF(N522="zákl. přenesená",J522,0)</f>
        <v>0</v>
      </c>
      <c r="BH522" s="143">
        <f>IF(N522="sníž. přenesená",J522,0)</f>
        <v>0</v>
      </c>
      <c r="BI522" s="143">
        <f>IF(N522="nulová",J522,0)</f>
        <v>0</v>
      </c>
      <c r="BJ522" s="18" t="s">
        <v>82</v>
      </c>
      <c r="BK522" s="143">
        <f>ROUND(I522*H522,2)</f>
        <v>0</v>
      </c>
      <c r="BL522" s="18" t="s">
        <v>179</v>
      </c>
      <c r="BM522" s="142" t="s">
        <v>583</v>
      </c>
    </row>
    <row r="523" spans="2:65" s="1" customFormat="1">
      <c r="B523" s="33"/>
      <c r="D523" s="144" t="s">
        <v>180</v>
      </c>
      <c r="F523" s="145" t="s">
        <v>584</v>
      </c>
      <c r="I523" s="146"/>
      <c r="L523" s="33"/>
      <c r="M523" s="147"/>
      <c r="U523" s="54"/>
      <c r="AT523" s="18" t="s">
        <v>180</v>
      </c>
      <c r="AU523" s="18" t="s">
        <v>84</v>
      </c>
    </row>
    <row r="524" spans="2:65" s="1" customFormat="1" ht="24.2" customHeight="1">
      <c r="B524" s="33"/>
      <c r="C524" s="131" t="s">
        <v>413</v>
      </c>
      <c r="D524" s="131" t="s">
        <v>174</v>
      </c>
      <c r="E524" s="132" t="s">
        <v>585</v>
      </c>
      <c r="F524" s="133" t="s">
        <v>586</v>
      </c>
      <c r="G524" s="134" t="s">
        <v>225</v>
      </c>
      <c r="H524" s="135">
        <v>3.8620000000000001</v>
      </c>
      <c r="I524" s="136"/>
      <c r="J524" s="137">
        <f>ROUND(I524*H524,2)</f>
        <v>0</v>
      </c>
      <c r="K524" s="133" t="s">
        <v>178</v>
      </c>
      <c r="L524" s="33"/>
      <c r="M524" s="138" t="s">
        <v>19</v>
      </c>
      <c r="N524" s="139" t="s">
        <v>46</v>
      </c>
      <c r="P524" s="140">
        <f>O524*H524</f>
        <v>0</v>
      </c>
      <c r="Q524" s="140">
        <v>0</v>
      </c>
      <c r="R524" s="140">
        <f>Q524*H524</f>
        <v>0</v>
      </c>
      <c r="S524" s="140">
        <v>0</v>
      </c>
      <c r="T524" s="140">
        <f>S524*H524</f>
        <v>0</v>
      </c>
      <c r="U524" s="141" t="s">
        <v>19</v>
      </c>
      <c r="AR524" s="142" t="s">
        <v>179</v>
      </c>
      <c r="AT524" s="142" t="s">
        <v>174</v>
      </c>
      <c r="AU524" s="142" t="s">
        <v>84</v>
      </c>
      <c r="AY524" s="18" t="s">
        <v>172</v>
      </c>
      <c r="BE524" s="143">
        <f>IF(N524="základní",J524,0)</f>
        <v>0</v>
      </c>
      <c r="BF524" s="143">
        <f>IF(N524="snížená",J524,0)</f>
        <v>0</v>
      </c>
      <c r="BG524" s="143">
        <f>IF(N524="zákl. přenesená",J524,0)</f>
        <v>0</v>
      </c>
      <c r="BH524" s="143">
        <f>IF(N524="sníž. přenesená",J524,0)</f>
        <v>0</v>
      </c>
      <c r="BI524" s="143">
        <f>IF(N524="nulová",J524,0)</f>
        <v>0</v>
      </c>
      <c r="BJ524" s="18" t="s">
        <v>82</v>
      </c>
      <c r="BK524" s="143">
        <f>ROUND(I524*H524,2)</f>
        <v>0</v>
      </c>
      <c r="BL524" s="18" t="s">
        <v>179</v>
      </c>
      <c r="BM524" s="142" t="s">
        <v>587</v>
      </c>
    </row>
    <row r="525" spans="2:65" s="1" customFormat="1">
      <c r="B525" s="33"/>
      <c r="D525" s="144" t="s">
        <v>180</v>
      </c>
      <c r="F525" s="145" t="s">
        <v>588</v>
      </c>
      <c r="I525" s="146"/>
      <c r="L525" s="33"/>
      <c r="M525" s="147"/>
      <c r="U525" s="54"/>
      <c r="AT525" s="18" t="s">
        <v>180</v>
      </c>
      <c r="AU525" s="18" t="s">
        <v>84</v>
      </c>
    </row>
    <row r="526" spans="2:65" s="11" customFormat="1" ht="25.9" customHeight="1">
      <c r="B526" s="119"/>
      <c r="D526" s="120" t="s">
        <v>74</v>
      </c>
      <c r="E526" s="121" t="s">
        <v>589</v>
      </c>
      <c r="F526" s="121" t="s">
        <v>590</v>
      </c>
      <c r="I526" s="122"/>
      <c r="J526" s="123">
        <f>BK526</f>
        <v>0</v>
      </c>
      <c r="L526" s="119"/>
      <c r="M526" s="124"/>
      <c r="P526" s="125">
        <f>P527+P554+P584+P590+P618+P652+P677+P709+P742+P766</f>
        <v>0</v>
      </c>
      <c r="R526" s="125">
        <f>R527+R554+R584+R590+R618+R652+R677+R709+R742+R766</f>
        <v>0</v>
      </c>
      <c r="T526" s="125">
        <f>T527+T554+T584+T590+T618+T652+T677+T709+T742+T766</f>
        <v>0</v>
      </c>
      <c r="U526" s="126"/>
      <c r="AR526" s="120" t="s">
        <v>84</v>
      </c>
      <c r="AT526" s="127" t="s">
        <v>74</v>
      </c>
      <c r="AU526" s="127" t="s">
        <v>75</v>
      </c>
      <c r="AY526" s="120" t="s">
        <v>172</v>
      </c>
      <c r="BK526" s="128">
        <f>BK527+BK554+BK584+BK590+BK618+BK652+BK677+BK709+BK742+BK766</f>
        <v>0</v>
      </c>
    </row>
    <row r="527" spans="2:65" s="11" customFormat="1" ht="22.9" customHeight="1">
      <c r="B527" s="119"/>
      <c r="D527" s="120" t="s">
        <v>74</v>
      </c>
      <c r="E527" s="129" t="s">
        <v>591</v>
      </c>
      <c r="F527" s="129" t="s">
        <v>592</v>
      </c>
      <c r="I527" s="122"/>
      <c r="J527" s="130">
        <f>BK527</f>
        <v>0</v>
      </c>
      <c r="L527" s="119"/>
      <c r="M527" s="124"/>
      <c r="P527" s="125">
        <f>SUM(P528:P553)</f>
        <v>0</v>
      </c>
      <c r="R527" s="125">
        <f>SUM(R528:R553)</f>
        <v>0</v>
      </c>
      <c r="T527" s="125">
        <f>SUM(T528:T553)</f>
        <v>0</v>
      </c>
      <c r="U527" s="126"/>
      <c r="AR527" s="120" t="s">
        <v>84</v>
      </c>
      <c r="AT527" s="127" t="s">
        <v>74</v>
      </c>
      <c r="AU527" s="127" t="s">
        <v>82</v>
      </c>
      <c r="AY527" s="120" t="s">
        <v>172</v>
      </c>
      <c r="BK527" s="128">
        <f>SUM(BK528:BK553)</f>
        <v>0</v>
      </c>
    </row>
    <row r="528" spans="2:65" s="1" customFormat="1" ht="16.5" customHeight="1">
      <c r="B528" s="33"/>
      <c r="C528" s="131" t="s">
        <v>593</v>
      </c>
      <c r="D528" s="131" t="s">
        <v>174</v>
      </c>
      <c r="E528" s="132" t="s">
        <v>594</v>
      </c>
      <c r="F528" s="133" t="s">
        <v>595</v>
      </c>
      <c r="G528" s="134" t="s">
        <v>177</v>
      </c>
      <c r="H528" s="135">
        <v>1290.0899999999999</v>
      </c>
      <c r="I528" s="136"/>
      <c r="J528" s="137">
        <f>ROUND(I528*H528,2)</f>
        <v>0</v>
      </c>
      <c r="K528" s="133" t="s">
        <v>178</v>
      </c>
      <c r="L528" s="33"/>
      <c r="M528" s="138" t="s">
        <v>19</v>
      </c>
      <c r="N528" s="139" t="s">
        <v>46</v>
      </c>
      <c r="P528" s="140">
        <f>O528*H528</f>
        <v>0</v>
      </c>
      <c r="Q528" s="140">
        <v>0</v>
      </c>
      <c r="R528" s="140">
        <f>Q528*H528</f>
        <v>0</v>
      </c>
      <c r="S528" s="140">
        <v>0</v>
      </c>
      <c r="T528" s="140">
        <f>S528*H528</f>
        <v>0</v>
      </c>
      <c r="U528" s="141" t="s">
        <v>19</v>
      </c>
      <c r="AR528" s="142" t="s">
        <v>220</v>
      </c>
      <c r="AT528" s="142" t="s">
        <v>174</v>
      </c>
      <c r="AU528" s="142" t="s">
        <v>84</v>
      </c>
      <c r="AY528" s="18" t="s">
        <v>172</v>
      </c>
      <c r="BE528" s="143">
        <f>IF(N528="základní",J528,0)</f>
        <v>0</v>
      </c>
      <c r="BF528" s="143">
        <f>IF(N528="snížená",J528,0)</f>
        <v>0</v>
      </c>
      <c r="BG528" s="143">
        <f>IF(N528="zákl. přenesená",J528,0)</f>
        <v>0</v>
      </c>
      <c r="BH528" s="143">
        <f>IF(N528="sníž. přenesená",J528,0)</f>
        <v>0</v>
      </c>
      <c r="BI528" s="143">
        <f>IF(N528="nulová",J528,0)</f>
        <v>0</v>
      </c>
      <c r="BJ528" s="18" t="s">
        <v>82</v>
      </c>
      <c r="BK528" s="143">
        <f>ROUND(I528*H528,2)</f>
        <v>0</v>
      </c>
      <c r="BL528" s="18" t="s">
        <v>220</v>
      </c>
      <c r="BM528" s="142" t="s">
        <v>596</v>
      </c>
    </row>
    <row r="529" spans="2:51" s="1" customFormat="1">
      <c r="B529" s="33"/>
      <c r="D529" s="144" t="s">
        <v>180</v>
      </c>
      <c r="F529" s="145" t="s">
        <v>597</v>
      </c>
      <c r="I529" s="146"/>
      <c r="L529" s="33"/>
      <c r="M529" s="147"/>
      <c r="U529" s="54"/>
      <c r="AT529" s="18" t="s">
        <v>180</v>
      </c>
      <c r="AU529" s="18" t="s">
        <v>84</v>
      </c>
    </row>
    <row r="530" spans="2:51" s="12" customFormat="1">
      <c r="B530" s="148"/>
      <c r="D530" s="149" t="s">
        <v>182</v>
      </c>
      <c r="E530" s="150" t="s">
        <v>19</v>
      </c>
      <c r="F530" s="151" t="s">
        <v>598</v>
      </c>
      <c r="H530" s="150" t="s">
        <v>19</v>
      </c>
      <c r="I530" s="152"/>
      <c r="L530" s="148"/>
      <c r="M530" s="153"/>
      <c r="U530" s="154"/>
      <c r="AT530" s="150" t="s">
        <v>182</v>
      </c>
      <c r="AU530" s="150" t="s">
        <v>84</v>
      </c>
      <c r="AV530" s="12" t="s">
        <v>82</v>
      </c>
      <c r="AW530" s="12" t="s">
        <v>37</v>
      </c>
      <c r="AX530" s="12" t="s">
        <v>75</v>
      </c>
      <c r="AY530" s="150" t="s">
        <v>172</v>
      </c>
    </row>
    <row r="531" spans="2:51" s="12" customFormat="1">
      <c r="B531" s="148"/>
      <c r="D531" s="149" t="s">
        <v>182</v>
      </c>
      <c r="E531" s="150" t="s">
        <v>19</v>
      </c>
      <c r="F531" s="151" t="s">
        <v>599</v>
      </c>
      <c r="H531" s="150" t="s">
        <v>19</v>
      </c>
      <c r="I531" s="152"/>
      <c r="L531" s="148"/>
      <c r="M531" s="153"/>
      <c r="U531" s="154"/>
      <c r="AT531" s="150" t="s">
        <v>182</v>
      </c>
      <c r="AU531" s="150" t="s">
        <v>84</v>
      </c>
      <c r="AV531" s="12" t="s">
        <v>82</v>
      </c>
      <c r="AW531" s="12" t="s">
        <v>37</v>
      </c>
      <c r="AX531" s="12" t="s">
        <v>75</v>
      </c>
      <c r="AY531" s="150" t="s">
        <v>172</v>
      </c>
    </row>
    <row r="532" spans="2:51" s="12" customFormat="1">
      <c r="B532" s="148"/>
      <c r="D532" s="149" t="s">
        <v>182</v>
      </c>
      <c r="E532" s="150" t="s">
        <v>19</v>
      </c>
      <c r="F532" s="151" t="s">
        <v>600</v>
      </c>
      <c r="H532" s="150" t="s">
        <v>19</v>
      </c>
      <c r="I532" s="152"/>
      <c r="L532" s="148"/>
      <c r="M532" s="153"/>
      <c r="U532" s="154"/>
      <c r="AT532" s="150" t="s">
        <v>182</v>
      </c>
      <c r="AU532" s="150" t="s">
        <v>84</v>
      </c>
      <c r="AV532" s="12" t="s">
        <v>82</v>
      </c>
      <c r="AW532" s="12" t="s">
        <v>37</v>
      </c>
      <c r="AX532" s="12" t="s">
        <v>75</v>
      </c>
      <c r="AY532" s="150" t="s">
        <v>172</v>
      </c>
    </row>
    <row r="533" spans="2:51" s="13" customFormat="1">
      <c r="B533" s="155"/>
      <c r="D533" s="149" t="s">
        <v>182</v>
      </c>
      <c r="E533" s="156" t="s">
        <v>19</v>
      </c>
      <c r="F533" s="157" t="s">
        <v>601</v>
      </c>
      <c r="H533" s="158">
        <v>471.2</v>
      </c>
      <c r="I533" s="159"/>
      <c r="L533" s="155"/>
      <c r="M533" s="160"/>
      <c r="U533" s="161"/>
      <c r="AT533" s="156" t="s">
        <v>182</v>
      </c>
      <c r="AU533" s="156" t="s">
        <v>84</v>
      </c>
      <c r="AV533" s="13" t="s">
        <v>84</v>
      </c>
      <c r="AW533" s="13" t="s">
        <v>37</v>
      </c>
      <c r="AX533" s="13" t="s">
        <v>75</v>
      </c>
      <c r="AY533" s="156" t="s">
        <v>172</v>
      </c>
    </row>
    <row r="534" spans="2:51" s="12" customFormat="1">
      <c r="B534" s="148"/>
      <c r="D534" s="149" t="s">
        <v>182</v>
      </c>
      <c r="E534" s="150" t="s">
        <v>19</v>
      </c>
      <c r="F534" s="151" t="s">
        <v>602</v>
      </c>
      <c r="H534" s="150" t="s">
        <v>19</v>
      </c>
      <c r="I534" s="152"/>
      <c r="L534" s="148"/>
      <c r="M534" s="153"/>
      <c r="U534" s="154"/>
      <c r="AT534" s="150" t="s">
        <v>182</v>
      </c>
      <c r="AU534" s="150" t="s">
        <v>84</v>
      </c>
      <c r="AV534" s="12" t="s">
        <v>82</v>
      </c>
      <c r="AW534" s="12" t="s">
        <v>37</v>
      </c>
      <c r="AX534" s="12" t="s">
        <v>75</v>
      </c>
      <c r="AY534" s="150" t="s">
        <v>172</v>
      </c>
    </row>
    <row r="535" spans="2:51" s="13" customFormat="1">
      <c r="B535" s="155"/>
      <c r="D535" s="149" t="s">
        <v>182</v>
      </c>
      <c r="E535" s="156" t="s">
        <v>19</v>
      </c>
      <c r="F535" s="157" t="s">
        <v>601</v>
      </c>
      <c r="H535" s="158">
        <v>471.2</v>
      </c>
      <c r="I535" s="159"/>
      <c r="L535" s="155"/>
      <c r="M535" s="160"/>
      <c r="U535" s="161"/>
      <c r="AT535" s="156" t="s">
        <v>182</v>
      </c>
      <c r="AU535" s="156" t="s">
        <v>84</v>
      </c>
      <c r="AV535" s="13" t="s">
        <v>84</v>
      </c>
      <c r="AW535" s="13" t="s">
        <v>37</v>
      </c>
      <c r="AX535" s="13" t="s">
        <v>75</v>
      </c>
      <c r="AY535" s="156" t="s">
        <v>172</v>
      </c>
    </row>
    <row r="536" spans="2:51" s="15" customFormat="1">
      <c r="B536" s="169"/>
      <c r="D536" s="149" t="s">
        <v>182</v>
      </c>
      <c r="E536" s="170" t="s">
        <v>19</v>
      </c>
      <c r="F536" s="171" t="s">
        <v>248</v>
      </c>
      <c r="H536" s="172">
        <v>942.4</v>
      </c>
      <c r="I536" s="173"/>
      <c r="L536" s="169"/>
      <c r="M536" s="174"/>
      <c r="U536" s="175"/>
      <c r="AT536" s="170" t="s">
        <v>182</v>
      </c>
      <c r="AU536" s="170" t="s">
        <v>84</v>
      </c>
      <c r="AV536" s="15" t="s">
        <v>92</v>
      </c>
      <c r="AW536" s="15" t="s">
        <v>37</v>
      </c>
      <c r="AX536" s="15" t="s">
        <v>75</v>
      </c>
      <c r="AY536" s="170" t="s">
        <v>172</v>
      </c>
    </row>
    <row r="537" spans="2:51" s="12" customFormat="1">
      <c r="B537" s="148"/>
      <c r="D537" s="149" t="s">
        <v>182</v>
      </c>
      <c r="E537" s="150" t="s">
        <v>19</v>
      </c>
      <c r="F537" s="151" t="s">
        <v>598</v>
      </c>
      <c r="H537" s="150" t="s">
        <v>19</v>
      </c>
      <c r="I537" s="152"/>
      <c r="L537" s="148"/>
      <c r="M537" s="153"/>
      <c r="U537" s="154"/>
      <c r="AT537" s="150" t="s">
        <v>182</v>
      </c>
      <c r="AU537" s="150" t="s">
        <v>84</v>
      </c>
      <c r="AV537" s="12" t="s">
        <v>82</v>
      </c>
      <c r="AW537" s="12" t="s">
        <v>37</v>
      </c>
      <c r="AX537" s="12" t="s">
        <v>75</v>
      </c>
      <c r="AY537" s="150" t="s">
        <v>172</v>
      </c>
    </row>
    <row r="538" spans="2:51" s="12" customFormat="1">
      <c r="B538" s="148"/>
      <c r="D538" s="149" t="s">
        <v>182</v>
      </c>
      <c r="E538" s="150" t="s">
        <v>19</v>
      </c>
      <c r="F538" s="151" t="s">
        <v>603</v>
      </c>
      <c r="H538" s="150" t="s">
        <v>19</v>
      </c>
      <c r="I538" s="152"/>
      <c r="L538" s="148"/>
      <c r="M538" s="153"/>
      <c r="U538" s="154"/>
      <c r="AT538" s="150" t="s">
        <v>182</v>
      </c>
      <c r="AU538" s="150" t="s">
        <v>84</v>
      </c>
      <c r="AV538" s="12" t="s">
        <v>82</v>
      </c>
      <c r="AW538" s="12" t="s">
        <v>37</v>
      </c>
      <c r="AX538" s="12" t="s">
        <v>75</v>
      </c>
      <c r="AY538" s="150" t="s">
        <v>172</v>
      </c>
    </row>
    <row r="539" spans="2:51" s="12" customFormat="1">
      <c r="B539" s="148"/>
      <c r="D539" s="149" t="s">
        <v>182</v>
      </c>
      <c r="E539" s="150" t="s">
        <v>19</v>
      </c>
      <c r="F539" s="151" t="s">
        <v>604</v>
      </c>
      <c r="H539" s="150" t="s">
        <v>19</v>
      </c>
      <c r="I539" s="152"/>
      <c r="L539" s="148"/>
      <c r="M539" s="153"/>
      <c r="U539" s="154"/>
      <c r="AT539" s="150" t="s">
        <v>182</v>
      </c>
      <c r="AU539" s="150" t="s">
        <v>84</v>
      </c>
      <c r="AV539" s="12" t="s">
        <v>82</v>
      </c>
      <c r="AW539" s="12" t="s">
        <v>37</v>
      </c>
      <c r="AX539" s="12" t="s">
        <v>75</v>
      </c>
      <c r="AY539" s="150" t="s">
        <v>172</v>
      </c>
    </row>
    <row r="540" spans="2:51" s="13" customFormat="1">
      <c r="B540" s="155"/>
      <c r="D540" s="149" t="s">
        <v>182</v>
      </c>
      <c r="E540" s="156" t="s">
        <v>19</v>
      </c>
      <c r="F540" s="157" t="s">
        <v>605</v>
      </c>
      <c r="H540" s="158">
        <v>96.8</v>
      </c>
      <c r="I540" s="159"/>
      <c r="L540" s="155"/>
      <c r="M540" s="160"/>
      <c r="U540" s="161"/>
      <c r="AT540" s="156" t="s">
        <v>182</v>
      </c>
      <c r="AU540" s="156" t="s">
        <v>84</v>
      </c>
      <c r="AV540" s="13" t="s">
        <v>84</v>
      </c>
      <c r="AW540" s="13" t="s">
        <v>37</v>
      </c>
      <c r="AX540" s="13" t="s">
        <v>75</v>
      </c>
      <c r="AY540" s="156" t="s">
        <v>172</v>
      </c>
    </row>
    <row r="541" spans="2:51" s="12" customFormat="1">
      <c r="B541" s="148"/>
      <c r="D541" s="149" t="s">
        <v>182</v>
      </c>
      <c r="E541" s="150" t="s">
        <v>19</v>
      </c>
      <c r="F541" s="151" t="s">
        <v>606</v>
      </c>
      <c r="H541" s="150" t="s">
        <v>19</v>
      </c>
      <c r="I541" s="152"/>
      <c r="L541" s="148"/>
      <c r="M541" s="153"/>
      <c r="U541" s="154"/>
      <c r="AT541" s="150" t="s">
        <v>182</v>
      </c>
      <c r="AU541" s="150" t="s">
        <v>84</v>
      </c>
      <c r="AV541" s="12" t="s">
        <v>82</v>
      </c>
      <c r="AW541" s="12" t="s">
        <v>37</v>
      </c>
      <c r="AX541" s="12" t="s">
        <v>75</v>
      </c>
      <c r="AY541" s="150" t="s">
        <v>172</v>
      </c>
    </row>
    <row r="542" spans="2:51" s="13" customFormat="1">
      <c r="B542" s="155"/>
      <c r="D542" s="149" t="s">
        <v>182</v>
      </c>
      <c r="E542" s="156" t="s">
        <v>19</v>
      </c>
      <c r="F542" s="157" t="s">
        <v>605</v>
      </c>
      <c r="H542" s="158">
        <v>96.8</v>
      </c>
      <c r="I542" s="159"/>
      <c r="L542" s="155"/>
      <c r="M542" s="160"/>
      <c r="U542" s="161"/>
      <c r="AT542" s="156" t="s">
        <v>182</v>
      </c>
      <c r="AU542" s="156" t="s">
        <v>84</v>
      </c>
      <c r="AV542" s="13" t="s">
        <v>84</v>
      </c>
      <c r="AW542" s="13" t="s">
        <v>37</v>
      </c>
      <c r="AX542" s="13" t="s">
        <v>75</v>
      </c>
      <c r="AY542" s="156" t="s">
        <v>172</v>
      </c>
    </row>
    <row r="543" spans="2:51" s="15" customFormat="1">
      <c r="B543" s="169"/>
      <c r="D543" s="149" t="s">
        <v>182</v>
      </c>
      <c r="E543" s="170" t="s">
        <v>19</v>
      </c>
      <c r="F543" s="171" t="s">
        <v>248</v>
      </c>
      <c r="H543" s="172">
        <v>193.6</v>
      </c>
      <c r="I543" s="173"/>
      <c r="L543" s="169"/>
      <c r="M543" s="174"/>
      <c r="U543" s="175"/>
      <c r="AT543" s="170" t="s">
        <v>182</v>
      </c>
      <c r="AU543" s="170" t="s">
        <v>84</v>
      </c>
      <c r="AV543" s="15" t="s">
        <v>92</v>
      </c>
      <c r="AW543" s="15" t="s">
        <v>37</v>
      </c>
      <c r="AX543" s="15" t="s">
        <v>75</v>
      </c>
      <c r="AY543" s="170" t="s">
        <v>172</v>
      </c>
    </row>
    <row r="544" spans="2:51" s="12" customFormat="1">
      <c r="B544" s="148"/>
      <c r="D544" s="149" t="s">
        <v>182</v>
      </c>
      <c r="E544" s="150" t="s">
        <v>19</v>
      </c>
      <c r="F544" s="151" t="s">
        <v>607</v>
      </c>
      <c r="H544" s="150" t="s">
        <v>19</v>
      </c>
      <c r="I544" s="152"/>
      <c r="L544" s="148"/>
      <c r="M544" s="153"/>
      <c r="U544" s="154"/>
      <c r="AT544" s="150" t="s">
        <v>182</v>
      </c>
      <c r="AU544" s="150" t="s">
        <v>84</v>
      </c>
      <c r="AV544" s="12" t="s">
        <v>82</v>
      </c>
      <c r="AW544" s="12" t="s">
        <v>37</v>
      </c>
      <c r="AX544" s="12" t="s">
        <v>75</v>
      </c>
      <c r="AY544" s="150" t="s">
        <v>172</v>
      </c>
    </row>
    <row r="545" spans="2:65" s="13" customFormat="1">
      <c r="B545" s="155"/>
      <c r="D545" s="149" t="s">
        <v>182</v>
      </c>
      <c r="E545" s="156" t="s">
        <v>19</v>
      </c>
      <c r="F545" s="157" t="s">
        <v>608</v>
      </c>
      <c r="H545" s="158">
        <v>154.09</v>
      </c>
      <c r="I545" s="159"/>
      <c r="L545" s="155"/>
      <c r="M545" s="160"/>
      <c r="U545" s="161"/>
      <c r="AT545" s="156" t="s">
        <v>182</v>
      </c>
      <c r="AU545" s="156" t="s">
        <v>84</v>
      </c>
      <c r="AV545" s="13" t="s">
        <v>84</v>
      </c>
      <c r="AW545" s="13" t="s">
        <v>37</v>
      </c>
      <c r="AX545" s="13" t="s">
        <v>75</v>
      </c>
      <c r="AY545" s="156" t="s">
        <v>172</v>
      </c>
    </row>
    <row r="546" spans="2:65" s="15" customFormat="1">
      <c r="B546" s="169"/>
      <c r="D546" s="149" t="s">
        <v>182</v>
      </c>
      <c r="E546" s="170" t="s">
        <v>19</v>
      </c>
      <c r="F546" s="171" t="s">
        <v>248</v>
      </c>
      <c r="H546" s="172">
        <v>154.09</v>
      </c>
      <c r="I546" s="173"/>
      <c r="L546" s="169"/>
      <c r="M546" s="174"/>
      <c r="U546" s="175"/>
      <c r="AT546" s="170" t="s">
        <v>182</v>
      </c>
      <c r="AU546" s="170" t="s">
        <v>84</v>
      </c>
      <c r="AV546" s="15" t="s">
        <v>92</v>
      </c>
      <c r="AW546" s="15" t="s">
        <v>37</v>
      </c>
      <c r="AX546" s="15" t="s">
        <v>75</v>
      </c>
      <c r="AY546" s="170" t="s">
        <v>172</v>
      </c>
    </row>
    <row r="547" spans="2:65" s="14" customFormat="1">
      <c r="B547" s="162"/>
      <c r="D547" s="149" t="s">
        <v>182</v>
      </c>
      <c r="E547" s="163" t="s">
        <v>19</v>
      </c>
      <c r="F547" s="164" t="s">
        <v>185</v>
      </c>
      <c r="H547" s="165">
        <v>1290.0899999999999</v>
      </c>
      <c r="I547" s="166"/>
      <c r="L547" s="162"/>
      <c r="M547" s="167"/>
      <c r="U547" s="168"/>
      <c r="AT547" s="163" t="s">
        <v>182</v>
      </c>
      <c r="AU547" s="163" t="s">
        <v>84</v>
      </c>
      <c r="AV547" s="14" t="s">
        <v>179</v>
      </c>
      <c r="AW547" s="14" t="s">
        <v>37</v>
      </c>
      <c r="AX547" s="14" t="s">
        <v>82</v>
      </c>
      <c r="AY547" s="163" t="s">
        <v>172</v>
      </c>
    </row>
    <row r="548" spans="2:65" s="1" customFormat="1" ht="21.75" customHeight="1">
      <c r="B548" s="33"/>
      <c r="C548" s="131" t="s">
        <v>419</v>
      </c>
      <c r="D548" s="131" t="s">
        <v>174</v>
      </c>
      <c r="E548" s="132" t="s">
        <v>609</v>
      </c>
      <c r="F548" s="133" t="s">
        <v>610</v>
      </c>
      <c r="G548" s="134" t="s">
        <v>177</v>
      </c>
      <c r="H548" s="135">
        <v>471.2</v>
      </c>
      <c r="I548" s="136"/>
      <c r="J548" s="137">
        <f>ROUND(I548*H548,2)</f>
        <v>0</v>
      </c>
      <c r="K548" s="133" t="s">
        <v>178</v>
      </c>
      <c r="L548" s="33"/>
      <c r="M548" s="138" t="s">
        <v>19</v>
      </c>
      <c r="N548" s="139" t="s">
        <v>46</v>
      </c>
      <c r="P548" s="140">
        <f>O548*H548</f>
        <v>0</v>
      </c>
      <c r="Q548" s="140">
        <v>0</v>
      </c>
      <c r="R548" s="140">
        <f>Q548*H548</f>
        <v>0</v>
      </c>
      <c r="S548" s="140">
        <v>0</v>
      </c>
      <c r="T548" s="140">
        <f>S548*H548</f>
        <v>0</v>
      </c>
      <c r="U548" s="141" t="s">
        <v>19</v>
      </c>
      <c r="AR548" s="142" t="s">
        <v>220</v>
      </c>
      <c r="AT548" s="142" t="s">
        <v>174</v>
      </c>
      <c r="AU548" s="142" t="s">
        <v>84</v>
      </c>
      <c r="AY548" s="18" t="s">
        <v>172</v>
      </c>
      <c r="BE548" s="143">
        <f>IF(N548="základní",J548,0)</f>
        <v>0</v>
      </c>
      <c r="BF548" s="143">
        <f>IF(N548="snížená",J548,0)</f>
        <v>0</v>
      </c>
      <c r="BG548" s="143">
        <f>IF(N548="zákl. přenesená",J548,0)</f>
        <v>0</v>
      </c>
      <c r="BH548" s="143">
        <f>IF(N548="sníž. přenesená",J548,0)</f>
        <v>0</v>
      </c>
      <c r="BI548" s="143">
        <f>IF(N548="nulová",J548,0)</f>
        <v>0</v>
      </c>
      <c r="BJ548" s="18" t="s">
        <v>82</v>
      </c>
      <c r="BK548" s="143">
        <f>ROUND(I548*H548,2)</f>
        <v>0</v>
      </c>
      <c r="BL548" s="18" t="s">
        <v>220</v>
      </c>
      <c r="BM548" s="142" t="s">
        <v>611</v>
      </c>
    </row>
    <row r="549" spans="2:65" s="1" customFormat="1">
      <c r="B549" s="33"/>
      <c r="D549" s="144" t="s">
        <v>180</v>
      </c>
      <c r="F549" s="145" t="s">
        <v>612</v>
      </c>
      <c r="I549" s="146"/>
      <c r="L549" s="33"/>
      <c r="M549" s="147"/>
      <c r="U549" s="54"/>
      <c r="AT549" s="18" t="s">
        <v>180</v>
      </c>
      <c r="AU549" s="18" t="s">
        <v>84</v>
      </c>
    </row>
    <row r="550" spans="2:65" s="12" customFormat="1">
      <c r="B550" s="148"/>
      <c r="D550" s="149" t="s">
        <v>182</v>
      </c>
      <c r="E550" s="150" t="s">
        <v>19</v>
      </c>
      <c r="F550" s="151" t="s">
        <v>598</v>
      </c>
      <c r="H550" s="150" t="s">
        <v>19</v>
      </c>
      <c r="I550" s="152"/>
      <c r="L550" s="148"/>
      <c r="M550" s="153"/>
      <c r="U550" s="154"/>
      <c r="AT550" s="150" t="s">
        <v>182</v>
      </c>
      <c r="AU550" s="150" t="s">
        <v>84</v>
      </c>
      <c r="AV550" s="12" t="s">
        <v>82</v>
      </c>
      <c r="AW550" s="12" t="s">
        <v>37</v>
      </c>
      <c r="AX550" s="12" t="s">
        <v>75</v>
      </c>
      <c r="AY550" s="150" t="s">
        <v>172</v>
      </c>
    </row>
    <row r="551" spans="2:65" s="12" customFormat="1">
      <c r="B551" s="148"/>
      <c r="D551" s="149" t="s">
        <v>182</v>
      </c>
      <c r="E551" s="150" t="s">
        <v>19</v>
      </c>
      <c r="F551" s="151" t="s">
        <v>599</v>
      </c>
      <c r="H551" s="150" t="s">
        <v>19</v>
      </c>
      <c r="I551" s="152"/>
      <c r="L551" s="148"/>
      <c r="M551" s="153"/>
      <c r="U551" s="154"/>
      <c r="AT551" s="150" t="s">
        <v>182</v>
      </c>
      <c r="AU551" s="150" t="s">
        <v>84</v>
      </c>
      <c r="AV551" s="12" t="s">
        <v>82</v>
      </c>
      <c r="AW551" s="12" t="s">
        <v>37</v>
      </c>
      <c r="AX551" s="12" t="s">
        <v>75</v>
      </c>
      <c r="AY551" s="150" t="s">
        <v>172</v>
      </c>
    </row>
    <row r="552" spans="2:65" s="13" customFormat="1">
      <c r="B552" s="155"/>
      <c r="D552" s="149" t="s">
        <v>182</v>
      </c>
      <c r="E552" s="156" t="s">
        <v>19</v>
      </c>
      <c r="F552" s="157" t="s">
        <v>601</v>
      </c>
      <c r="H552" s="158">
        <v>471.2</v>
      </c>
      <c r="I552" s="159"/>
      <c r="L552" s="155"/>
      <c r="M552" s="160"/>
      <c r="U552" s="161"/>
      <c r="AT552" s="156" t="s">
        <v>182</v>
      </c>
      <c r="AU552" s="156" t="s">
        <v>84</v>
      </c>
      <c r="AV552" s="13" t="s">
        <v>84</v>
      </c>
      <c r="AW552" s="13" t="s">
        <v>37</v>
      </c>
      <c r="AX552" s="13" t="s">
        <v>75</v>
      </c>
      <c r="AY552" s="156" t="s">
        <v>172</v>
      </c>
    </row>
    <row r="553" spans="2:65" s="14" customFormat="1">
      <c r="B553" s="162"/>
      <c r="D553" s="149" t="s">
        <v>182</v>
      </c>
      <c r="E553" s="163" t="s">
        <v>19</v>
      </c>
      <c r="F553" s="164" t="s">
        <v>185</v>
      </c>
      <c r="H553" s="165">
        <v>471.2</v>
      </c>
      <c r="I553" s="166"/>
      <c r="L553" s="162"/>
      <c r="M553" s="167"/>
      <c r="U553" s="168"/>
      <c r="AT553" s="163" t="s">
        <v>182</v>
      </c>
      <c r="AU553" s="163" t="s">
        <v>84</v>
      </c>
      <c r="AV553" s="14" t="s">
        <v>179</v>
      </c>
      <c r="AW553" s="14" t="s">
        <v>37</v>
      </c>
      <c r="AX553" s="14" t="s">
        <v>82</v>
      </c>
      <c r="AY553" s="163" t="s">
        <v>172</v>
      </c>
    </row>
    <row r="554" spans="2:65" s="11" customFormat="1" ht="22.9" customHeight="1">
      <c r="B554" s="119"/>
      <c r="D554" s="120" t="s">
        <v>74</v>
      </c>
      <c r="E554" s="129" t="s">
        <v>613</v>
      </c>
      <c r="F554" s="129" t="s">
        <v>614</v>
      </c>
      <c r="I554" s="122"/>
      <c r="J554" s="130">
        <f>BK554</f>
        <v>0</v>
      </c>
      <c r="L554" s="119"/>
      <c r="M554" s="124"/>
      <c r="P554" s="125">
        <f>SUM(P555:P583)</f>
        <v>0</v>
      </c>
      <c r="R554" s="125">
        <f>SUM(R555:R583)</f>
        <v>0</v>
      </c>
      <c r="T554" s="125">
        <f>SUM(T555:T583)</f>
        <v>0</v>
      </c>
      <c r="U554" s="126"/>
      <c r="AR554" s="120" t="s">
        <v>84</v>
      </c>
      <c r="AT554" s="127" t="s">
        <v>74</v>
      </c>
      <c r="AU554" s="127" t="s">
        <v>82</v>
      </c>
      <c r="AY554" s="120" t="s">
        <v>172</v>
      </c>
      <c r="BK554" s="128">
        <f>SUM(BK555:BK583)</f>
        <v>0</v>
      </c>
    </row>
    <row r="555" spans="2:65" s="1" customFormat="1" ht="24.2" customHeight="1">
      <c r="B555" s="33"/>
      <c r="C555" s="131" t="s">
        <v>615</v>
      </c>
      <c r="D555" s="131" t="s">
        <v>174</v>
      </c>
      <c r="E555" s="132" t="s">
        <v>616</v>
      </c>
      <c r="F555" s="133" t="s">
        <v>617</v>
      </c>
      <c r="G555" s="134" t="s">
        <v>177</v>
      </c>
      <c r="H555" s="135">
        <v>119.8</v>
      </c>
      <c r="I555" s="136"/>
      <c r="J555" s="137">
        <f>ROUND(I555*H555,2)</f>
        <v>0</v>
      </c>
      <c r="K555" s="133" t="s">
        <v>178</v>
      </c>
      <c r="L555" s="33"/>
      <c r="M555" s="138" t="s">
        <v>19</v>
      </c>
      <c r="N555" s="139" t="s">
        <v>46</v>
      </c>
      <c r="P555" s="140">
        <f>O555*H555</f>
        <v>0</v>
      </c>
      <c r="Q555" s="140">
        <v>0</v>
      </c>
      <c r="R555" s="140">
        <f>Q555*H555</f>
        <v>0</v>
      </c>
      <c r="S555" s="140">
        <v>0</v>
      </c>
      <c r="T555" s="140">
        <f>S555*H555</f>
        <v>0</v>
      </c>
      <c r="U555" s="141" t="s">
        <v>19</v>
      </c>
      <c r="AR555" s="142" t="s">
        <v>220</v>
      </c>
      <c r="AT555" s="142" t="s">
        <v>174</v>
      </c>
      <c r="AU555" s="142" t="s">
        <v>84</v>
      </c>
      <c r="AY555" s="18" t="s">
        <v>172</v>
      </c>
      <c r="BE555" s="143">
        <f>IF(N555="základní",J555,0)</f>
        <v>0</v>
      </c>
      <c r="BF555" s="143">
        <f>IF(N555="snížená",J555,0)</f>
        <v>0</v>
      </c>
      <c r="BG555" s="143">
        <f>IF(N555="zákl. přenesená",J555,0)</f>
        <v>0</v>
      </c>
      <c r="BH555" s="143">
        <f>IF(N555="sníž. přenesená",J555,0)</f>
        <v>0</v>
      </c>
      <c r="BI555" s="143">
        <f>IF(N555="nulová",J555,0)</f>
        <v>0</v>
      </c>
      <c r="BJ555" s="18" t="s">
        <v>82</v>
      </c>
      <c r="BK555" s="143">
        <f>ROUND(I555*H555,2)</f>
        <v>0</v>
      </c>
      <c r="BL555" s="18" t="s">
        <v>220</v>
      </c>
      <c r="BM555" s="142" t="s">
        <v>618</v>
      </c>
    </row>
    <row r="556" spans="2:65" s="1" customFormat="1">
      <c r="B556" s="33"/>
      <c r="D556" s="144" t="s">
        <v>180</v>
      </c>
      <c r="F556" s="145" t="s">
        <v>619</v>
      </c>
      <c r="I556" s="146"/>
      <c r="L556" s="33"/>
      <c r="M556" s="147"/>
      <c r="U556" s="54"/>
      <c r="AT556" s="18" t="s">
        <v>180</v>
      </c>
      <c r="AU556" s="18" t="s">
        <v>84</v>
      </c>
    </row>
    <row r="557" spans="2:65" s="12" customFormat="1">
      <c r="B557" s="148"/>
      <c r="D557" s="149" t="s">
        <v>182</v>
      </c>
      <c r="E557" s="150" t="s">
        <v>19</v>
      </c>
      <c r="F557" s="151" t="s">
        <v>323</v>
      </c>
      <c r="H557" s="150" t="s">
        <v>19</v>
      </c>
      <c r="I557" s="152"/>
      <c r="L557" s="148"/>
      <c r="M557" s="153"/>
      <c r="U557" s="154"/>
      <c r="AT557" s="150" t="s">
        <v>182</v>
      </c>
      <c r="AU557" s="150" t="s">
        <v>84</v>
      </c>
      <c r="AV557" s="12" t="s">
        <v>82</v>
      </c>
      <c r="AW557" s="12" t="s">
        <v>37</v>
      </c>
      <c r="AX557" s="12" t="s">
        <v>75</v>
      </c>
      <c r="AY557" s="150" t="s">
        <v>172</v>
      </c>
    </row>
    <row r="558" spans="2:65" s="13" customFormat="1">
      <c r="B558" s="155"/>
      <c r="D558" s="149" t="s">
        <v>182</v>
      </c>
      <c r="E558" s="156" t="s">
        <v>19</v>
      </c>
      <c r="F558" s="157" t="s">
        <v>362</v>
      </c>
      <c r="H558" s="158">
        <v>119.8</v>
      </c>
      <c r="I558" s="159"/>
      <c r="L558" s="155"/>
      <c r="M558" s="160"/>
      <c r="U558" s="161"/>
      <c r="AT558" s="156" t="s">
        <v>182</v>
      </c>
      <c r="AU558" s="156" t="s">
        <v>84</v>
      </c>
      <c r="AV558" s="13" t="s">
        <v>84</v>
      </c>
      <c r="AW558" s="13" t="s">
        <v>37</v>
      </c>
      <c r="AX558" s="13" t="s">
        <v>75</v>
      </c>
      <c r="AY558" s="156" t="s">
        <v>172</v>
      </c>
    </row>
    <row r="559" spans="2:65" s="14" customFormat="1">
      <c r="B559" s="162"/>
      <c r="D559" s="149" t="s">
        <v>182</v>
      </c>
      <c r="E559" s="163" t="s">
        <v>19</v>
      </c>
      <c r="F559" s="164" t="s">
        <v>185</v>
      </c>
      <c r="H559" s="165">
        <v>119.8</v>
      </c>
      <c r="I559" s="166"/>
      <c r="L559" s="162"/>
      <c r="M559" s="167"/>
      <c r="U559" s="168"/>
      <c r="AT559" s="163" t="s">
        <v>182</v>
      </c>
      <c r="AU559" s="163" t="s">
        <v>84</v>
      </c>
      <c r="AV559" s="14" t="s">
        <v>179</v>
      </c>
      <c r="AW559" s="14" t="s">
        <v>37</v>
      </c>
      <c r="AX559" s="14" t="s">
        <v>82</v>
      </c>
      <c r="AY559" s="163" t="s">
        <v>172</v>
      </c>
    </row>
    <row r="560" spans="2:65" s="1" customFormat="1" ht="24.2" customHeight="1">
      <c r="B560" s="33"/>
      <c r="C560" s="131" t="s">
        <v>426</v>
      </c>
      <c r="D560" s="131" t="s">
        <v>174</v>
      </c>
      <c r="E560" s="132" t="s">
        <v>620</v>
      </c>
      <c r="F560" s="133" t="s">
        <v>621</v>
      </c>
      <c r="G560" s="134" t="s">
        <v>177</v>
      </c>
      <c r="H560" s="135">
        <v>96.8</v>
      </c>
      <c r="I560" s="136"/>
      <c r="J560" s="137">
        <f>ROUND(I560*H560,2)</f>
        <v>0</v>
      </c>
      <c r="K560" s="133" t="s">
        <v>178</v>
      </c>
      <c r="L560" s="33"/>
      <c r="M560" s="138" t="s">
        <v>19</v>
      </c>
      <c r="N560" s="139" t="s">
        <v>46</v>
      </c>
      <c r="P560" s="140">
        <f>O560*H560</f>
        <v>0</v>
      </c>
      <c r="Q560" s="140">
        <v>0</v>
      </c>
      <c r="R560" s="140">
        <f>Q560*H560</f>
        <v>0</v>
      </c>
      <c r="S560" s="140">
        <v>0</v>
      </c>
      <c r="T560" s="140">
        <f>S560*H560</f>
        <v>0</v>
      </c>
      <c r="U560" s="141" t="s">
        <v>19</v>
      </c>
      <c r="AR560" s="142" t="s">
        <v>220</v>
      </c>
      <c r="AT560" s="142" t="s">
        <v>174</v>
      </c>
      <c r="AU560" s="142" t="s">
        <v>84</v>
      </c>
      <c r="AY560" s="18" t="s">
        <v>172</v>
      </c>
      <c r="BE560" s="143">
        <f>IF(N560="základní",J560,0)</f>
        <v>0</v>
      </c>
      <c r="BF560" s="143">
        <f>IF(N560="snížená",J560,0)</f>
        <v>0</v>
      </c>
      <c r="BG560" s="143">
        <f>IF(N560="zákl. přenesená",J560,0)</f>
        <v>0</v>
      </c>
      <c r="BH560" s="143">
        <f>IF(N560="sníž. přenesená",J560,0)</f>
        <v>0</v>
      </c>
      <c r="BI560" s="143">
        <f>IF(N560="nulová",J560,0)</f>
        <v>0</v>
      </c>
      <c r="BJ560" s="18" t="s">
        <v>82</v>
      </c>
      <c r="BK560" s="143">
        <f>ROUND(I560*H560,2)</f>
        <v>0</v>
      </c>
      <c r="BL560" s="18" t="s">
        <v>220</v>
      </c>
      <c r="BM560" s="142" t="s">
        <v>622</v>
      </c>
    </row>
    <row r="561" spans="2:65" s="1" customFormat="1">
      <c r="B561" s="33"/>
      <c r="D561" s="144" t="s">
        <v>180</v>
      </c>
      <c r="F561" s="145" t="s">
        <v>623</v>
      </c>
      <c r="I561" s="146"/>
      <c r="L561" s="33"/>
      <c r="M561" s="147"/>
      <c r="U561" s="54"/>
      <c r="AT561" s="18" t="s">
        <v>180</v>
      </c>
      <c r="AU561" s="18" t="s">
        <v>84</v>
      </c>
    </row>
    <row r="562" spans="2:65" s="12" customFormat="1">
      <c r="B562" s="148"/>
      <c r="D562" s="149" t="s">
        <v>182</v>
      </c>
      <c r="E562" s="150" t="s">
        <v>19</v>
      </c>
      <c r="F562" s="151" t="s">
        <v>598</v>
      </c>
      <c r="H562" s="150" t="s">
        <v>19</v>
      </c>
      <c r="I562" s="152"/>
      <c r="L562" s="148"/>
      <c r="M562" s="153"/>
      <c r="U562" s="154"/>
      <c r="AT562" s="150" t="s">
        <v>182</v>
      </c>
      <c r="AU562" s="150" t="s">
        <v>84</v>
      </c>
      <c r="AV562" s="12" t="s">
        <v>82</v>
      </c>
      <c r="AW562" s="12" t="s">
        <v>37</v>
      </c>
      <c r="AX562" s="12" t="s">
        <v>75</v>
      </c>
      <c r="AY562" s="150" t="s">
        <v>172</v>
      </c>
    </row>
    <row r="563" spans="2:65" s="12" customFormat="1">
      <c r="B563" s="148"/>
      <c r="D563" s="149" t="s">
        <v>182</v>
      </c>
      <c r="E563" s="150" t="s">
        <v>19</v>
      </c>
      <c r="F563" s="151" t="s">
        <v>603</v>
      </c>
      <c r="H563" s="150" t="s">
        <v>19</v>
      </c>
      <c r="I563" s="152"/>
      <c r="L563" s="148"/>
      <c r="M563" s="153"/>
      <c r="U563" s="154"/>
      <c r="AT563" s="150" t="s">
        <v>182</v>
      </c>
      <c r="AU563" s="150" t="s">
        <v>84</v>
      </c>
      <c r="AV563" s="12" t="s">
        <v>82</v>
      </c>
      <c r="AW563" s="12" t="s">
        <v>37</v>
      </c>
      <c r="AX563" s="12" t="s">
        <v>75</v>
      </c>
      <c r="AY563" s="150" t="s">
        <v>172</v>
      </c>
    </row>
    <row r="564" spans="2:65" s="13" customFormat="1">
      <c r="B564" s="155"/>
      <c r="D564" s="149" t="s">
        <v>182</v>
      </c>
      <c r="E564" s="156" t="s">
        <v>19</v>
      </c>
      <c r="F564" s="157" t="s">
        <v>605</v>
      </c>
      <c r="H564" s="158">
        <v>96.8</v>
      </c>
      <c r="I564" s="159"/>
      <c r="L564" s="155"/>
      <c r="M564" s="160"/>
      <c r="U564" s="161"/>
      <c r="AT564" s="156" t="s">
        <v>182</v>
      </c>
      <c r="AU564" s="156" t="s">
        <v>84</v>
      </c>
      <c r="AV564" s="13" t="s">
        <v>84</v>
      </c>
      <c r="AW564" s="13" t="s">
        <v>37</v>
      </c>
      <c r="AX564" s="13" t="s">
        <v>75</v>
      </c>
      <c r="AY564" s="156" t="s">
        <v>172</v>
      </c>
    </row>
    <row r="565" spans="2:65" s="14" customFormat="1">
      <c r="B565" s="162"/>
      <c r="D565" s="149" t="s">
        <v>182</v>
      </c>
      <c r="E565" s="163" t="s">
        <v>19</v>
      </c>
      <c r="F565" s="164" t="s">
        <v>185</v>
      </c>
      <c r="H565" s="165">
        <v>96.8</v>
      </c>
      <c r="I565" s="166"/>
      <c r="L565" s="162"/>
      <c r="M565" s="167"/>
      <c r="U565" s="168"/>
      <c r="AT565" s="163" t="s">
        <v>182</v>
      </c>
      <c r="AU565" s="163" t="s">
        <v>84</v>
      </c>
      <c r="AV565" s="14" t="s">
        <v>179</v>
      </c>
      <c r="AW565" s="14" t="s">
        <v>37</v>
      </c>
      <c r="AX565" s="14" t="s">
        <v>82</v>
      </c>
      <c r="AY565" s="163" t="s">
        <v>172</v>
      </c>
    </row>
    <row r="566" spans="2:65" s="1" customFormat="1" ht="24.2" customHeight="1">
      <c r="B566" s="33"/>
      <c r="C566" s="131" t="s">
        <v>624</v>
      </c>
      <c r="D566" s="131" t="s">
        <v>174</v>
      </c>
      <c r="E566" s="132" t="s">
        <v>625</v>
      </c>
      <c r="F566" s="133" t="s">
        <v>626</v>
      </c>
      <c r="G566" s="134" t="s">
        <v>177</v>
      </c>
      <c r="H566" s="135">
        <v>96.8</v>
      </c>
      <c r="I566" s="136"/>
      <c r="J566" s="137">
        <f>ROUND(I566*H566,2)</f>
        <v>0</v>
      </c>
      <c r="K566" s="133" t="s">
        <v>178</v>
      </c>
      <c r="L566" s="33"/>
      <c r="M566" s="138" t="s">
        <v>19</v>
      </c>
      <c r="N566" s="139" t="s">
        <v>46</v>
      </c>
      <c r="P566" s="140">
        <f>O566*H566</f>
        <v>0</v>
      </c>
      <c r="Q566" s="140">
        <v>0</v>
      </c>
      <c r="R566" s="140">
        <f>Q566*H566</f>
        <v>0</v>
      </c>
      <c r="S566" s="140">
        <v>0</v>
      </c>
      <c r="T566" s="140">
        <f>S566*H566</f>
        <v>0</v>
      </c>
      <c r="U566" s="141" t="s">
        <v>19</v>
      </c>
      <c r="AR566" s="142" t="s">
        <v>220</v>
      </c>
      <c r="AT566" s="142" t="s">
        <v>174</v>
      </c>
      <c r="AU566" s="142" t="s">
        <v>84</v>
      </c>
      <c r="AY566" s="18" t="s">
        <v>172</v>
      </c>
      <c r="BE566" s="143">
        <f>IF(N566="základní",J566,0)</f>
        <v>0</v>
      </c>
      <c r="BF566" s="143">
        <f>IF(N566="snížená",J566,0)</f>
        <v>0</v>
      </c>
      <c r="BG566" s="143">
        <f>IF(N566="zákl. přenesená",J566,0)</f>
        <v>0</v>
      </c>
      <c r="BH566" s="143">
        <f>IF(N566="sníž. přenesená",J566,0)</f>
        <v>0</v>
      </c>
      <c r="BI566" s="143">
        <f>IF(N566="nulová",J566,0)</f>
        <v>0</v>
      </c>
      <c r="BJ566" s="18" t="s">
        <v>82</v>
      </c>
      <c r="BK566" s="143">
        <f>ROUND(I566*H566,2)</f>
        <v>0</v>
      </c>
      <c r="BL566" s="18" t="s">
        <v>220</v>
      </c>
      <c r="BM566" s="142" t="s">
        <v>627</v>
      </c>
    </row>
    <row r="567" spans="2:65" s="1" customFormat="1">
      <c r="B567" s="33"/>
      <c r="D567" s="144" t="s">
        <v>180</v>
      </c>
      <c r="F567" s="145" t="s">
        <v>628</v>
      </c>
      <c r="I567" s="146"/>
      <c r="L567" s="33"/>
      <c r="M567" s="147"/>
      <c r="U567" s="54"/>
      <c r="AT567" s="18" t="s">
        <v>180</v>
      </c>
      <c r="AU567" s="18" t="s">
        <v>84</v>
      </c>
    </row>
    <row r="568" spans="2:65" s="12" customFormat="1">
      <c r="B568" s="148"/>
      <c r="D568" s="149" t="s">
        <v>182</v>
      </c>
      <c r="E568" s="150" t="s">
        <v>19</v>
      </c>
      <c r="F568" s="151" t="s">
        <v>598</v>
      </c>
      <c r="H568" s="150" t="s">
        <v>19</v>
      </c>
      <c r="I568" s="152"/>
      <c r="L568" s="148"/>
      <c r="M568" s="153"/>
      <c r="U568" s="154"/>
      <c r="AT568" s="150" t="s">
        <v>182</v>
      </c>
      <c r="AU568" s="150" t="s">
        <v>84</v>
      </c>
      <c r="AV568" s="12" t="s">
        <v>82</v>
      </c>
      <c r="AW568" s="12" t="s">
        <v>37</v>
      </c>
      <c r="AX568" s="12" t="s">
        <v>75</v>
      </c>
      <c r="AY568" s="150" t="s">
        <v>172</v>
      </c>
    </row>
    <row r="569" spans="2:65" s="12" customFormat="1">
      <c r="B569" s="148"/>
      <c r="D569" s="149" t="s">
        <v>182</v>
      </c>
      <c r="E569" s="150" t="s">
        <v>19</v>
      </c>
      <c r="F569" s="151" t="s">
        <v>603</v>
      </c>
      <c r="H569" s="150" t="s">
        <v>19</v>
      </c>
      <c r="I569" s="152"/>
      <c r="L569" s="148"/>
      <c r="M569" s="153"/>
      <c r="U569" s="154"/>
      <c r="AT569" s="150" t="s">
        <v>182</v>
      </c>
      <c r="AU569" s="150" t="s">
        <v>84</v>
      </c>
      <c r="AV569" s="12" t="s">
        <v>82</v>
      </c>
      <c r="AW569" s="12" t="s">
        <v>37</v>
      </c>
      <c r="AX569" s="12" t="s">
        <v>75</v>
      </c>
      <c r="AY569" s="150" t="s">
        <v>172</v>
      </c>
    </row>
    <row r="570" spans="2:65" s="13" customFormat="1">
      <c r="B570" s="155"/>
      <c r="D570" s="149" t="s">
        <v>182</v>
      </c>
      <c r="E570" s="156" t="s">
        <v>19</v>
      </c>
      <c r="F570" s="157" t="s">
        <v>605</v>
      </c>
      <c r="H570" s="158">
        <v>96.8</v>
      </c>
      <c r="I570" s="159"/>
      <c r="L570" s="155"/>
      <c r="M570" s="160"/>
      <c r="U570" s="161"/>
      <c r="AT570" s="156" t="s">
        <v>182</v>
      </c>
      <c r="AU570" s="156" t="s">
        <v>84</v>
      </c>
      <c r="AV570" s="13" t="s">
        <v>84</v>
      </c>
      <c r="AW570" s="13" t="s">
        <v>37</v>
      </c>
      <c r="AX570" s="13" t="s">
        <v>75</v>
      </c>
      <c r="AY570" s="156" t="s">
        <v>172</v>
      </c>
    </row>
    <row r="571" spans="2:65" s="14" customFormat="1">
      <c r="B571" s="162"/>
      <c r="D571" s="149" t="s">
        <v>182</v>
      </c>
      <c r="E571" s="163" t="s">
        <v>19</v>
      </c>
      <c r="F571" s="164" t="s">
        <v>185</v>
      </c>
      <c r="H571" s="165">
        <v>96.8</v>
      </c>
      <c r="I571" s="166"/>
      <c r="L571" s="162"/>
      <c r="M571" s="167"/>
      <c r="U571" s="168"/>
      <c r="AT571" s="163" t="s">
        <v>182</v>
      </c>
      <c r="AU571" s="163" t="s">
        <v>84</v>
      </c>
      <c r="AV571" s="14" t="s">
        <v>179</v>
      </c>
      <c r="AW571" s="14" t="s">
        <v>37</v>
      </c>
      <c r="AX571" s="14" t="s">
        <v>82</v>
      </c>
      <c r="AY571" s="163" t="s">
        <v>172</v>
      </c>
    </row>
    <row r="572" spans="2:65" s="1" customFormat="1" ht="24.2" customHeight="1">
      <c r="B572" s="33"/>
      <c r="C572" s="131" t="s">
        <v>436</v>
      </c>
      <c r="D572" s="131" t="s">
        <v>174</v>
      </c>
      <c r="E572" s="132" t="s">
        <v>629</v>
      </c>
      <c r="F572" s="133" t="s">
        <v>630</v>
      </c>
      <c r="G572" s="134" t="s">
        <v>177</v>
      </c>
      <c r="H572" s="135">
        <v>471.2</v>
      </c>
      <c r="I572" s="136"/>
      <c r="J572" s="137">
        <f>ROUND(I572*H572,2)</f>
        <v>0</v>
      </c>
      <c r="K572" s="133" t="s">
        <v>178</v>
      </c>
      <c r="L572" s="33"/>
      <c r="M572" s="138" t="s">
        <v>19</v>
      </c>
      <c r="N572" s="139" t="s">
        <v>46</v>
      </c>
      <c r="P572" s="140">
        <f>O572*H572</f>
        <v>0</v>
      </c>
      <c r="Q572" s="140">
        <v>0</v>
      </c>
      <c r="R572" s="140">
        <f>Q572*H572</f>
        <v>0</v>
      </c>
      <c r="S572" s="140">
        <v>0</v>
      </c>
      <c r="T572" s="140">
        <f>S572*H572</f>
        <v>0</v>
      </c>
      <c r="U572" s="141" t="s">
        <v>19</v>
      </c>
      <c r="AR572" s="142" t="s">
        <v>220</v>
      </c>
      <c r="AT572" s="142" t="s">
        <v>174</v>
      </c>
      <c r="AU572" s="142" t="s">
        <v>84</v>
      </c>
      <c r="AY572" s="18" t="s">
        <v>172</v>
      </c>
      <c r="BE572" s="143">
        <f>IF(N572="základní",J572,0)</f>
        <v>0</v>
      </c>
      <c r="BF572" s="143">
        <f>IF(N572="snížená",J572,0)</f>
        <v>0</v>
      </c>
      <c r="BG572" s="143">
        <f>IF(N572="zákl. přenesená",J572,0)</f>
        <v>0</v>
      </c>
      <c r="BH572" s="143">
        <f>IF(N572="sníž. přenesená",J572,0)</f>
        <v>0</v>
      </c>
      <c r="BI572" s="143">
        <f>IF(N572="nulová",J572,0)</f>
        <v>0</v>
      </c>
      <c r="BJ572" s="18" t="s">
        <v>82</v>
      </c>
      <c r="BK572" s="143">
        <f>ROUND(I572*H572,2)</f>
        <v>0</v>
      </c>
      <c r="BL572" s="18" t="s">
        <v>220</v>
      </c>
      <c r="BM572" s="142" t="s">
        <v>631</v>
      </c>
    </row>
    <row r="573" spans="2:65" s="1" customFormat="1">
      <c r="B573" s="33"/>
      <c r="D573" s="144" t="s">
        <v>180</v>
      </c>
      <c r="F573" s="145" t="s">
        <v>632</v>
      </c>
      <c r="I573" s="146"/>
      <c r="L573" s="33"/>
      <c r="M573" s="147"/>
      <c r="U573" s="54"/>
      <c r="AT573" s="18" t="s">
        <v>180</v>
      </c>
      <c r="AU573" s="18" t="s">
        <v>84</v>
      </c>
    </row>
    <row r="574" spans="2:65" s="12" customFormat="1">
      <c r="B574" s="148"/>
      <c r="D574" s="149" t="s">
        <v>182</v>
      </c>
      <c r="E574" s="150" t="s">
        <v>19</v>
      </c>
      <c r="F574" s="151" t="s">
        <v>598</v>
      </c>
      <c r="H574" s="150" t="s">
        <v>19</v>
      </c>
      <c r="I574" s="152"/>
      <c r="L574" s="148"/>
      <c r="M574" s="153"/>
      <c r="U574" s="154"/>
      <c r="AT574" s="150" t="s">
        <v>182</v>
      </c>
      <c r="AU574" s="150" t="s">
        <v>84</v>
      </c>
      <c r="AV574" s="12" t="s">
        <v>82</v>
      </c>
      <c r="AW574" s="12" t="s">
        <v>37</v>
      </c>
      <c r="AX574" s="12" t="s">
        <v>75</v>
      </c>
      <c r="AY574" s="150" t="s">
        <v>172</v>
      </c>
    </row>
    <row r="575" spans="2:65" s="12" customFormat="1">
      <c r="B575" s="148"/>
      <c r="D575" s="149" t="s">
        <v>182</v>
      </c>
      <c r="E575" s="150" t="s">
        <v>19</v>
      </c>
      <c r="F575" s="151" t="s">
        <v>599</v>
      </c>
      <c r="H575" s="150" t="s">
        <v>19</v>
      </c>
      <c r="I575" s="152"/>
      <c r="L575" s="148"/>
      <c r="M575" s="153"/>
      <c r="U575" s="154"/>
      <c r="AT575" s="150" t="s">
        <v>182</v>
      </c>
      <c r="AU575" s="150" t="s">
        <v>84</v>
      </c>
      <c r="AV575" s="12" t="s">
        <v>82</v>
      </c>
      <c r="AW575" s="12" t="s">
        <v>37</v>
      </c>
      <c r="AX575" s="12" t="s">
        <v>75</v>
      </c>
      <c r="AY575" s="150" t="s">
        <v>172</v>
      </c>
    </row>
    <row r="576" spans="2:65" s="13" customFormat="1">
      <c r="B576" s="155"/>
      <c r="D576" s="149" t="s">
        <v>182</v>
      </c>
      <c r="E576" s="156" t="s">
        <v>19</v>
      </c>
      <c r="F576" s="157" t="s">
        <v>601</v>
      </c>
      <c r="H576" s="158">
        <v>471.2</v>
      </c>
      <c r="I576" s="159"/>
      <c r="L576" s="155"/>
      <c r="M576" s="160"/>
      <c r="U576" s="161"/>
      <c r="AT576" s="156" t="s">
        <v>182</v>
      </c>
      <c r="AU576" s="156" t="s">
        <v>84</v>
      </c>
      <c r="AV576" s="13" t="s">
        <v>84</v>
      </c>
      <c r="AW576" s="13" t="s">
        <v>37</v>
      </c>
      <c r="AX576" s="13" t="s">
        <v>75</v>
      </c>
      <c r="AY576" s="156" t="s">
        <v>172</v>
      </c>
    </row>
    <row r="577" spans="2:65" s="14" customFormat="1">
      <c r="B577" s="162"/>
      <c r="D577" s="149" t="s">
        <v>182</v>
      </c>
      <c r="E577" s="163" t="s">
        <v>19</v>
      </c>
      <c r="F577" s="164" t="s">
        <v>185</v>
      </c>
      <c r="H577" s="165">
        <v>471.2</v>
      </c>
      <c r="I577" s="166"/>
      <c r="L577" s="162"/>
      <c r="M577" s="167"/>
      <c r="U577" s="168"/>
      <c r="AT577" s="163" t="s">
        <v>182</v>
      </c>
      <c r="AU577" s="163" t="s">
        <v>84</v>
      </c>
      <c r="AV577" s="14" t="s">
        <v>179</v>
      </c>
      <c r="AW577" s="14" t="s">
        <v>37</v>
      </c>
      <c r="AX577" s="14" t="s">
        <v>82</v>
      </c>
      <c r="AY577" s="163" t="s">
        <v>172</v>
      </c>
    </row>
    <row r="578" spans="2:65" s="1" customFormat="1" ht="24.2" customHeight="1">
      <c r="B578" s="33"/>
      <c r="C578" s="131" t="s">
        <v>633</v>
      </c>
      <c r="D578" s="131" t="s">
        <v>174</v>
      </c>
      <c r="E578" s="132" t="s">
        <v>634</v>
      </c>
      <c r="F578" s="133" t="s">
        <v>630</v>
      </c>
      <c r="G578" s="134" t="s">
        <v>177</v>
      </c>
      <c r="H578" s="135">
        <v>154.09</v>
      </c>
      <c r="I578" s="136"/>
      <c r="J578" s="137">
        <f>ROUND(I578*H578,2)</f>
        <v>0</v>
      </c>
      <c r="K578" s="133" t="s">
        <v>178</v>
      </c>
      <c r="L578" s="33"/>
      <c r="M578" s="138" t="s">
        <v>19</v>
      </c>
      <c r="N578" s="139" t="s">
        <v>46</v>
      </c>
      <c r="P578" s="140">
        <f>O578*H578</f>
        <v>0</v>
      </c>
      <c r="Q578" s="140">
        <v>0</v>
      </c>
      <c r="R578" s="140">
        <f>Q578*H578</f>
        <v>0</v>
      </c>
      <c r="S578" s="140">
        <v>0</v>
      </c>
      <c r="T578" s="140">
        <f>S578*H578</f>
        <v>0</v>
      </c>
      <c r="U578" s="141" t="s">
        <v>19</v>
      </c>
      <c r="AR578" s="142" t="s">
        <v>220</v>
      </c>
      <c r="AT578" s="142" t="s">
        <v>174</v>
      </c>
      <c r="AU578" s="142" t="s">
        <v>84</v>
      </c>
      <c r="AY578" s="18" t="s">
        <v>172</v>
      </c>
      <c r="BE578" s="143">
        <f>IF(N578="základní",J578,0)</f>
        <v>0</v>
      </c>
      <c r="BF578" s="143">
        <f>IF(N578="snížená",J578,0)</f>
        <v>0</v>
      </c>
      <c r="BG578" s="143">
        <f>IF(N578="zákl. přenesená",J578,0)</f>
        <v>0</v>
      </c>
      <c r="BH578" s="143">
        <f>IF(N578="sníž. přenesená",J578,0)</f>
        <v>0</v>
      </c>
      <c r="BI578" s="143">
        <f>IF(N578="nulová",J578,0)</f>
        <v>0</v>
      </c>
      <c r="BJ578" s="18" t="s">
        <v>82</v>
      </c>
      <c r="BK578" s="143">
        <f>ROUND(I578*H578,2)</f>
        <v>0</v>
      </c>
      <c r="BL578" s="18" t="s">
        <v>220</v>
      </c>
      <c r="BM578" s="142" t="s">
        <v>635</v>
      </c>
    </row>
    <row r="579" spans="2:65" s="1" customFormat="1">
      <c r="B579" s="33"/>
      <c r="D579" s="144" t="s">
        <v>180</v>
      </c>
      <c r="F579" s="145" t="s">
        <v>636</v>
      </c>
      <c r="I579" s="146"/>
      <c r="L579" s="33"/>
      <c r="M579" s="147"/>
      <c r="U579" s="54"/>
      <c r="AT579" s="18" t="s">
        <v>180</v>
      </c>
      <c r="AU579" s="18" t="s">
        <v>84</v>
      </c>
    </row>
    <row r="580" spans="2:65" s="12" customFormat="1">
      <c r="B580" s="148"/>
      <c r="D580" s="149" t="s">
        <v>182</v>
      </c>
      <c r="E580" s="150" t="s">
        <v>19</v>
      </c>
      <c r="F580" s="151" t="s">
        <v>598</v>
      </c>
      <c r="H580" s="150" t="s">
        <v>19</v>
      </c>
      <c r="I580" s="152"/>
      <c r="L580" s="148"/>
      <c r="M580" s="153"/>
      <c r="U580" s="154"/>
      <c r="AT580" s="150" t="s">
        <v>182</v>
      </c>
      <c r="AU580" s="150" t="s">
        <v>84</v>
      </c>
      <c r="AV580" s="12" t="s">
        <v>82</v>
      </c>
      <c r="AW580" s="12" t="s">
        <v>37</v>
      </c>
      <c r="AX580" s="12" t="s">
        <v>75</v>
      </c>
      <c r="AY580" s="150" t="s">
        <v>172</v>
      </c>
    </row>
    <row r="581" spans="2:65" s="12" customFormat="1">
      <c r="B581" s="148"/>
      <c r="D581" s="149" t="s">
        <v>182</v>
      </c>
      <c r="E581" s="150" t="s">
        <v>19</v>
      </c>
      <c r="F581" s="151" t="s">
        <v>607</v>
      </c>
      <c r="H581" s="150" t="s">
        <v>19</v>
      </c>
      <c r="I581" s="152"/>
      <c r="L581" s="148"/>
      <c r="M581" s="153"/>
      <c r="U581" s="154"/>
      <c r="AT581" s="150" t="s">
        <v>182</v>
      </c>
      <c r="AU581" s="150" t="s">
        <v>84</v>
      </c>
      <c r="AV581" s="12" t="s">
        <v>82</v>
      </c>
      <c r="AW581" s="12" t="s">
        <v>37</v>
      </c>
      <c r="AX581" s="12" t="s">
        <v>75</v>
      </c>
      <c r="AY581" s="150" t="s">
        <v>172</v>
      </c>
    </row>
    <row r="582" spans="2:65" s="13" customFormat="1">
      <c r="B582" s="155"/>
      <c r="D582" s="149" t="s">
        <v>182</v>
      </c>
      <c r="E582" s="156" t="s">
        <v>19</v>
      </c>
      <c r="F582" s="157" t="s">
        <v>608</v>
      </c>
      <c r="H582" s="158">
        <v>154.09</v>
      </c>
      <c r="I582" s="159"/>
      <c r="L582" s="155"/>
      <c r="M582" s="160"/>
      <c r="U582" s="161"/>
      <c r="AT582" s="156" t="s">
        <v>182</v>
      </c>
      <c r="AU582" s="156" t="s">
        <v>84</v>
      </c>
      <c r="AV582" s="13" t="s">
        <v>84</v>
      </c>
      <c r="AW582" s="13" t="s">
        <v>37</v>
      </c>
      <c r="AX582" s="13" t="s">
        <v>75</v>
      </c>
      <c r="AY582" s="156" t="s">
        <v>172</v>
      </c>
    </row>
    <row r="583" spans="2:65" s="14" customFormat="1">
      <c r="B583" s="162"/>
      <c r="D583" s="149" t="s">
        <v>182</v>
      </c>
      <c r="E583" s="163" t="s">
        <v>19</v>
      </c>
      <c r="F583" s="164" t="s">
        <v>185</v>
      </c>
      <c r="H583" s="165">
        <v>154.09</v>
      </c>
      <c r="I583" s="166"/>
      <c r="L583" s="162"/>
      <c r="M583" s="167"/>
      <c r="U583" s="168"/>
      <c r="AT583" s="163" t="s">
        <v>182</v>
      </c>
      <c r="AU583" s="163" t="s">
        <v>84</v>
      </c>
      <c r="AV583" s="14" t="s">
        <v>179</v>
      </c>
      <c r="AW583" s="14" t="s">
        <v>37</v>
      </c>
      <c r="AX583" s="14" t="s">
        <v>82</v>
      </c>
      <c r="AY583" s="163" t="s">
        <v>172</v>
      </c>
    </row>
    <row r="584" spans="2:65" s="11" customFormat="1" ht="22.9" customHeight="1">
      <c r="B584" s="119"/>
      <c r="D584" s="120" t="s">
        <v>74</v>
      </c>
      <c r="E584" s="129" t="s">
        <v>637</v>
      </c>
      <c r="F584" s="129" t="s">
        <v>638</v>
      </c>
      <c r="I584" s="122"/>
      <c r="J584" s="130">
        <f>BK584</f>
        <v>0</v>
      </c>
      <c r="L584" s="119"/>
      <c r="M584" s="124"/>
      <c r="P584" s="125">
        <f>SUM(P585:P589)</f>
        <v>0</v>
      </c>
      <c r="R584" s="125">
        <f>SUM(R585:R589)</f>
        <v>0</v>
      </c>
      <c r="T584" s="125">
        <f>SUM(T585:T589)</f>
        <v>0</v>
      </c>
      <c r="U584" s="126"/>
      <c r="AR584" s="120" t="s">
        <v>84</v>
      </c>
      <c r="AT584" s="127" t="s">
        <v>74</v>
      </c>
      <c r="AU584" s="127" t="s">
        <v>82</v>
      </c>
      <c r="AY584" s="120" t="s">
        <v>172</v>
      </c>
      <c r="BK584" s="128">
        <f>SUM(BK585:BK589)</f>
        <v>0</v>
      </c>
    </row>
    <row r="585" spans="2:65" s="1" customFormat="1" ht="16.5" customHeight="1">
      <c r="B585" s="33"/>
      <c r="C585" s="131" t="s">
        <v>444</v>
      </c>
      <c r="D585" s="131" t="s">
        <v>174</v>
      </c>
      <c r="E585" s="132" t="s">
        <v>639</v>
      </c>
      <c r="F585" s="133" t="s">
        <v>640</v>
      </c>
      <c r="G585" s="134" t="s">
        <v>460</v>
      </c>
      <c r="H585" s="135">
        <v>4</v>
      </c>
      <c r="I585" s="136"/>
      <c r="J585" s="137">
        <f>ROUND(I585*H585,2)</f>
        <v>0</v>
      </c>
      <c r="K585" s="133" t="s">
        <v>178</v>
      </c>
      <c r="L585" s="33"/>
      <c r="M585" s="138" t="s">
        <v>19</v>
      </c>
      <c r="N585" s="139" t="s">
        <v>46</v>
      </c>
      <c r="P585" s="140">
        <f>O585*H585</f>
        <v>0</v>
      </c>
      <c r="Q585" s="140">
        <v>0</v>
      </c>
      <c r="R585" s="140">
        <f>Q585*H585</f>
        <v>0</v>
      </c>
      <c r="S585" s="140">
        <v>0</v>
      </c>
      <c r="T585" s="140">
        <f>S585*H585</f>
        <v>0</v>
      </c>
      <c r="U585" s="141" t="s">
        <v>19</v>
      </c>
      <c r="AR585" s="142" t="s">
        <v>220</v>
      </c>
      <c r="AT585" s="142" t="s">
        <v>174</v>
      </c>
      <c r="AU585" s="142" t="s">
        <v>84</v>
      </c>
      <c r="AY585" s="18" t="s">
        <v>172</v>
      </c>
      <c r="BE585" s="143">
        <f>IF(N585="základní",J585,0)</f>
        <v>0</v>
      </c>
      <c r="BF585" s="143">
        <f>IF(N585="snížená",J585,0)</f>
        <v>0</v>
      </c>
      <c r="BG585" s="143">
        <f>IF(N585="zákl. přenesená",J585,0)</f>
        <v>0</v>
      </c>
      <c r="BH585" s="143">
        <f>IF(N585="sníž. přenesená",J585,0)</f>
        <v>0</v>
      </c>
      <c r="BI585" s="143">
        <f>IF(N585="nulová",J585,0)</f>
        <v>0</v>
      </c>
      <c r="BJ585" s="18" t="s">
        <v>82</v>
      </c>
      <c r="BK585" s="143">
        <f>ROUND(I585*H585,2)</f>
        <v>0</v>
      </c>
      <c r="BL585" s="18" t="s">
        <v>220</v>
      </c>
      <c r="BM585" s="142" t="s">
        <v>641</v>
      </c>
    </row>
    <row r="586" spans="2:65" s="1" customFormat="1">
      <c r="B586" s="33"/>
      <c r="D586" s="144" t="s">
        <v>180</v>
      </c>
      <c r="F586" s="145" t="s">
        <v>642</v>
      </c>
      <c r="I586" s="146"/>
      <c r="L586" s="33"/>
      <c r="M586" s="147"/>
      <c r="U586" s="54"/>
      <c r="AT586" s="18" t="s">
        <v>180</v>
      </c>
      <c r="AU586" s="18" t="s">
        <v>84</v>
      </c>
    </row>
    <row r="587" spans="2:65" s="12" customFormat="1">
      <c r="B587" s="148"/>
      <c r="D587" s="149" t="s">
        <v>182</v>
      </c>
      <c r="E587" s="150" t="s">
        <v>19</v>
      </c>
      <c r="F587" s="151" t="s">
        <v>598</v>
      </c>
      <c r="H587" s="150" t="s">
        <v>19</v>
      </c>
      <c r="I587" s="152"/>
      <c r="L587" s="148"/>
      <c r="M587" s="153"/>
      <c r="U587" s="154"/>
      <c r="AT587" s="150" t="s">
        <v>182</v>
      </c>
      <c r="AU587" s="150" t="s">
        <v>84</v>
      </c>
      <c r="AV587" s="12" t="s">
        <v>82</v>
      </c>
      <c r="AW587" s="12" t="s">
        <v>37</v>
      </c>
      <c r="AX587" s="12" t="s">
        <v>75</v>
      </c>
      <c r="AY587" s="150" t="s">
        <v>172</v>
      </c>
    </row>
    <row r="588" spans="2:65" s="13" customFormat="1">
      <c r="B588" s="155"/>
      <c r="D588" s="149" t="s">
        <v>182</v>
      </c>
      <c r="E588" s="156" t="s">
        <v>19</v>
      </c>
      <c r="F588" s="157" t="s">
        <v>179</v>
      </c>
      <c r="H588" s="158">
        <v>4</v>
      </c>
      <c r="I588" s="159"/>
      <c r="L588" s="155"/>
      <c r="M588" s="160"/>
      <c r="U588" s="161"/>
      <c r="AT588" s="156" t="s">
        <v>182</v>
      </c>
      <c r="AU588" s="156" t="s">
        <v>84</v>
      </c>
      <c r="AV588" s="13" t="s">
        <v>84</v>
      </c>
      <c r="AW588" s="13" t="s">
        <v>37</v>
      </c>
      <c r="AX588" s="13" t="s">
        <v>75</v>
      </c>
      <c r="AY588" s="156" t="s">
        <v>172</v>
      </c>
    </row>
    <row r="589" spans="2:65" s="14" customFormat="1">
      <c r="B589" s="162"/>
      <c r="D589" s="149" t="s">
        <v>182</v>
      </c>
      <c r="E589" s="163" t="s">
        <v>19</v>
      </c>
      <c r="F589" s="164" t="s">
        <v>185</v>
      </c>
      <c r="H589" s="165">
        <v>4</v>
      </c>
      <c r="I589" s="166"/>
      <c r="L589" s="162"/>
      <c r="M589" s="167"/>
      <c r="U589" s="168"/>
      <c r="AT589" s="163" t="s">
        <v>182</v>
      </c>
      <c r="AU589" s="163" t="s">
        <v>84</v>
      </c>
      <c r="AV589" s="14" t="s">
        <v>179</v>
      </c>
      <c r="AW589" s="14" t="s">
        <v>37</v>
      </c>
      <c r="AX589" s="14" t="s">
        <v>82</v>
      </c>
      <c r="AY589" s="163" t="s">
        <v>172</v>
      </c>
    </row>
    <row r="590" spans="2:65" s="11" customFormat="1" ht="22.9" customHeight="1">
      <c r="B590" s="119"/>
      <c r="D590" s="120" t="s">
        <v>74</v>
      </c>
      <c r="E590" s="129" t="s">
        <v>643</v>
      </c>
      <c r="F590" s="129" t="s">
        <v>644</v>
      </c>
      <c r="I590" s="122"/>
      <c r="J590" s="130">
        <f>BK590</f>
        <v>0</v>
      </c>
      <c r="L590" s="119"/>
      <c r="M590" s="124"/>
      <c r="P590" s="125">
        <f>SUM(P591:P617)</f>
        <v>0</v>
      </c>
      <c r="R590" s="125">
        <f>SUM(R591:R617)</f>
        <v>0</v>
      </c>
      <c r="T590" s="125">
        <f>SUM(T591:T617)</f>
        <v>0</v>
      </c>
      <c r="U590" s="126"/>
      <c r="AR590" s="120" t="s">
        <v>84</v>
      </c>
      <c r="AT590" s="127" t="s">
        <v>74</v>
      </c>
      <c r="AU590" s="127" t="s">
        <v>82</v>
      </c>
      <c r="AY590" s="120" t="s">
        <v>172</v>
      </c>
      <c r="BK590" s="128">
        <f>SUM(BK591:BK617)</f>
        <v>0</v>
      </c>
    </row>
    <row r="591" spans="2:65" s="1" customFormat="1" ht="24.2" customHeight="1">
      <c r="B591" s="33"/>
      <c r="C591" s="131" t="s">
        <v>645</v>
      </c>
      <c r="D591" s="131" t="s">
        <v>174</v>
      </c>
      <c r="E591" s="132" t="s">
        <v>646</v>
      </c>
      <c r="F591" s="133" t="s">
        <v>647</v>
      </c>
      <c r="G591" s="134" t="s">
        <v>191</v>
      </c>
      <c r="H591" s="135">
        <v>3</v>
      </c>
      <c r="I591" s="136"/>
      <c r="J591" s="137">
        <f>ROUND(I591*H591,2)</f>
        <v>0</v>
      </c>
      <c r="K591" s="133" t="s">
        <v>178</v>
      </c>
      <c r="L591" s="33"/>
      <c r="M591" s="138" t="s">
        <v>19</v>
      </c>
      <c r="N591" s="139" t="s">
        <v>46</v>
      </c>
      <c r="P591" s="140">
        <f>O591*H591</f>
        <v>0</v>
      </c>
      <c r="Q591" s="140">
        <v>0</v>
      </c>
      <c r="R591" s="140">
        <f>Q591*H591</f>
        <v>0</v>
      </c>
      <c r="S591" s="140">
        <v>0</v>
      </c>
      <c r="T591" s="140">
        <f>S591*H591</f>
        <v>0</v>
      </c>
      <c r="U591" s="141" t="s">
        <v>19</v>
      </c>
      <c r="AR591" s="142" t="s">
        <v>220</v>
      </c>
      <c r="AT591" s="142" t="s">
        <v>174</v>
      </c>
      <c r="AU591" s="142" t="s">
        <v>84</v>
      </c>
      <c r="AY591" s="18" t="s">
        <v>172</v>
      </c>
      <c r="BE591" s="143">
        <f>IF(N591="základní",J591,0)</f>
        <v>0</v>
      </c>
      <c r="BF591" s="143">
        <f>IF(N591="snížená",J591,0)</f>
        <v>0</v>
      </c>
      <c r="BG591" s="143">
        <f>IF(N591="zákl. přenesená",J591,0)</f>
        <v>0</v>
      </c>
      <c r="BH591" s="143">
        <f>IF(N591="sníž. přenesená",J591,0)</f>
        <v>0</v>
      </c>
      <c r="BI591" s="143">
        <f>IF(N591="nulová",J591,0)</f>
        <v>0</v>
      </c>
      <c r="BJ591" s="18" t="s">
        <v>82</v>
      </c>
      <c r="BK591" s="143">
        <f>ROUND(I591*H591,2)</f>
        <v>0</v>
      </c>
      <c r="BL591" s="18" t="s">
        <v>220</v>
      </c>
      <c r="BM591" s="142" t="s">
        <v>648</v>
      </c>
    </row>
    <row r="592" spans="2:65" s="1" customFormat="1">
      <c r="B592" s="33"/>
      <c r="D592" s="144" t="s">
        <v>180</v>
      </c>
      <c r="F592" s="145" t="s">
        <v>649</v>
      </c>
      <c r="I592" s="146"/>
      <c r="L592" s="33"/>
      <c r="M592" s="147"/>
      <c r="U592" s="54"/>
      <c r="AT592" s="18" t="s">
        <v>180</v>
      </c>
      <c r="AU592" s="18" t="s">
        <v>84</v>
      </c>
    </row>
    <row r="593" spans="2:65" s="12" customFormat="1">
      <c r="B593" s="148"/>
      <c r="D593" s="149" t="s">
        <v>182</v>
      </c>
      <c r="E593" s="150" t="s">
        <v>19</v>
      </c>
      <c r="F593" s="151" t="s">
        <v>598</v>
      </c>
      <c r="H593" s="150" t="s">
        <v>19</v>
      </c>
      <c r="I593" s="152"/>
      <c r="L593" s="148"/>
      <c r="M593" s="153"/>
      <c r="U593" s="154"/>
      <c r="AT593" s="150" t="s">
        <v>182</v>
      </c>
      <c r="AU593" s="150" t="s">
        <v>84</v>
      </c>
      <c r="AV593" s="12" t="s">
        <v>82</v>
      </c>
      <c r="AW593" s="12" t="s">
        <v>37</v>
      </c>
      <c r="AX593" s="12" t="s">
        <v>75</v>
      </c>
      <c r="AY593" s="150" t="s">
        <v>172</v>
      </c>
    </row>
    <row r="594" spans="2:65" s="12" customFormat="1">
      <c r="B594" s="148"/>
      <c r="D594" s="149" t="s">
        <v>182</v>
      </c>
      <c r="E594" s="150" t="s">
        <v>19</v>
      </c>
      <c r="F594" s="151" t="s">
        <v>603</v>
      </c>
      <c r="H594" s="150" t="s">
        <v>19</v>
      </c>
      <c r="I594" s="152"/>
      <c r="L594" s="148"/>
      <c r="M594" s="153"/>
      <c r="U594" s="154"/>
      <c r="AT594" s="150" t="s">
        <v>182</v>
      </c>
      <c r="AU594" s="150" t="s">
        <v>84</v>
      </c>
      <c r="AV594" s="12" t="s">
        <v>82</v>
      </c>
      <c r="AW594" s="12" t="s">
        <v>37</v>
      </c>
      <c r="AX594" s="12" t="s">
        <v>75</v>
      </c>
      <c r="AY594" s="150" t="s">
        <v>172</v>
      </c>
    </row>
    <row r="595" spans="2:65" s="13" customFormat="1">
      <c r="B595" s="155"/>
      <c r="D595" s="149" t="s">
        <v>182</v>
      </c>
      <c r="E595" s="156" t="s">
        <v>19</v>
      </c>
      <c r="F595" s="157" t="s">
        <v>92</v>
      </c>
      <c r="H595" s="158">
        <v>3</v>
      </c>
      <c r="I595" s="159"/>
      <c r="L595" s="155"/>
      <c r="M595" s="160"/>
      <c r="U595" s="161"/>
      <c r="AT595" s="156" t="s">
        <v>182</v>
      </c>
      <c r="AU595" s="156" t="s">
        <v>84</v>
      </c>
      <c r="AV595" s="13" t="s">
        <v>84</v>
      </c>
      <c r="AW595" s="13" t="s">
        <v>37</v>
      </c>
      <c r="AX595" s="13" t="s">
        <v>75</v>
      </c>
      <c r="AY595" s="156" t="s">
        <v>172</v>
      </c>
    </row>
    <row r="596" spans="2:65" s="14" customFormat="1">
      <c r="B596" s="162"/>
      <c r="D596" s="149" t="s">
        <v>182</v>
      </c>
      <c r="E596" s="163" t="s">
        <v>19</v>
      </c>
      <c r="F596" s="164" t="s">
        <v>185</v>
      </c>
      <c r="H596" s="165">
        <v>3</v>
      </c>
      <c r="I596" s="166"/>
      <c r="L596" s="162"/>
      <c r="M596" s="167"/>
      <c r="U596" s="168"/>
      <c r="AT596" s="163" t="s">
        <v>182</v>
      </c>
      <c r="AU596" s="163" t="s">
        <v>84</v>
      </c>
      <c r="AV596" s="14" t="s">
        <v>179</v>
      </c>
      <c r="AW596" s="14" t="s">
        <v>37</v>
      </c>
      <c r="AX596" s="14" t="s">
        <v>82</v>
      </c>
      <c r="AY596" s="163" t="s">
        <v>172</v>
      </c>
    </row>
    <row r="597" spans="2:65" s="1" customFormat="1" ht="24.2" customHeight="1">
      <c r="B597" s="33"/>
      <c r="C597" s="131" t="s">
        <v>449</v>
      </c>
      <c r="D597" s="131" t="s">
        <v>174</v>
      </c>
      <c r="E597" s="132" t="s">
        <v>650</v>
      </c>
      <c r="F597" s="133" t="s">
        <v>651</v>
      </c>
      <c r="G597" s="134" t="s">
        <v>177</v>
      </c>
      <c r="H597" s="135">
        <v>96.8</v>
      </c>
      <c r="I597" s="136"/>
      <c r="J597" s="137">
        <f>ROUND(I597*H597,2)</f>
        <v>0</v>
      </c>
      <c r="K597" s="133" t="s">
        <v>178</v>
      </c>
      <c r="L597" s="33"/>
      <c r="M597" s="138" t="s">
        <v>19</v>
      </c>
      <c r="N597" s="139" t="s">
        <v>46</v>
      </c>
      <c r="P597" s="140">
        <f>O597*H597</f>
        <v>0</v>
      </c>
      <c r="Q597" s="140">
        <v>0</v>
      </c>
      <c r="R597" s="140">
        <f>Q597*H597</f>
        <v>0</v>
      </c>
      <c r="S597" s="140">
        <v>0</v>
      </c>
      <c r="T597" s="140">
        <f>S597*H597</f>
        <v>0</v>
      </c>
      <c r="U597" s="141" t="s">
        <v>19</v>
      </c>
      <c r="AR597" s="142" t="s">
        <v>220</v>
      </c>
      <c r="AT597" s="142" t="s">
        <v>174</v>
      </c>
      <c r="AU597" s="142" t="s">
        <v>84</v>
      </c>
      <c r="AY597" s="18" t="s">
        <v>172</v>
      </c>
      <c r="BE597" s="143">
        <f>IF(N597="základní",J597,0)</f>
        <v>0</v>
      </c>
      <c r="BF597" s="143">
        <f>IF(N597="snížená",J597,0)</f>
        <v>0</v>
      </c>
      <c r="BG597" s="143">
        <f>IF(N597="zákl. přenesená",J597,0)</f>
        <v>0</v>
      </c>
      <c r="BH597" s="143">
        <f>IF(N597="sníž. přenesená",J597,0)</f>
        <v>0</v>
      </c>
      <c r="BI597" s="143">
        <f>IF(N597="nulová",J597,0)</f>
        <v>0</v>
      </c>
      <c r="BJ597" s="18" t="s">
        <v>82</v>
      </c>
      <c r="BK597" s="143">
        <f>ROUND(I597*H597,2)</f>
        <v>0</v>
      </c>
      <c r="BL597" s="18" t="s">
        <v>220</v>
      </c>
      <c r="BM597" s="142" t="s">
        <v>652</v>
      </c>
    </row>
    <row r="598" spans="2:65" s="1" customFormat="1">
      <c r="B598" s="33"/>
      <c r="D598" s="144" t="s">
        <v>180</v>
      </c>
      <c r="F598" s="145" t="s">
        <v>653</v>
      </c>
      <c r="I598" s="146"/>
      <c r="L598" s="33"/>
      <c r="M598" s="147"/>
      <c r="U598" s="54"/>
      <c r="AT598" s="18" t="s">
        <v>180</v>
      </c>
      <c r="AU598" s="18" t="s">
        <v>84</v>
      </c>
    </row>
    <row r="599" spans="2:65" s="12" customFormat="1">
      <c r="B599" s="148"/>
      <c r="D599" s="149" t="s">
        <v>182</v>
      </c>
      <c r="E599" s="150" t="s">
        <v>19</v>
      </c>
      <c r="F599" s="151" t="s">
        <v>598</v>
      </c>
      <c r="H599" s="150" t="s">
        <v>19</v>
      </c>
      <c r="I599" s="152"/>
      <c r="L599" s="148"/>
      <c r="M599" s="153"/>
      <c r="U599" s="154"/>
      <c r="AT599" s="150" t="s">
        <v>182</v>
      </c>
      <c r="AU599" s="150" t="s">
        <v>84</v>
      </c>
      <c r="AV599" s="12" t="s">
        <v>82</v>
      </c>
      <c r="AW599" s="12" t="s">
        <v>37</v>
      </c>
      <c r="AX599" s="12" t="s">
        <v>75</v>
      </c>
      <c r="AY599" s="150" t="s">
        <v>172</v>
      </c>
    </row>
    <row r="600" spans="2:65" s="12" customFormat="1">
      <c r="B600" s="148"/>
      <c r="D600" s="149" t="s">
        <v>182</v>
      </c>
      <c r="E600" s="150" t="s">
        <v>19</v>
      </c>
      <c r="F600" s="151" t="s">
        <v>603</v>
      </c>
      <c r="H600" s="150" t="s">
        <v>19</v>
      </c>
      <c r="I600" s="152"/>
      <c r="L600" s="148"/>
      <c r="M600" s="153"/>
      <c r="U600" s="154"/>
      <c r="AT600" s="150" t="s">
        <v>182</v>
      </c>
      <c r="AU600" s="150" t="s">
        <v>84</v>
      </c>
      <c r="AV600" s="12" t="s">
        <v>82</v>
      </c>
      <c r="AW600" s="12" t="s">
        <v>37</v>
      </c>
      <c r="AX600" s="12" t="s">
        <v>75</v>
      </c>
      <c r="AY600" s="150" t="s">
        <v>172</v>
      </c>
    </row>
    <row r="601" spans="2:65" s="13" customFormat="1">
      <c r="B601" s="155"/>
      <c r="D601" s="149" t="s">
        <v>182</v>
      </c>
      <c r="E601" s="156" t="s">
        <v>19</v>
      </c>
      <c r="F601" s="157" t="s">
        <v>605</v>
      </c>
      <c r="H601" s="158">
        <v>96.8</v>
      </c>
      <c r="I601" s="159"/>
      <c r="L601" s="155"/>
      <c r="M601" s="160"/>
      <c r="U601" s="161"/>
      <c r="AT601" s="156" t="s">
        <v>182</v>
      </c>
      <c r="AU601" s="156" t="s">
        <v>84</v>
      </c>
      <c r="AV601" s="13" t="s">
        <v>84</v>
      </c>
      <c r="AW601" s="13" t="s">
        <v>37</v>
      </c>
      <c r="AX601" s="13" t="s">
        <v>75</v>
      </c>
      <c r="AY601" s="156" t="s">
        <v>172</v>
      </c>
    </row>
    <row r="602" spans="2:65" s="14" customFormat="1">
      <c r="B602" s="162"/>
      <c r="D602" s="149" t="s">
        <v>182</v>
      </c>
      <c r="E602" s="163" t="s">
        <v>19</v>
      </c>
      <c r="F602" s="164" t="s">
        <v>185</v>
      </c>
      <c r="H602" s="165">
        <v>96.8</v>
      </c>
      <c r="I602" s="166"/>
      <c r="L602" s="162"/>
      <c r="M602" s="167"/>
      <c r="U602" s="168"/>
      <c r="AT602" s="163" t="s">
        <v>182</v>
      </c>
      <c r="AU602" s="163" t="s">
        <v>84</v>
      </c>
      <c r="AV602" s="14" t="s">
        <v>179</v>
      </c>
      <c r="AW602" s="14" t="s">
        <v>37</v>
      </c>
      <c r="AX602" s="14" t="s">
        <v>82</v>
      </c>
      <c r="AY602" s="163" t="s">
        <v>172</v>
      </c>
    </row>
    <row r="603" spans="2:65" s="1" customFormat="1" ht="21.75" customHeight="1">
      <c r="B603" s="33"/>
      <c r="C603" s="131" t="s">
        <v>654</v>
      </c>
      <c r="D603" s="131" t="s">
        <v>174</v>
      </c>
      <c r="E603" s="132" t="s">
        <v>655</v>
      </c>
      <c r="F603" s="133" t="s">
        <v>656</v>
      </c>
      <c r="G603" s="134" t="s">
        <v>177</v>
      </c>
      <c r="H603" s="135">
        <v>1</v>
      </c>
      <c r="I603" s="136"/>
      <c r="J603" s="137">
        <f>ROUND(I603*H603,2)</f>
        <v>0</v>
      </c>
      <c r="K603" s="133" t="s">
        <v>178</v>
      </c>
      <c r="L603" s="33"/>
      <c r="M603" s="138" t="s">
        <v>19</v>
      </c>
      <c r="N603" s="139" t="s">
        <v>46</v>
      </c>
      <c r="P603" s="140">
        <f>O603*H603</f>
        <v>0</v>
      </c>
      <c r="Q603" s="140">
        <v>0</v>
      </c>
      <c r="R603" s="140">
        <f>Q603*H603</f>
        <v>0</v>
      </c>
      <c r="S603" s="140">
        <v>0</v>
      </c>
      <c r="T603" s="140">
        <f>S603*H603</f>
        <v>0</v>
      </c>
      <c r="U603" s="141" t="s">
        <v>19</v>
      </c>
      <c r="AR603" s="142" t="s">
        <v>220</v>
      </c>
      <c r="AT603" s="142" t="s">
        <v>174</v>
      </c>
      <c r="AU603" s="142" t="s">
        <v>84</v>
      </c>
      <c r="AY603" s="18" t="s">
        <v>172</v>
      </c>
      <c r="BE603" s="143">
        <f>IF(N603="základní",J603,0)</f>
        <v>0</v>
      </c>
      <c r="BF603" s="143">
        <f>IF(N603="snížená",J603,0)</f>
        <v>0</v>
      </c>
      <c r="BG603" s="143">
        <f>IF(N603="zákl. přenesená",J603,0)</f>
        <v>0</v>
      </c>
      <c r="BH603" s="143">
        <f>IF(N603="sníž. přenesená",J603,0)</f>
        <v>0</v>
      </c>
      <c r="BI603" s="143">
        <f>IF(N603="nulová",J603,0)</f>
        <v>0</v>
      </c>
      <c r="BJ603" s="18" t="s">
        <v>82</v>
      </c>
      <c r="BK603" s="143">
        <f>ROUND(I603*H603,2)</f>
        <v>0</v>
      </c>
      <c r="BL603" s="18" t="s">
        <v>220</v>
      </c>
      <c r="BM603" s="142" t="s">
        <v>657</v>
      </c>
    </row>
    <row r="604" spans="2:65" s="1" customFormat="1">
      <c r="B604" s="33"/>
      <c r="D604" s="144" t="s">
        <v>180</v>
      </c>
      <c r="F604" s="145" t="s">
        <v>658</v>
      </c>
      <c r="I604" s="146"/>
      <c r="L604" s="33"/>
      <c r="M604" s="147"/>
      <c r="U604" s="54"/>
      <c r="AT604" s="18" t="s">
        <v>180</v>
      </c>
      <c r="AU604" s="18" t="s">
        <v>84</v>
      </c>
    </row>
    <row r="605" spans="2:65" s="12" customFormat="1">
      <c r="B605" s="148"/>
      <c r="D605" s="149" t="s">
        <v>182</v>
      </c>
      <c r="E605" s="150" t="s">
        <v>19</v>
      </c>
      <c r="F605" s="151" t="s">
        <v>323</v>
      </c>
      <c r="H605" s="150" t="s">
        <v>19</v>
      </c>
      <c r="I605" s="152"/>
      <c r="L605" s="148"/>
      <c r="M605" s="153"/>
      <c r="U605" s="154"/>
      <c r="AT605" s="150" t="s">
        <v>182</v>
      </c>
      <c r="AU605" s="150" t="s">
        <v>84</v>
      </c>
      <c r="AV605" s="12" t="s">
        <v>82</v>
      </c>
      <c r="AW605" s="12" t="s">
        <v>37</v>
      </c>
      <c r="AX605" s="12" t="s">
        <v>75</v>
      </c>
      <c r="AY605" s="150" t="s">
        <v>172</v>
      </c>
    </row>
    <row r="606" spans="2:65" s="13" customFormat="1">
      <c r="B606" s="155"/>
      <c r="D606" s="149" t="s">
        <v>182</v>
      </c>
      <c r="E606" s="156" t="s">
        <v>19</v>
      </c>
      <c r="F606" s="157" t="s">
        <v>82</v>
      </c>
      <c r="H606" s="158">
        <v>1</v>
      </c>
      <c r="I606" s="159"/>
      <c r="L606" s="155"/>
      <c r="M606" s="160"/>
      <c r="U606" s="161"/>
      <c r="AT606" s="156" t="s">
        <v>182</v>
      </c>
      <c r="AU606" s="156" t="s">
        <v>84</v>
      </c>
      <c r="AV606" s="13" t="s">
        <v>84</v>
      </c>
      <c r="AW606" s="13" t="s">
        <v>37</v>
      </c>
      <c r="AX606" s="13" t="s">
        <v>75</v>
      </c>
      <c r="AY606" s="156" t="s">
        <v>172</v>
      </c>
    </row>
    <row r="607" spans="2:65" s="14" customFormat="1">
      <c r="B607" s="162"/>
      <c r="D607" s="149" t="s">
        <v>182</v>
      </c>
      <c r="E607" s="163" t="s">
        <v>19</v>
      </c>
      <c r="F607" s="164" t="s">
        <v>185</v>
      </c>
      <c r="H607" s="165">
        <v>1</v>
      </c>
      <c r="I607" s="166"/>
      <c r="L607" s="162"/>
      <c r="M607" s="167"/>
      <c r="U607" s="168"/>
      <c r="AT607" s="163" t="s">
        <v>182</v>
      </c>
      <c r="AU607" s="163" t="s">
        <v>84</v>
      </c>
      <c r="AV607" s="14" t="s">
        <v>179</v>
      </c>
      <c r="AW607" s="14" t="s">
        <v>37</v>
      </c>
      <c r="AX607" s="14" t="s">
        <v>82</v>
      </c>
      <c r="AY607" s="163" t="s">
        <v>172</v>
      </c>
    </row>
    <row r="608" spans="2:65" s="1" customFormat="1" ht="21.75" customHeight="1">
      <c r="B608" s="33"/>
      <c r="C608" s="131" t="s">
        <v>455</v>
      </c>
      <c r="D608" s="131" t="s">
        <v>174</v>
      </c>
      <c r="E608" s="132" t="s">
        <v>659</v>
      </c>
      <c r="F608" s="133" t="s">
        <v>660</v>
      </c>
      <c r="G608" s="134" t="s">
        <v>177</v>
      </c>
      <c r="H608" s="135">
        <v>188.7</v>
      </c>
      <c r="I608" s="136"/>
      <c r="J608" s="137">
        <f>ROUND(I608*H608,2)</f>
        <v>0</v>
      </c>
      <c r="K608" s="133" t="s">
        <v>178</v>
      </c>
      <c r="L608" s="33"/>
      <c r="M608" s="138" t="s">
        <v>19</v>
      </c>
      <c r="N608" s="139" t="s">
        <v>46</v>
      </c>
      <c r="P608" s="140">
        <f>O608*H608</f>
        <v>0</v>
      </c>
      <c r="Q608" s="140">
        <v>0</v>
      </c>
      <c r="R608" s="140">
        <f>Q608*H608</f>
        <v>0</v>
      </c>
      <c r="S608" s="140">
        <v>0</v>
      </c>
      <c r="T608" s="140">
        <f>S608*H608</f>
        <v>0</v>
      </c>
      <c r="U608" s="141" t="s">
        <v>19</v>
      </c>
      <c r="AR608" s="142" t="s">
        <v>220</v>
      </c>
      <c r="AT608" s="142" t="s">
        <v>174</v>
      </c>
      <c r="AU608" s="142" t="s">
        <v>84</v>
      </c>
      <c r="AY608" s="18" t="s">
        <v>172</v>
      </c>
      <c r="BE608" s="143">
        <f>IF(N608="základní",J608,0)</f>
        <v>0</v>
      </c>
      <c r="BF608" s="143">
        <f>IF(N608="snížená",J608,0)</f>
        <v>0</v>
      </c>
      <c r="BG608" s="143">
        <f>IF(N608="zákl. přenesená",J608,0)</f>
        <v>0</v>
      </c>
      <c r="BH608" s="143">
        <f>IF(N608="sníž. přenesená",J608,0)</f>
        <v>0</v>
      </c>
      <c r="BI608" s="143">
        <f>IF(N608="nulová",J608,0)</f>
        <v>0</v>
      </c>
      <c r="BJ608" s="18" t="s">
        <v>82</v>
      </c>
      <c r="BK608" s="143">
        <f>ROUND(I608*H608,2)</f>
        <v>0</v>
      </c>
      <c r="BL608" s="18" t="s">
        <v>220</v>
      </c>
      <c r="BM608" s="142" t="s">
        <v>661</v>
      </c>
    </row>
    <row r="609" spans="2:65" s="1" customFormat="1">
      <c r="B609" s="33"/>
      <c r="D609" s="144" t="s">
        <v>180</v>
      </c>
      <c r="F609" s="145" t="s">
        <v>662</v>
      </c>
      <c r="I609" s="146"/>
      <c r="L609" s="33"/>
      <c r="M609" s="147"/>
      <c r="U609" s="54"/>
      <c r="AT609" s="18" t="s">
        <v>180</v>
      </c>
      <c r="AU609" s="18" t="s">
        <v>84</v>
      </c>
    </row>
    <row r="610" spans="2:65" s="12" customFormat="1">
      <c r="B610" s="148"/>
      <c r="D610" s="149" t="s">
        <v>182</v>
      </c>
      <c r="E610" s="150" t="s">
        <v>19</v>
      </c>
      <c r="F610" s="151" t="s">
        <v>360</v>
      </c>
      <c r="H610" s="150" t="s">
        <v>19</v>
      </c>
      <c r="I610" s="152"/>
      <c r="L610" s="148"/>
      <c r="M610" s="153"/>
      <c r="U610" s="154"/>
      <c r="AT610" s="150" t="s">
        <v>182</v>
      </c>
      <c r="AU610" s="150" t="s">
        <v>84</v>
      </c>
      <c r="AV610" s="12" t="s">
        <v>82</v>
      </c>
      <c r="AW610" s="12" t="s">
        <v>37</v>
      </c>
      <c r="AX610" s="12" t="s">
        <v>75</v>
      </c>
      <c r="AY610" s="150" t="s">
        <v>172</v>
      </c>
    </row>
    <row r="611" spans="2:65" s="12" customFormat="1">
      <c r="B611" s="148"/>
      <c r="D611" s="149" t="s">
        <v>182</v>
      </c>
      <c r="E611" s="150" t="s">
        <v>19</v>
      </c>
      <c r="F611" s="151" t="s">
        <v>663</v>
      </c>
      <c r="H611" s="150" t="s">
        <v>19</v>
      </c>
      <c r="I611" s="152"/>
      <c r="L611" s="148"/>
      <c r="M611" s="153"/>
      <c r="U611" s="154"/>
      <c r="AT611" s="150" t="s">
        <v>182</v>
      </c>
      <c r="AU611" s="150" t="s">
        <v>84</v>
      </c>
      <c r="AV611" s="12" t="s">
        <v>82</v>
      </c>
      <c r="AW611" s="12" t="s">
        <v>37</v>
      </c>
      <c r="AX611" s="12" t="s">
        <v>75</v>
      </c>
      <c r="AY611" s="150" t="s">
        <v>172</v>
      </c>
    </row>
    <row r="612" spans="2:65" s="13" customFormat="1">
      <c r="B612" s="155"/>
      <c r="D612" s="149" t="s">
        <v>182</v>
      </c>
      <c r="E612" s="156" t="s">
        <v>19</v>
      </c>
      <c r="F612" s="157" t="s">
        <v>664</v>
      </c>
      <c r="H612" s="158">
        <v>4.5</v>
      </c>
      <c r="I612" s="159"/>
      <c r="L612" s="155"/>
      <c r="M612" s="160"/>
      <c r="U612" s="161"/>
      <c r="AT612" s="156" t="s">
        <v>182</v>
      </c>
      <c r="AU612" s="156" t="s">
        <v>84</v>
      </c>
      <c r="AV612" s="13" t="s">
        <v>84</v>
      </c>
      <c r="AW612" s="13" t="s">
        <v>37</v>
      </c>
      <c r="AX612" s="13" t="s">
        <v>75</v>
      </c>
      <c r="AY612" s="156" t="s">
        <v>172</v>
      </c>
    </row>
    <row r="613" spans="2:65" s="13" customFormat="1">
      <c r="B613" s="155"/>
      <c r="D613" s="149" t="s">
        <v>182</v>
      </c>
      <c r="E613" s="156" t="s">
        <v>19</v>
      </c>
      <c r="F613" s="157" t="s">
        <v>665</v>
      </c>
      <c r="H613" s="158">
        <v>4.5</v>
      </c>
      <c r="I613" s="159"/>
      <c r="L613" s="155"/>
      <c r="M613" s="160"/>
      <c r="U613" s="161"/>
      <c r="AT613" s="156" t="s">
        <v>182</v>
      </c>
      <c r="AU613" s="156" t="s">
        <v>84</v>
      </c>
      <c r="AV613" s="13" t="s">
        <v>84</v>
      </c>
      <c r="AW613" s="13" t="s">
        <v>37</v>
      </c>
      <c r="AX613" s="13" t="s">
        <v>75</v>
      </c>
      <c r="AY613" s="156" t="s">
        <v>172</v>
      </c>
    </row>
    <row r="614" spans="2:65" s="12" customFormat="1">
      <c r="B614" s="148"/>
      <c r="D614" s="149" t="s">
        <v>182</v>
      </c>
      <c r="E614" s="150" t="s">
        <v>19</v>
      </c>
      <c r="F614" s="151" t="s">
        <v>663</v>
      </c>
      <c r="H614" s="150" t="s">
        <v>19</v>
      </c>
      <c r="I614" s="152"/>
      <c r="L614" s="148"/>
      <c r="M614" s="153"/>
      <c r="U614" s="154"/>
      <c r="AT614" s="150" t="s">
        <v>182</v>
      </c>
      <c r="AU614" s="150" t="s">
        <v>84</v>
      </c>
      <c r="AV614" s="12" t="s">
        <v>82</v>
      </c>
      <c r="AW614" s="12" t="s">
        <v>37</v>
      </c>
      <c r="AX614" s="12" t="s">
        <v>75</v>
      </c>
      <c r="AY614" s="150" t="s">
        <v>172</v>
      </c>
    </row>
    <row r="615" spans="2:65" s="13" customFormat="1">
      <c r="B615" s="155"/>
      <c r="D615" s="149" t="s">
        <v>182</v>
      </c>
      <c r="E615" s="156" t="s">
        <v>19</v>
      </c>
      <c r="F615" s="157" t="s">
        <v>362</v>
      </c>
      <c r="H615" s="158">
        <v>119.8</v>
      </c>
      <c r="I615" s="159"/>
      <c r="L615" s="155"/>
      <c r="M615" s="160"/>
      <c r="U615" s="161"/>
      <c r="AT615" s="156" t="s">
        <v>182</v>
      </c>
      <c r="AU615" s="156" t="s">
        <v>84</v>
      </c>
      <c r="AV615" s="13" t="s">
        <v>84</v>
      </c>
      <c r="AW615" s="13" t="s">
        <v>37</v>
      </c>
      <c r="AX615" s="13" t="s">
        <v>75</v>
      </c>
      <c r="AY615" s="156" t="s">
        <v>172</v>
      </c>
    </row>
    <row r="616" spans="2:65" s="13" customFormat="1">
      <c r="B616" s="155"/>
      <c r="D616" s="149" t="s">
        <v>182</v>
      </c>
      <c r="E616" s="156" t="s">
        <v>19</v>
      </c>
      <c r="F616" s="157" t="s">
        <v>666</v>
      </c>
      <c r="H616" s="158">
        <v>59.9</v>
      </c>
      <c r="I616" s="159"/>
      <c r="L616" s="155"/>
      <c r="M616" s="160"/>
      <c r="U616" s="161"/>
      <c r="AT616" s="156" t="s">
        <v>182</v>
      </c>
      <c r="AU616" s="156" t="s">
        <v>84</v>
      </c>
      <c r="AV616" s="13" t="s">
        <v>84</v>
      </c>
      <c r="AW616" s="13" t="s">
        <v>37</v>
      </c>
      <c r="AX616" s="13" t="s">
        <v>75</v>
      </c>
      <c r="AY616" s="156" t="s">
        <v>172</v>
      </c>
    </row>
    <row r="617" spans="2:65" s="14" customFormat="1">
      <c r="B617" s="162"/>
      <c r="D617" s="149" t="s">
        <v>182</v>
      </c>
      <c r="E617" s="163" t="s">
        <v>19</v>
      </c>
      <c r="F617" s="164" t="s">
        <v>185</v>
      </c>
      <c r="H617" s="165">
        <v>188.70000000000002</v>
      </c>
      <c r="I617" s="166"/>
      <c r="L617" s="162"/>
      <c r="M617" s="167"/>
      <c r="U617" s="168"/>
      <c r="AT617" s="163" t="s">
        <v>182</v>
      </c>
      <c r="AU617" s="163" t="s">
        <v>84</v>
      </c>
      <c r="AV617" s="14" t="s">
        <v>179</v>
      </c>
      <c r="AW617" s="14" t="s">
        <v>37</v>
      </c>
      <c r="AX617" s="14" t="s">
        <v>82</v>
      </c>
      <c r="AY617" s="163" t="s">
        <v>172</v>
      </c>
    </row>
    <row r="618" spans="2:65" s="11" customFormat="1" ht="22.9" customHeight="1">
      <c r="B618" s="119"/>
      <c r="D618" s="120" t="s">
        <v>74</v>
      </c>
      <c r="E618" s="129" t="s">
        <v>667</v>
      </c>
      <c r="F618" s="129" t="s">
        <v>668</v>
      </c>
      <c r="I618" s="122"/>
      <c r="J618" s="130">
        <f>BK618</f>
        <v>0</v>
      </c>
      <c r="L618" s="119"/>
      <c r="M618" s="124"/>
      <c r="P618" s="125">
        <f>SUM(P619:P651)</f>
        <v>0</v>
      </c>
      <c r="R618" s="125">
        <f>SUM(R619:R651)</f>
        <v>0</v>
      </c>
      <c r="T618" s="125">
        <f>SUM(T619:T651)</f>
        <v>0</v>
      </c>
      <c r="U618" s="126"/>
      <c r="AR618" s="120" t="s">
        <v>84</v>
      </c>
      <c r="AT618" s="127" t="s">
        <v>74</v>
      </c>
      <c r="AU618" s="127" t="s">
        <v>82</v>
      </c>
      <c r="AY618" s="120" t="s">
        <v>172</v>
      </c>
      <c r="BK618" s="128">
        <f>SUM(BK619:BK651)</f>
        <v>0</v>
      </c>
    </row>
    <row r="619" spans="2:65" s="1" customFormat="1" ht="16.5" customHeight="1">
      <c r="B619" s="33"/>
      <c r="C619" s="131" t="s">
        <v>669</v>
      </c>
      <c r="D619" s="131" t="s">
        <v>174</v>
      </c>
      <c r="E619" s="132" t="s">
        <v>670</v>
      </c>
      <c r="F619" s="133" t="s">
        <v>671</v>
      </c>
      <c r="G619" s="134" t="s">
        <v>177</v>
      </c>
      <c r="H619" s="135">
        <v>26.4</v>
      </c>
      <c r="I619" s="136"/>
      <c r="J619" s="137">
        <f>ROUND(I619*H619,2)</f>
        <v>0</v>
      </c>
      <c r="K619" s="133" t="s">
        <v>178</v>
      </c>
      <c r="L619" s="33"/>
      <c r="M619" s="138" t="s">
        <v>19</v>
      </c>
      <c r="N619" s="139" t="s">
        <v>46</v>
      </c>
      <c r="P619" s="140">
        <f>O619*H619</f>
        <v>0</v>
      </c>
      <c r="Q619" s="140">
        <v>0</v>
      </c>
      <c r="R619" s="140">
        <f>Q619*H619</f>
        <v>0</v>
      </c>
      <c r="S619" s="140">
        <v>0</v>
      </c>
      <c r="T619" s="140">
        <f>S619*H619</f>
        <v>0</v>
      </c>
      <c r="U619" s="141" t="s">
        <v>19</v>
      </c>
      <c r="AR619" s="142" t="s">
        <v>220</v>
      </c>
      <c r="AT619" s="142" t="s">
        <v>174</v>
      </c>
      <c r="AU619" s="142" t="s">
        <v>84</v>
      </c>
      <c r="AY619" s="18" t="s">
        <v>172</v>
      </c>
      <c r="BE619" s="143">
        <f>IF(N619="základní",J619,0)</f>
        <v>0</v>
      </c>
      <c r="BF619" s="143">
        <f>IF(N619="snížená",J619,0)</f>
        <v>0</v>
      </c>
      <c r="BG619" s="143">
        <f>IF(N619="zákl. přenesená",J619,0)</f>
        <v>0</v>
      </c>
      <c r="BH619" s="143">
        <f>IF(N619="sníž. přenesená",J619,0)</f>
        <v>0</v>
      </c>
      <c r="BI619" s="143">
        <f>IF(N619="nulová",J619,0)</f>
        <v>0</v>
      </c>
      <c r="BJ619" s="18" t="s">
        <v>82</v>
      </c>
      <c r="BK619" s="143">
        <f>ROUND(I619*H619,2)</f>
        <v>0</v>
      </c>
      <c r="BL619" s="18" t="s">
        <v>220</v>
      </c>
      <c r="BM619" s="142" t="s">
        <v>672</v>
      </c>
    </row>
    <row r="620" spans="2:65" s="1" customFormat="1">
      <c r="B620" s="33"/>
      <c r="D620" s="144" t="s">
        <v>180</v>
      </c>
      <c r="F620" s="145" t="s">
        <v>673</v>
      </c>
      <c r="I620" s="146"/>
      <c r="L620" s="33"/>
      <c r="M620" s="147"/>
      <c r="U620" s="54"/>
      <c r="AT620" s="18" t="s">
        <v>180</v>
      </c>
      <c r="AU620" s="18" t="s">
        <v>84</v>
      </c>
    </row>
    <row r="621" spans="2:65" s="12" customFormat="1">
      <c r="B621" s="148"/>
      <c r="D621" s="149" t="s">
        <v>182</v>
      </c>
      <c r="E621" s="150" t="s">
        <v>19</v>
      </c>
      <c r="F621" s="151" t="s">
        <v>265</v>
      </c>
      <c r="H621" s="150" t="s">
        <v>19</v>
      </c>
      <c r="I621" s="152"/>
      <c r="L621" s="148"/>
      <c r="M621" s="153"/>
      <c r="U621" s="154"/>
      <c r="AT621" s="150" t="s">
        <v>182</v>
      </c>
      <c r="AU621" s="150" t="s">
        <v>84</v>
      </c>
      <c r="AV621" s="12" t="s">
        <v>82</v>
      </c>
      <c r="AW621" s="12" t="s">
        <v>37</v>
      </c>
      <c r="AX621" s="12" t="s">
        <v>75</v>
      </c>
      <c r="AY621" s="150" t="s">
        <v>172</v>
      </c>
    </row>
    <row r="622" spans="2:65" s="12" customFormat="1">
      <c r="B622" s="148"/>
      <c r="D622" s="149" t="s">
        <v>182</v>
      </c>
      <c r="E622" s="150" t="s">
        <v>19</v>
      </c>
      <c r="F622" s="151" t="s">
        <v>249</v>
      </c>
      <c r="H622" s="150" t="s">
        <v>19</v>
      </c>
      <c r="I622" s="152"/>
      <c r="L622" s="148"/>
      <c r="M622" s="153"/>
      <c r="U622" s="154"/>
      <c r="AT622" s="150" t="s">
        <v>182</v>
      </c>
      <c r="AU622" s="150" t="s">
        <v>84</v>
      </c>
      <c r="AV622" s="12" t="s">
        <v>82</v>
      </c>
      <c r="AW622" s="12" t="s">
        <v>37</v>
      </c>
      <c r="AX622" s="12" t="s">
        <v>75</v>
      </c>
      <c r="AY622" s="150" t="s">
        <v>172</v>
      </c>
    </row>
    <row r="623" spans="2:65" s="13" customFormat="1">
      <c r="B623" s="155"/>
      <c r="D623" s="149" t="s">
        <v>182</v>
      </c>
      <c r="E623" s="156" t="s">
        <v>19</v>
      </c>
      <c r="F623" s="157" t="s">
        <v>674</v>
      </c>
      <c r="H623" s="158">
        <v>13.2</v>
      </c>
      <c r="I623" s="159"/>
      <c r="L623" s="155"/>
      <c r="M623" s="160"/>
      <c r="U623" s="161"/>
      <c r="AT623" s="156" t="s">
        <v>182</v>
      </c>
      <c r="AU623" s="156" t="s">
        <v>84</v>
      </c>
      <c r="AV623" s="13" t="s">
        <v>84</v>
      </c>
      <c r="AW623" s="13" t="s">
        <v>37</v>
      </c>
      <c r="AX623" s="13" t="s">
        <v>75</v>
      </c>
      <c r="AY623" s="156" t="s">
        <v>172</v>
      </c>
    </row>
    <row r="624" spans="2:65" s="15" customFormat="1">
      <c r="B624" s="169"/>
      <c r="D624" s="149" t="s">
        <v>182</v>
      </c>
      <c r="E624" s="170" t="s">
        <v>19</v>
      </c>
      <c r="F624" s="171" t="s">
        <v>248</v>
      </c>
      <c r="H624" s="172">
        <v>13.2</v>
      </c>
      <c r="I624" s="173"/>
      <c r="L624" s="169"/>
      <c r="M624" s="174"/>
      <c r="U624" s="175"/>
      <c r="AT624" s="170" t="s">
        <v>182</v>
      </c>
      <c r="AU624" s="170" t="s">
        <v>84</v>
      </c>
      <c r="AV624" s="15" t="s">
        <v>92</v>
      </c>
      <c r="AW624" s="15" t="s">
        <v>37</v>
      </c>
      <c r="AX624" s="15" t="s">
        <v>75</v>
      </c>
      <c r="AY624" s="170" t="s">
        <v>172</v>
      </c>
    </row>
    <row r="625" spans="2:65" s="12" customFormat="1">
      <c r="B625" s="148"/>
      <c r="D625" s="149" t="s">
        <v>182</v>
      </c>
      <c r="E625" s="150" t="s">
        <v>19</v>
      </c>
      <c r="F625" s="151" t="s">
        <v>256</v>
      </c>
      <c r="H625" s="150" t="s">
        <v>19</v>
      </c>
      <c r="I625" s="152"/>
      <c r="L625" s="148"/>
      <c r="M625" s="153"/>
      <c r="U625" s="154"/>
      <c r="AT625" s="150" t="s">
        <v>182</v>
      </c>
      <c r="AU625" s="150" t="s">
        <v>84</v>
      </c>
      <c r="AV625" s="12" t="s">
        <v>82</v>
      </c>
      <c r="AW625" s="12" t="s">
        <v>37</v>
      </c>
      <c r="AX625" s="12" t="s">
        <v>75</v>
      </c>
      <c r="AY625" s="150" t="s">
        <v>172</v>
      </c>
    </row>
    <row r="626" spans="2:65" s="13" customFormat="1">
      <c r="B626" s="155"/>
      <c r="D626" s="149" t="s">
        <v>182</v>
      </c>
      <c r="E626" s="156" t="s">
        <v>19</v>
      </c>
      <c r="F626" s="157" t="s">
        <v>674</v>
      </c>
      <c r="H626" s="158">
        <v>13.2</v>
      </c>
      <c r="I626" s="159"/>
      <c r="L626" s="155"/>
      <c r="M626" s="160"/>
      <c r="U626" s="161"/>
      <c r="AT626" s="156" t="s">
        <v>182</v>
      </c>
      <c r="AU626" s="156" t="s">
        <v>84</v>
      </c>
      <c r="AV626" s="13" t="s">
        <v>84</v>
      </c>
      <c r="AW626" s="13" t="s">
        <v>37</v>
      </c>
      <c r="AX626" s="13" t="s">
        <v>75</v>
      </c>
      <c r="AY626" s="156" t="s">
        <v>172</v>
      </c>
    </row>
    <row r="627" spans="2:65" s="15" customFormat="1">
      <c r="B627" s="169"/>
      <c r="D627" s="149" t="s">
        <v>182</v>
      </c>
      <c r="E627" s="170" t="s">
        <v>19</v>
      </c>
      <c r="F627" s="171" t="s">
        <v>248</v>
      </c>
      <c r="H627" s="172">
        <v>13.2</v>
      </c>
      <c r="I627" s="173"/>
      <c r="L627" s="169"/>
      <c r="M627" s="174"/>
      <c r="U627" s="175"/>
      <c r="AT627" s="170" t="s">
        <v>182</v>
      </c>
      <c r="AU627" s="170" t="s">
        <v>84</v>
      </c>
      <c r="AV627" s="15" t="s">
        <v>92</v>
      </c>
      <c r="AW627" s="15" t="s">
        <v>37</v>
      </c>
      <c r="AX627" s="15" t="s">
        <v>75</v>
      </c>
      <c r="AY627" s="170" t="s">
        <v>172</v>
      </c>
    </row>
    <row r="628" spans="2:65" s="14" customFormat="1">
      <c r="B628" s="162"/>
      <c r="D628" s="149" t="s">
        <v>182</v>
      </c>
      <c r="E628" s="163" t="s">
        <v>19</v>
      </c>
      <c r="F628" s="164" t="s">
        <v>185</v>
      </c>
      <c r="H628" s="165">
        <v>26.4</v>
      </c>
      <c r="I628" s="166"/>
      <c r="L628" s="162"/>
      <c r="M628" s="167"/>
      <c r="U628" s="168"/>
      <c r="AT628" s="163" t="s">
        <v>182</v>
      </c>
      <c r="AU628" s="163" t="s">
        <v>84</v>
      </c>
      <c r="AV628" s="14" t="s">
        <v>179</v>
      </c>
      <c r="AW628" s="14" t="s">
        <v>37</v>
      </c>
      <c r="AX628" s="14" t="s">
        <v>82</v>
      </c>
      <c r="AY628" s="163" t="s">
        <v>172</v>
      </c>
    </row>
    <row r="629" spans="2:65" s="1" customFormat="1" ht="16.5" customHeight="1">
      <c r="B629" s="33"/>
      <c r="C629" s="131" t="s">
        <v>461</v>
      </c>
      <c r="D629" s="131" t="s">
        <v>174</v>
      </c>
      <c r="E629" s="132" t="s">
        <v>675</v>
      </c>
      <c r="F629" s="133" t="s">
        <v>676</v>
      </c>
      <c r="G629" s="134" t="s">
        <v>460</v>
      </c>
      <c r="H629" s="135">
        <v>12</v>
      </c>
      <c r="I629" s="136"/>
      <c r="J629" s="137">
        <f>ROUND(I629*H629,2)</f>
        <v>0</v>
      </c>
      <c r="K629" s="133" t="s">
        <v>178</v>
      </c>
      <c r="L629" s="33"/>
      <c r="M629" s="138" t="s">
        <v>19</v>
      </c>
      <c r="N629" s="139" t="s">
        <v>46</v>
      </c>
      <c r="P629" s="140">
        <f>O629*H629</f>
        <v>0</v>
      </c>
      <c r="Q629" s="140">
        <v>0</v>
      </c>
      <c r="R629" s="140">
        <f>Q629*H629</f>
        <v>0</v>
      </c>
      <c r="S629" s="140">
        <v>0</v>
      </c>
      <c r="T629" s="140">
        <f>S629*H629</f>
        <v>0</v>
      </c>
      <c r="U629" s="141" t="s">
        <v>19</v>
      </c>
      <c r="AR629" s="142" t="s">
        <v>220</v>
      </c>
      <c r="AT629" s="142" t="s">
        <v>174</v>
      </c>
      <c r="AU629" s="142" t="s">
        <v>84</v>
      </c>
      <c r="AY629" s="18" t="s">
        <v>172</v>
      </c>
      <c r="BE629" s="143">
        <f>IF(N629="základní",J629,0)</f>
        <v>0</v>
      </c>
      <c r="BF629" s="143">
        <f>IF(N629="snížená",J629,0)</f>
        <v>0</v>
      </c>
      <c r="BG629" s="143">
        <f>IF(N629="zákl. přenesená",J629,0)</f>
        <v>0</v>
      </c>
      <c r="BH629" s="143">
        <f>IF(N629="sníž. přenesená",J629,0)</f>
        <v>0</v>
      </c>
      <c r="BI629" s="143">
        <f>IF(N629="nulová",J629,0)</f>
        <v>0</v>
      </c>
      <c r="BJ629" s="18" t="s">
        <v>82</v>
      </c>
      <c r="BK629" s="143">
        <f>ROUND(I629*H629,2)</f>
        <v>0</v>
      </c>
      <c r="BL629" s="18" t="s">
        <v>220</v>
      </c>
      <c r="BM629" s="142" t="s">
        <v>677</v>
      </c>
    </row>
    <row r="630" spans="2:65" s="1" customFormat="1">
      <c r="B630" s="33"/>
      <c r="D630" s="144" t="s">
        <v>180</v>
      </c>
      <c r="F630" s="145" t="s">
        <v>678</v>
      </c>
      <c r="I630" s="146"/>
      <c r="L630" s="33"/>
      <c r="M630" s="147"/>
      <c r="U630" s="54"/>
      <c r="AT630" s="18" t="s">
        <v>180</v>
      </c>
      <c r="AU630" s="18" t="s">
        <v>84</v>
      </c>
    </row>
    <row r="631" spans="2:65" s="12" customFormat="1">
      <c r="B631" s="148"/>
      <c r="D631" s="149" t="s">
        <v>182</v>
      </c>
      <c r="E631" s="150" t="s">
        <v>19</v>
      </c>
      <c r="F631" s="151" t="s">
        <v>265</v>
      </c>
      <c r="H631" s="150" t="s">
        <v>19</v>
      </c>
      <c r="I631" s="152"/>
      <c r="L631" s="148"/>
      <c r="M631" s="153"/>
      <c r="U631" s="154"/>
      <c r="AT631" s="150" t="s">
        <v>182</v>
      </c>
      <c r="AU631" s="150" t="s">
        <v>84</v>
      </c>
      <c r="AV631" s="12" t="s">
        <v>82</v>
      </c>
      <c r="AW631" s="12" t="s">
        <v>37</v>
      </c>
      <c r="AX631" s="12" t="s">
        <v>75</v>
      </c>
      <c r="AY631" s="150" t="s">
        <v>172</v>
      </c>
    </row>
    <row r="632" spans="2:65" s="12" customFormat="1">
      <c r="B632" s="148"/>
      <c r="D632" s="149" t="s">
        <v>182</v>
      </c>
      <c r="E632" s="150" t="s">
        <v>19</v>
      </c>
      <c r="F632" s="151" t="s">
        <v>249</v>
      </c>
      <c r="H632" s="150" t="s">
        <v>19</v>
      </c>
      <c r="I632" s="152"/>
      <c r="L632" s="148"/>
      <c r="M632" s="153"/>
      <c r="U632" s="154"/>
      <c r="AT632" s="150" t="s">
        <v>182</v>
      </c>
      <c r="AU632" s="150" t="s">
        <v>84</v>
      </c>
      <c r="AV632" s="12" t="s">
        <v>82</v>
      </c>
      <c r="AW632" s="12" t="s">
        <v>37</v>
      </c>
      <c r="AX632" s="12" t="s">
        <v>75</v>
      </c>
      <c r="AY632" s="150" t="s">
        <v>172</v>
      </c>
    </row>
    <row r="633" spans="2:65" s="13" customFormat="1">
      <c r="B633" s="155"/>
      <c r="D633" s="149" t="s">
        <v>182</v>
      </c>
      <c r="E633" s="156" t="s">
        <v>19</v>
      </c>
      <c r="F633" s="157" t="s">
        <v>192</v>
      </c>
      <c r="H633" s="158">
        <v>6</v>
      </c>
      <c r="I633" s="159"/>
      <c r="L633" s="155"/>
      <c r="M633" s="160"/>
      <c r="U633" s="161"/>
      <c r="AT633" s="156" t="s">
        <v>182</v>
      </c>
      <c r="AU633" s="156" t="s">
        <v>84</v>
      </c>
      <c r="AV633" s="13" t="s">
        <v>84</v>
      </c>
      <c r="AW633" s="13" t="s">
        <v>37</v>
      </c>
      <c r="AX633" s="13" t="s">
        <v>75</v>
      </c>
      <c r="AY633" s="156" t="s">
        <v>172</v>
      </c>
    </row>
    <row r="634" spans="2:65" s="15" customFormat="1">
      <c r="B634" s="169"/>
      <c r="D634" s="149" t="s">
        <v>182</v>
      </c>
      <c r="E634" s="170" t="s">
        <v>19</v>
      </c>
      <c r="F634" s="171" t="s">
        <v>248</v>
      </c>
      <c r="H634" s="172">
        <v>6</v>
      </c>
      <c r="I634" s="173"/>
      <c r="L634" s="169"/>
      <c r="M634" s="174"/>
      <c r="U634" s="175"/>
      <c r="AT634" s="170" t="s">
        <v>182</v>
      </c>
      <c r="AU634" s="170" t="s">
        <v>84</v>
      </c>
      <c r="AV634" s="15" t="s">
        <v>92</v>
      </c>
      <c r="AW634" s="15" t="s">
        <v>37</v>
      </c>
      <c r="AX634" s="15" t="s">
        <v>75</v>
      </c>
      <c r="AY634" s="170" t="s">
        <v>172</v>
      </c>
    </row>
    <row r="635" spans="2:65" s="12" customFormat="1">
      <c r="B635" s="148"/>
      <c r="D635" s="149" t="s">
        <v>182</v>
      </c>
      <c r="E635" s="150" t="s">
        <v>19</v>
      </c>
      <c r="F635" s="151" t="s">
        <v>256</v>
      </c>
      <c r="H635" s="150" t="s">
        <v>19</v>
      </c>
      <c r="I635" s="152"/>
      <c r="L635" s="148"/>
      <c r="M635" s="153"/>
      <c r="U635" s="154"/>
      <c r="AT635" s="150" t="s">
        <v>182</v>
      </c>
      <c r="AU635" s="150" t="s">
        <v>84</v>
      </c>
      <c r="AV635" s="12" t="s">
        <v>82</v>
      </c>
      <c r="AW635" s="12" t="s">
        <v>37</v>
      </c>
      <c r="AX635" s="12" t="s">
        <v>75</v>
      </c>
      <c r="AY635" s="150" t="s">
        <v>172</v>
      </c>
    </row>
    <row r="636" spans="2:65" s="13" customFormat="1">
      <c r="B636" s="155"/>
      <c r="D636" s="149" t="s">
        <v>182</v>
      </c>
      <c r="E636" s="156" t="s">
        <v>19</v>
      </c>
      <c r="F636" s="157" t="s">
        <v>192</v>
      </c>
      <c r="H636" s="158">
        <v>6</v>
      </c>
      <c r="I636" s="159"/>
      <c r="L636" s="155"/>
      <c r="M636" s="160"/>
      <c r="U636" s="161"/>
      <c r="AT636" s="156" t="s">
        <v>182</v>
      </c>
      <c r="AU636" s="156" t="s">
        <v>84</v>
      </c>
      <c r="AV636" s="13" t="s">
        <v>84</v>
      </c>
      <c r="AW636" s="13" t="s">
        <v>37</v>
      </c>
      <c r="AX636" s="13" t="s">
        <v>75</v>
      </c>
      <c r="AY636" s="156" t="s">
        <v>172</v>
      </c>
    </row>
    <row r="637" spans="2:65" s="15" customFormat="1">
      <c r="B637" s="169"/>
      <c r="D637" s="149" t="s">
        <v>182</v>
      </c>
      <c r="E637" s="170" t="s">
        <v>19</v>
      </c>
      <c r="F637" s="171" t="s">
        <v>248</v>
      </c>
      <c r="H637" s="172">
        <v>6</v>
      </c>
      <c r="I637" s="173"/>
      <c r="L637" s="169"/>
      <c r="M637" s="174"/>
      <c r="U637" s="175"/>
      <c r="AT637" s="170" t="s">
        <v>182</v>
      </c>
      <c r="AU637" s="170" t="s">
        <v>84</v>
      </c>
      <c r="AV637" s="15" t="s">
        <v>92</v>
      </c>
      <c r="AW637" s="15" t="s">
        <v>37</v>
      </c>
      <c r="AX637" s="15" t="s">
        <v>75</v>
      </c>
      <c r="AY637" s="170" t="s">
        <v>172</v>
      </c>
    </row>
    <row r="638" spans="2:65" s="14" customFormat="1">
      <c r="B638" s="162"/>
      <c r="D638" s="149" t="s">
        <v>182</v>
      </c>
      <c r="E638" s="163" t="s">
        <v>19</v>
      </c>
      <c r="F638" s="164" t="s">
        <v>185</v>
      </c>
      <c r="H638" s="165">
        <v>12</v>
      </c>
      <c r="I638" s="166"/>
      <c r="L638" s="162"/>
      <c r="M638" s="167"/>
      <c r="U638" s="168"/>
      <c r="AT638" s="163" t="s">
        <v>182</v>
      </c>
      <c r="AU638" s="163" t="s">
        <v>84</v>
      </c>
      <c r="AV638" s="14" t="s">
        <v>179</v>
      </c>
      <c r="AW638" s="14" t="s">
        <v>37</v>
      </c>
      <c r="AX638" s="14" t="s">
        <v>82</v>
      </c>
      <c r="AY638" s="163" t="s">
        <v>172</v>
      </c>
    </row>
    <row r="639" spans="2:65" s="1" customFormat="1" ht="16.5" customHeight="1">
      <c r="B639" s="33"/>
      <c r="C639" s="131" t="s">
        <v>679</v>
      </c>
      <c r="D639" s="131" t="s">
        <v>174</v>
      </c>
      <c r="E639" s="132" t="s">
        <v>680</v>
      </c>
      <c r="F639" s="133" t="s">
        <v>681</v>
      </c>
      <c r="G639" s="134" t="s">
        <v>177</v>
      </c>
      <c r="H639" s="135">
        <v>362.54</v>
      </c>
      <c r="I639" s="136"/>
      <c r="J639" s="137">
        <f>ROUND(I639*H639,2)</f>
        <v>0</v>
      </c>
      <c r="K639" s="133" t="s">
        <v>178</v>
      </c>
      <c r="L639" s="33"/>
      <c r="M639" s="138" t="s">
        <v>19</v>
      </c>
      <c r="N639" s="139" t="s">
        <v>46</v>
      </c>
      <c r="P639" s="140">
        <f>O639*H639</f>
        <v>0</v>
      </c>
      <c r="Q639" s="140">
        <v>0</v>
      </c>
      <c r="R639" s="140">
        <f>Q639*H639</f>
        <v>0</v>
      </c>
      <c r="S639" s="140">
        <v>0</v>
      </c>
      <c r="T639" s="140">
        <f>S639*H639</f>
        <v>0</v>
      </c>
      <c r="U639" s="141" t="s">
        <v>19</v>
      </c>
      <c r="AR639" s="142" t="s">
        <v>220</v>
      </c>
      <c r="AT639" s="142" t="s">
        <v>174</v>
      </c>
      <c r="AU639" s="142" t="s">
        <v>84</v>
      </c>
      <c r="AY639" s="18" t="s">
        <v>172</v>
      </c>
      <c r="BE639" s="143">
        <f>IF(N639="základní",J639,0)</f>
        <v>0</v>
      </c>
      <c r="BF639" s="143">
        <f>IF(N639="snížená",J639,0)</f>
        <v>0</v>
      </c>
      <c r="BG639" s="143">
        <f>IF(N639="zákl. přenesená",J639,0)</f>
        <v>0</v>
      </c>
      <c r="BH639" s="143">
        <f>IF(N639="sníž. přenesená",J639,0)</f>
        <v>0</v>
      </c>
      <c r="BI639" s="143">
        <f>IF(N639="nulová",J639,0)</f>
        <v>0</v>
      </c>
      <c r="BJ639" s="18" t="s">
        <v>82</v>
      </c>
      <c r="BK639" s="143">
        <f>ROUND(I639*H639,2)</f>
        <v>0</v>
      </c>
      <c r="BL639" s="18" t="s">
        <v>220</v>
      </c>
      <c r="BM639" s="142" t="s">
        <v>682</v>
      </c>
    </row>
    <row r="640" spans="2:65" s="1" customFormat="1">
      <c r="B640" s="33"/>
      <c r="D640" s="144" t="s">
        <v>180</v>
      </c>
      <c r="F640" s="145" t="s">
        <v>683</v>
      </c>
      <c r="I640" s="146"/>
      <c r="L640" s="33"/>
      <c r="M640" s="147"/>
      <c r="U640" s="54"/>
      <c r="AT640" s="18" t="s">
        <v>180</v>
      </c>
      <c r="AU640" s="18" t="s">
        <v>84</v>
      </c>
    </row>
    <row r="641" spans="2:65" s="12" customFormat="1">
      <c r="B641" s="148"/>
      <c r="D641" s="149" t="s">
        <v>182</v>
      </c>
      <c r="E641" s="150" t="s">
        <v>19</v>
      </c>
      <c r="F641" s="151" t="s">
        <v>265</v>
      </c>
      <c r="H641" s="150" t="s">
        <v>19</v>
      </c>
      <c r="I641" s="152"/>
      <c r="L641" s="148"/>
      <c r="M641" s="153"/>
      <c r="U641" s="154"/>
      <c r="AT641" s="150" t="s">
        <v>182</v>
      </c>
      <c r="AU641" s="150" t="s">
        <v>84</v>
      </c>
      <c r="AV641" s="12" t="s">
        <v>82</v>
      </c>
      <c r="AW641" s="12" t="s">
        <v>37</v>
      </c>
      <c r="AX641" s="12" t="s">
        <v>75</v>
      </c>
      <c r="AY641" s="150" t="s">
        <v>172</v>
      </c>
    </row>
    <row r="642" spans="2:65" s="12" customFormat="1">
      <c r="B642" s="148"/>
      <c r="D642" s="149" t="s">
        <v>182</v>
      </c>
      <c r="E642" s="150" t="s">
        <v>19</v>
      </c>
      <c r="F642" s="151" t="s">
        <v>244</v>
      </c>
      <c r="H642" s="150" t="s">
        <v>19</v>
      </c>
      <c r="I642" s="152"/>
      <c r="L642" s="148"/>
      <c r="M642" s="153"/>
      <c r="U642" s="154"/>
      <c r="AT642" s="150" t="s">
        <v>182</v>
      </c>
      <c r="AU642" s="150" t="s">
        <v>84</v>
      </c>
      <c r="AV642" s="12" t="s">
        <v>82</v>
      </c>
      <c r="AW642" s="12" t="s">
        <v>37</v>
      </c>
      <c r="AX642" s="12" t="s">
        <v>75</v>
      </c>
      <c r="AY642" s="150" t="s">
        <v>172</v>
      </c>
    </row>
    <row r="643" spans="2:65" s="13" customFormat="1">
      <c r="B643" s="155"/>
      <c r="D643" s="149" t="s">
        <v>182</v>
      </c>
      <c r="E643" s="156" t="s">
        <v>19</v>
      </c>
      <c r="F643" s="157" t="s">
        <v>684</v>
      </c>
      <c r="H643" s="158">
        <v>66.72</v>
      </c>
      <c r="I643" s="159"/>
      <c r="L643" s="155"/>
      <c r="M643" s="160"/>
      <c r="U643" s="161"/>
      <c r="AT643" s="156" t="s">
        <v>182</v>
      </c>
      <c r="AU643" s="156" t="s">
        <v>84</v>
      </c>
      <c r="AV643" s="13" t="s">
        <v>84</v>
      </c>
      <c r="AW643" s="13" t="s">
        <v>37</v>
      </c>
      <c r="AX643" s="13" t="s">
        <v>75</v>
      </c>
      <c r="AY643" s="156" t="s">
        <v>172</v>
      </c>
    </row>
    <row r="644" spans="2:65" s="15" customFormat="1">
      <c r="B644" s="169"/>
      <c r="D644" s="149" t="s">
        <v>182</v>
      </c>
      <c r="E644" s="170" t="s">
        <v>19</v>
      </c>
      <c r="F644" s="171" t="s">
        <v>248</v>
      </c>
      <c r="H644" s="172">
        <v>66.72</v>
      </c>
      <c r="I644" s="173"/>
      <c r="L644" s="169"/>
      <c r="M644" s="174"/>
      <c r="U644" s="175"/>
      <c r="AT644" s="170" t="s">
        <v>182</v>
      </c>
      <c r="AU644" s="170" t="s">
        <v>84</v>
      </c>
      <c r="AV644" s="15" t="s">
        <v>92</v>
      </c>
      <c r="AW644" s="15" t="s">
        <v>37</v>
      </c>
      <c r="AX644" s="15" t="s">
        <v>75</v>
      </c>
      <c r="AY644" s="170" t="s">
        <v>172</v>
      </c>
    </row>
    <row r="645" spans="2:65" s="12" customFormat="1">
      <c r="B645" s="148"/>
      <c r="D645" s="149" t="s">
        <v>182</v>
      </c>
      <c r="E645" s="150" t="s">
        <v>19</v>
      </c>
      <c r="F645" s="151" t="s">
        <v>249</v>
      </c>
      <c r="H645" s="150" t="s">
        <v>19</v>
      </c>
      <c r="I645" s="152"/>
      <c r="L645" s="148"/>
      <c r="M645" s="153"/>
      <c r="U645" s="154"/>
      <c r="AT645" s="150" t="s">
        <v>182</v>
      </c>
      <c r="AU645" s="150" t="s">
        <v>84</v>
      </c>
      <c r="AV645" s="12" t="s">
        <v>82</v>
      </c>
      <c r="AW645" s="12" t="s">
        <v>37</v>
      </c>
      <c r="AX645" s="12" t="s">
        <v>75</v>
      </c>
      <c r="AY645" s="150" t="s">
        <v>172</v>
      </c>
    </row>
    <row r="646" spans="2:65" s="13" customFormat="1">
      <c r="B646" s="155"/>
      <c r="D646" s="149" t="s">
        <v>182</v>
      </c>
      <c r="E646" s="156" t="s">
        <v>19</v>
      </c>
      <c r="F646" s="157" t="s">
        <v>685</v>
      </c>
      <c r="H646" s="158">
        <v>74.67</v>
      </c>
      <c r="I646" s="159"/>
      <c r="L646" s="155"/>
      <c r="M646" s="160"/>
      <c r="U646" s="161"/>
      <c r="AT646" s="156" t="s">
        <v>182</v>
      </c>
      <c r="AU646" s="156" t="s">
        <v>84</v>
      </c>
      <c r="AV646" s="13" t="s">
        <v>84</v>
      </c>
      <c r="AW646" s="13" t="s">
        <v>37</v>
      </c>
      <c r="AX646" s="13" t="s">
        <v>75</v>
      </c>
      <c r="AY646" s="156" t="s">
        <v>172</v>
      </c>
    </row>
    <row r="647" spans="2:65" s="15" customFormat="1">
      <c r="B647" s="169"/>
      <c r="D647" s="149" t="s">
        <v>182</v>
      </c>
      <c r="E647" s="170" t="s">
        <v>19</v>
      </c>
      <c r="F647" s="171" t="s">
        <v>248</v>
      </c>
      <c r="H647" s="172">
        <v>74.67</v>
      </c>
      <c r="I647" s="173"/>
      <c r="L647" s="169"/>
      <c r="M647" s="174"/>
      <c r="U647" s="175"/>
      <c r="AT647" s="170" t="s">
        <v>182</v>
      </c>
      <c r="AU647" s="170" t="s">
        <v>84</v>
      </c>
      <c r="AV647" s="15" t="s">
        <v>92</v>
      </c>
      <c r="AW647" s="15" t="s">
        <v>37</v>
      </c>
      <c r="AX647" s="15" t="s">
        <v>75</v>
      </c>
      <c r="AY647" s="170" t="s">
        <v>172</v>
      </c>
    </row>
    <row r="648" spans="2:65" s="12" customFormat="1">
      <c r="B648" s="148"/>
      <c r="D648" s="149" t="s">
        <v>182</v>
      </c>
      <c r="E648" s="150" t="s">
        <v>19</v>
      </c>
      <c r="F648" s="151" t="s">
        <v>256</v>
      </c>
      <c r="H648" s="150" t="s">
        <v>19</v>
      </c>
      <c r="I648" s="152"/>
      <c r="L648" s="148"/>
      <c r="M648" s="153"/>
      <c r="U648" s="154"/>
      <c r="AT648" s="150" t="s">
        <v>182</v>
      </c>
      <c r="AU648" s="150" t="s">
        <v>84</v>
      </c>
      <c r="AV648" s="12" t="s">
        <v>82</v>
      </c>
      <c r="AW648" s="12" t="s">
        <v>37</v>
      </c>
      <c r="AX648" s="12" t="s">
        <v>75</v>
      </c>
      <c r="AY648" s="150" t="s">
        <v>172</v>
      </c>
    </row>
    <row r="649" spans="2:65" s="13" customFormat="1">
      <c r="B649" s="155"/>
      <c r="D649" s="149" t="s">
        <v>182</v>
      </c>
      <c r="E649" s="156" t="s">
        <v>19</v>
      </c>
      <c r="F649" s="157" t="s">
        <v>686</v>
      </c>
      <c r="H649" s="158">
        <v>221.15</v>
      </c>
      <c r="I649" s="159"/>
      <c r="L649" s="155"/>
      <c r="M649" s="160"/>
      <c r="U649" s="161"/>
      <c r="AT649" s="156" t="s">
        <v>182</v>
      </c>
      <c r="AU649" s="156" t="s">
        <v>84</v>
      </c>
      <c r="AV649" s="13" t="s">
        <v>84</v>
      </c>
      <c r="AW649" s="13" t="s">
        <v>37</v>
      </c>
      <c r="AX649" s="13" t="s">
        <v>75</v>
      </c>
      <c r="AY649" s="156" t="s">
        <v>172</v>
      </c>
    </row>
    <row r="650" spans="2:65" s="15" customFormat="1">
      <c r="B650" s="169"/>
      <c r="D650" s="149" t="s">
        <v>182</v>
      </c>
      <c r="E650" s="170" t="s">
        <v>19</v>
      </c>
      <c r="F650" s="171" t="s">
        <v>248</v>
      </c>
      <c r="H650" s="172">
        <v>221.15</v>
      </c>
      <c r="I650" s="173"/>
      <c r="L650" s="169"/>
      <c r="M650" s="174"/>
      <c r="U650" s="175"/>
      <c r="AT650" s="170" t="s">
        <v>182</v>
      </c>
      <c r="AU650" s="170" t="s">
        <v>84</v>
      </c>
      <c r="AV650" s="15" t="s">
        <v>92</v>
      </c>
      <c r="AW650" s="15" t="s">
        <v>37</v>
      </c>
      <c r="AX650" s="15" t="s">
        <v>75</v>
      </c>
      <c r="AY650" s="170" t="s">
        <v>172</v>
      </c>
    </row>
    <row r="651" spans="2:65" s="14" customFormat="1">
      <c r="B651" s="162"/>
      <c r="D651" s="149" t="s">
        <v>182</v>
      </c>
      <c r="E651" s="163" t="s">
        <v>19</v>
      </c>
      <c r="F651" s="164" t="s">
        <v>185</v>
      </c>
      <c r="H651" s="165">
        <v>362.53999999999996</v>
      </c>
      <c r="I651" s="166"/>
      <c r="L651" s="162"/>
      <c r="M651" s="167"/>
      <c r="U651" s="168"/>
      <c r="AT651" s="163" t="s">
        <v>182</v>
      </c>
      <c r="AU651" s="163" t="s">
        <v>84</v>
      </c>
      <c r="AV651" s="14" t="s">
        <v>179</v>
      </c>
      <c r="AW651" s="14" t="s">
        <v>37</v>
      </c>
      <c r="AX651" s="14" t="s">
        <v>82</v>
      </c>
      <c r="AY651" s="163" t="s">
        <v>172</v>
      </c>
    </row>
    <row r="652" spans="2:65" s="11" customFormat="1" ht="22.9" customHeight="1">
      <c r="B652" s="119"/>
      <c r="D652" s="120" t="s">
        <v>74</v>
      </c>
      <c r="E652" s="129" t="s">
        <v>687</v>
      </c>
      <c r="F652" s="129" t="s">
        <v>688</v>
      </c>
      <c r="I652" s="122"/>
      <c r="J652" s="130">
        <f>BK652</f>
        <v>0</v>
      </c>
      <c r="L652" s="119"/>
      <c r="M652" s="124"/>
      <c r="P652" s="125">
        <f>SUM(P653:P676)</f>
        <v>0</v>
      </c>
      <c r="R652" s="125">
        <f>SUM(R653:R676)</f>
        <v>0</v>
      </c>
      <c r="T652" s="125">
        <f>SUM(T653:T676)</f>
        <v>0</v>
      </c>
      <c r="U652" s="126"/>
      <c r="AR652" s="120" t="s">
        <v>84</v>
      </c>
      <c r="AT652" s="127" t="s">
        <v>74</v>
      </c>
      <c r="AU652" s="127" t="s">
        <v>82</v>
      </c>
      <c r="AY652" s="120" t="s">
        <v>172</v>
      </c>
      <c r="BK652" s="128">
        <f>SUM(BK653:BK676)</f>
        <v>0</v>
      </c>
    </row>
    <row r="653" spans="2:65" s="1" customFormat="1" ht="16.5" customHeight="1">
      <c r="B653" s="33"/>
      <c r="C653" s="131" t="s">
        <v>467</v>
      </c>
      <c r="D653" s="131" t="s">
        <v>174</v>
      </c>
      <c r="E653" s="132" t="s">
        <v>689</v>
      </c>
      <c r="F653" s="133" t="s">
        <v>690</v>
      </c>
      <c r="G653" s="134" t="s">
        <v>337</v>
      </c>
      <c r="H653" s="135">
        <v>66.378</v>
      </c>
      <c r="I653" s="136"/>
      <c r="J653" s="137">
        <f>ROUND(I653*H653,2)</f>
        <v>0</v>
      </c>
      <c r="K653" s="133" t="s">
        <v>178</v>
      </c>
      <c r="L653" s="33"/>
      <c r="M653" s="138" t="s">
        <v>19</v>
      </c>
      <c r="N653" s="139" t="s">
        <v>46</v>
      </c>
      <c r="P653" s="140">
        <f>O653*H653</f>
        <v>0</v>
      </c>
      <c r="Q653" s="140">
        <v>0</v>
      </c>
      <c r="R653" s="140">
        <f>Q653*H653</f>
        <v>0</v>
      </c>
      <c r="S653" s="140">
        <v>0</v>
      </c>
      <c r="T653" s="140">
        <f>S653*H653</f>
        <v>0</v>
      </c>
      <c r="U653" s="141" t="s">
        <v>19</v>
      </c>
      <c r="AR653" s="142" t="s">
        <v>220</v>
      </c>
      <c r="AT653" s="142" t="s">
        <v>174</v>
      </c>
      <c r="AU653" s="142" t="s">
        <v>84</v>
      </c>
      <c r="AY653" s="18" t="s">
        <v>172</v>
      </c>
      <c r="BE653" s="143">
        <f>IF(N653="základní",J653,0)</f>
        <v>0</v>
      </c>
      <c r="BF653" s="143">
        <f>IF(N653="snížená",J653,0)</f>
        <v>0</v>
      </c>
      <c r="BG653" s="143">
        <f>IF(N653="zákl. přenesená",J653,0)</f>
        <v>0</v>
      </c>
      <c r="BH653" s="143">
        <f>IF(N653="sníž. přenesená",J653,0)</f>
        <v>0</v>
      </c>
      <c r="BI653" s="143">
        <f>IF(N653="nulová",J653,0)</f>
        <v>0</v>
      </c>
      <c r="BJ653" s="18" t="s">
        <v>82</v>
      </c>
      <c r="BK653" s="143">
        <f>ROUND(I653*H653,2)</f>
        <v>0</v>
      </c>
      <c r="BL653" s="18" t="s">
        <v>220</v>
      </c>
      <c r="BM653" s="142" t="s">
        <v>691</v>
      </c>
    </row>
    <row r="654" spans="2:65" s="1" customFormat="1">
      <c r="B654" s="33"/>
      <c r="D654" s="144" t="s">
        <v>180</v>
      </c>
      <c r="F654" s="145" t="s">
        <v>692</v>
      </c>
      <c r="I654" s="146"/>
      <c r="L654" s="33"/>
      <c r="M654" s="147"/>
      <c r="U654" s="54"/>
      <c r="AT654" s="18" t="s">
        <v>180</v>
      </c>
      <c r="AU654" s="18" t="s">
        <v>84</v>
      </c>
    </row>
    <row r="655" spans="2:65" s="12" customFormat="1">
      <c r="B655" s="148"/>
      <c r="D655" s="149" t="s">
        <v>182</v>
      </c>
      <c r="E655" s="150" t="s">
        <v>19</v>
      </c>
      <c r="F655" s="151" t="s">
        <v>243</v>
      </c>
      <c r="H655" s="150" t="s">
        <v>19</v>
      </c>
      <c r="I655" s="152"/>
      <c r="L655" s="148"/>
      <c r="M655" s="153"/>
      <c r="U655" s="154"/>
      <c r="AT655" s="150" t="s">
        <v>182</v>
      </c>
      <c r="AU655" s="150" t="s">
        <v>84</v>
      </c>
      <c r="AV655" s="12" t="s">
        <v>82</v>
      </c>
      <c r="AW655" s="12" t="s">
        <v>37</v>
      </c>
      <c r="AX655" s="12" t="s">
        <v>75</v>
      </c>
      <c r="AY655" s="150" t="s">
        <v>172</v>
      </c>
    </row>
    <row r="656" spans="2:65" s="12" customFormat="1">
      <c r="B656" s="148"/>
      <c r="D656" s="149" t="s">
        <v>182</v>
      </c>
      <c r="E656" s="150" t="s">
        <v>19</v>
      </c>
      <c r="F656" s="151" t="s">
        <v>244</v>
      </c>
      <c r="H656" s="150" t="s">
        <v>19</v>
      </c>
      <c r="I656" s="152"/>
      <c r="L656" s="148"/>
      <c r="M656" s="153"/>
      <c r="U656" s="154"/>
      <c r="AT656" s="150" t="s">
        <v>182</v>
      </c>
      <c r="AU656" s="150" t="s">
        <v>84</v>
      </c>
      <c r="AV656" s="12" t="s">
        <v>82</v>
      </c>
      <c r="AW656" s="12" t="s">
        <v>37</v>
      </c>
      <c r="AX656" s="12" t="s">
        <v>75</v>
      </c>
      <c r="AY656" s="150" t="s">
        <v>172</v>
      </c>
    </row>
    <row r="657" spans="2:65" s="13" customFormat="1">
      <c r="B657" s="155"/>
      <c r="D657" s="149" t="s">
        <v>182</v>
      </c>
      <c r="E657" s="156" t="s">
        <v>19</v>
      </c>
      <c r="F657" s="157" t="s">
        <v>693</v>
      </c>
      <c r="H657" s="158">
        <v>2.4</v>
      </c>
      <c r="I657" s="159"/>
      <c r="L657" s="155"/>
      <c r="M657" s="160"/>
      <c r="U657" s="161"/>
      <c r="AT657" s="156" t="s">
        <v>182</v>
      </c>
      <c r="AU657" s="156" t="s">
        <v>84</v>
      </c>
      <c r="AV657" s="13" t="s">
        <v>84</v>
      </c>
      <c r="AW657" s="13" t="s">
        <v>37</v>
      </c>
      <c r="AX657" s="13" t="s">
        <v>75</v>
      </c>
      <c r="AY657" s="156" t="s">
        <v>172</v>
      </c>
    </row>
    <row r="658" spans="2:65" s="13" customFormat="1">
      <c r="B658" s="155"/>
      <c r="D658" s="149" t="s">
        <v>182</v>
      </c>
      <c r="E658" s="156" t="s">
        <v>19</v>
      </c>
      <c r="F658" s="157" t="s">
        <v>694</v>
      </c>
      <c r="H658" s="158">
        <v>3.6</v>
      </c>
      <c r="I658" s="159"/>
      <c r="L658" s="155"/>
      <c r="M658" s="160"/>
      <c r="U658" s="161"/>
      <c r="AT658" s="156" t="s">
        <v>182</v>
      </c>
      <c r="AU658" s="156" t="s">
        <v>84</v>
      </c>
      <c r="AV658" s="13" t="s">
        <v>84</v>
      </c>
      <c r="AW658" s="13" t="s">
        <v>37</v>
      </c>
      <c r="AX658" s="13" t="s">
        <v>75</v>
      </c>
      <c r="AY658" s="156" t="s">
        <v>172</v>
      </c>
    </row>
    <row r="659" spans="2:65" s="15" customFormat="1">
      <c r="B659" s="169"/>
      <c r="D659" s="149" t="s">
        <v>182</v>
      </c>
      <c r="E659" s="170" t="s">
        <v>19</v>
      </c>
      <c r="F659" s="171" t="s">
        <v>248</v>
      </c>
      <c r="H659" s="172">
        <v>6</v>
      </c>
      <c r="I659" s="173"/>
      <c r="L659" s="169"/>
      <c r="M659" s="174"/>
      <c r="U659" s="175"/>
      <c r="AT659" s="170" t="s">
        <v>182</v>
      </c>
      <c r="AU659" s="170" t="s">
        <v>84</v>
      </c>
      <c r="AV659" s="15" t="s">
        <v>92</v>
      </c>
      <c r="AW659" s="15" t="s">
        <v>37</v>
      </c>
      <c r="AX659" s="15" t="s">
        <v>75</v>
      </c>
      <c r="AY659" s="170" t="s">
        <v>172</v>
      </c>
    </row>
    <row r="660" spans="2:65" s="12" customFormat="1">
      <c r="B660" s="148"/>
      <c r="D660" s="149" t="s">
        <v>182</v>
      </c>
      <c r="E660" s="150" t="s">
        <v>19</v>
      </c>
      <c r="F660" s="151" t="s">
        <v>249</v>
      </c>
      <c r="H660" s="150" t="s">
        <v>19</v>
      </c>
      <c r="I660" s="152"/>
      <c r="L660" s="148"/>
      <c r="M660" s="153"/>
      <c r="U660" s="154"/>
      <c r="AT660" s="150" t="s">
        <v>182</v>
      </c>
      <c r="AU660" s="150" t="s">
        <v>84</v>
      </c>
      <c r="AV660" s="12" t="s">
        <v>82</v>
      </c>
      <c r="AW660" s="12" t="s">
        <v>37</v>
      </c>
      <c r="AX660" s="12" t="s">
        <v>75</v>
      </c>
      <c r="AY660" s="150" t="s">
        <v>172</v>
      </c>
    </row>
    <row r="661" spans="2:65" s="13" customFormat="1">
      <c r="B661" s="155"/>
      <c r="D661" s="149" t="s">
        <v>182</v>
      </c>
      <c r="E661" s="156" t="s">
        <v>19</v>
      </c>
      <c r="F661" s="157" t="s">
        <v>695</v>
      </c>
      <c r="H661" s="158">
        <v>4.25</v>
      </c>
      <c r="I661" s="159"/>
      <c r="L661" s="155"/>
      <c r="M661" s="160"/>
      <c r="U661" s="161"/>
      <c r="AT661" s="156" t="s">
        <v>182</v>
      </c>
      <c r="AU661" s="156" t="s">
        <v>84</v>
      </c>
      <c r="AV661" s="13" t="s">
        <v>84</v>
      </c>
      <c r="AW661" s="13" t="s">
        <v>37</v>
      </c>
      <c r="AX661" s="13" t="s">
        <v>75</v>
      </c>
      <c r="AY661" s="156" t="s">
        <v>172</v>
      </c>
    </row>
    <row r="662" spans="2:65" s="13" customFormat="1">
      <c r="B662" s="155"/>
      <c r="D662" s="149" t="s">
        <v>182</v>
      </c>
      <c r="E662" s="156" t="s">
        <v>19</v>
      </c>
      <c r="F662" s="157" t="s">
        <v>696</v>
      </c>
      <c r="H662" s="158">
        <v>4.8</v>
      </c>
      <c r="I662" s="159"/>
      <c r="L662" s="155"/>
      <c r="M662" s="160"/>
      <c r="U662" s="161"/>
      <c r="AT662" s="156" t="s">
        <v>182</v>
      </c>
      <c r="AU662" s="156" t="s">
        <v>84</v>
      </c>
      <c r="AV662" s="13" t="s">
        <v>84</v>
      </c>
      <c r="AW662" s="13" t="s">
        <v>37</v>
      </c>
      <c r="AX662" s="13" t="s">
        <v>75</v>
      </c>
      <c r="AY662" s="156" t="s">
        <v>172</v>
      </c>
    </row>
    <row r="663" spans="2:65" s="13" customFormat="1">
      <c r="B663" s="155"/>
      <c r="D663" s="149" t="s">
        <v>182</v>
      </c>
      <c r="E663" s="156" t="s">
        <v>19</v>
      </c>
      <c r="F663" s="157" t="s">
        <v>697</v>
      </c>
      <c r="H663" s="158">
        <v>9</v>
      </c>
      <c r="I663" s="159"/>
      <c r="L663" s="155"/>
      <c r="M663" s="160"/>
      <c r="U663" s="161"/>
      <c r="AT663" s="156" t="s">
        <v>182</v>
      </c>
      <c r="AU663" s="156" t="s">
        <v>84</v>
      </c>
      <c r="AV663" s="13" t="s">
        <v>84</v>
      </c>
      <c r="AW663" s="13" t="s">
        <v>37</v>
      </c>
      <c r="AX663" s="13" t="s">
        <v>75</v>
      </c>
      <c r="AY663" s="156" t="s">
        <v>172</v>
      </c>
    </row>
    <row r="664" spans="2:65" s="13" customFormat="1">
      <c r="B664" s="155"/>
      <c r="D664" s="149" t="s">
        <v>182</v>
      </c>
      <c r="E664" s="156" t="s">
        <v>19</v>
      </c>
      <c r="F664" s="157" t="s">
        <v>698</v>
      </c>
      <c r="H664" s="158">
        <v>8.4</v>
      </c>
      <c r="I664" s="159"/>
      <c r="L664" s="155"/>
      <c r="M664" s="160"/>
      <c r="U664" s="161"/>
      <c r="AT664" s="156" t="s">
        <v>182</v>
      </c>
      <c r="AU664" s="156" t="s">
        <v>84</v>
      </c>
      <c r="AV664" s="13" t="s">
        <v>84</v>
      </c>
      <c r="AW664" s="13" t="s">
        <v>37</v>
      </c>
      <c r="AX664" s="13" t="s">
        <v>75</v>
      </c>
      <c r="AY664" s="156" t="s">
        <v>172</v>
      </c>
    </row>
    <row r="665" spans="2:65" s="13" customFormat="1">
      <c r="B665" s="155"/>
      <c r="D665" s="149" t="s">
        <v>182</v>
      </c>
      <c r="E665" s="156" t="s">
        <v>19</v>
      </c>
      <c r="F665" s="157" t="s">
        <v>699</v>
      </c>
      <c r="H665" s="158">
        <v>2.7280000000000002</v>
      </c>
      <c r="I665" s="159"/>
      <c r="L665" s="155"/>
      <c r="M665" s="160"/>
      <c r="U665" s="161"/>
      <c r="AT665" s="156" t="s">
        <v>182</v>
      </c>
      <c r="AU665" s="156" t="s">
        <v>84</v>
      </c>
      <c r="AV665" s="13" t="s">
        <v>84</v>
      </c>
      <c r="AW665" s="13" t="s">
        <v>37</v>
      </c>
      <c r="AX665" s="13" t="s">
        <v>75</v>
      </c>
      <c r="AY665" s="156" t="s">
        <v>172</v>
      </c>
    </row>
    <row r="666" spans="2:65" s="15" customFormat="1">
      <c r="B666" s="169"/>
      <c r="D666" s="149" t="s">
        <v>182</v>
      </c>
      <c r="E666" s="170" t="s">
        <v>19</v>
      </c>
      <c r="F666" s="171" t="s">
        <v>248</v>
      </c>
      <c r="H666" s="172">
        <v>29.178000000000004</v>
      </c>
      <c r="I666" s="173"/>
      <c r="L666" s="169"/>
      <c r="M666" s="174"/>
      <c r="U666" s="175"/>
      <c r="AT666" s="170" t="s">
        <v>182</v>
      </c>
      <c r="AU666" s="170" t="s">
        <v>84</v>
      </c>
      <c r="AV666" s="15" t="s">
        <v>92</v>
      </c>
      <c r="AW666" s="15" t="s">
        <v>37</v>
      </c>
      <c r="AX666" s="15" t="s">
        <v>75</v>
      </c>
      <c r="AY666" s="170" t="s">
        <v>172</v>
      </c>
    </row>
    <row r="667" spans="2:65" s="12" customFormat="1">
      <c r="B667" s="148"/>
      <c r="D667" s="149" t="s">
        <v>182</v>
      </c>
      <c r="E667" s="150" t="s">
        <v>19</v>
      </c>
      <c r="F667" s="151" t="s">
        <v>256</v>
      </c>
      <c r="H667" s="150" t="s">
        <v>19</v>
      </c>
      <c r="I667" s="152"/>
      <c r="L667" s="148"/>
      <c r="M667" s="153"/>
      <c r="U667" s="154"/>
      <c r="AT667" s="150" t="s">
        <v>182</v>
      </c>
      <c r="AU667" s="150" t="s">
        <v>84</v>
      </c>
      <c r="AV667" s="12" t="s">
        <v>82</v>
      </c>
      <c r="AW667" s="12" t="s">
        <v>37</v>
      </c>
      <c r="AX667" s="12" t="s">
        <v>75</v>
      </c>
      <c r="AY667" s="150" t="s">
        <v>172</v>
      </c>
    </row>
    <row r="668" spans="2:65" s="13" customFormat="1">
      <c r="B668" s="155"/>
      <c r="D668" s="149" t="s">
        <v>182</v>
      </c>
      <c r="E668" s="156" t="s">
        <v>19</v>
      </c>
      <c r="F668" s="157" t="s">
        <v>693</v>
      </c>
      <c r="H668" s="158">
        <v>2.4</v>
      </c>
      <c r="I668" s="159"/>
      <c r="L668" s="155"/>
      <c r="M668" s="160"/>
      <c r="U668" s="161"/>
      <c r="AT668" s="156" t="s">
        <v>182</v>
      </c>
      <c r="AU668" s="156" t="s">
        <v>84</v>
      </c>
      <c r="AV668" s="13" t="s">
        <v>84</v>
      </c>
      <c r="AW668" s="13" t="s">
        <v>37</v>
      </c>
      <c r="AX668" s="13" t="s">
        <v>75</v>
      </c>
      <c r="AY668" s="156" t="s">
        <v>172</v>
      </c>
    </row>
    <row r="669" spans="2:65" s="13" customFormat="1">
      <c r="B669" s="155"/>
      <c r="D669" s="149" t="s">
        <v>182</v>
      </c>
      <c r="E669" s="156" t="s">
        <v>19</v>
      </c>
      <c r="F669" s="157" t="s">
        <v>700</v>
      </c>
      <c r="H669" s="158">
        <v>28.8</v>
      </c>
      <c r="I669" s="159"/>
      <c r="L669" s="155"/>
      <c r="M669" s="160"/>
      <c r="U669" s="161"/>
      <c r="AT669" s="156" t="s">
        <v>182</v>
      </c>
      <c r="AU669" s="156" t="s">
        <v>84</v>
      </c>
      <c r="AV669" s="13" t="s">
        <v>84</v>
      </c>
      <c r="AW669" s="13" t="s">
        <v>37</v>
      </c>
      <c r="AX669" s="13" t="s">
        <v>75</v>
      </c>
      <c r="AY669" s="156" t="s">
        <v>172</v>
      </c>
    </row>
    <row r="670" spans="2:65" s="14" customFormat="1">
      <c r="B670" s="162"/>
      <c r="D670" s="149" t="s">
        <v>182</v>
      </c>
      <c r="E670" s="163" t="s">
        <v>19</v>
      </c>
      <c r="F670" s="164" t="s">
        <v>185</v>
      </c>
      <c r="H670" s="165">
        <v>66.378</v>
      </c>
      <c r="I670" s="166"/>
      <c r="L670" s="162"/>
      <c r="M670" s="167"/>
      <c r="U670" s="168"/>
      <c r="AT670" s="163" t="s">
        <v>182</v>
      </c>
      <c r="AU670" s="163" t="s">
        <v>84</v>
      </c>
      <c r="AV670" s="14" t="s">
        <v>179</v>
      </c>
      <c r="AW670" s="14" t="s">
        <v>37</v>
      </c>
      <c r="AX670" s="14" t="s">
        <v>82</v>
      </c>
      <c r="AY670" s="163" t="s">
        <v>172</v>
      </c>
    </row>
    <row r="671" spans="2:65" s="1" customFormat="1" ht="16.5" customHeight="1">
      <c r="B671" s="33"/>
      <c r="C671" s="131" t="s">
        <v>701</v>
      </c>
      <c r="D671" s="131" t="s">
        <v>174</v>
      </c>
      <c r="E671" s="132" t="s">
        <v>702</v>
      </c>
      <c r="F671" s="133" t="s">
        <v>703</v>
      </c>
      <c r="G671" s="134" t="s">
        <v>337</v>
      </c>
      <c r="H671" s="135">
        <v>124.87</v>
      </c>
      <c r="I671" s="136"/>
      <c r="J671" s="137">
        <f>ROUND(I671*H671,2)</f>
        <v>0</v>
      </c>
      <c r="K671" s="133" t="s">
        <v>178</v>
      </c>
      <c r="L671" s="33"/>
      <c r="M671" s="138" t="s">
        <v>19</v>
      </c>
      <c r="N671" s="139" t="s">
        <v>46</v>
      </c>
      <c r="P671" s="140">
        <f>O671*H671</f>
        <v>0</v>
      </c>
      <c r="Q671" s="140">
        <v>0</v>
      </c>
      <c r="R671" s="140">
        <f>Q671*H671</f>
        <v>0</v>
      </c>
      <c r="S671" s="140">
        <v>0</v>
      </c>
      <c r="T671" s="140">
        <f>S671*H671</f>
        <v>0</v>
      </c>
      <c r="U671" s="141" t="s">
        <v>19</v>
      </c>
      <c r="AR671" s="142" t="s">
        <v>220</v>
      </c>
      <c r="AT671" s="142" t="s">
        <v>174</v>
      </c>
      <c r="AU671" s="142" t="s">
        <v>84</v>
      </c>
      <c r="AY671" s="18" t="s">
        <v>172</v>
      </c>
      <c r="BE671" s="143">
        <f>IF(N671="základní",J671,0)</f>
        <v>0</v>
      </c>
      <c r="BF671" s="143">
        <f>IF(N671="snížená",J671,0)</f>
        <v>0</v>
      </c>
      <c r="BG671" s="143">
        <f>IF(N671="zákl. přenesená",J671,0)</f>
        <v>0</v>
      </c>
      <c r="BH671" s="143">
        <f>IF(N671="sníž. přenesená",J671,0)</f>
        <v>0</v>
      </c>
      <c r="BI671" s="143">
        <f>IF(N671="nulová",J671,0)</f>
        <v>0</v>
      </c>
      <c r="BJ671" s="18" t="s">
        <v>82</v>
      </c>
      <c r="BK671" s="143">
        <f>ROUND(I671*H671,2)</f>
        <v>0</v>
      </c>
      <c r="BL671" s="18" t="s">
        <v>220</v>
      </c>
      <c r="BM671" s="142" t="s">
        <v>704</v>
      </c>
    </row>
    <row r="672" spans="2:65" s="1" customFormat="1">
      <c r="B672" s="33"/>
      <c r="D672" s="144" t="s">
        <v>180</v>
      </c>
      <c r="F672" s="145" t="s">
        <v>705</v>
      </c>
      <c r="I672" s="146"/>
      <c r="L672" s="33"/>
      <c r="M672" s="147"/>
      <c r="U672" s="54"/>
      <c r="AT672" s="18" t="s">
        <v>180</v>
      </c>
      <c r="AU672" s="18" t="s">
        <v>84</v>
      </c>
    </row>
    <row r="673" spans="2:65" s="12" customFormat="1">
      <c r="B673" s="148"/>
      <c r="D673" s="149" t="s">
        <v>182</v>
      </c>
      <c r="E673" s="150" t="s">
        <v>19</v>
      </c>
      <c r="F673" s="151" t="s">
        <v>598</v>
      </c>
      <c r="H673" s="150" t="s">
        <v>19</v>
      </c>
      <c r="I673" s="152"/>
      <c r="L673" s="148"/>
      <c r="M673" s="153"/>
      <c r="U673" s="154"/>
      <c r="AT673" s="150" t="s">
        <v>182</v>
      </c>
      <c r="AU673" s="150" t="s">
        <v>84</v>
      </c>
      <c r="AV673" s="12" t="s">
        <v>82</v>
      </c>
      <c r="AW673" s="12" t="s">
        <v>37</v>
      </c>
      <c r="AX673" s="12" t="s">
        <v>75</v>
      </c>
      <c r="AY673" s="150" t="s">
        <v>172</v>
      </c>
    </row>
    <row r="674" spans="2:65" s="13" customFormat="1">
      <c r="B674" s="155"/>
      <c r="D674" s="149" t="s">
        <v>182</v>
      </c>
      <c r="E674" s="156" t="s">
        <v>19</v>
      </c>
      <c r="F674" s="157" t="s">
        <v>706</v>
      </c>
      <c r="H674" s="158">
        <v>35.9</v>
      </c>
      <c r="I674" s="159"/>
      <c r="L674" s="155"/>
      <c r="M674" s="160"/>
      <c r="U674" s="161"/>
      <c r="AT674" s="156" t="s">
        <v>182</v>
      </c>
      <c r="AU674" s="156" t="s">
        <v>84</v>
      </c>
      <c r="AV674" s="13" t="s">
        <v>84</v>
      </c>
      <c r="AW674" s="13" t="s">
        <v>37</v>
      </c>
      <c r="AX674" s="13" t="s">
        <v>75</v>
      </c>
      <c r="AY674" s="156" t="s">
        <v>172</v>
      </c>
    </row>
    <row r="675" spans="2:65" s="13" customFormat="1">
      <c r="B675" s="155"/>
      <c r="D675" s="149" t="s">
        <v>182</v>
      </c>
      <c r="E675" s="156" t="s">
        <v>19</v>
      </c>
      <c r="F675" s="157" t="s">
        <v>707</v>
      </c>
      <c r="H675" s="158">
        <v>88.97</v>
      </c>
      <c r="I675" s="159"/>
      <c r="L675" s="155"/>
      <c r="M675" s="160"/>
      <c r="U675" s="161"/>
      <c r="AT675" s="156" t="s">
        <v>182</v>
      </c>
      <c r="AU675" s="156" t="s">
        <v>84</v>
      </c>
      <c r="AV675" s="13" t="s">
        <v>84</v>
      </c>
      <c r="AW675" s="13" t="s">
        <v>37</v>
      </c>
      <c r="AX675" s="13" t="s">
        <v>75</v>
      </c>
      <c r="AY675" s="156" t="s">
        <v>172</v>
      </c>
    </row>
    <row r="676" spans="2:65" s="14" customFormat="1">
      <c r="B676" s="162"/>
      <c r="D676" s="149" t="s">
        <v>182</v>
      </c>
      <c r="E676" s="163" t="s">
        <v>19</v>
      </c>
      <c r="F676" s="164" t="s">
        <v>185</v>
      </c>
      <c r="H676" s="165">
        <v>124.87</v>
      </c>
      <c r="I676" s="166"/>
      <c r="L676" s="162"/>
      <c r="M676" s="167"/>
      <c r="U676" s="168"/>
      <c r="AT676" s="163" t="s">
        <v>182</v>
      </c>
      <c r="AU676" s="163" t="s">
        <v>84</v>
      </c>
      <c r="AV676" s="14" t="s">
        <v>179</v>
      </c>
      <c r="AW676" s="14" t="s">
        <v>37</v>
      </c>
      <c r="AX676" s="14" t="s">
        <v>82</v>
      </c>
      <c r="AY676" s="163" t="s">
        <v>172</v>
      </c>
    </row>
    <row r="677" spans="2:65" s="11" customFormat="1" ht="22.9" customHeight="1">
      <c r="B677" s="119"/>
      <c r="D677" s="120" t="s">
        <v>74</v>
      </c>
      <c r="E677" s="129" t="s">
        <v>708</v>
      </c>
      <c r="F677" s="129" t="s">
        <v>709</v>
      </c>
      <c r="I677" s="122"/>
      <c r="J677" s="130">
        <f>BK677</f>
        <v>0</v>
      </c>
      <c r="L677" s="119"/>
      <c r="M677" s="124"/>
      <c r="P677" s="125">
        <f>SUM(P678:P708)</f>
        <v>0</v>
      </c>
      <c r="R677" s="125">
        <f>SUM(R678:R708)</f>
        <v>0</v>
      </c>
      <c r="T677" s="125">
        <f>SUM(T678:T708)</f>
        <v>0</v>
      </c>
      <c r="U677" s="126"/>
      <c r="AR677" s="120" t="s">
        <v>84</v>
      </c>
      <c r="AT677" s="127" t="s">
        <v>74</v>
      </c>
      <c r="AU677" s="127" t="s">
        <v>82</v>
      </c>
      <c r="AY677" s="120" t="s">
        <v>172</v>
      </c>
      <c r="BK677" s="128">
        <f>SUM(BK678:BK708)</f>
        <v>0</v>
      </c>
    </row>
    <row r="678" spans="2:65" s="1" customFormat="1" ht="16.5" customHeight="1">
      <c r="B678" s="33"/>
      <c r="C678" s="131" t="s">
        <v>471</v>
      </c>
      <c r="D678" s="131" t="s">
        <v>174</v>
      </c>
      <c r="E678" s="132" t="s">
        <v>710</v>
      </c>
      <c r="F678" s="133" t="s">
        <v>711</v>
      </c>
      <c r="G678" s="134" t="s">
        <v>177</v>
      </c>
      <c r="H678" s="135">
        <v>119.8</v>
      </c>
      <c r="I678" s="136"/>
      <c r="J678" s="137">
        <f>ROUND(I678*H678,2)</f>
        <v>0</v>
      </c>
      <c r="K678" s="133" t="s">
        <v>178</v>
      </c>
      <c r="L678" s="33"/>
      <c r="M678" s="138" t="s">
        <v>19</v>
      </c>
      <c r="N678" s="139" t="s">
        <v>46</v>
      </c>
      <c r="P678" s="140">
        <f>O678*H678</f>
        <v>0</v>
      </c>
      <c r="Q678" s="140">
        <v>0</v>
      </c>
      <c r="R678" s="140">
        <f>Q678*H678</f>
        <v>0</v>
      </c>
      <c r="S678" s="140">
        <v>0</v>
      </c>
      <c r="T678" s="140">
        <f>S678*H678</f>
        <v>0</v>
      </c>
      <c r="U678" s="141" t="s">
        <v>19</v>
      </c>
      <c r="AR678" s="142" t="s">
        <v>220</v>
      </c>
      <c r="AT678" s="142" t="s">
        <v>174</v>
      </c>
      <c r="AU678" s="142" t="s">
        <v>84</v>
      </c>
      <c r="AY678" s="18" t="s">
        <v>172</v>
      </c>
      <c r="BE678" s="143">
        <f>IF(N678="základní",J678,0)</f>
        <v>0</v>
      </c>
      <c r="BF678" s="143">
        <f>IF(N678="snížená",J678,0)</f>
        <v>0</v>
      </c>
      <c r="BG678" s="143">
        <f>IF(N678="zákl. přenesená",J678,0)</f>
        <v>0</v>
      </c>
      <c r="BH678" s="143">
        <f>IF(N678="sníž. přenesená",J678,0)</f>
        <v>0</v>
      </c>
      <c r="BI678" s="143">
        <f>IF(N678="nulová",J678,0)</f>
        <v>0</v>
      </c>
      <c r="BJ678" s="18" t="s">
        <v>82</v>
      </c>
      <c r="BK678" s="143">
        <f>ROUND(I678*H678,2)</f>
        <v>0</v>
      </c>
      <c r="BL678" s="18" t="s">
        <v>220</v>
      </c>
      <c r="BM678" s="142" t="s">
        <v>712</v>
      </c>
    </row>
    <row r="679" spans="2:65" s="1" customFormat="1">
      <c r="B679" s="33"/>
      <c r="D679" s="144" t="s">
        <v>180</v>
      </c>
      <c r="F679" s="145" t="s">
        <v>713</v>
      </c>
      <c r="I679" s="146"/>
      <c r="L679" s="33"/>
      <c r="M679" s="147"/>
      <c r="U679" s="54"/>
      <c r="AT679" s="18" t="s">
        <v>180</v>
      </c>
      <c r="AU679" s="18" t="s">
        <v>84</v>
      </c>
    </row>
    <row r="680" spans="2:65" s="12" customFormat="1">
      <c r="B680" s="148"/>
      <c r="D680" s="149" t="s">
        <v>182</v>
      </c>
      <c r="E680" s="150" t="s">
        <v>19</v>
      </c>
      <c r="F680" s="151" t="s">
        <v>323</v>
      </c>
      <c r="H680" s="150" t="s">
        <v>19</v>
      </c>
      <c r="I680" s="152"/>
      <c r="L680" s="148"/>
      <c r="M680" s="153"/>
      <c r="U680" s="154"/>
      <c r="AT680" s="150" t="s">
        <v>182</v>
      </c>
      <c r="AU680" s="150" t="s">
        <v>84</v>
      </c>
      <c r="AV680" s="12" t="s">
        <v>82</v>
      </c>
      <c r="AW680" s="12" t="s">
        <v>37</v>
      </c>
      <c r="AX680" s="12" t="s">
        <v>75</v>
      </c>
      <c r="AY680" s="150" t="s">
        <v>172</v>
      </c>
    </row>
    <row r="681" spans="2:65" s="13" customFormat="1">
      <c r="B681" s="155"/>
      <c r="D681" s="149" t="s">
        <v>182</v>
      </c>
      <c r="E681" s="156" t="s">
        <v>19</v>
      </c>
      <c r="F681" s="157" t="s">
        <v>362</v>
      </c>
      <c r="H681" s="158">
        <v>119.8</v>
      </c>
      <c r="I681" s="159"/>
      <c r="L681" s="155"/>
      <c r="M681" s="160"/>
      <c r="U681" s="161"/>
      <c r="AT681" s="156" t="s">
        <v>182</v>
      </c>
      <c r="AU681" s="156" t="s">
        <v>84</v>
      </c>
      <c r="AV681" s="13" t="s">
        <v>84</v>
      </c>
      <c r="AW681" s="13" t="s">
        <v>37</v>
      </c>
      <c r="AX681" s="13" t="s">
        <v>75</v>
      </c>
      <c r="AY681" s="156" t="s">
        <v>172</v>
      </c>
    </row>
    <row r="682" spans="2:65" s="14" customFormat="1">
      <c r="B682" s="162"/>
      <c r="D682" s="149" t="s">
        <v>182</v>
      </c>
      <c r="E682" s="163" t="s">
        <v>19</v>
      </c>
      <c r="F682" s="164" t="s">
        <v>185</v>
      </c>
      <c r="H682" s="165">
        <v>119.8</v>
      </c>
      <c r="I682" s="166"/>
      <c r="L682" s="162"/>
      <c r="M682" s="167"/>
      <c r="U682" s="168"/>
      <c r="AT682" s="163" t="s">
        <v>182</v>
      </c>
      <c r="AU682" s="163" t="s">
        <v>84</v>
      </c>
      <c r="AV682" s="14" t="s">
        <v>179</v>
      </c>
      <c r="AW682" s="14" t="s">
        <v>37</v>
      </c>
      <c r="AX682" s="14" t="s">
        <v>82</v>
      </c>
      <c r="AY682" s="163" t="s">
        <v>172</v>
      </c>
    </row>
    <row r="683" spans="2:65" s="1" customFormat="1" ht="16.5" customHeight="1">
      <c r="B683" s="33"/>
      <c r="C683" s="131" t="s">
        <v>714</v>
      </c>
      <c r="D683" s="131" t="s">
        <v>174</v>
      </c>
      <c r="E683" s="132" t="s">
        <v>715</v>
      </c>
      <c r="F683" s="133" t="s">
        <v>716</v>
      </c>
      <c r="G683" s="134" t="s">
        <v>460</v>
      </c>
      <c r="H683" s="135">
        <v>15</v>
      </c>
      <c r="I683" s="136"/>
      <c r="J683" s="137">
        <f>ROUND(I683*H683,2)</f>
        <v>0</v>
      </c>
      <c r="K683" s="133" t="s">
        <v>178</v>
      </c>
      <c r="L683" s="33"/>
      <c r="M683" s="138" t="s">
        <v>19</v>
      </c>
      <c r="N683" s="139" t="s">
        <v>46</v>
      </c>
      <c r="P683" s="140">
        <f>O683*H683</f>
        <v>0</v>
      </c>
      <c r="Q683" s="140">
        <v>0</v>
      </c>
      <c r="R683" s="140">
        <f>Q683*H683</f>
        <v>0</v>
      </c>
      <c r="S683" s="140">
        <v>0</v>
      </c>
      <c r="T683" s="140">
        <f>S683*H683</f>
        <v>0</v>
      </c>
      <c r="U683" s="141" t="s">
        <v>19</v>
      </c>
      <c r="AR683" s="142" t="s">
        <v>220</v>
      </c>
      <c r="AT683" s="142" t="s">
        <v>174</v>
      </c>
      <c r="AU683" s="142" t="s">
        <v>84</v>
      </c>
      <c r="AY683" s="18" t="s">
        <v>172</v>
      </c>
      <c r="BE683" s="143">
        <f>IF(N683="základní",J683,0)</f>
        <v>0</v>
      </c>
      <c r="BF683" s="143">
        <f>IF(N683="snížená",J683,0)</f>
        <v>0</v>
      </c>
      <c r="BG683" s="143">
        <f>IF(N683="zákl. přenesená",J683,0)</f>
        <v>0</v>
      </c>
      <c r="BH683" s="143">
        <f>IF(N683="sníž. přenesená",J683,0)</f>
        <v>0</v>
      </c>
      <c r="BI683" s="143">
        <f>IF(N683="nulová",J683,0)</f>
        <v>0</v>
      </c>
      <c r="BJ683" s="18" t="s">
        <v>82</v>
      </c>
      <c r="BK683" s="143">
        <f>ROUND(I683*H683,2)</f>
        <v>0</v>
      </c>
      <c r="BL683" s="18" t="s">
        <v>220</v>
      </c>
      <c r="BM683" s="142" t="s">
        <v>717</v>
      </c>
    </row>
    <row r="684" spans="2:65" s="1" customFormat="1">
      <c r="B684" s="33"/>
      <c r="D684" s="144" t="s">
        <v>180</v>
      </c>
      <c r="F684" s="145" t="s">
        <v>718</v>
      </c>
      <c r="I684" s="146"/>
      <c r="L684" s="33"/>
      <c r="M684" s="147"/>
      <c r="U684" s="54"/>
      <c r="AT684" s="18" t="s">
        <v>180</v>
      </c>
      <c r="AU684" s="18" t="s">
        <v>84</v>
      </c>
    </row>
    <row r="685" spans="2:65" s="12" customFormat="1">
      <c r="B685" s="148"/>
      <c r="D685" s="149" t="s">
        <v>182</v>
      </c>
      <c r="E685" s="150" t="s">
        <v>19</v>
      </c>
      <c r="F685" s="151" t="s">
        <v>719</v>
      </c>
      <c r="H685" s="150" t="s">
        <v>19</v>
      </c>
      <c r="I685" s="152"/>
      <c r="L685" s="148"/>
      <c r="M685" s="153"/>
      <c r="U685" s="154"/>
      <c r="AT685" s="150" t="s">
        <v>182</v>
      </c>
      <c r="AU685" s="150" t="s">
        <v>84</v>
      </c>
      <c r="AV685" s="12" t="s">
        <v>82</v>
      </c>
      <c r="AW685" s="12" t="s">
        <v>37</v>
      </c>
      <c r="AX685" s="12" t="s">
        <v>75</v>
      </c>
      <c r="AY685" s="150" t="s">
        <v>172</v>
      </c>
    </row>
    <row r="686" spans="2:65" s="12" customFormat="1">
      <c r="B686" s="148"/>
      <c r="D686" s="149" t="s">
        <v>182</v>
      </c>
      <c r="E686" s="150" t="s">
        <v>19</v>
      </c>
      <c r="F686" s="151" t="s">
        <v>244</v>
      </c>
      <c r="H686" s="150" t="s">
        <v>19</v>
      </c>
      <c r="I686" s="152"/>
      <c r="L686" s="148"/>
      <c r="M686" s="153"/>
      <c r="U686" s="154"/>
      <c r="AT686" s="150" t="s">
        <v>182</v>
      </c>
      <c r="AU686" s="150" t="s">
        <v>84</v>
      </c>
      <c r="AV686" s="12" t="s">
        <v>82</v>
      </c>
      <c r="AW686" s="12" t="s">
        <v>37</v>
      </c>
      <c r="AX686" s="12" t="s">
        <v>75</v>
      </c>
      <c r="AY686" s="150" t="s">
        <v>172</v>
      </c>
    </row>
    <row r="687" spans="2:65" s="13" customFormat="1">
      <c r="B687" s="155"/>
      <c r="D687" s="149" t="s">
        <v>182</v>
      </c>
      <c r="E687" s="156" t="s">
        <v>19</v>
      </c>
      <c r="F687" s="157" t="s">
        <v>192</v>
      </c>
      <c r="H687" s="158">
        <v>6</v>
      </c>
      <c r="I687" s="159"/>
      <c r="L687" s="155"/>
      <c r="M687" s="160"/>
      <c r="U687" s="161"/>
      <c r="AT687" s="156" t="s">
        <v>182</v>
      </c>
      <c r="AU687" s="156" t="s">
        <v>84</v>
      </c>
      <c r="AV687" s="13" t="s">
        <v>84</v>
      </c>
      <c r="AW687" s="13" t="s">
        <v>37</v>
      </c>
      <c r="AX687" s="13" t="s">
        <v>75</v>
      </c>
      <c r="AY687" s="156" t="s">
        <v>172</v>
      </c>
    </row>
    <row r="688" spans="2:65" s="12" customFormat="1">
      <c r="B688" s="148"/>
      <c r="D688" s="149" t="s">
        <v>182</v>
      </c>
      <c r="E688" s="150" t="s">
        <v>19</v>
      </c>
      <c r="F688" s="151" t="s">
        <v>249</v>
      </c>
      <c r="H688" s="150" t="s">
        <v>19</v>
      </c>
      <c r="I688" s="152"/>
      <c r="L688" s="148"/>
      <c r="M688" s="153"/>
      <c r="U688" s="154"/>
      <c r="AT688" s="150" t="s">
        <v>182</v>
      </c>
      <c r="AU688" s="150" t="s">
        <v>84</v>
      </c>
      <c r="AV688" s="12" t="s">
        <v>82</v>
      </c>
      <c r="AW688" s="12" t="s">
        <v>37</v>
      </c>
      <c r="AX688" s="12" t="s">
        <v>75</v>
      </c>
      <c r="AY688" s="150" t="s">
        <v>172</v>
      </c>
    </row>
    <row r="689" spans="2:65" s="13" customFormat="1">
      <c r="B689" s="155"/>
      <c r="D689" s="149" t="s">
        <v>182</v>
      </c>
      <c r="E689" s="156" t="s">
        <v>19</v>
      </c>
      <c r="F689" s="157" t="s">
        <v>198</v>
      </c>
      <c r="H689" s="158">
        <v>8</v>
      </c>
      <c r="I689" s="159"/>
      <c r="L689" s="155"/>
      <c r="M689" s="160"/>
      <c r="U689" s="161"/>
      <c r="AT689" s="156" t="s">
        <v>182</v>
      </c>
      <c r="AU689" s="156" t="s">
        <v>84</v>
      </c>
      <c r="AV689" s="13" t="s">
        <v>84</v>
      </c>
      <c r="AW689" s="13" t="s">
        <v>37</v>
      </c>
      <c r="AX689" s="13" t="s">
        <v>75</v>
      </c>
      <c r="AY689" s="156" t="s">
        <v>172</v>
      </c>
    </row>
    <row r="690" spans="2:65" s="12" customFormat="1">
      <c r="B690" s="148"/>
      <c r="D690" s="149" t="s">
        <v>182</v>
      </c>
      <c r="E690" s="150" t="s">
        <v>19</v>
      </c>
      <c r="F690" s="151" t="s">
        <v>256</v>
      </c>
      <c r="H690" s="150" t="s">
        <v>19</v>
      </c>
      <c r="I690" s="152"/>
      <c r="L690" s="148"/>
      <c r="M690" s="153"/>
      <c r="U690" s="154"/>
      <c r="AT690" s="150" t="s">
        <v>182</v>
      </c>
      <c r="AU690" s="150" t="s">
        <v>84</v>
      </c>
      <c r="AV690" s="12" t="s">
        <v>82</v>
      </c>
      <c r="AW690" s="12" t="s">
        <v>37</v>
      </c>
      <c r="AX690" s="12" t="s">
        <v>75</v>
      </c>
      <c r="AY690" s="150" t="s">
        <v>172</v>
      </c>
    </row>
    <row r="691" spans="2:65" s="13" customFormat="1">
      <c r="B691" s="155"/>
      <c r="D691" s="149" t="s">
        <v>182</v>
      </c>
      <c r="E691" s="156" t="s">
        <v>19</v>
      </c>
      <c r="F691" s="157" t="s">
        <v>82</v>
      </c>
      <c r="H691" s="158">
        <v>1</v>
      </c>
      <c r="I691" s="159"/>
      <c r="L691" s="155"/>
      <c r="M691" s="160"/>
      <c r="U691" s="161"/>
      <c r="AT691" s="156" t="s">
        <v>182</v>
      </c>
      <c r="AU691" s="156" t="s">
        <v>84</v>
      </c>
      <c r="AV691" s="13" t="s">
        <v>84</v>
      </c>
      <c r="AW691" s="13" t="s">
        <v>37</v>
      </c>
      <c r="AX691" s="13" t="s">
        <v>75</v>
      </c>
      <c r="AY691" s="156" t="s">
        <v>172</v>
      </c>
    </row>
    <row r="692" spans="2:65" s="14" customFormat="1">
      <c r="B692" s="162"/>
      <c r="D692" s="149" t="s">
        <v>182</v>
      </c>
      <c r="E692" s="163" t="s">
        <v>19</v>
      </c>
      <c r="F692" s="164" t="s">
        <v>185</v>
      </c>
      <c r="H692" s="165">
        <v>15</v>
      </c>
      <c r="I692" s="166"/>
      <c r="L692" s="162"/>
      <c r="M692" s="167"/>
      <c r="U692" s="168"/>
      <c r="AT692" s="163" t="s">
        <v>182</v>
      </c>
      <c r="AU692" s="163" t="s">
        <v>84</v>
      </c>
      <c r="AV692" s="14" t="s">
        <v>179</v>
      </c>
      <c r="AW692" s="14" t="s">
        <v>37</v>
      </c>
      <c r="AX692" s="14" t="s">
        <v>82</v>
      </c>
      <c r="AY692" s="163" t="s">
        <v>172</v>
      </c>
    </row>
    <row r="693" spans="2:65" s="1" customFormat="1" ht="16.5" customHeight="1">
      <c r="B693" s="33"/>
      <c r="C693" s="131" t="s">
        <v>478</v>
      </c>
      <c r="D693" s="131" t="s">
        <v>174</v>
      </c>
      <c r="E693" s="132" t="s">
        <v>720</v>
      </c>
      <c r="F693" s="133" t="s">
        <v>721</v>
      </c>
      <c r="G693" s="134" t="s">
        <v>460</v>
      </c>
      <c r="H693" s="135">
        <v>43</v>
      </c>
      <c r="I693" s="136"/>
      <c r="J693" s="137">
        <f>ROUND(I693*H693,2)</f>
        <v>0</v>
      </c>
      <c r="K693" s="133" t="s">
        <v>178</v>
      </c>
      <c r="L693" s="33"/>
      <c r="M693" s="138" t="s">
        <v>19</v>
      </c>
      <c r="N693" s="139" t="s">
        <v>46</v>
      </c>
      <c r="P693" s="140">
        <f>O693*H693</f>
        <v>0</v>
      </c>
      <c r="Q693" s="140">
        <v>0</v>
      </c>
      <c r="R693" s="140">
        <f>Q693*H693</f>
        <v>0</v>
      </c>
      <c r="S693" s="140">
        <v>0</v>
      </c>
      <c r="T693" s="140">
        <f>S693*H693</f>
        <v>0</v>
      </c>
      <c r="U693" s="141" t="s">
        <v>19</v>
      </c>
      <c r="AR693" s="142" t="s">
        <v>220</v>
      </c>
      <c r="AT693" s="142" t="s">
        <v>174</v>
      </c>
      <c r="AU693" s="142" t="s">
        <v>84</v>
      </c>
      <c r="AY693" s="18" t="s">
        <v>172</v>
      </c>
      <c r="BE693" s="143">
        <f>IF(N693="základní",J693,0)</f>
        <v>0</v>
      </c>
      <c r="BF693" s="143">
        <f>IF(N693="snížená",J693,0)</f>
        <v>0</v>
      </c>
      <c r="BG693" s="143">
        <f>IF(N693="zákl. přenesená",J693,0)</f>
        <v>0</v>
      </c>
      <c r="BH693" s="143">
        <f>IF(N693="sníž. přenesená",J693,0)</f>
        <v>0</v>
      </c>
      <c r="BI693" s="143">
        <f>IF(N693="nulová",J693,0)</f>
        <v>0</v>
      </c>
      <c r="BJ693" s="18" t="s">
        <v>82</v>
      </c>
      <c r="BK693" s="143">
        <f>ROUND(I693*H693,2)</f>
        <v>0</v>
      </c>
      <c r="BL693" s="18" t="s">
        <v>220</v>
      </c>
      <c r="BM693" s="142" t="s">
        <v>722</v>
      </c>
    </row>
    <row r="694" spans="2:65" s="1" customFormat="1">
      <c r="B694" s="33"/>
      <c r="D694" s="144" t="s">
        <v>180</v>
      </c>
      <c r="F694" s="145" t="s">
        <v>723</v>
      </c>
      <c r="I694" s="146"/>
      <c r="L694" s="33"/>
      <c r="M694" s="147"/>
      <c r="U694" s="54"/>
      <c r="AT694" s="18" t="s">
        <v>180</v>
      </c>
      <c r="AU694" s="18" t="s">
        <v>84</v>
      </c>
    </row>
    <row r="695" spans="2:65" s="12" customFormat="1">
      <c r="B695" s="148"/>
      <c r="D695" s="149" t="s">
        <v>182</v>
      </c>
      <c r="E695" s="150" t="s">
        <v>19</v>
      </c>
      <c r="F695" s="151" t="s">
        <v>243</v>
      </c>
      <c r="H695" s="150" t="s">
        <v>19</v>
      </c>
      <c r="I695" s="152"/>
      <c r="L695" s="148"/>
      <c r="M695" s="153"/>
      <c r="U695" s="154"/>
      <c r="AT695" s="150" t="s">
        <v>182</v>
      </c>
      <c r="AU695" s="150" t="s">
        <v>84</v>
      </c>
      <c r="AV695" s="12" t="s">
        <v>82</v>
      </c>
      <c r="AW695" s="12" t="s">
        <v>37</v>
      </c>
      <c r="AX695" s="12" t="s">
        <v>75</v>
      </c>
      <c r="AY695" s="150" t="s">
        <v>172</v>
      </c>
    </row>
    <row r="696" spans="2:65" s="12" customFormat="1">
      <c r="B696" s="148"/>
      <c r="D696" s="149" t="s">
        <v>182</v>
      </c>
      <c r="E696" s="150" t="s">
        <v>19</v>
      </c>
      <c r="F696" s="151" t="s">
        <v>244</v>
      </c>
      <c r="H696" s="150" t="s">
        <v>19</v>
      </c>
      <c r="I696" s="152"/>
      <c r="L696" s="148"/>
      <c r="M696" s="153"/>
      <c r="U696" s="154"/>
      <c r="AT696" s="150" t="s">
        <v>182</v>
      </c>
      <c r="AU696" s="150" t="s">
        <v>84</v>
      </c>
      <c r="AV696" s="12" t="s">
        <v>82</v>
      </c>
      <c r="AW696" s="12" t="s">
        <v>37</v>
      </c>
      <c r="AX696" s="12" t="s">
        <v>75</v>
      </c>
      <c r="AY696" s="150" t="s">
        <v>172</v>
      </c>
    </row>
    <row r="697" spans="2:65" s="13" customFormat="1">
      <c r="B697" s="155"/>
      <c r="D697" s="149" t="s">
        <v>182</v>
      </c>
      <c r="E697" s="156" t="s">
        <v>19</v>
      </c>
      <c r="F697" s="157" t="s">
        <v>192</v>
      </c>
      <c r="H697" s="158">
        <v>6</v>
      </c>
      <c r="I697" s="159"/>
      <c r="L697" s="155"/>
      <c r="M697" s="160"/>
      <c r="U697" s="161"/>
      <c r="AT697" s="156" t="s">
        <v>182</v>
      </c>
      <c r="AU697" s="156" t="s">
        <v>84</v>
      </c>
      <c r="AV697" s="13" t="s">
        <v>84</v>
      </c>
      <c r="AW697" s="13" t="s">
        <v>37</v>
      </c>
      <c r="AX697" s="13" t="s">
        <v>75</v>
      </c>
      <c r="AY697" s="156" t="s">
        <v>172</v>
      </c>
    </row>
    <row r="698" spans="2:65" s="12" customFormat="1">
      <c r="B698" s="148"/>
      <c r="D698" s="149" t="s">
        <v>182</v>
      </c>
      <c r="E698" s="150" t="s">
        <v>19</v>
      </c>
      <c r="F698" s="151" t="s">
        <v>249</v>
      </c>
      <c r="H698" s="150" t="s">
        <v>19</v>
      </c>
      <c r="I698" s="152"/>
      <c r="L698" s="148"/>
      <c r="M698" s="153"/>
      <c r="U698" s="154"/>
      <c r="AT698" s="150" t="s">
        <v>182</v>
      </c>
      <c r="AU698" s="150" t="s">
        <v>84</v>
      </c>
      <c r="AV698" s="12" t="s">
        <v>82</v>
      </c>
      <c r="AW698" s="12" t="s">
        <v>37</v>
      </c>
      <c r="AX698" s="12" t="s">
        <v>75</v>
      </c>
      <c r="AY698" s="150" t="s">
        <v>172</v>
      </c>
    </row>
    <row r="699" spans="2:65" s="13" customFormat="1">
      <c r="B699" s="155"/>
      <c r="D699" s="149" t="s">
        <v>182</v>
      </c>
      <c r="E699" s="156" t="s">
        <v>19</v>
      </c>
      <c r="F699" s="157" t="s">
        <v>241</v>
      </c>
      <c r="H699" s="158">
        <v>22</v>
      </c>
      <c r="I699" s="159"/>
      <c r="L699" s="155"/>
      <c r="M699" s="160"/>
      <c r="U699" s="161"/>
      <c r="AT699" s="156" t="s">
        <v>182</v>
      </c>
      <c r="AU699" s="156" t="s">
        <v>84</v>
      </c>
      <c r="AV699" s="13" t="s">
        <v>84</v>
      </c>
      <c r="AW699" s="13" t="s">
        <v>37</v>
      </c>
      <c r="AX699" s="13" t="s">
        <v>75</v>
      </c>
      <c r="AY699" s="156" t="s">
        <v>172</v>
      </c>
    </row>
    <row r="700" spans="2:65" s="12" customFormat="1">
      <c r="B700" s="148"/>
      <c r="D700" s="149" t="s">
        <v>182</v>
      </c>
      <c r="E700" s="150" t="s">
        <v>19</v>
      </c>
      <c r="F700" s="151" t="s">
        <v>256</v>
      </c>
      <c r="H700" s="150" t="s">
        <v>19</v>
      </c>
      <c r="I700" s="152"/>
      <c r="L700" s="148"/>
      <c r="M700" s="153"/>
      <c r="U700" s="154"/>
      <c r="AT700" s="150" t="s">
        <v>182</v>
      </c>
      <c r="AU700" s="150" t="s">
        <v>84</v>
      </c>
      <c r="AV700" s="12" t="s">
        <v>82</v>
      </c>
      <c r="AW700" s="12" t="s">
        <v>37</v>
      </c>
      <c r="AX700" s="12" t="s">
        <v>75</v>
      </c>
      <c r="AY700" s="150" t="s">
        <v>172</v>
      </c>
    </row>
    <row r="701" spans="2:65" s="13" customFormat="1">
      <c r="B701" s="155"/>
      <c r="D701" s="149" t="s">
        <v>182</v>
      </c>
      <c r="E701" s="156" t="s">
        <v>19</v>
      </c>
      <c r="F701" s="157" t="s">
        <v>300</v>
      </c>
      <c r="H701" s="158">
        <v>15</v>
      </c>
      <c r="I701" s="159"/>
      <c r="L701" s="155"/>
      <c r="M701" s="160"/>
      <c r="U701" s="161"/>
      <c r="AT701" s="156" t="s">
        <v>182</v>
      </c>
      <c r="AU701" s="156" t="s">
        <v>84</v>
      </c>
      <c r="AV701" s="13" t="s">
        <v>84</v>
      </c>
      <c r="AW701" s="13" t="s">
        <v>37</v>
      </c>
      <c r="AX701" s="13" t="s">
        <v>75</v>
      </c>
      <c r="AY701" s="156" t="s">
        <v>172</v>
      </c>
    </row>
    <row r="702" spans="2:65" s="14" customFormat="1">
      <c r="B702" s="162"/>
      <c r="D702" s="149" t="s">
        <v>182</v>
      </c>
      <c r="E702" s="163" t="s">
        <v>19</v>
      </c>
      <c r="F702" s="164" t="s">
        <v>185</v>
      </c>
      <c r="H702" s="165">
        <v>43</v>
      </c>
      <c r="I702" s="166"/>
      <c r="L702" s="162"/>
      <c r="M702" s="167"/>
      <c r="U702" s="168"/>
      <c r="AT702" s="163" t="s">
        <v>182</v>
      </c>
      <c r="AU702" s="163" t="s">
        <v>84</v>
      </c>
      <c r="AV702" s="14" t="s">
        <v>179</v>
      </c>
      <c r="AW702" s="14" t="s">
        <v>37</v>
      </c>
      <c r="AX702" s="14" t="s">
        <v>82</v>
      </c>
      <c r="AY702" s="163" t="s">
        <v>172</v>
      </c>
    </row>
    <row r="703" spans="2:65" s="1" customFormat="1" ht="16.5" customHeight="1">
      <c r="B703" s="33"/>
      <c r="C703" s="131" t="s">
        <v>724</v>
      </c>
      <c r="D703" s="131" t="s">
        <v>174</v>
      </c>
      <c r="E703" s="132" t="s">
        <v>725</v>
      </c>
      <c r="F703" s="133" t="s">
        <v>726</v>
      </c>
      <c r="G703" s="134" t="s">
        <v>460</v>
      </c>
      <c r="H703" s="135">
        <v>2</v>
      </c>
      <c r="I703" s="136"/>
      <c r="J703" s="137">
        <f>ROUND(I703*H703,2)</f>
        <v>0</v>
      </c>
      <c r="K703" s="133" t="s">
        <v>178</v>
      </c>
      <c r="L703" s="33"/>
      <c r="M703" s="138" t="s">
        <v>19</v>
      </c>
      <c r="N703" s="139" t="s">
        <v>46</v>
      </c>
      <c r="P703" s="140">
        <f>O703*H703</f>
        <v>0</v>
      </c>
      <c r="Q703" s="140">
        <v>0</v>
      </c>
      <c r="R703" s="140">
        <f>Q703*H703</f>
        <v>0</v>
      </c>
      <c r="S703" s="140">
        <v>0</v>
      </c>
      <c r="T703" s="140">
        <f>S703*H703</f>
        <v>0</v>
      </c>
      <c r="U703" s="141" t="s">
        <v>19</v>
      </c>
      <c r="AR703" s="142" t="s">
        <v>220</v>
      </c>
      <c r="AT703" s="142" t="s">
        <v>174</v>
      </c>
      <c r="AU703" s="142" t="s">
        <v>84</v>
      </c>
      <c r="AY703" s="18" t="s">
        <v>172</v>
      </c>
      <c r="BE703" s="143">
        <f>IF(N703="základní",J703,0)</f>
        <v>0</v>
      </c>
      <c r="BF703" s="143">
        <f>IF(N703="snížená",J703,0)</f>
        <v>0</v>
      </c>
      <c r="BG703" s="143">
        <f>IF(N703="zákl. přenesená",J703,0)</f>
        <v>0</v>
      </c>
      <c r="BH703" s="143">
        <f>IF(N703="sníž. přenesená",J703,0)</f>
        <v>0</v>
      </c>
      <c r="BI703" s="143">
        <f>IF(N703="nulová",J703,0)</f>
        <v>0</v>
      </c>
      <c r="BJ703" s="18" t="s">
        <v>82</v>
      </c>
      <c r="BK703" s="143">
        <f>ROUND(I703*H703,2)</f>
        <v>0</v>
      </c>
      <c r="BL703" s="18" t="s">
        <v>220</v>
      </c>
      <c r="BM703" s="142" t="s">
        <v>727</v>
      </c>
    </row>
    <row r="704" spans="2:65" s="1" customFormat="1">
      <c r="B704" s="33"/>
      <c r="D704" s="144" t="s">
        <v>180</v>
      </c>
      <c r="F704" s="145" t="s">
        <v>728</v>
      </c>
      <c r="I704" s="146"/>
      <c r="L704" s="33"/>
      <c r="M704" s="147"/>
      <c r="U704" s="54"/>
      <c r="AT704" s="18" t="s">
        <v>180</v>
      </c>
      <c r="AU704" s="18" t="s">
        <v>84</v>
      </c>
    </row>
    <row r="705" spans="2:65" s="12" customFormat="1">
      <c r="B705" s="148"/>
      <c r="D705" s="149" t="s">
        <v>182</v>
      </c>
      <c r="E705" s="150" t="s">
        <v>19</v>
      </c>
      <c r="F705" s="151" t="s">
        <v>360</v>
      </c>
      <c r="H705" s="150" t="s">
        <v>19</v>
      </c>
      <c r="I705" s="152"/>
      <c r="L705" s="148"/>
      <c r="M705" s="153"/>
      <c r="U705" s="154"/>
      <c r="AT705" s="150" t="s">
        <v>182</v>
      </c>
      <c r="AU705" s="150" t="s">
        <v>84</v>
      </c>
      <c r="AV705" s="12" t="s">
        <v>82</v>
      </c>
      <c r="AW705" s="12" t="s">
        <v>37</v>
      </c>
      <c r="AX705" s="12" t="s">
        <v>75</v>
      </c>
      <c r="AY705" s="150" t="s">
        <v>172</v>
      </c>
    </row>
    <row r="706" spans="2:65" s="12" customFormat="1">
      <c r="B706" s="148"/>
      <c r="D706" s="149" t="s">
        <v>182</v>
      </c>
      <c r="E706" s="150" t="s">
        <v>19</v>
      </c>
      <c r="F706" s="151" t="s">
        <v>244</v>
      </c>
      <c r="H706" s="150" t="s">
        <v>19</v>
      </c>
      <c r="I706" s="152"/>
      <c r="L706" s="148"/>
      <c r="M706" s="153"/>
      <c r="U706" s="154"/>
      <c r="AT706" s="150" t="s">
        <v>182</v>
      </c>
      <c r="AU706" s="150" t="s">
        <v>84</v>
      </c>
      <c r="AV706" s="12" t="s">
        <v>82</v>
      </c>
      <c r="AW706" s="12" t="s">
        <v>37</v>
      </c>
      <c r="AX706" s="12" t="s">
        <v>75</v>
      </c>
      <c r="AY706" s="150" t="s">
        <v>172</v>
      </c>
    </row>
    <row r="707" spans="2:65" s="13" customFormat="1">
      <c r="B707" s="155"/>
      <c r="D707" s="149" t="s">
        <v>182</v>
      </c>
      <c r="E707" s="156" t="s">
        <v>19</v>
      </c>
      <c r="F707" s="157" t="s">
        <v>84</v>
      </c>
      <c r="H707" s="158">
        <v>2</v>
      </c>
      <c r="I707" s="159"/>
      <c r="L707" s="155"/>
      <c r="M707" s="160"/>
      <c r="U707" s="161"/>
      <c r="AT707" s="156" t="s">
        <v>182</v>
      </c>
      <c r="AU707" s="156" t="s">
        <v>84</v>
      </c>
      <c r="AV707" s="13" t="s">
        <v>84</v>
      </c>
      <c r="AW707" s="13" t="s">
        <v>37</v>
      </c>
      <c r="AX707" s="13" t="s">
        <v>75</v>
      </c>
      <c r="AY707" s="156" t="s">
        <v>172</v>
      </c>
    </row>
    <row r="708" spans="2:65" s="14" customFormat="1">
      <c r="B708" s="162"/>
      <c r="D708" s="149" t="s">
        <v>182</v>
      </c>
      <c r="E708" s="163" t="s">
        <v>19</v>
      </c>
      <c r="F708" s="164" t="s">
        <v>185</v>
      </c>
      <c r="H708" s="165">
        <v>2</v>
      </c>
      <c r="I708" s="166"/>
      <c r="L708" s="162"/>
      <c r="M708" s="167"/>
      <c r="U708" s="168"/>
      <c r="AT708" s="163" t="s">
        <v>182</v>
      </c>
      <c r="AU708" s="163" t="s">
        <v>84</v>
      </c>
      <c r="AV708" s="14" t="s">
        <v>179</v>
      </c>
      <c r="AW708" s="14" t="s">
        <v>37</v>
      </c>
      <c r="AX708" s="14" t="s">
        <v>82</v>
      </c>
      <c r="AY708" s="163" t="s">
        <v>172</v>
      </c>
    </row>
    <row r="709" spans="2:65" s="11" customFormat="1" ht="22.9" customHeight="1">
      <c r="B709" s="119"/>
      <c r="D709" s="120" t="s">
        <v>74</v>
      </c>
      <c r="E709" s="129" t="s">
        <v>729</v>
      </c>
      <c r="F709" s="129" t="s">
        <v>730</v>
      </c>
      <c r="I709" s="122"/>
      <c r="J709" s="130">
        <f>BK709</f>
        <v>0</v>
      </c>
      <c r="L709" s="119"/>
      <c r="M709" s="124"/>
      <c r="P709" s="125">
        <f>SUM(P710:P741)</f>
        <v>0</v>
      </c>
      <c r="R709" s="125">
        <f>SUM(R710:R741)</f>
        <v>0</v>
      </c>
      <c r="T709" s="125">
        <f>SUM(T710:T741)</f>
        <v>0</v>
      </c>
      <c r="U709" s="126"/>
      <c r="AR709" s="120" t="s">
        <v>84</v>
      </c>
      <c r="AT709" s="127" t="s">
        <v>74</v>
      </c>
      <c r="AU709" s="127" t="s">
        <v>82</v>
      </c>
      <c r="AY709" s="120" t="s">
        <v>172</v>
      </c>
      <c r="BK709" s="128">
        <f>SUM(BK710:BK741)</f>
        <v>0</v>
      </c>
    </row>
    <row r="710" spans="2:65" s="1" customFormat="1" ht="16.5" customHeight="1">
      <c r="B710" s="33"/>
      <c r="C710" s="131" t="s">
        <v>490</v>
      </c>
      <c r="D710" s="131" t="s">
        <v>174</v>
      </c>
      <c r="E710" s="132" t="s">
        <v>731</v>
      </c>
      <c r="F710" s="133" t="s">
        <v>732</v>
      </c>
      <c r="G710" s="134" t="s">
        <v>177</v>
      </c>
      <c r="H710" s="135">
        <v>87.929000000000002</v>
      </c>
      <c r="I710" s="136"/>
      <c r="J710" s="137">
        <f>ROUND(I710*H710,2)</f>
        <v>0</v>
      </c>
      <c r="K710" s="133" t="s">
        <v>178</v>
      </c>
      <c r="L710" s="33"/>
      <c r="M710" s="138" t="s">
        <v>19</v>
      </c>
      <c r="N710" s="139" t="s">
        <v>46</v>
      </c>
      <c r="P710" s="140">
        <f>O710*H710</f>
        <v>0</v>
      </c>
      <c r="Q710" s="140">
        <v>0</v>
      </c>
      <c r="R710" s="140">
        <f>Q710*H710</f>
        <v>0</v>
      </c>
      <c r="S710" s="140">
        <v>0</v>
      </c>
      <c r="T710" s="140">
        <f>S710*H710</f>
        <v>0</v>
      </c>
      <c r="U710" s="141" t="s">
        <v>19</v>
      </c>
      <c r="AR710" s="142" t="s">
        <v>220</v>
      </c>
      <c r="AT710" s="142" t="s">
        <v>174</v>
      </c>
      <c r="AU710" s="142" t="s">
        <v>84</v>
      </c>
      <c r="AY710" s="18" t="s">
        <v>172</v>
      </c>
      <c r="BE710" s="143">
        <f>IF(N710="základní",J710,0)</f>
        <v>0</v>
      </c>
      <c r="BF710" s="143">
        <f>IF(N710="snížená",J710,0)</f>
        <v>0</v>
      </c>
      <c r="BG710" s="143">
        <f>IF(N710="zákl. přenesená",J710,0)</f>
        <v>0</v>
      </c>
      <c r="BH710" s="143">
        <f>IF(N710="sníž. přenesená",J710,0)</f>
        <v>0</v>
      </c>
      <c r="BI710" s="143">
        <f>IF(N710="nulová",J710,0)</f>
        <v>0</v>
      </c>
      <c r="BJ710" s="18" t="s">
        <v>82</v>
      </c>
      <c r="BK710" s="143">
        <f>ROUND(I710*H710,2)</f>
        <v>0</v>
      </c>
      <c r="BL710" s="18" t="s">
        <v>220</v>
      </c>
      <c r="BM710" s="142" t="s">
        <v>733</v>
      </c>
    </row>
    <row r="711" spans="2:65" s="1" customFormat="1">
      <c r="B711" s="33"/>
      <c r="D711" s="144" t="s">
        <v>180</v>
      </c>
      <c r="F711" s="145" t="s">
        <v>734</v>
      </c>
      <c r="I711" s="146"/>
      <c r="L711" s="33"/>
      <c r="M711" s="147"/>
      <c r="U711" s="54"/>
      <c r="AT711" s="18" t="s">
        <v>180</v>
      </c>
      <c r="AU711" s="18" t="s">
        <v>84</v>
      </c>
    </row>
    <row r="712" spans="2:65" s="12" customFormat="1">
      <c r="B712" s="148"/>
      <c r="D712" s="149" t="s">
        <v>182</v>
      </c>
      <c r="E712" s="150" t="s">
        <v>19</v>
      </c>
      <c r="F712" s="151" t="s">
        <v>305</v>
      </c>
      <c r="H712" s="150" t="s">
        <v>19</v>
      </c>
      <c r="I712" s="152"/>
      <c r="L712" s="148"/>
      <c r="M712" s="153"/>
      <c r="U712" s="154"/>
      <c r="AT712" s="150" t="s">
        <v>182</v>
      </c>
      <c r="AU712" s="150" t="s">
        <v>84</v>
      </c>
      <c r="AV712" s="12" t="s">
        <v>82</v>
      </c>
      <c r="AW712" s="12" t="s">
        <v>37</v>
      </c>
      <c r="AX712" s="12" t="s">
        <v>75</v>
      </c>
      <c r="AY712" s="150" t="s">
        <v>172</v>
      </c>
    </row>
    <row r="713" spans="2:65" s="12" customFormat="1">
      <c r="B713" s="148"/>
      <c r="D713" s="149" t="s">
        <v>182</v>
      </c>
      <c r="E713" s="150" t="s">
        <v>19</v>
      </c>
      <c r="F713" s="151" t="s">
        <v>244</v>
      </c>
      <c r="H713" s="150" t="s">
        <v>19</v>
      </c>
      <c r="I713" s="152"/>
      <c r="L713" s="148"/>
      <c r="M713" s="153"/>
      <c r="U713" s="154"/>
      <c r="AT713" s="150" t="s">
        <v>182</v>
      </c>
      <c r="AU713" s="150" t="s">
        <v>84</v>
      </c>
      <c r="AV713" s="12" t="s">
        <v>82</v>
      </c>
      <c r="AW713" s="12" t="s">
        <v>37</v>
      </c>
      <c r="AX713" s="12" t="s">
        <v>75</v>
      </c>
      <c r="AY713" s="150" t="s">
        <v>172</v>
      </c>
    </row>
    <row r="714" spans="2:65" s="13" customFormat="1">
      <c r="B714" s="155"/>
      <c r="D714" s="149" t="s">
        <v>182</v>
      </c>
      <c r="E714" s="156" t="s">
        <v>19</v>
      </c>
      <c r="F714" s="157" t="s">
        <v>735</v>
      </c>
      <c r="H714" s="158">
        <v>9.5359999999999996</v>
      </c>
      <c r="I714" s="159"/>
      <c r="L714" s="155"/>
      <c r="M714" s="160"/>
      <c r="U714" s="161"/>
      <c r="AT714" s="156" t="s">
        <v>182</v>
      </c>
      <c r="AU714" s="156" t="s">
        <v>84</v>
      </c>
      <c r="AV714" s="13" t="s">
        <v>84</v>
      </c>
      <c r="AW714" s="13" t="s">
        <v>37</v>
      </c>
      <c r="AX714" s="13" t="s">
        <v>75</v>
      </c>
      <c r="AY714" s="156" t="s">
        <v>172</v>
      </c>
    </row>
    <row r="715" spans="2:65" s="15" customFormat="1">
      <c r="B715" s="169"/>
      <c r="D715" s="149" t="s">
        <v>182</v>
      </c>
      <c r="E715" s="170" t="s">
        <v>19</v>
      </c>
      <c r="F715" s="171" t="s">
        <v>248</v>
      </c>
      <c r="H715" s="172">
        <v>9.5359999999999996</v>
      </c>
      <c r="I715" s="173"/>
      <c r="L715" s="169"/>
      <c r="M715" s="174"/>
      <c r="U715" s="175"/>
      <c r="AT715" s="170" t="s">
        <v>182</v>
      </c>
      <c r="AU715" s="170" t="s">
        <v>84</v>
      </c>
      <c r="AV715" s="15" t="s">
        <v>92</v>
      </c>
      <c r="AW715" s="15" t="s">
        <v>37</v>
      </c>
      <c r="AX715" s="15" t="s">
        <v>75</v>
      </c>
      <c r="AY715" s="170" t="s">
        <v>172</v>
      </c>
    </row>
    <row r="716" spans="2:65" s="12" customFormat="1">
      <c r="B716" s="148"/>
      <c r="D716" s="149" t="s">
        <v>182</v>
      </c>
      <c r="E716" s="150" t="s">
        <v>19</v>
      </c>
      <c r="F716" s="151" t="s">
        <v>249</v>
      </c>
      <c r="H716" s="150" t="s">
        <v>19</v>
      </c>
      <c r="I716" s="152"/>
      <c r="L716" s="148"/>
      <c r="M716" s="153"/>
      <c r="U716" s="154"/>
      <c r="AT716" s="150" t="s">
        <v>182</v>
      </c>
      <c r="AU716" s="150" t="s">
        <v>84</v>
      </c>
      <c r="AV716" s="12" t="s">
        <v>82</v>
      </c>
      <c r="AW716" s="12" t="s">
        <v>37</v>
      </c>
      <c r="AX716" s="12" t="s">
        <v>75</v>
      </c>
      <c r="AY716" s="150" t="s">
        <v>172</v>
      </c>
    </row>
    <row r="717" spans="2:65" s="13" customFormat="1">
      <c r="B717" s="155"/>
      <c r="D717" s="149" t="s">
        <v>182</v>
      </c>
      <c r="E717" s="156" t="s">
        <v>19</v>
      </c>
      <c r="F717" s="157" t="s">
        <v>736</v>
      </c>
      <c r="H717" s="158">
        <v>44.607999999999997</v>
      </c>
      <c r="I717" s="159"/>
      <c r="L717" s="155"/>
      <c r="M717" s="160"/>
      <c r="U717" s="161"/>
      <c r="AT717" s="156" t="s">
        <v>182</v>
      </c>
      <c r="AU717" s="156" t="s">
        <v>84</v>
      </c>
      <c r="AV717" s="13" t="s">
        <v>84</v>
      </c>
      <c r="AW717" s="13" t="s">
        <v>37</v>
      </c>
      <c r="AX717" s="13" t="s">
        <v>75</v>
      </c>
      <c r="AY717" s="156" t="s">
        <v>172</v>
      </c>
    </row>
    <row r="718" spans="2:65" s="13" customFormat="1">
      <c r="B718" s="155"/>
      <c r="D718" s="149" t="s">
        <v>182</v>
      </c>
      <c r="E718" s="156" t="s">
        <v>19</v>
      </c>
      <c r="F718" s="157" t="s">
        <v>737</v>
      </c>
      <c r="H718" s="158">
        <v>12.792999999999999</v>
      </c>
      <c r="I718" s="159"/>
      <c r="L718" s="155"/>
      <c r="M718" s="160"/>
      <c r="U718" s="161"/>
      <c r="AT718" s="156" t="s">
        <v>182</v>
      </c>
      <c r="AU718" s="156" t="s">
        <v>84</v>
      </c>
      <c r="AV718" s="13" t="s">
        <v>84</v>
      </c>
      <c r="AW718" s="13" t="s">
        <v>37</v>
      </c>
      <c r="AX718" s="13" t="s">
        <v>75</v>
      </c>
      <c r="AY718" s="156" t="s">
        <v>172</v>
      </c>
    </row>
    <row r="719" spans="2:65" s="15" customFormat="1">
      <c r="B719" s="169"/>
      <c r="D719" s="149" t="s">
        <v>182</v>
      </c>
      <c r="E719" s="170" t="s">
        <v>19</v>
      </c>
      <c r="F719" s="171" t="s">
        <v>248</v>
      </c>
      <c r="H719" s="172">
        <v>57.400999999999996</v>
      </c>
      <c r="I719" s="173"/>
      <c r="L719" s="169"/>
      <c r="M719" s="174"/>
      <c r="U719" s="175"/>
      <c r="AT719" s="170" t="s">
        <v>182</v>
      </c>
      <c r="AU719" s="170" t="s">
        <v>84</v>
      </c>
      <c r="AV719" s="15" t="s">
        <v>92</v>
      </c>
      <c r="AW719" s="15" t="s">
        <v>37</v>
      </c>
      <c r="AX719" s="15" t="s">
        <v>75</v>
      </c>
      <c r="AY719" s="170" t="s">
        <v>172</v>
      </c>
    </row>
    <row r="720" spans="2:65" s="12" customFormat="1">
      <c r="B720" s="148"/>
      <c r="D720" s="149" t="s">
        <v>182</v>
      </c>
      <c r="E720" s="150" t="s">
        <v>19</v>
      </c>
      <c r="F720" s="151" t="s">
        <v>256</v>
      </c>
      <c r="H720" s="150" t="s">
        <v>19</v>
      </c>
      <c r="I720" s="152"/>
      <c r="L720" s="148"/>
      <c r="M720" s="153"/>
      <c r="U720" s="154"/>
      <c r="AT720" s="150" t="s">
        <v>182</v>
      </c>
      <c r="AU720" s="150" t="s">
        <v>84</v>
      </c>
      <c r="AV720" s="12" t="s">
        <v>82</v>
      </c>
      <c r="AW720" s="12" t="s">
        <v>37</v>
      </c>
      <c r="AX720" s="12" t="s">
        <v>75</v>
      </c>
      <c r="AY720" s="150" t="s">
        <v>172</v>
      </c>
    </row>
    <row r="721" spans="2:65" s="13" customFormat="1">
      <c r="B721" s="155"/>
      <c r="D721" s="149" t="s">
        <v>182</v>
      </c>
      <c r="E721" s="156" t="s">
        <v>19</v>
      </c>
      <c r="F721" s="157" t="s">
        <v>738</v>
      </c>
      <c r="H721" s="158">
        <v>20.992000000000001</v>
      </c>
      <c r="I721" s="159"/>
      <c r="L721" s="155"/>
      <c r="M721" s="160"/>
      <c r="U721" s="161"/>
      <c r="AT721" s="156" t="s">
        <v>182</v>
      </c>
      <c r="AU721" s="156" t="s">
        <v>84</v>
      </c>
      <c r="AV721" s="13" t="s">
        <v>84</v>
      </c>
      <c r="AW721" s="13" t="s">
        <v>37</v>
      </c>
      <c r="AX721" s="13" t="s">
        <v>75</v>
      </c>
      <c r="AY721" s="156" t="s">
        <v>172</v>
      </c>
    </row>
    <row r="722" spans="2:65" s="14" customFormat="1">
      <c r="B722" s="162"/>
      <c r="D722" s="149" t="s">
        <v>182</v>
      </c>
      <c r="E722" s="163" t="s">
        <v>19</v>
      </c>
      <c r="F722" s="164" t="s">
        <v>185</v>
      </c>
      <c r="H722" s="165">
        <v>87.929000000000002</v>
      </c>
      <c r="I722" s="166"/>
      <c r="L722" s="162"/>
      <c r="M722" s="167"/>
      <c r="U722" s="168"/>
      <c r="AT722" s="163" t="s">
        <v>182</v>
      </c>
      <c r="AU722" s="163" t="s">
        <v>84</v>
      </c>
      <c r="AV722" s="14" t="s">
        <v>179</v>
      </c>
      <c r="AW722" s="14" t="s">
        <v>37</v>
      </c>
      <c r="AX722" s="14" t="s">
        <v>82</v>
      </c>
      <c r="AY722" s="163" t="s">
        <v>172</v>
      </c>
    </row>
    <row r="723" spans="2:65" s="1" customFormat="1" ht="21.75" customHeight="1">
      <c r="B723" s="33"/>
      <c r="C723" s="131" t="s">
        <v>739</v>
      </c>
      <c r="D723" s="131" t="s">
        <v>174</v>
      </c>
      <c r="E723" s="132" t="s">
        <v>740</v>
      </c>
      <c r="F723" s="133" t="s">
        <v>741</v>
      </c>
      <c r="G723" s="134" t="s">
        <v>337</v>
      </c>
      <c r="H723" s="135">
        <v>46</v>
      </c>
      <c r="I723" s="136"/>
      <c r="J723" s="137">
        <f>ROUND(I723*H723,2)</f>
        <v>0</v>
      </c>
      <c r="K723" s="133" t="s">
        <v>178</v>
      </c>
      <c r="L723" s="33"/>
      <c r="M723" s="138" t="s">
        <v>19</v>
      </c>
      <c r="N723" s="139" t="s">
        <v>46</v>
      </c>
      <c r="P723" s="140">
        <f>O723*H723</f>
        <v>0</v>
      </c>
      <c r="Q723" s="140">
        <v>0</v>
      </c>
      <c r="R723" s="140">
        <f>Q723*H723</f>
        <v>0</v>
      </c>
      <c r="S723" s="140">
        <v>0</v>
      </c>
      <c r="T723" s="140">
        <f>S723*H723</f>
        <v>0</v>
      </c>
      <c r="U723" s="141" t="s">
        <v>19</v>
      </c>
      <c r="AR723" s="142" t="s">
        <v>220</v>
      </c>
      <c r="AT723" s="142" t="s">
        <v>174</v>
      </c>
      <c r="AU723" s="142" t="s">
        <v>84</v>
      </c>
      <c r="AY723" s="18" t="s">
        <v>172</v>
      </c>
      <c r="BE723" s="143">
        <f>IF(N723="základní",J723,0)</f>
        <v>0</v>
      </c>
      <c r="BF723" s="143">
        <f>IF(N723="snížená",J723,0)</f>
        <v>0</v>
      </c>
      <c r="BG723" s="143">
        <f>IF(N723="zákl. přenesená",J723,0)</f>
        <v>0</v>
      </c>
      <c r="BH723" s="143">
        <f>IF(N723="sníž. přenesená",J723,0)</f>
        <v>0</v>
      </c>
      <c r="BI723" s="143">
        <f>IF(N723="nulová",J723,0)</f>
        <v>0</v>
      </c>
      <c r="BJ723" s="18" t="s">
        <v>82</v>
      </c>
      <c r="BK723" s="143">
        <f>ROUND(I723*H723,2)</f>
        <v>0</v>
      </c>
      <c r="BL723" s="18" t="s">
        <v>220</v>
      </c>
      <c r="BM723" s="142" t="s">
        <v>742</v>
      </c>
    </row>
    <row r="724" spans="2:65" s="1" customFormat="1">
      <c r="B724" s="33"/>
      <c r="D724" s="144" t="s">
        <v>180</v>
      </c>
      <c r="F724" s="145" t="s">
        <v>743</v>
      </c>
      <c r="I724" s="146"/>
      <c r="L724" s="33"/>
      <c r="M724" s="147"/>
      <c r="U724" s="54"/>
      <c r="AT724" s="18" t="s">
        <v>180</v>
      </c>
      <c r="AU724" s="18" t="s">
        <v>84</v>
      </c>
    </row>
    <row r="725" spans="2:65" s="12" customFormat="1">
      <c r="B725" s="148"/>
      <c r="D725" s="149" t="s">
        <v>182</v>
      </c>
      <c r="E725" s="150" t="s">
        <v>19</v>
      </c>
      <c r="F725" s="151" t="s">
        <v>305</v>
      </c>
      <c r="H725" s="150" t="s">
        <v>19</v>
      </c>
      <c r="I725" s="152"/>
      <c r="L725" s="148"/>
      <c r="M725" s="153"/>
      <c r="U725" s="154"/>
      <c r="AT725" s="150" t="s">
        <v>182</v>
      </c>
      <c r="AU725" s="150" t="s">
        <v>84</v>
      </c>
      <c r="AV725" s="12" t="s">
        <v>82</v>
      </c>
      <c r="AW725" s="12" t="s">
        <v>37</v>
      </c>
      <c r="AX725" s="12" t="s">
        <v>75</v>
      </c>
      <c r="AY725" s="150" t="s">
        <v>172</v>
      </c>
    </row>
    <row r="726" spans="2:65" s="13" customFormat="1">
      <c r="B726" s="155"/>
      <c r="D726" s="149" t="s">
        <v>182</v>
      </c>
      <c r="E726" s="156" t="s">
        <v>19</v>
      </c>
      <c r="F726" s="157" t="s">
        <v>744</v>
      </c>
      <c r="H726" s="158">
        <v>30</v>
      </c>
      <c r="I726" s="159"/>
      <c r="L726" s="155"/>
      <c r="M726" s="160"/>
      <c r="U726" s="161"/>
      <c r="AT726" s="156" t="s">
        <v>182</v>
      </c>
      <c r="AU726" s="156" t="s">
        <v>84</v>
      </c>
      <c r="AV726" s="13" t="s">
        <v>84</v>
      </c>
      <c r="AW726" s="13" t="s">
        <v>37</v>
      </c>
      <c r="AX726" s="13" t="s">
        <v>75</v>
      </c>
      <c r="AY726" s="156" t="s">
        <v>172</v>
      </c>
    </row>
    <row r="727" spans="2:65" s="13" customFormat="1">
      <c r="B727" s="155"/>
      <c r="D727" s="149" t="s">
        <v>182</v>
      </c>
      <c r="E727" s="156" t="s">
        <v>19</v>
      </c>
      <c r="F727" s="157" t="s">
        <v>745</v>
      </c>
      <c r="H727" s="158">
        <v>16</v>
      </c>
      <c r="I727" s="159"/>
      <c r="L727" s="155"/>
      <c r="M727" s="160"/>
      <c r="U727" s="161"/>
      <c r="AT727" s="156" t="s">
        <v>182</v>
      </c>
      <c r="AU727" s="156" t="s">
        <v>84</v>
      </c>
      <c r="AV727" s="13" t="s">
        <v>84</v>
      </c>
      <c r="AW727" s="13" t="s">
        <v>37</v>
      </c>
      <c r="AX727" s="13" t="s">
        <v>75</v>
      </c>
      <c r="AY727" s="156" t="s">
        <v>172</v>
      </c>
    </row>
    <row r="728" spans="2:65" s="14" customFormat="1">
      <c r="B728" s="162"/>
      <c r="D728" s="149" t="s">
        <v>182</v>
      </c>
      <c r="E728" s="163" t="s">
        <v>19</v>
      </c>
      <c r="F728" s="164" t="s">
        <v>185</v>
      </c>
      <c r="H728" s="165">
        <v>46</v>
      </c>
      <c r="I728" s="166"/>
      <c r="L728" s="162"/>
      <c r="M728" s="167"/>
      <c r="U728" s="168"/>
      <c r="AT728" s="163" t="s">
        <v>182</v>
      </c>
      <c r="AU728" s="163" t="s">
        <v>84</v>
      </c>
      <c r="AV728" s="14" t="s">
        <v>179</v>
      </c>
      <c r="AW728" s="14" t="s">
        <v>37</v>
      </c>
      <c r="AX728" s="14" t="s">
        <v>82</v>
      </c>
      <c r="AY728" s="163" t="s">
        <v>172</v>
      </c>
    </row>
    <row r="729" spans="2:65" s="1" customFormat="1" ht="16.5" customHeight="1">
      <c r="B729" s="33"/>
      <c r="C729" s="131" t="s">
        <v>497</v>
      </c>
      <c r="D729" s="131" t="s">
        <v>174</v>
      </c>
      <c r="E729" s="132" t="s">
        <v>746</v>
      </c>
      <c r="F729" s="133" t="s">
        <v>747</v>
      </c>
      <c r="G729" s="134" t="s">
        <v>177</v>
      </c>
      <c r="H729" s="135">
        <v>154.09</v>
      </c>
      <c r="I729" s="136"/>
      <c r="J729" s="137">
        <f>ROUND(I729*H729,2)</f>
        <v>0</v>
      </c>
      <c r="K729" s="133" t="s">
        <v>178</v>
      </c>
      <c r="L729" s="33"/>
      <c r="M729" s="138" t="s">
        <v>19</v>
      </c>
      <c r="N729" s="139" t="s">
        <v>46</v>
      </c>
      <c r="P729" s="140">
        <f>O729*H729</f>
        <v>0</v>
      </c>
      <c r="Q729" s="140">
        <v>0</v>
      </c>
      <c r="R729" s="140">
        <f>Q729*H729</f>
        <v>0</v>
      </c>
      <c r="S729" s="140">
        <v>0</v>
      </c>
      <c r="T729" s="140">
        <f>S729*H729</f>
        <v>0</v>
      </c>
      <c r="U729" s="141" t="s">
        <v>19</v>
      </c>
      <c r="AR729" s="142" t="s">
        <v>220</v>
      </c>
      <c r="AT729" s="142" t="s">
        <v>174</v>
      </c>
      <c r="AU729" s="142" t="s">
        <v>84</v>
      </c>
      <c r="AY729" s="18" t="s">
        <v>172</v>
      </c>
      <c r="BE729" s="143">
        <f>IF(N729="základní",J729,0)</f>
        <v>0</v>
      </c>
      <c r="BF729" s="143">
        <f>IF(N729="snížená",J729,0)</f>
        <v>0</v>
      </c>
      <c r="BG729" s="143">
        <f>IF(N729="zákl. přenesená",J729,0)</f>
        <v>0</v>
      </c>
      <c r="BH729" s="143">
        <f>IF(N729="sníž. přenesená",J729,0)</f>
        <v>0</v>
      </c>
      <c r="BI729" s="143">
        <f>IF(N729="nulová",J729,0)</f>
        <v>0</v>
      </c>
      <c r="BJ729" s="18" t="s">
        <v>82</v>
      </c>
      <c r="BK729" s="143">
        <f>ROUND(I729*H729,2)</f>
        <v>0</v>
      </c>
      <c r="BL729" s="18" t="s">
        <v>220</v>
      </c>
      <c r="BM729" s="142" t="s">
        <v>748</v>
      </c>
    </row>
    <row r="730" spans="2:65" s="1" customFormat="1">
      <c r="B730" s="33"/>
      <c r="D730" s="144" t="s">
        <v>180</v>
      </c>
      <c r="F730" s="145" t="s">
        <v>749</v>
      </c>
      <c r="I730" s="146"/>
      <c r="L730" s="33"/>
      <c r="M730" s="147"/>
      <c r="U730" s="54"/>
      <c r="AT730" s="18" t="s">
        <v>180</v>
      </c>
      <c r="AU730" s="18" t="s">
        <v>84</v>
      </c>
    </row>
    <row r="731" spans="2:65" s="12" customFormat="1">
      <c r="B731" s="148"/>
      <c r="D731" s="149" t="s">
        <v>182</v>
      </c>
      <c r="E731" s="150" t="s">
        <v>19</v>
      </c>
      <c r="F731" s="151" t="s">
        <v>323</v>
      </c>
      <c r="H731" s="150" t="s">
        <v>19</v>
      </c>
      <c r="I731" s="152"/>
      <c r="L731" s="148"/>
      <c r="M731" s="153"/>
      <c r="U731" s="154"/>
      <c r="AT731" s="150" t="s">
        <v>182</v>
      </c>
      <c r="AU731" s="150" t="s">
        <v>84</v>
      </c>
      <c r="AV731" s="12" t="s">
        <v>82</v>
      </c>
      <c r="AW731" s="12" t="s">
        <v>37</v>
      </c>
      <c r="AX731" s="12" t="s">
        <v>75</v>
      </c>
      <c r="AY731" s="150" t="s">
        <v>172</v>
      </c>
    </row>
    <row r="732" spans="2:65" s="13" customFormat="1">
      <c r="B732" s="155"/>
      <c r="D732" s="149" t="s">
        <v>182</v>
      </c>
      <c r="E732" s="156" t="s">
        <v>19</v>
      </c>
      <c r="F732" s="157" t="s">
        <v>608</v>
      </c>
      <c r="H732" s="158">
        <v>154.09</v>
      </c>
      <c r="I732" s="159"/>
      <c r="L732" s="155"/>
      <c r="M732" s="160"/>
      <c r="U732" s="161"/>
      <c r="AT732" s="156" t="s">
        <v>182</v>
      </c>
      <c r="AU732" s="156" t="s">
        <v>84</v>
      </c>
      <c r="AV732" s="13" t="s">
        <v>84</v>
      </c>
      <c r="AW732" s="13" t="s">
        <v>37</v>
      </c>
      <c r="AX732" s="13" t="s">
        <v>75</v>
      </c>
      <c r="AY732" s="156" t="s">
        <v>172</v>
      </c>
    </row>
    <row r="733" spans="2:65" s="14" customFormat="1">
      <c r="B733" s="162"/>
      <c r="D733" s="149" t="s">
        <v>182</v>
      </c>
      <c r="E733" s="163" t="s">
        <v>19</v>
      </c>
      <c r="F733" s="164" t="s">
        <v>185</v>
      </c>
      <c r="H733" s="165">
        <v>154.09</v>
      </c>
      <c r="I733" s="166"/>
      <c r="L733" s="162"/>
      <c r="M733" s="167"/>
      <c r="U733" s="168"/>
      <c r="AT733" s="163" t="s">
        <v>182</v>
      </c>
      <c r="AU733" s="163" t="s">
        <v>84</v>
      </c>
      <c r="AV733" s="14" t="s">
        <v>179</v>
      </c>
      <c r="AW733" s="14" t="s">
        <v>37</v>
      </c>
      <c r="AX733" s="14" t="s">
        <v>82</v>
      </c>
      <c r="AY733" s="163" t="s">
        <v>172</v>
      </c>
    </row>
    <row r="734" spans="2:65" s="1" customFormat="1" ht="16.5" customHeight="1">
      <c r="B734" s="33"/>
      <c r="C734" s="131" t="s">
        <v>750</v>
      </c>
      <c r="D734" s="131" t="s">
        <v>174</v>
      </c>
      <c r="E734" s="132" t="s">
        <v>751</v>
      </c>
      <c r="F734" s="133" t="s">
        <v>752</v>
      </c>
      <c r="G734" s="134" t="s">
        <v>753</v>
      </c>
      <c r="H734" s="135">
        <v>700</v>
      </c>
      <c r="I734" s="136"/>
      <c r="J734" s="137">
        <f>ROUND(I734*H734,2)</f>
        <v>0</v>
      </c>
      <c r="K734" s="133" t="s">
        <v>178</v>
      </c>
      <c r="L734" s="33"/>
      <c r="M734" s="138" t="s">
        <v>19</v>
      </c>
      <c r="N734" s="139" t="s">
        <v>46</v>
      </c>
      <c r="P734" s="140">
        <f>O734*H734</f>
        <v>0</v>
      </c>
      <c r="Q734" s="140">
        <v>0</v>
      </c>
      <c r="R734" s="140">
        <f>Q734*H734</f>
        <v>0</v>
      </c>
      <c r="S734" s="140">
        <v>0</v>
      </c>
      <c r="T734" s="140">
        <f>S734*H734</f>
        <v>0</v>
      </c>
      <c r="U734" s="141" t="s">
        <v>19</v>
      </c>
      <c r="AR734" s="142" t="s">
        <v>220</v>
      </c>
      <c r="AT734" s="142" t="s">
        <v>174</v>
      </c>
      <c r="AU734" s="142" t="s">
        <v>84</v>
      </c>
      <c r="AY734" s="18" t="s">
        <v>172</v>
      </c>
      <c r="BE734" s="143">
        <f>IF(N734="základní",J734,0)</f>
        <v>0</v>
      </c>
      <c r="BF734" s="143">
        <f>IF(N734="snížená",J734,0)</f>
        <v>0</v>
      </c>
      <c r="BG734" s="143">
        <f>IF(N734="zákl. přenesená",J734,0)</f>
        <v>0</v>
      </c>
      <c r="BH734" s="143">
        <f>IF(N734="sníž. přenesená",J734,0)</f>
        <v>0</v>
      </c>
      <c r="BI734" s="143">
        <f>IF(N734="nulová",J734,0)</f>
        <v>0</v>
      </c>
      <c r="BJ734" s="18" t="s">
        <v>82</v>
      </c>
      <c r="BK734" s="143">
        <f>ROUND(I734*H734,2)</f>
        <v>0</v>
      </c>
      <c r="BL734" s="18" t="s">
        <v>220</v>
      </c>
      <c r="BM734" s="142" t="s">
        <v>754</v>
      </c>
    </row>
    <row r="735" spans="2:65" s="1" customFormat="1">
      <c r="B735" s="33"/>
      <c r="D735" s="144" t="s">
        <v>180</v>
      </c>
      <c r="F735" s="145" t="s">
        <v>755</v>
      </c>
      <c r="I735" s="146"/>
      <c r="L735" s="33"/>
      <c r="M735" s="147"/>
      <c r="U735" s="54"/>
      <c r="AT735" s="18" t="s">
        <v>180</v>
      </c>
      <c r="AU735" s="18" t="s">
        <v>84</v>
      </c>
    </row>
    <row r="736" spans="2:65" s="12" customFormat="1">
      <c r="B736" s="148"/>
      <c r="D736" s="149" t="s">
        <v>182</v>
      </c>
      <c r="E736" s="150" t="s">
        <v>19</v>
      </c>
      <c r="F736" s="151" t="s">
        <v>360</v>
      </c>
      <c r="H736" s="150" t="s">
        <v>19</v>
      </c>
      <c r="I736" s="152"/>
      <c r="L736" s="148"/>
      <c r="M736" s="153"/>
      <c r="U736" s="154"/>
      <c r="AT736" s="150" t="s">
        <v>182</v>
      </c>
      <c r="AU736" s="150" t="s">
        <v>84</v>
      </c>
      <c r="AV736" s="12" t="s">
        <v>82</v>
      </c>
      <c r="AW736" s="12" t="s">
        <v>37</v>
      </c>
      <c r="AX736" s="12" t="s">
        <v>75</v>
      </c>
      <c r="AY736" s="150" t="s">
        <v>172</v>
      </c>
    </row>
    <row r="737" spans="2:65" s="12" customFormat="1">
      <c r="B737" s="148"/>
      <c r="D737" s="149" t="s">
        <v>182</v>
      </c>
      <c r="E737" s="150" t="s">
        <v>19</v>
      </c>
      <c r="F737" s="151" t="s">
        <v>756</v>
      </c>
      <c r="H737" s="150" t="s">
        <v>19</v>
      </c>
      <c r="I737" s="152"/>
      <c r="L737" s="148"/>
      <c r="M737" s="153"/>
      <c r="U737" s="154"/>
      <c r="AT737" s="150" t="s">
        <v>182</v>
      </c>
      <c r="AU737" s="150" t="s">
        <v>84</v>
      </c>
      <c r="AV737" s="12" t="s">
        <v>82</v>
      </c>
      <c r="AW737" s="12" t="s">
        <v>37</v>
      </c>
      <c r="AX737" s="12" t="s">
        <v>75</v>
      </c>
      <c r="AY737" s="150" t="s">
        <v>172</v>
      </c>
    </row>
    <row r="738" spans="2:65" s="13" customFormat="1">
      <c r="B738" s="155"/>
      <c r="D738" s="149" t="s">
        <v>182</v>
      </c>
      <c r="E738" s="156" t="s">
        <v>19</v>
      </c>
      <c r="F738" s="157" t="s">
        <v>757</v>
      </c>
      <c r="H738" s="158">
        <v>300</v>
      </c>
      <c r="I738" s="159"/>
      <c r="L738" s="155"/>
      <c r="M738" s="160"/>
      <c r="U738" s="161"/>
      <c r="AT738" s="156" t="s">
        <v>182</v>
      </c>
      <c r="AU738" s="156" t="s">
        <v>84</v>
      </c>
      <c r="AV738" s="13" t="s">
        <v>84</v>
      </c>
      <c r="AW738" s="13" t="s">
        <v>37</v>
      </c>
      <c r="AX738" s="13" t="s">
        <v>75</v>
      </c>
      <c r="AY738" s="156" t="s">
        <v>172</v>
      </c>
    </row>
    <row r="739" spans="2:65" s="12" customFormat="1">
      <c r="B739" s="148"/>
      <c r="D739" s="149" t="s">
        <v>182</v>
      </c>
      <c r="E739" s="150" t="s">
        <v>19</v>
      </c>
      <c r="F739" s="151" t="s">
        <v>758</v>
      </c>
      <c r="H739" s="150" t="s">
        <v>19</v>
      </c>
      <c r="I739" s="152"/>
      <c r="L739" s="148"/>
      <c r="M739" s="153"/>
      <c r="U739" s="154"/>
      <c r="AT739" s="150" t="s">
        <v>182</v>
      </c>
      <c r="AU739" s="150" t="s">
        <v>84</v>
      </c>
      <c r="AV739" s="12" t="s">
        <v>82</v>
      </c>
      <c r="AW739" s="12" t="s">
        <v>37</v>
      </c>
      <c r="AX739" s="12" t="s">
        <v>75</v>
      </c>
      <c r="AY739" s="150" t="s">
        <v>172</v>
      </c>
    </row>
    <row r="740" spans="2:65" s="13" customFormat="1">
      <c r="B740" s="155"/>
      <c r="D740" s="149" t="s">
        <v>182</v>
      </c>
      <c r="E740" s="156" t="s">
        <v>19</v>
      </c>
      <c r="F740" s="157" t="s">
        <v>759</v>
      </c>
      <c r="H740" s="158">
        <v>400</v>
      </c>
      <c r="I740" s="159"/>
      <c r="L740" s="155"/>
      <c r="M740" s="160"/>
      <c r="U740" s="161"/>
      <c r="AT740" s="156" t="s">
        <v>182</v>
      </c>
      <c r="AU740" s="156" t="s">
        <v>84</v>
      </c>
      <c r="AV740" s="13" t="s">
        <v>84</v>
      </c>
      <c r="AW740" s="13" t="s">
        <v>37</v>
      </c>
      <c r="AX740" s="13" t="s">
        <v>75</v>
      </c>
      <c r="AY740" s="156" t="s">
        <v>172</v>
      </c>
    </row>
    <row r="741" spans="2:65" s="14" customFormat="1">
      <c r="B741" s="162"/>
      <c r="D741" s="149" t="s">
        <v>182</v>
      </c>
      <c r="E741" s="163" t="s">
        <v>19</v>
      </c>
      <c r="F741" s="164" t="s">
        <v>185</v>
      </c>
      <c r="H741" s="165">
        <v>700</v>
      </c>
      <c r="I741" s="166"/>
      <c r="L741" s="162"/>
      <c r="M741" s="167"/>
      <c r="U741" s="168"/>
      <c r="AT741" s="163" t="s">
        <v>182</v>
      </c>
      <c r="AU741" s="163" t="s">
        <v>84</v>
      </c>
      <c r="AV741" s="14" t="s">
        <v>179</v>
      </c>
      <c r="AW741" s="14" t="s">
        <v>37</v>
      </c>
      <c r="AX741" s="14" t="s">
        <v>82</v>
      </c>
      <c r="AY741" s="163" t="s">
        <v>172</v>
      </c>
    </row>
    <row r="742" spans="2:65" s="11" customFormat="1" ht="22.9" customHeight="1">
      <c r="B742" s="119"/>
      <c r="D742" s="120" t="s">
        <v>74</v>
      </c>
      <c r="E742" s="129" t="s">
        <v>760</v>
      </c>
      <c r="F742" s="129" t="s">
        <v>761</v>
      </c>
      <c r="I742" s="122"/>
      <c r="J742" s="130">
        <f>BK742</f>
        <v>0</v>
      </c>
      <c r="L742" s="119"/>
      <c r="M742" s="124"/>
      <c r="P742" s="125">
        <f>SUM(P743:P765)</f>
        <v>0</v>
      </c>
      <c r="R742" s="125">
        <f>SUM(R743:R765)</f>
        <v>0</v>
      </c>
      <c r="T742" s="125">
        <f>SUM(T743:T765)</f>
        <v>0</v>
      </c>
      <c r="U742" s="126"/>
      <c r="AR742" s="120" t="s">
        <v>84</v>
      </c>
      <c r="AT742" s="127" t="s">
        <v>74</v>
      </c>
      <c r="AU742" s="127" t="s">
        <v>82</v>
      </c>
      <c r="AY742" s="120" t="s">
        <v>172</v>
      </c>
      <c r="BK742" s="128">
        <f>SUM(BK743:BK765)</f>
        <v>0</v>
      </c>
    </row>
    <row r="743" spans="2:65" s="1" customFormat="1" ht="21.75" customHeight="1">
      <c r="B743" s="33"/>
      <c r="C743" s="131" t="s">
        <v>504</v>
      </c>
      <c r="D743" s="131" t="s">
        <v>174</v>
      </c>
      <c r="E743" s="132" t="s">
        <v>762</v>
      </c>
      <c r="F743" s="133" t="s">
        <v>763</v>
      </c>
      <c r="G743" s="134" t="s">
        <v>337</v>
      </c>
      <c r="H743" s="135">
        <v>33</v>
      </c>
      <c r="I743" s="136"/>
      <c r="J743" s="137">
        <f>ROUND(I743*H743,2)</f>
        <v>0</v>
      </c>
      <c r="K743" s="133" t="s">
        <v>178</v>
      </c>
      <c r="L743" s="33"/>
      <c r="M743" s="138" t="s">
        <v>19</v>
      </c>
      <c r="N743" s="139" t="s">
        <v>46</v>
      </c>
      <c r="P743" s="140">
        <f>O743*H743</f>
        <v>0</v>
      </c>
      <c r="Q743" s="140">
        <v>0</v>
      </c>
      <c r="R743" s="140">
        <f>Q743*H743</f>
        <v>0</v>
      </c>
      <c r="S743" s="140">
        <v>0</v>
      </c>
      <c r="T743" s="140">
        <f>S743*H743</f>
        <v>0</v>
      </c>
      <c r="U743" s="141" t="s">
        <v>19</v>
      </c>
      <c r="AR743" s="142" t="s">
        <v>220</v>
      </c>
      <c r="AT743" s="142" t="s">
        <v>174</v>
      </c>
      <c r="AU743" s="142" t="s">
        <v>84</v>
      </c>
      <c r="AY743" s="18" t="s">
        <v>172</v>
      </c>
      <c r="BE743" s="143">
        <f>IF(N743="základní",J743,0)</f>
        <v>0</v>
      </c>
      <c r="BF743" s="143">
        <f>IF(N743="snížená",J743,0)</f>
        <v>0</v>
      </c>
      <c r="BG743" s="143">
        <f>IF(N743="zákl. přenesená",J743,0)</f>
        <v>0</v>
      </c>
      <c r="BH743" s="143">
        <f>IF(N743="sníž. přenesená",J743,0)</f>
        <v>0</v>
      </c>
      <c r="BI743" s="143">
        <f>IF(N743="nulová",J743,0)</f>
        <v>0</v>
      </c>
      <c r="BJ743" s="18" t="s">
        <v>82</v>
      </c>
      <c r="BK743" s="143">
        <f>ROUND(I743*H743,2)</f>
        <v>0</v>
      </c>
      <c r="BL743" s="18" t="s">
        <v>220</v>
      </c>
      <c r="BM743" s="142" t="s">
        <v>764</v>
      </c>
    </row>
    <row r="744" spans="2:65" s="1" customFormat="1">
      <c r="B744" s="33"/>
      <c r="D744" s="144" t="s">
        <v>180</v>
      </c>
      <c r="F744" s="145" t="s">
        <v>765</v>
      </c>
      <c r="I744" s="146"/>
      <c r="L744" s="33"/>
      <c r="M744" s="147"/>
      <c r="U744" s="54"/>
      <c r="AT744" s="18" t="s">
        <v>180</v>
      </c>
      <c r="AU744" s="18" t="s">
        <v>84</v>
      </c>
    </row>
    <row r="745" spans="2:65" s="12" customFormat="1">
      <c r="B745" s="148"/>
      <c r="D745" s="149" t="s">
        <v>182</v>
      </c>
      <c r="E745" s="150" t="s">
        <v>19</v>
      </c>
      <c r="F745" s="151" t="s">
        <v>323</v>
      </c>
      <c r="H745" s="150" t="s">
        <v>19</v>
      </c>
      <c r="I745" s="152"/>
      <c r="L745" s="148"/>
      <c r="M745" s="153"/>
      <c r="U745" s="154"/>
      <c r="AT745" s="150" t="s">
        <v>182</v>
      </c>
      <c r="AU745" s="150" t="s">
        <v>84</v>
      </c>
      <c r="AV745" s="12" t="s">
        <v>82</v>
      </c>
      <c r="AW745" s="12" t="s">
        <v>37</v>
      </c>
      <c r="AX745" s="12" t="s">
        <v>75</v>
      </c>
      <c r="AY745" s="150" t="s">
        <v>172</v>
      </c>
    </row>
    <row r="746" spans="2:65" s="13" customFormat="1">
      <c r="B746" s="155"/>
      <c r="D746" s="149" t="s">
        <v>182</v>
      </c>
      <c r="E746" s="156" t="s">
        <v>19</v>
      </c>
      <c r="F746" s="157" t="s">
        <v>766</v>
      </c>
      <c r="H746" s="158">
        <v>33</v>
      </c>
      <c r="I746" s="159"/>
      <c r="L746" s="155"/>
      <c r="M746" s="160"/>
      <c r="U746" s="161"/>
      <c r="AT746" s="156" t="s">
        <v>182</v>
      </c>
      <c r="AU746" s="156" t="s">
        <v>84</v>
      </c>
      <c r="AV746" s="13" t="s">
        <v>84</v>
      </c>
      <c r="AW746" s="13" t="s">
        <v>37</v>
      </c>
      <c r="AX746" s="13" t="s">
        <v>75</v>
      </c>
      <c r="AY746" s="156" t="s">
        <v>172</v>
      </c>
    </row>
    <row r="747" spans="2:65" s="14" customFormat="1">
      <c r="B747" s="162"/>
      <c r="D747" s="149" t="s">
        <v>182</v>
      </c>
      <c r="E747" s="163" t="s">
        <v>19</v>
      </c>
      <c r="F747" s="164" t="s">
        <v>185</v>
      </c>
      <c r="H747" s="165">
        <v>33</v>
      </c>
      <c r="I747" s="166"/>
      <c r="L747" s="162"/>
      <c r="M747" s="167"/>
      <c r="U747" s="168"/>
      <c r="AT747" s="163" t="s">
        <v>182</v>
      </c>
      <c r="AU747" s="163" t="s">
        <v>84</v>
      </c>
      <c r="AV747" s="14" t="s">
        <v>179</v>
      </c>
      <c r="AW747" s="14" t="s">
        <v>37</v>
      </c>
      <c r="AX747" s="14" t="s">
        <v>82</v>
      </c>
      <c r="AY747" s="163" t="s">
        <v>172</v>
      </c>
    </row>
    <row r="748" spans="2:65" s="1" customFormat="1" ht="16.5" customHeight="1">
      <c r="B748" s="33"/>
      <c r="C748" s="131" t="s">
        <v>767</v>
      </c>
      <c r="D748" s="131" t="s">
        <v>174</v>
      </c>
      <c r="E748" s="132" t="s">
        <v>768</v>
      </c>
      <c r="F748" s="133" t="s">
        <v>769</v>
      </c>
      <c r="G748" s="134" t="s">
        <v>337</v>
      </c>
      <c r="H748" s="135">
        <v>33</v>
      </c>
      <c r="I748" s="136"/>
      <c r="J748" s="137">
        <f>ROUND(I748*H748,2)</f>
        <v>0</v>
      </c>
      <c r="K748" s="133" t="s">
        <v>178</v>
      </c>
      <c r="L748" s="33"/>
      <c r="M748" s="138" t="s">
        <v>19</v>
      </c>
      <c r="N748" s="139" t="s">
        <v>46</v>
      </c>
      <c r="P748" s="140">
        <f>O748*H748</f>
        <v>0</v>
      </c>
      <c r="Q748" s="140">
        <v>0</v>
      </c>
      <c r="R748" s="140">
        <f>Q748*H748</f>
        <v>0</v>
      </c>
      <c r="S748" s="140">
        <v>0</v>
      </c>
      <c r="T748" s="140">
        <f>S748*H748</f>
        <v>0</v>
      </c>
      <c r="U748" s="141" t="s">
        <v>19</v>
      </c>
      <c r="AR748" s="142" t="s">
        <v>220</v>
      </c>
      <c r="AT748" s="142" t="s">
        <v>174</v>
      </c>
      <c r="AU748" s="142" t="s">
        <v>84</v>
      </c>
      <c r="AY748" s="18" t="s">
        <v>172</v>
      </c>
      <c r="BE748" s="143">
        <f>IF(N748="základní",J748,0)</f>
        <v>0</v>
      </c>
      <c r="BF748" s="143">
        <f>IF(N748="snížená",J748,0)</f>
        <v>0</v>
      </c>
      <c r="BG748" s="143">
        <f>IF(N748="zákl. přenesená",J748,0)</f>
        <v>0</v>
      </c>
      <c r="BH748" s="143">
        <f>IF(N748="sníž. přenesená",J748,0)</f>
        <v>0</v>
      </c>
      <c r="BI748" s="143">
        <f>IF(N748="nulová",J748,0)</f>
        <v>0</v>
      </c>
      <c r="BJ748" s="18" t="s">
        <v>82</v>
      </c>
      <c r="BK748" s="143">
        <f>ROUND(I748*H748,2)</f>
        <v>0</v>
      </c>
      <c r="BL748" s="18" t="s">
        <v>220</v>
      </c>
      <c r="BM748" s="142" t="s">
        <v>770</v>
      </c>
    </row>
    <row r="749" spans="2:65" s="1" customFormat="1">
      <c r="B749" s="33"/>
      <c r="D749" s="144" t="s">
        <v>180</v>
      </c>
      <c r="F749" s="145" t="s">
        <v>771</v>
      </c>
      <c r="I749" s="146"/>
      <c r="L749" s="33"/>
      <c r="M749" s="147"/>
      <c r="U749" s="54"/>
      <c r="AT749" s="18" t="s">
        <v>180</v>
      </c>
      <c r="AU749" s="18" t="s">
        <v>84</v>
      </c>
    </row>
    <row r="750" spans="2:65" s="12" customFormat="1">
      <c r="B750" s="148"/>
      <c r="D750" s="149" t="s">
        <v>182</v>
      </c>
      <c r="E750" s="150" t="s">
        <v>19</v>
      </c>
      <c r="F750" s="151" t="s">
        <v>323</v>
      </c>
      <c r="H750" s="150" t="s">
        <v>19</v>
      </c>
      <c r="I750" s="152"/>
      <c r="L750" s="148"/>
      <c r="M750" s="153"/>
      <c r="U750" s="154"/>
      <c r="AT750" s="150" t="s">
        <v>182</v>
      </c>
      <c r="AU750" s="150" t="s">
        <v>84</v>
      </c>
      <c r="AV750" s="12" t="s">
        <v>82</v>
      </c>
      <c r="AW750" s="12" t="s">
        <v>37</v>
      </c>
      <c r="AX750" s="12" t="s">
        <v>75</v>
      </c>
      <c r="AY750" s="150" t="s">
        <v>172</v>
      </c>
    </row>
    <row r="751" spans="2:65" s="13" customFormat="1">
      <c r="B751" s="155"/>
      <c r="D751" s="149" t="s">
        <v>182</v>
      </c>
      <c r="E751" s="156" t="s">
        <v>19</v>
      </c>
      <c r="F751" s="157" t="s">
        <v>772</v>
      </c>
      <c r="H751" s="158">
        <v>33</v>
      </c>
      <c r="I751" s="159"/>
      <c r="L751" s="155"/>
      <c r="M751" s="160"/>
      <c r="U751" s="161"/>
      <c r="AT751" s="156" t="s">
        <v>182</v>
      </c>
      <c r="AU751" s="156" t="s">
        <v>84</v>
      </c>
      <c r="AV751" s="13" t="s">
        <v>84</v>
      </c>
      <c r="AW751" s="13" t="s">
        <v>37</v>
      </c>
      <c r="AX751" s="13" t="s">
        <v>75</v>
      </c>
      <c r="AY751" s="156" t="s">
        <v>172</v>
      </c>
    </row>
    <row r="752" spans="2:65" s="14" customFormat="1">
      <c r="B752" s="162"/>
      <c r="D752" s="149" t="s">
        <v>182</v>
      </c>
      <c r="E752" s="163" t="s">
        <v>19</v>
      </c>
      <c r="F752" s="164" t="s">
        <v>185</v>
      </c>
      <c r="H752" s="165">
        <v>33</v>
      </c>
      <c r="I752" s="166"/>
      <c r="L752" s="162"/>
      <c r="M752" s="167"/>
      <c r="U752" s="168"/>
      <c r="AT752" s="163" t="s">
        <v>182</v>
      </c>
      <c r="AU752" s="163" t="s">
        <v>84</v>
      </c>
      <c r="AV752" s="14" t="s">
        <v>179</v>
      </c>
      <c r="AW752" s="14" t="s">
        <v>37</v>
      </c>
      <c r="AX752" s="14" t="s">
        <v>82</v>
      </c>
      <c r="AY752" s="163" t="s">
        <v>172</v>
      </c>
    </row>
    <row r="753" spans="2:65" s="1" customFormat="1" ht="16.5" customHeight="1">
      <c r="B753" s="33"/>
      <c r="C753" s="131" t="s">
        <v>516</v>
      </c>
      <c r="D753" s="131" t="s">
        <v>174</v>
      </c>
      <c r="E753" s="132" t="s">
        <v>773</v>
      </c>
      <c r="F753" s="133" t="s">
        <v>774</v>
      </c>
      <c r="G753" s="134" t="s">
        <v>177</v>
      </c>
      <c r="H753" s="135">
        <v>350.57</v>
      </c>
      <c r="I753" s="136"/>
      <c r="J753" s="137">
        <f>ROUND(I753*H753,2)</f>
        <v>0</v>
      </c>
      <c r="K753" s="133" t="s">
        <v>178</v>
      </c>
      <c r="L753" s="33"/>
      <c r="M753" s="138" t="s">
        <v>19</v>
      </c>
      <c r="N753" s="139" t="s">
        <v>46</v>
      </c>
      <c r="P753" s="140">
        <f>O753*H753</f>
        <v>0</v>
      </c>
      <c r="Q753" s="140">
        <v>0</v>
      </c>
      <c r="R753" s="140">
        <f>Q753*H753</f>
        <v>0</v>
      </c>
      <c r="S753" s="140">
        <v>0</v>
      </c>
      <c r="T753" s="140">
        <f>S753*H753</f>
        <v>0</v>
      </c>
      <c r="U753" s="141" t="s">
        <v>19</v>
      </c>
      <c r="AR753" s="142" t="s">
        <v>220</v>
      </c>
      <c r="AT753" s="142" t="s">
        <v>174</v>
      </c>
      <c r="AU753" s="142" t="s">
        <v>84</v>
      </c>
      <c r="AY753" s="18" t="s">
        <v>172</v>
      </c>
      <c r="BE753" s="143">
        <f>IF(N753="základní",J753,0)</f>
        <v>0</v>
      </c>
      <c r="BF753" s="143">
        <f>IF(N753="snížená",J753,0)</f>
        <v>0</v>
      </c>
      <c r="BG753" s="143">
        <f>IF(N753="zákl. přenesená",J753,0)</f>
        <v>0</v>
      </c>
      <c r="BH753" s="143">
        <f>IF(N753="sníž. přenesená",J753,0)</f>
        <v>0</v>
      </c>
      <c r="BI753" s="143">
        <f>IF(N753="nulová",J753,0)</f>
        <v>0</v>
      </c>
      <c r="BJ753" s="18" t="s">
        <v>82</v>
      </c>
      <c r="BK753" s="143">
        <f>ROUND(I753*H753,2)</f>
        <v>0</v>
      </c>
      <c r="BL753" s="18" t="s">
        <v>220</v>
      </c>
      <c r="BM753" s="142" t="s">
        <v>775</v>
      </c>
    </row>
    <row r="754" spans="2:65" s="1" customFormat="1">
      <c r="B754" s="33"/>
      <c r="D754" s="144" t="s">
        <v>180</v>
      </c>
      <c r="F754" s="145" t="s">
        <v>776</v>
      </c>
      <c r="I754" s="146"/>
      <c r="L754" s="33"/>
      <c r="M754" s="147"/>
      <c r="U754" s="54"/>
      <c r="AT754" s="18" t="s">
        <v>180</v>
      </c>
      <c r="AU754" s="18" t="s">
        <v>84</v>
      </c>
    </row>
    <row r="755" spans="2:65" s="12" customFormat="1">
      <c r="B755" s="148"/>
      <c r="D755" s="149" t="s">
        <v>182</v>
      </c>
      <c r="E755" s="150" t="s">
        <v>19</v>
      </c>
      <c r="F755" s="151" t="s">
        <v>305</v>
      </c>
      <c r="H755" s="150" t="s">
        <v>19</v>
      </c>
      <c r="I755" s="152"/>
      <c r="L755" s="148"/>
      <c r="M755" s="153"/>
      <c r="U755" s="154"/>
      <c r="AT755" s="150" t="s">
        <v>182</v>
      </c>
      <c r="AU755" s="150" t="s">
        <v>84</v>
      </c>
      <c r="AV755" s="12" t="s">
        <v>82</v>
      </c>
      <c r="AW755" s="12" t="s">
        <v>37</v>
      </c>
      <c r="AX755" s="12" t="s">
        <v>75</v>
      </c>
      <c r="AY755" s="150" t="s">
        <v>172</v>
      </c>
    </row>
    <row r="756" spans="2:65" s="12" customFormat="1">
      <c r="B756" s="148"/>
      <c r="D756" s="149" t="s">
        <v>182</v>
      </c>
      <c r="E756" s="150" t="s">
        <v>19</v>
      </c>
      <c r="F756" s="151" t="s">
        <v>244</v>
      </c>
      <c r="H756" s="150" t="s">
        <v>19</v>
      </c>
      <c r="I756" s="152"/>
      <c r="L756" s="148"/>
      <c r="M756" s="153"/>
      <c r="U756" s="154"/>
      <c r="AT756" s="150" t="s">
        <v>182</v>
      </c>
      <c r="AU756" s="150" t="s">
        <v>84</v>
      </c>
      <c r="AV756" s="12" t="s">
        <v>82</v>
      </c>
      <c r="AW756" s="12" t="s">
        <v>37</v>
      </c>
      <c r="AX756" s="12" t="s">
        <v>75</v>
      </c>
      <c r="AY756" s="150" t="s">
        <v>172</v>
      </c>
    </row>
    <row r="757" spans="2:65" s="13" customFormat="1">
      <c r="B757" s="155"/>
      <c r="D757" s="149" t="s">
        <v>182</v>
      </c>
      <c r="E757" s="156" t="s">
        <v>19</v>
      </c>
      <c r="F757" s="157" t="s">
        <v>777</v>
      </c>
      <c r="H757" s="158">
        <v>78.02</v>
      </c>
      <c r="I757" s="159"/>
      <c r="L757" s="155"/>
      <c r="M757" s="160"/>
      <c r="U757" s="161"/>
      <c r="AT757" s="156" t="s">
        <v>182</v>
      </c>
      <c r="AU757" s="156" t="s">
        <v>84</v>
      </c>
      <c r="AV757" s="13" t="s">
        <v>84</v>
      </c>
      <c r="AW757" s="13" t="s">
        <v>37</v>
      </c>
      <c r="AX757" s="13" t="s">
        <v>75</v>
      </c>
      <c r="AY757" s="156" t="s">
        <v>172</v>
      </c>
    </row>
    <row r="758" spans="2:65" s="12" customFormat="1">
      <c r="B758" s="148"/>
      <c r="D758" s="149" t="s">
        <v>182</v>
      </c>
      <c r="E758" s="150" t="s">
        <v>19</v>
      </c>
      <c r="F758" s="151" t="s">
        <v>249</v>
      </c>
      <c r="H758" s="150" t="s">
        <v>19</v>
      </c>
      <c r="I758" s="152"/>
      <c r="L758" s="148"/>
      <c r="M758" s="153"/>
      <c r="U758" s="154"/>
      <c r="AT758" s="150" t="s">
        <v>182</v>
      </c>
      <c r="AU758" s="150" t="s">
        <v>84</v>
      </c>
      <c r="AV758" s="12" t="s">
        <v>82</v>
      </c>
      <c r="AW758" s="12" t="s">
        <v>37</v>
      </c>
      <c r="AX758" s="12" t="s">
        <v>75</v>
      </c>
      <c r="AY758" s="150" t="s">
        <v>172</v>
      </c>
    </row>
    <row r="759" spans="2:65" s="13" customFormat="1">
      <c r="B759" s="155"/>
      <c r="D759" s="149" t="s">
        <v>182</v>
      </c>
      <c r="E759" s="156" t="s">
        <v>19</v>
      </c>
      <c r="F759" s="157" t="s">
        <v>778</v>
      </c>
      <c r="H759" s="158">
        <v>200.89</v>
      </c>
      <c r="I759" s="159"/>
      <c r="L759" s="155"/>
      <c r="M759" s="160"/>
      <c r="U759" s="161"/>
      <c r="AT759" s="156" t="s">
        <v>182</v>
      </c>
      <c r="AU759" s="156" t="s">
        <v>84</v>
      </c>
      <c r="AV759" s="13" t="s">
        <v>84</v>
      </c>
      <c r="AW759" s="13" t="s">
        <v>37</v>
      </c>
      <c r="AX759" s="13" t="s">
        <v>75</v>
      </c>
      <c r="AY759" s="156" t="s">
        <v>172</v>
      </c>
    </row>
    <row r="760" spans="2:65" s="12" customFormat="1">
      <c r="B760" s="148"/>
      <c r="D760" s="149" t="s">
        <v>182</v>
      </c>
      <c r="E760" s="150" t="s">
        <v>19</v>
      </c>
      <c r="F760" s="151" t="s">
        <v>256</v>
      </c>
      <c r="H760" s="150" t="s">
        <v>19</v>
      </c>
      <c r="I760" s="152"/>
      <c r="L760" s="148"/>
      <c r="M760" s="153"/>
      <c r="U760" s="154"/>
      <c r="AT760" s="150" t="s">
        <v>182</v>
      </c>
      <c r="AU760" s="150" t="s">
        <v>84</v>
      </c>
      <c r="AV760" s="12" t="s">
        <v>82</v>
      </c>
      <c r="AW760" s="12" t="s">
        <v>37</v>
      </c>
      <c r="AX760" s="12" t="s">
        <v>75</v>
      </c>
      <c r="AY760" s="150" t="s">
        <v>172</v>
      </c>
    </row>
    <row r="761" spans="2:65" s="13" customFormat="1">
      <c r="B761" s="155"/>
      <c r="D761" s="149" t="s">
        <v>182</v>
      </c>
      <c r="E761" s="156" t="s">
        <v>19</v>
      </c>
      <c r="F761" s="157" t="s">
        <v>779</v>
      </c>
      <c r="H761" s="158">
        <v>36.29</v>
      </c>
      <c r="I761" s="159"/>
      <c r="L761" s="155"/>
      <c r="M761" s="160"/>
      <c r="U761" s="161"/>
      <c r="AT761" s="156" t="s">
        <v>182</v>
      </c>
      <c r="AU761" s="156" t="s">
        <v>84</v>
      </c>
      <c r="AV761" s="13" t="s">
        <v>84</v>
      </c>
      <c r="AW761" s="13" t="s">
        <v>37</v>
      </c>
      <c r="AX761" s="13" t="s">
        <v>75</v>
      </c>
      <c r="AY761" s="156" t="s">
        <v>172</v>
      </c>
    </row>
    <row r="762" spans="2:65" s="15" customFormat="1">
      <c r="B762" s="169"/>
      <c r="D762" s="149" t="s">
        <v>182</v>
      </c>
      <c r="E762" s="170" t="s">
        <v>19</v>
      </c>
      <c r="F762" s="171" t="s">
        <v>248</v>
      </c>
      <c r="H762" s="172">
        <v>315.2</v>
      </c>
      <c r="I762" s="173"/>
      <c r="L762" s="169"/>
      <c r="M762" s="174"/>
      <c r="U762" s="175"/>
      <c r="AT762" s="170" t="s">
        <v>182</v>
      </c>
      <c r="AU762" s="170" t="s">
        <v>84</v>
      </c>
      <c r="AV762" s="15" t="s">
        <v>92</v>
      </c>
      <c r="AW762" s="15" t="s">
        <v>37</v>
      </c>
      <c r="AX762" s="15" t="s">
        <v>75</v>
      </c>
      <c r="AY762" s="170" t="s">
        <v>172</v>
      </c>
    </row>
    <row r="763" spans="2:65" s="13" customFormat="1">
      <c r="B763" s="155"/>
      <c r="D763" s="149" t="s">
        <v>182</v>
      </c>
      <c r="E763" s="156" t="s">
        <v>19</v>
      </c>
      <c r="F763" s="157" t="s">
        <v>780</v>
      </c>
      <c r="H763" s="158">
        <v>35.369999999999997</v>
      </c>
      <c r="I763" s="159"/>
      <c r="L763" s="155"/>
      <c r="M763" s="160"/>
      <c r="U763" s="161"/>
      <c r="AT763" s="156" t="s">
        <v>182</v>
      </c>
      <c r="AU763" s="156" t="s">
        <v>84</v>
      </c>
      <c r="AV763" s="13" t="s">
        <v>84</v>
      </c>
      <c r="AW763" s="13" t="s">
        <v>37</v>
      </c>
      <c r="AX763" s="13" t="s">
        <v>75</v>
      </c>
      <c r="AY763" s="156" t="s">
        <v>172</v>
      </c>
    </row>
    <row r="764" spans="2:65" s="15" customFormat="1">
      <c r="B764" s="169"/>
      <c r="D764" s="149" t="s">
        <v>182</v>
      </c>
      <c r="E764" s="170" t="s">
        <v>19</v>
      </c>
      <c r="F764" s="171" t="s">
        <v>248</v>
      </c>
      <c r="H764" s="172">
        <v>35.369999999999997</v>
      </c>
      <c r="I764" s="173"/>
      <c r="L764" s="169"/>
      <c r="M764" s="174"/>
      <c r="U764" s="175"/>
      <c r="AT764" s="170" t="s">
        <v>182</v>
      </c>
      <c r="AU764" s="170" t="s">
        <v>84</v>
      </c>
      <c r="AV764" s="15" t="s">
        <v>92</v>
      </c>
      <c r="AW764" s="15" t="s">
        <v>37</v>
      </c>
      <c r="AX764" s="15" t="s">
        <v>75</v>
      </c>
      <c r="AY764" s="170" t="s">
        <v>172</v>
      </c>
    </row>
    <row r="765" spans="2:65" s="14" customFormat="1">
      <c r="B765" s="162"/>
      <c r="D765" s="149" t="s">
        <v>182</v>
      </c>
      <c r="E765" s="163" t="s">
        <v>19</v>
      </c>
      <c r="F765" s="164" t="s">
        <v>185</v>
      </c>
      <c r="H765" s="165">
        <v>350.57</v>
      </c>
      <c r="I765" s="166"/>
      <c r="L765" s="162"/>
      <c r="M765" s="167"/>
      <c r="U765" s="168"/>
      <c r="AT765" s="163" t="s">
        <v>182</v>
      </c>
      <c r="AU765" s="163" t="s">
        <v>84</v>
      </c>
      <c r="AV765" s="14" t="s">
        <v>179</v>
      </c>
      <c r="AW765" s="14" t="s">
        <v>37</v>
      </c>
      <c r="AX765" s="14" t="s">
        <v>82</v>
      </c>
      <c r="AY765" s="163" t="s">
        <v>172</v>
      </c>
    </row>
    <row r="766" spans="2:65" s="11" customFormat="1" ht="22.9" customHeight="1">
      <c r="B766" s="119"/>
      <c r="D766" s="120" t="s">
        <v>74</v>
      </c>
      <c r="E766" s="129" t="s">
        <v>781</v>
      </c>
      <c r="F766" s="129" t="s">
        <v>782</v>
      </c>
      <c r="I766" s="122"/>
      <c r="J766" s="130">
        <f>BK766</f>
        <v>0</v>
      </c>
      <c r="L766" s="119"/>
      <c r="M766" s="124"/>
      <c r="P766" s="125">
        <f>SUM(P767:P780)</f>
        <v>0</v>
      </c>
      <c r="R766" s="125">
        <f>SUM(R767:R780)</f>
        <v>0</v>
      </c>
      <c r="T766" s="125">
        <f>SUM(T767:T780)</f>
        <v>0</v>
      </c>
      <c r="U766" s="126"/>
      <c r="AR766" s="120" t="s">
        <v>84</v>
      </c>
      <c r="AT766" s="127" t="s">
        <v>74</v>
      </c>
      <c r="AU766" s="127" t="s">
        <v>82</v>
      </c>
      <c r="AY766" s="120" t="s">
        <v>172</v>
      </c>
      <c r="BK766" s="128">
        <f>SUM(BK767:BK780)</f>
        <v>0</v>
      </c>
    </row>
    <row r="767" spans="2:65" s="1" customFormat="1" ht="16.5" customHeight="1">
      <c r="B767" s="33"/>
      <c r="C767" s="131" t="s">
        <v>783</v>
      </c>
      <c r="D767" s="131" t="s">
        <v>174</v>
      </c>
      <c r="E767" s="132" t="s">
        <v>784</v>
      </c>
      <c r="F767" s="133" t="s">
        <v>785</v>
      </c>
      <c r="G767" s="134" t="s">
        <v>177</v>
      </c>
      <c r="H767" s="135">
        <v>1053.05</v>
      </c>
      <c r="I767" s="136"/>
      <c r="J767" s="137">
        <f>ROUND(I767*H767,2)</f>
        <v>0</v>
      </c>
      <c r="K767" s="133" t="s">
        <v>178</v>
      </c>
      <c r="L767" s="33"/>
      <c r="M767" s="138" t="s">
        <v>19</v>
      </c>
      <c r="N767" s="139" t="s">
        <v>46</v>
      </c>
      <c r="P767" s="140">
        <f>O767*H767</f>
        <v>0</v>
      </c>
      <c r="Q767" s="140">
        <v>0</v>
      </c>
      <c r="R767" s="140">
        <f>Q767*H767</f>
        <v>0</v>
      </c>
      <c r="S767" s="140">
        <v>0</v>
      </c>
      <c r="T767" s="140">
        <f>S767*H767</f>
        <v>0</v>
      </c>
      <c r="U767" s="141" t="s">
        <v>19</v>
      </c>
      <c r="AR767" s="142" t="s">
        <v>220</v>
      </c>
      <c r="AT767" s="142" t="s">
        <v>174</v>
      </c>
      <c r="AU767" s="142" t="s">
        <v>84</v>
      </c>
      <c r="AY767" s="18" t="s">
        <v>172</v>
      </c>
      <c r="BE767" s="143">
        <f>IF(N767="základní",J767,0)</f>
        <v>0</v>
      </c>
      <c r="BF767" s="143">
        <f>IF(N767="snížená",J767,0)</f>
        <v>0</v>
      </c>
      <c r="BG767" s="143">
        <f>IF(N767="zákl. přenesená",J767,0)</f>
        <v>0</v>
      </c>
      <c r="BH767" s="143">
        <f>IF(N767="sníž. přenesená",J767,0)</f>
        <v>0</v>
      </c>
      <c r="BI767" s="143">
        <f>IF(N767="nulová",J767,0)</f>
        <v>0</v>
      </c>
      <c r="BJ767" s="18" t="s">
        <v>82</v>
      </c>
      <c r="BK767" s="143">
        <f>ROUND(I767*H767,2)</f>
        <v>0</v>
      </c>
      <c r="BL767" s="18" t="s">
        <v>220</v>
      </c>
      <c r="BM767" s="142" t="s">
        <v>786</v>
      </c>
    </row>
    <row r="768" spans="2:65" s="1" customFormat="1">
      <c r="B768" s="33"/>
      <c r="D768" s="144" t="s">
        <v>180</v>
      </c>
      <c r="F768" s="145" t="s">
        <v>787</v>
      </c>
      <c r="I768" s="146"/>
      <c r="L768" s="33"/>
      <c r="M768" s="147"/>
      <c r="U768" s="54"/>
      <c r="AT768" s="18" t="s">
        <v>180</v>
      </c>
      <c r="AU768" s="18" t="s">
        <v>84</v>
      </c>
    </row>
    <row r="769" spans="2:65" s="12" customFormat="1">
      <c r="B769" s="148"/>
      <c r="D769" s="149" t="s">
        <v>182</v>
      </c>
      <c r="E769" s="150" t="s">
        <v>19</v>
      </c>
      <c r="F769" s="151" t="s">
        <v>243</v>
      </c>
      <c r="H769" s="150" t="s">
        <v>19</v>
      </c>
      <c r="I769" s="152"/>
      <c r="L769" s="148"/>
      <c r="M769" s="153"/>
      <c r="U769" s="154"/>
      <c r="AT769" s="150" t="s">
        <v>182</v>
      </c>
      <c r="AU769" s="150" t="s">
        <v>84</v>
      </c>
      <c r="AV769" s="12" t="s">
        <v>82</v>
      </c>
      <c r="AW769" s="12" t="s">
        <v>37</v>
      </c>
      <c r="AX769" s="12" t="s">
        <v>75</v>
      </c>
      <c r="AY769" s="150" t="s">
        <v>172</v>
      </c>
    </row>
    <row r="770" spans="2:65" s="12" customFormat="1">
      <c r="B770" s="148"/>
      <c r="D770" s="149" t="s">
        <v>182</v>
      </c>
      <c r="E770" s="150" t="s">
        <v>19</v>
      </c>
      <c r="F770" s="151" t="s">
        <v>244</v>
      </c>
      <c r="H770" s="150" t="s">
        <v>19</v>
      </c>
      <c r="I770" s="152"/>
      <c r="L770" s="148"/>
      <c r="M770" s="153"/>
      <c r="U770" s="154"/>
      <c r="AT770" s="150" t="s">
        <v>182</v>
      </c>
      <c r="AU770" s="150" t="s">
        <v>84</v>
      </c>
      <c r="AV770" s="12" t="s">
        <v>82</v>
      </c>
      <c r="AW770" s="12" t="s">
        <v>37</v>
      </c>
      <c r="AX770" s="12" t="s">
        <v>75</v>
      </c>
      <c r="AY770" s="150" t="s">
        <v>172</v>
      </c>
    </row>
    <row r="771" spans="2:65" s="13" customFormat="1">
      <c r="B771" s="155"/>
      <c r="D771" s="149" t="s">
        <v>182</v>
      </c>
      <c r="E771" s="156" t="s">
        <v>19</v>
      </c>
      <c r="F771" s="157" t="s">
        <v>788</v>
      </c>
      <c r="H771" s="158">
        <v>270.17</v>
      </c>
      <c r="I771" s="159"/>
      <c r="L771" s="155"/>
      <c r="M771" s="160"/>
      <c r="U771" s="161"/>
      <c r="AT771" s="156" t="s">
        <v>182</v>
      </c>
      <c r="AU771" s="156" t="s">
        <v>84</v>
      </c>
      <c r="AV771" s="13" t="s">
        <v>84</v>
      </c>
      <c r="AW771" s="13" t="s">
        <v>37</v>
      </c>
      <c r="AX771" s="13" t="s">
        <v>75</v>
      </c>
      <c r="AY771" s="156" t="s">
        <v>172</v>
      </c>
    </row>
    <row r="772" spans="2:65" s="15" customFormat="1">
      <c r="B772" s="169"/>
      <c r="D772" s="149" t="s">
        <v>182</v>
      </c>
      <c r="E772" s="170" t="s">
        <v>19</v>
      </c>
      <c r="F772" s="171" t="s">
        <v>248</v>
      </c>
      <c r="H772" s="172">
        <v>270.17</v>
      </c>
      <c r="I772" s="173"/>
      <c r="L772" s="169"/>
      <c r="M772" s="174"/>
      <c r="U772" s="175"/>
      <c r="AT772" s="170" t="s">
        <v>182</v>
      </c>
      <c r="AU772" s="170" t="s">
        <v>84</v>
      </c>
      <c r="AV772" s="15" t="s">
        <v>92</v>
      </c>
      <c r="AW772" s="15" t="s">
        <v>37</v>
      </c>
      <c r="AX772" s="15" t="s">
        <v>75</v>
      </c>
      <c r="AY772" s="170" t="s">
        <v>172</v>
      </c>
    </row>
    <row r="773" spans="2:65" s="12" customFormat="1">
      <c r="B773" s="148"/>
      <c r="D773" s="149" t="s">
        <v>182</v>
      </c>
      <c r="E773" s="150" t="s">
        <v>19</v>
      </c>
      <c r="F773" s="151" t="s">
        <v>249</v>
      </c>
      <c r="H773" s="150" t="s">
        <v>19</v>
      </c>
      <c r="I773" s="152"/>
      <c r="L773" s="148"/>
      <c r="M773" s="153"/>
      <c r="U773" s="154"/>
      <c r="AT773" s="150" t="s">
        <v>182</v>
      </c>
      <c r="AU773" s="150" t="s">
        <v>84</v>
      </c>
      <c r="AV773" s="12" t="s">
        <v>82</v>
      </c>
      <c r="AW773" s="12" t="s">
        <v>37</v>
      </c>
      <c r="AX773" s="12" t="s">
        <v>75</v>
      </c>
      <c r="AY773" s="150" t="s">
        <v>172</v>
      </c>
    </row>
    <row r="774" spans="2:65" s="13" customFormat="1">
      <c r="B774" s="155"/>
      <c r="D774" s="149" t="s">
        <v>182</v>
      </c>
      <c r="E774" s="156" t="s">
        <v>19</v>
      </c>
      <c r="F774" s="157" t="s">
        <v>789</v>
      </c>
      <c r="H774" s="158">
        <v>423.62</v>
      </c>
      <c r="I774" s="159"/>
      <c r="L774" s="155"/>
      <c r="M774" s="160"/>
      <c r="U774" s="161"/>
      <c r="AT774" s="156" t="s">
        <v>182</v>
      </c>
      <c r="AU774" s="156" t="s">
        <v>84</v>
      </c>
      <c r="AV774" s="13" t="s">
        <v>84</v>
      </c>
      <c r="AW774" s="13" t="s">
        <v>37</v>
      </c>
      <c r="AX774" s="13" t="s">
        <v>75</v>
      </c>
      <c r="AY774" s="156" t="s">
        <v>172</v>
      </c>
    </row>
    <row r="775" spans="2:65" s="15" customFormat="1">
      <c r="B775" s="169"/>
      <c r="D775" s="149" t="s">
        <v>182</v>
      </c>
      <c r="E775" s="170" t="s">
        <v>19</v>
      </c>
      <c r="F775" s="171" t="s">
        <v>248</v>
      </c>
      <c r="H775" s="172">
        <v>423.62</v>
      </c>
      <c r="I775" s="173"/>
      <c r="L775" s="169"/>
      <c r="M775" s="174"/>
      <c r="U775" s="175"/>
      <c r="AT775" s="170" t="s">
        <v>182</v>
      </c>
      <c r="AU775" s="170" t="s">
        <v>84</v>
      </c>
      <c r="AV775" s="15" t="s">
        <v>92</v>
      </c>
      <c r="AW775" s="15" t="s">
        <v>37</v>
      </c>
      <c r="AX775" s="15" t="s">
        <v>75</v>
      </c>
      <c r="AY775" s="170" t="s">
        <v>172</v>
      </c>
    </row>
    <row r="776" spans="2:65" s="12" customFormat="1">
      <c r="B776" s="148"/>
      <c r="D776" s="149" t="s">
        <v>182</v>
      </c>
      <c r="E776" s="150" t="s">
        <v>19</v>
      </c>
      <c r="F776" s="151" t="s">
        <v>256</v>
      </c>
      <c r="H776" s="150" t="s">
        <v>19</v>
      </c>
      <c r="I776" s="152"/>
      <c r="L776" s="148"/>
      <c r="M776" s="153"/>
      <c r="U776" s="154"/>
      <c r="AT776" s="150" t="s">
        <v>182</v>
      </c>
      <c r="AU776" s="150" t="s">
        <v>84</v>
      </c>
      <c r="AV776" s="12" t="s">
        <v>82</v>
      </c>
      <c r="AW776" s="12" t="s">
        <v>37</v>
      </c>
      <c r="AX776" s="12" t="s">
        <v>75</v>
      </c>
      <c r="AY776" s="150" t="s">
        <v>172</v>
      </c>
    </row>
    <row r="777" spans="2:65" s="13" customFormat="1">
      <c r="B777" s="155"/>
      <c r="D777" s="149" t="s">
        <v>182</v>
      </c>
      <c r="E777" s="156" t="s">
        <v>19</v>
      </c>
      <c r="F777" s="157" t="s">
        <v>790</v>
      </c>
      <c r="H777" s="158">
        <v>221.15</v>
      </c>
      <c r="I777" s="159"/>
      <c r="L777" s="155"/>
      <c r="M777" s="160"/>
      <c r="U777" s="161"/>
      <c r="AT777" s="156" t="s">
        <v>182</v>
      </c>
      <c r="AU777" s="156" t="s">
        <v>84</v>
      </c>
      <c r="AV777" s="13" t="s">
        <v>84</v>
      </c>
      <c r="AW777" s="13" t="s">
        <v>37</v>
      </c>
      <c r="AX777" s="13" t="s">
        <v>75</v>
      </c>
      <c r="AY777" s="156" t="s">
        <v>172</v>
      </c>
    </row>
    <row r="778" spans="2:65" s="15" customFormat="1">
      <c r="B778" s="169"/>
      <c r="D778" s="149" t="s">
        <v>182</v>
      </c>
      <c r="E778" s="170" t="s">
        <v>19</v>
      </c>
      <c r="F778" s="171" t="s">
        <v>248</v>
      </c>
      <c r="H778" s="172">
        <v>221.15</v>
      </c>
      <c r="I778" s="173"/>
      <c r="L778" s="169"/>
      <c r="M778" s="174"/>
      <c r="U778" s="175"/>
      <c r="AT778" s="170" t="s">
        <v>182</v>
      </c>
      <c r="AU778" s="170" t="s">
        <v>84</v>
      </c>
      <c r="AV778" s="15" t="s">
        <v>92</v>
      </c>
      <c r="AW778" s="15" t="s">
        <v>37</v>
      </c>
      <c r="AX778" s="15" t="s">
        <v>75</v>
      </c>
      <c r="AY778" s="170" t="s">
        <v>172</v>
      </c>
    </row>
    <row r="779" spans="2:65" s="13" customFormat="1">
      <c r="B779" s="155"/>
      <c r="D779" s="149" t="s">
        <v>182</v>
      </c>
      <c r="E779" s="156" t="s">
        <v>19</v>
      </c>
      <c r="F779" s="157" t="s">
        <v>791</v>
      </c>
      <c r="H779" s="158">
        <v>138.11000000000001</v>
      </c>
      <c r="I779" s="159"/>
      <c r="L779" s="155"/>
      <c r="M779" s="160"/>
      <c r="U779" s="161"/>
      <c r="AT779" s="156" t="s">
        <v>182</v>
      </c>
      <c r="AU779" s="156" t="s">
        <v>84</v>
      </c>
      <c r="AV779" s="13" t="s">
        <v>84</v>
      </c>
      <c r="AW779" s="13" t="s">
        <v>37</v>
      </c>
      <c r="AX779" s="13" t="s">
        <v>75</v>
      </c>
      <c r="AY779" s="156" t="s">
        <v>172</v>
      </c>
    </row>
    <row r="780" spans="2:65" s="14" customFormat="1">
      <c r="B780" s="162"/>
      <c r="D780" s="149" t="s">
        <v>182</v>
      </c>
      <c r="E780" s="163" t="s">
        <v>19</v>
      </c>
      <c r="F780" s="164" t="s">
        <v>185</v>
      </c>
      <c r="H780" s="165">
        <v>1053.05</v>
      </c>
      <c r="I780" s="166"/>
      <c r="L780" s="162"/>
      <c r="M780" s="167"/>
      <c r="U780" s="168"/>
      <c r="AT780" s="163" t="s">
        <v>182</v>
      </c>
      <c r="AU780" s="163" t="s">
        <v>84</v>
      </c>
      <c r="AV780" s="14" t="s">
        <v>179</v>
      </c>
      <c r="AW780" s="14" t="s">
        <v>37</v>
      </c>
      <c r="AX780" s="14" t="s">
        <v>82</v>
      </c>
      <c r="AY780" s="163" t="s">
        <v>172</v>
      </c>
    </row>
    <row r="781" spans="2:65" s="11" customFormat="1" ht="25.9" customHeight="1">
      <c r="B781" s="119"/>
      <c r="D781" s="120" t="s">
        <v>74</v>
      </c>
      <c r="E781" s="121" t="s">
        <v>792</v>
      </c>
      <c r="F781" s="121" t="s">
        <v>793</v>
      </c>
      <c r="I781" s="122"/>
      <c r="J781" s="123">
        <f>BK781</f>
        <v>0</v>
      </c>
      <c r="L781" s="119"/>
      <c r="M781" s="124"/>
      <c r="P781" s="125">
        <f>SUM(P782:P806)</f>
        <v>0</v>
      </c>
      <c r="R781" s="125">
        <f>SUM(R782:R806)</f>
        <v>0</v>
      </c>
      <c r="T781" s="125">
        <f>SUM(T782:T806)</f>
        <v>0</v>
      </c>
      <c r="U781" s="126"/>
      <c r="AR781" s="120" t="s">
        <v>179</v>
      </c>
      <c r="AT781" s="127" t="s">
        <v>74</v>
      </c>
      <c r="AU781" s="127" t="s">
        <v>75</v>
      </c>
      <c r="AY781" s="120" t="s">
        <v>172</v>
      </c>
      <c r="BK781" s="128">
        <f>SUM(BK782:BK806)</f>
        <v>0</v>
      </c>
    </row>
    <row r="782" spans="2:65" s="1" customFormat="1" ht="16.5" customHeight="1">
      <c r="B782" s="33"/>
      <c r="C782" s="131" t="s">
        <v>523</v>
      </c>
      <c r="D782" s="131" t="s">
        <v>174</v>
      </c>
      <c r="E782" s="132" t="s">
        <v>794</v>
      </c>
      <c r="F782" s="133" t="s">
        <v>795</v>
      </c>
      <c r="G782" s="134" t="s">
        <v>796</v>
      </c>
      <c r="H782" s="135">
        <v>267</v>
      </c>
      <c r="I782" s="136"/>
      <c r="J782" s="137">
        <f>ROUND(I782*H782,2)</f>
        <v>0</v>
      </c>
      <c r="K782" s="133" t="s">
        <v>178</v>
      </c>
      <c r="L782" s="33"/>
      <c r="M782" s="138" t="s">
        <v>19</v>
      </c>
      <c r="N782" s="139" t="s">
        <v>46</v>
      </c>
      <c r="P782" s="140">
        <f>O782*H782</f>
        <v>0</v>
      </c>
      <c r="Q782" s="140">
        <v>0</v>
      </c>
      <c r="R782" s="140">
        <f>Q782*H782</f>
        <v>0</v>
      </c>
      <c r="S782" s="140">
        <v>0</v>
      </c>
      <c r="T782" s="140">
        <f>S782*H782</f>
        <v>0</v>
      </c>
      <c r="U782" s="141" t="s">
        <v>19</v>
      </c>
      <c r="AR782" s="142" t="s">
        <v>797</v>
      </c>
      <c r="AT782" s="142" t="s">
        <v>174</v>
      </c>
      <c r="AU782" s="142" t="s">
        <v>82</v>
      </c>
      <c r="AY782" s="18" t="s">
        <v>172</v>
      </c>
      <c r="BE782" s="143">
        <f>IF(N782="základní",J782,0)</f>
        <v>0</v>
      </c>
      <c r="BF782" s="143">
        <f>IF(N782="snížená",J782,0)</f>
        <v>0</v>
      </c>
      <c r="BG782" s="143">
        <f>IF(N782="zákl. přenesená",J782,0)</f>
        <v>0</v>
      </c>
      <c r="BH782" s="143">
        <f>IF(N782="sníž. přenesená",J782,0)</f>
        <v>0</v>
      </c>
      <c r="BI782" s="143">
        <f>IF(N782="nulová",J782,0)</f>
        <v>0</v>
      </c>
      <c r="BJ782" s="18" t="s">
        <v>82</v>
      </c>
      <c r="BK782" s="143">
        <f>ROUND(I782*H782,2)</f>
        <v>0</v>
      </c>
      <c r="BL782" s="18" t="s">
        <v>797</v>
      </c>
      <c r="BM782" s="142" t="s">
        <v>798</v>
      </c>
    </row>
    <row r="783" spans="2:65" s="1" customFormat="1">
      <c r="B783" s="33"/>
      <c r="D783" s="144" t="s">
        <v>180</v>
      </c>
      <c r="F783" s="145" t="s">
        <v>799</v>
      </c>
      <c r="I783" s="146"/>
      <c r="L783" s="33"/>
      <c r="M783" s="147"/>
      <c r="U783" s="54"/>
      <c r="AT783" s="18" t="s">
        <v>180</v>
      </c>
      <c r="AU783" s="18" t="s">
        <v>82</v>
      </c>
    </row>
    <row r="784" spans="2:65" s="12" customFormat="1">
      <c r="B784" s="148"/>
      <c r="D784" s="149" t="s">
        <v>182</v>
      </c>
      <c r="E784" s="150" t="s">
        <v>19</v>
      </c>
      <c r="F784" s="151" t="s">
        <v>800</v>
      </c>
      <c r="H784" s="150" t="s">
        <v>19</v>
      </c>
      <c r="I784" s="152"/>
      <c r="L784" s="148"/>
      <c r="M784" s="153"/>
      <c r="U784" s="154"/>
      <c r="AT784" s="150" t="s">
        <v>182</v>
      </c>
      <c r="AU784" s="150" t="s">
        <v>82</v>
      </c>
      <c r="AV784" s="12" t="s">
        <v>82</v>
      </c>
      <c r="AW784" s="12" t="s">
        <v>37</v>
      </c>
      <c r="AX784" s="12" t="s">
        <v>75</v>
      </c>
      <c r="AY784" s="150" t="s">
        <v>172</v>
      </c>
    </row>
    <row r="785" spans="2:51" s="12" customFormat="1">
      <c r="B785" s="148"/>
      <c r="D785" s="149" t="s">
        <v>182</v>
      </c>
      <c r="E785" s="150" t="s">
        <v>19</v>
      </c>
      <c r="F785" s="151" t="s">
        <v>244</v>
      </c>
      <c r="H785" s="150" t="s">
        <v>19</v>
      </c>
      <c r="I785" s="152"/>
      <c r="L785" s="148"/>
      <c r="M785" s="153"/>
      <c r="U785" s="154"/>
      <c r="AT785" s="150" t="s">
        <v>182</v>
      </c>
      <c r="AU785" s="150" t="s">
        <v>82</v>
      </c>
      <c r="AV785" s="12" t="s">
        <v>82</v>
      </c>
      <c r="AW785" s="12" t="s">
        <v>37</v>
      </c>
      <c r="AX785" s="12" t="s">
        <v>75</v>
      </c>
      <c r="AY785" s="150" t="s">
        <v>172</v>
      </c>
    </row>
    <row r="786" spans="2:51" s="13" customFormat="1">
      <c r="B786" s="155"/>
      <c r="D786" s="149" t="s">
        <v>182</v>
      </c>
      <c r="E786" s="156" t="s">
        <v>19</v>
      </c>
      <c r="F786" s="157" t="s">
        <v>371</v>
      </c>
      <c r="H786" s="158">
        <v>48</v>
      </c>
      <c r="I786" s="159"/>
      <c r="L786" s="155"/>
      <c r="M786" s="160"/>
      <c r="U786" s="161"/>
      <c r="AT786" s="156" t="s">
        <v>182</v>
      </c>
      <c r="AU786" s="156" t="s">
        <v>82</v>
      </c>
      <c r="AV786" s="13" t="s">
        <v>84</v>
      </c>
      <c r="AW786" s="13" t="s">
        <v>37</v>
      </c>
      <c r="AX786" s="13" t="s">
        <v>75</v>
      </c>
      <c r="AY786" s="156" t="s">
        <v>172</v>
      </c>
    </row>
    <row r="787" spans="2:51" s="12" customFormat="1">
      <c r="B787" s="148"/>
      <c r="D787" s="149" t="s">
        <v>182</v>
      </c>
      <c r="E787" s="150" t="s">
        <v>19</v>
      </c>
      <c r="F787" s="151" t="s">
        <v>249</v>
      </c>
      <c r="H787" s="150" t="s">
        <v>19</v>
      </c>
      <c r="I787" s="152"/>
      <c r="L787" s="148"/>
      <c r="M787" s="153"/>
      <c r="U787" s="154"/>
      <c r="AT787" s="150" t="s">
        <v>182</v>
      </c>
      <c r="AU787" s="150" t="s">
        <v>82</v>
      </c>
      <c r="AV787" s="12" t="s">
        <v>82</v>
      </c>
      <c r="AW787" s="12" t="s">
        <v>37</v>
      </c>
      <c r="AX787" s="12" t="s">
        <v>75</v>
      </c>
      <c r="AY787" s="150" t="s">
        <v>172</v>
      </c>
    </row>
    <row r="788" spans="2:51" s="13" customFormat="1">
      <c r="B788" s="155"/>
      <c r="D788" s="149" t="s">
        <v>182</v>
      </c>
      <c r="E788" s="156" t="s">
        <v>19</v>
      </c>
      <c r="F788" s="157" t="s">
        <v>366</v>
      </c>
      <c r="H788" s="158">
        <v>46</v>
      </c>
      <c r="I788" s="159"/>
      <c r="L788" s="155"/>
      <c r="M788" s="160"/>
      <c r="U788" s="161"/>
      <c r="AT788" s="156" t="s">
        <v>182</v>
      </c>
      <c r="AU788" s="156" t="s">
        <v>82</v>
      </c>
      <c r="AV788" s="13" t="s">
        <v>84</v>
      </c>
      <c r="AW788" s="13" t="s">
        <v>37</v>
      </c>
      <c r="AX788" s="13" t="s">
        <v>75</v>
      </c>
      <c r="AY788" s="156" t="s">
        <v>172</v>
      </c>
    </row>
    <row r="789" spans="2:51" s="12" customFormat="1">
      <c r="B789" s="148"/>
      <c r="D789" s="149" t="s">
        <v>182</v>
      </c>
      <c r="E789" s="150" t="s">
        <v>19</v>
      </c>
      <c r="F789" s="151" t="s">
        <v>256</v>
      </c>
      <c r="H789" s="150" t="s">
        <v>19</v>
      </c>
      <c r="I789" s="152"/>
      <c r="L789" s="148"/>
      <c r="M789" s="153"/>
      <c r="U789" s="154"/>
      <c r="AT789" s="150" t="s">
        <v>182</v>
      </c>
      <c r="AU789" s="150" t="s">
        <v>82</v>
      </c>
      <c r="AV789" s="12" t="s">
        <v>82</v>
      </c>
      <c r="AW789" s="12" t="s">
        <v>37</v>
      </c>
      <c r="AX789" s="12" t="s">
        <v>75</v>
      </c>
      <c r="AY789" s="150" t="s">
        <v>172</v>
      </c>
    </row>
    <row r="790" spans="2:51" s="13" customFormat="1">
      <c r="B790" s="155"/>
      <c r="D790" s="149" t="s">
        <v>182</v>
      </c>
      <c r="E790" s="156" t="s">
        <v>19</v>
      </c>
      <c r="F790" s="157" t="s">
        <v>449</v>
      </c>
      <c r="H790" s="158">
        <v>64</v>
      </c>
      <c r="I790" s="159"/>
      <c r="L790" s="155"/>
      <c r="M790" s="160"/>
      <c r="U790" s="161"/>
      <c r="AT790" s="156" t="s">
        <v>182</v>
      </c>
      <c r="AU790" s="156" t="s">
        <v>82</v>
      </c>
      <c r="AV790" s="13" t="s">
        <v>84</v>
      </c>
      <c r="AW790" s="13" t="s">
        <v>37</v>
      </c>
      <c r="AX790" s="13" t="s">
        <v>75</v>
      </c>
      <c r="AY790" s="156" t="s">
        <v>172</v>
      </c>
    </row>
    <row r="791" spans="2:51" s="15" customFormat="1">
      <c r="B791" s="169"/>
      <c r="D791" s="149" t="s">
        <v>182</v>
      </c>
      <c r="E791" s="170" t="s">
        <v>19</v>
      </c>
      <c r="F791" s="171" t="s">
        <v>248</v>
      </c>
      <c r="H791" s="172">
        <v>158</v>
      </c>
      <c r="I791" s="173"/>
      <c r="L791" s="169"/>
      <c r="M791" s="174"/>
      <c r="U791" s="175"/>
      <c r="AT791" s="170" t="s">
        <v>182</v>
      </c>
      <c r="AU791" s="170" t="s">
        <v>82</v>
      </c>
      <c r="AV791" s="15" t="s">
        <v>92</v>
      </c>
      <c r="AW791" s="15" t="s">
        <v>37</v>
      </c>
      <c r="AX791" s="15" t="s">
        <v>75</v>
      </c>
      <c r="AY791" s="170" t="s">
        <v>172</v>
      </c>
    </row>
    <row r="792" spans="2:51" s="12" customFormat="1">
      <c r="B792" s="148"/>
      <c r="D792" s="149" t="s">
        <v>182</v>
      </c>
      <c r="E792" s="150" t="s">
        <v>19</v>
      </c>
      <c r="F792" s="151" t="s">
        <v>801</v>
      </c>
      <c r="H792" s="150" t="s">
        <v>19</v>
      </c>
      <c r="I792" s="152"/>
      <c r="L792" s="148"/>
      <c r="M792" s="153"/>
      <c r="U792" s="154"/>
      <c r="AT792" s="150" t="s">
        <v>182</v>
      </c>
      <c r="AU792" s="150" t="s">
        <v>82</v>
      </c>
      <c r="AV792" s="12" t="s">
        <v>82</v>
      </c>
      <c r="AW792" s="12" t="s">
        <v>37</v>
      </c>
      <c r="AX792" s="12" t="s">
        <v>75</v>
      </c>
      <c r="AY792" s="150" t="s">
        <v>172</v>
      </c>
    </row>
    <row r="793" spans="2:51" s="12" customFormat="1">
      <c r="B793" s="148"/>
      <c r="D793" s="149" t="s">
        <v>182</v>
      </c>
      <c r="E793" s="150" t="s">
        <v>19</v>
      </c>
      <c r="F793" s="151" t="s">
        <v>244</v>
      </c>
      <c r="H793" s="150" t="s">
        <v>19</v>
      </c>
      <c r="I793" s="152"/>
      <c r="L793" s="148"/>
      <c r="M793" s="153"/>
      <c r="U793" s="154"/>
      <c r="AT793" s="150" t="s">
        <v>182</v>
      </c>
      <c r="AU793" s="150" t="s">
        <v>82</v>
      </c>
      <c r="AV793" s="12" t="s">
        <v>82</v>
      </c>
      <c r="AW793" s="12" t="s">
        <v>37</v>
      </c>
      <c r="AX793" s="12" t="s">
        <v>75</v>
      </c>
      <c r="AY793" s="150" t="s">
        <v>172</v>
      </c>
    </row>
    <row r="794" spans="2:51" s="13" customFormat="1">
      <c r="B794" s="155"/>
      <c r="D794" s="149" t="s">
        <v>182</v>
      </c>
      <c r="E794" s="156" t="s">
        <v>19</v>
      </c>
      <c r="F794" s="157" t="s">
        <v>542</v>
      </c>
      <c r="H794" s="158">
        <v>45</v>
      </c>
      <c r="I794" s="159"/>
      <c r="L794" s="155"/>
      <c r="M794" s="160"/>
      <c r="U794" s="161"/>
      <c r="AT794" s="156" t="s">
        <v>182</v>
      </c>
      <c r="AU794" s="156" t="s">
        <v>82</v>
      </c>
      <c r="AV794" s="13" t="s">
        <v>84</v>
      </c>
      <c r="AW794" s="13" t="s">
        <v>37</v>
      </c>
      <c r="AX794" s="13" t="s">
        <v>75</v>
      </c>
      <c r="AY794" s="156" t="s">
        <v>172</v>
      </c>
    </row>
    <row r="795" spans="2:51" s="12" customFormat="1">
      <c r="B795" s="148"/>
      <c r="D795" s="149" t="s">
        <v>182</v>
      </c>
      <c r="E795" s="150" t="s">
        <v>19</v>
      </c>
      <c r="F795" s="151" t="s">
        <v>249</v>
      </c>
      <c r="H795" s="150" t="s">
        <v>19</v>
      </c>
      <c r="I795" s="152"/>
      <c r="L795" s="148"/>
      <c r="M795" s="153"/>
      <c r="U795" s="154"/>
      <c r="AT795" s="150" t="s">
        <v>182</v>
      </c>
      <c r="AU795" s="150" t="s">
        <v>82</v>
      </c>
      <c r="AV795" s="12" t="s">
        <v>82</v>
      </c>
      <c r="AW795" s="12" t="s">
        <v>37</v>
      </c>
      <c r="AX795" s="12" t="s">
        <v>75</v>
      </c>
      <c r="AY795" s="150" t="s">
        <v>172</v>
      </c>
    </row>
    <row r="796" spans="2:51" s="13" customFormat="1">
      <c r="B796" s="155"/>
      <c r="D796" s="149" t="s">
        <v>182</v>
      </c>
      <c r="E796" s="156" t="s">
        <v>19</v>
      </c>
      <c r="F796" s="157" t="s">
        <v>343</v>
      </c>
      <c r="H796" s="158">
        <v>40</v>
      </c>
      <c r="I796" s="159"/>
      <c r="L796" s="155"/>
      <c r="M796" s="160"/>
      <c r="U796" s="161"/>
      <c r="AT796" s="156" t="s">
        <v>182</v>
      </c>
      <c r="AU796" s="156" t="s">
        <v>82</v>
      </c>
      <c r="AV796" s="13" t="s">
        <v>84</v>
      </c>
      <c r="AW796" s="13" t="s">
        <v>37</v>
      </c>
      <c r="AX796" s="13" t="s">
        <v>75</v>
      </c>
      <c r="AY796" s="156" t="s">
        <v>172</v>
      </c>
    </row>
    <row r="797" spans="2:51" s="12" customFormat="1">
      <c r="B797" s="148"/>
      <c r="D797" s="149" t="s">
        <v>182</v>
      </c>
      <c r="E797" s="150" t="s">
        <v>19</v>
      </c>
      <c r="F797" s="151" t="s">
        <v>256</v>
      </c>
      <c r="H797" s="150" t="s">
        <v>19</v>
      </c>
      <c r="I797" s="152"/>
      <c r="L797" s="148"/>
      <c r="M797" s="153"/>
      <c r="U797" s="154"/>
      <c r="AT797" s="150" t="s">
        <v>182</v>
      </c>
      <c r="AU797" s="150" t="s">
        <v>82</v>
      </c>
      <c r="AV797" s="12" t="s">
        <v>82</v>
      </c>
      <c r="AW797" s="12" t="s">
        <v>37</v>
      </c>
      <c r="AX797" s="12" t="s">
        <v>75</v>
      </c>
      <c r="AY797" s="150" t="s">
        <v>172</v>
      </c>
    </row>
    <row r="798" spans="2:51" s="13" customFormat="1">
      <c r="B798" s="155"/>
      <c r="D798" s="149" t="s">
        <v>182</v>
      </c>
      <c r="E798" s="156" t="s">
        <v>19</v>
      </c>
      <c r="F798" s="157" t="s">
        <v>263</v>
      </c>
      <c r="H798" s="158">
        <v>24</v>
      </c>
      <c r="I798" s="159"/>
      <c r="L798" s="155"/>
      <c r="M798" s="160"/>
      <c r="U798" s="161"/>
      <c r="AT798" s="156" t="s">
        <v>182</v>
      </c>
      <c r="AU798" s="156" t="s">
        <v>82</v>
      </c>
      <c r="AV798" s="13" t="s">
        <v>84</v>
      </c>
      <c r="AW798" s="13" t="s">
        <v>37</v>
      </c>
      <c r="AX798" s="13" t="s">
        <v>75</v>
      </c>
      <c r="AY798" s="156" t="s">
        <v>172</v>
      </c>
    </row>
    <row r="799" spans="2:51" s="15" customFormat="1">
      <c r="B799" s="169"/>
      <c r="D799" s="149" t="s">
        <v>182</v>
      </c>
      <c r="E799" s="170" t="s">
        <v>19</v>
      </c>
      <c r="F799" s="171" t="s">
        <v>248</v>
      </c>
      <c r="H799" s="172">
        <v>109</v>
      </c>
      <c r="I799" s="173"/>
      <c r="L799" s="169"/>
      <c r="M799" s="174"/>
      <c r="U799" s="175"/>
      <c r="AT799" s="170" t="s">
        <v>182</v>
      </c>
      <c r="AU799" s="170" t="s">
        <v>82</v>
      </c>
      <c r="AV799" s="15" t="s">
        <v>92</v>
      </c>
      <c r="AW799" s="15" t="s">
        <v>37</v>
      </c>
      <c r="AX799" s="15" t="s">
        <v>75</v>
      </c>
      <c r="AY799" s="170" t="s">
        <v>172</v>
      </c>
    </row>
    <row r="800" spans="2:51" s="14" customFormat="1">
      <c r="B800" s="162"/>
      <c r="D800" s="149" t="s">
        <v>182</v>
      </c>
      <c r="E800" s="163" t="s">
        <v>19</v>
      </c>
      <c r="F800" s="164" t="s">
        <v>185</v>
      </c>
      <c r="H800" s="165">
        <v>267</v>
      </c>
      <c r="I800" s="166"/>
      <c r="L800" s="162"/>
      <c r="M800" s="167"/>
      <c r="U800" s="168"/>
      <c r="AT800" s="163" t="s">
        <v>182</v>
      </c>
      <c r="AU800" s="163" t="s">
        <v>82</v>
      </c>
      <c r="AV800" s="14" t="s">
        <v>179</v>
      </c>
      <c r="AW800" s="14" t="s">
        <v>37</v>
      </c>
      <c r="AX800" s="14" t="s">
        <v>82</v>
      </c>
      <c r="AY800" s="163" t="s">
        <v>172</v>
      </c>
    </row>
    <row r="801" spans="2:65" s="1" customFormat="1" ht="16.5" customHeight="1">
      <c r="B801" s="33"/>
      <c r="C801" s="131" t="s">
        <v>802</v>
      </c>
      <c r="D801" s="131" t="s">
        <v>174</v>
      </c>
      <c r="E801" s="132" t="s">
        <v>803</v>
      </c>
      <c r="F801" s="133" t="s">
        <v>804</v>
      </c>
      <c r="G801" s="134" t="s">
        <v>796</v>
      </c>
      <c r="H801" s="135">
        <v>24</v>
      </c>
      <c r="I801" s="136"/>
      <c r="J801" s="137">
        <f>ROUND(I801*H801,2)</f>
        <v>0</v>
      </c>
      <c r="K801" s="133" t="s">
        <v>178</v>
      </c>
      <c r="L801" s="33"/>
      <c r="M801" s="138" t="s">
        <v>19</v>
      </c>
      <c r="N801" s="139" t="s">
        <v>46</v>
      </c>
      <c r="P801" s="140">
        <f>O801*H801</f>
        <v>0</v>
      </c>
      <c r="Q801" s="140">
        <v>0</v>
      </c>
      <c r="R801" s="140">
        <f>Q801*H801</f>
        <v>0</v>
      </c>
      <c r="S801" s="140">
        <v>0</v>
      </c>
      <c r="T801" s="140">
        <f>S801*H801</f>
        <v>0</v>
      </c>
      <c r="U801" s="141" t="s">
        <v>19</v>
      </c>
      <c r="AR801" s="142" t="s">
        <v>797</v>
      </c>
      <c r="AT801" s="142" t="s">
        <v>174</v>
      </c>
      <c r="AU801" s="142" t="s">
        <v>82</v>
      </c>
      <c r="AY801" s="18" t="s">
        <v>172</v>
      </c>
      <c r="BE801" s="143">
        <f>IF(N801="základní",J801,0)</f>
        <v>0</v>
      </c>
      <c r="BF801" s="143">
        <f>IF(N801="snížená",J801,0)</f>
        <v>0</v>
      </c>
      <c r="BG801" s="143">
        <f>IF(N801="zákl. přenesená",J801,0)</f>
        <v>0</v>
      </c>
      <c r="BH801" s="143">
        <f>IF(N801="sníž. přenesená",J801,0)</f>
        <v>0</v>
      </c>
      <c r="BI801" s="143">
        <f>IF(N801="nulová",J801,0)</f>
        <v>0</v>
      </c>
      <c r="BJ801" s="18" t="s">
        <v>82</v>
      </c>
      <c r="BK801" s="143">
        <f>ROUND(I801*H801,2)</f>
        <v>0</v>
      </c>
      <c r="BL801" s="18" t="s">
        <v>797</v>
      </c>
      <c r="BM801" s="142" t="s">
        <v>805</v>
      </c>
    </row>
    <row r="802" spans="2:65" s="1" customFormat="1">
      <c r="B802" s="33"/>
      <c r="D802" s="144" t="s">
        <v>180</v>
      </c>
      <c r="F802" s="145" t="s">
        <v>806</v>
      </c>
      <c r="I802" s="146"/>
      <c r="L802" s="33"/>
      <c r="M802" s="147"/>
      <c r="U802" s="54"/>
      <c r="AT802" s="18" t="s">
        <v>180</v>
      </c>
      <c r="AU802" s="18" t="s">
        <v>82</v>
      </c>
    </row>
    <row r="803" spans="2:65" s="12" customFormat="1">
      <c r="B803" s="148"/>
      <c r="D803" s="149" t="s">
        <v>182</v>
      </c>
      <c r="E803" s="150" t="s">
        <v>19</v>
      </c>
      <c r="F803" s="151" t="s">
        <v>807</v>
      </c>
      <c r="H803" s="150" t="s">
        <v>19</v>
      </c>
      <c r="I803" s="152"/>
      <c r="L803" s="148"/>
      <c r="M803" s="153"/>
      <c r="U803" s="154"/>
      <c r="AT803" s="150" t="s">
        <v>182</v>
      </c>
      <c r="AU803" s="150" t="s">
        <v>82</v>
      </c>
      <c r="AV803" s="12" t="s">
        <v>82</v>
      </c>
      <c r="AW803" s="12" t="s">
        <v>37</v>
      </c>
      <c r="AX803" s="12" t="s">
        <v>75</v>
      </c>
      <c r="AY803" s="150" t="s">
        <v>172</v>
      </c>
    </row>
    <row r="804" spans="2:65" s="12" customFormat="1">
      <c r="B804" s="148"/>
      <c r="D804" s="149" t="s">
        <v>182</v>
      </c>
      <c r="E804" s="150" t="s">
        <v>19</v>
      </c>
      <c r="F804" s="151" t="s">
        <v>808</v>
      </c>
      <c r="H804" s="150" t="s">
        <v>19</v>
      </c>
      <c r="I804" s="152"/>
      <c r="L804" s="148"/>
      <c r="M804" s="153"/>
      <c r="U804" s="154"/>
      <c r="AT804" s="150" t="s">
        <v>182</v>
      </c>
      <c r="AU804" s="150" t="s">
        <v>82</v>
      </c>
      <c r="AV804" s="12" t="s">
        <v>82</v>
      </c>
      <c r="AW804" s="12" t="s">
        <v>37</v>
      </c>
      <c r="AX804" s="12" t="s">
        <v>75</v>
      </c>
      <c r="AY804" s="150" t="s">
        <v>172</v>
      </c>
    </row>
    <row r="805" spans="2:65" s="13" customFormat="1">
      <c r="B805" s="155"/>
      <c r="D805" s="149" t="s">
        <v>182</v>
      </c>
      <c r="E805" s="156" t="s">
        <v>19</v>
      </c>
      <c r="F805" s="157" t="s">
        <v>263</v>
      </c>
      <c r="H805" s="158">
        <v>24</v>
      </c>
      <c r="I805" s="159"/>
      <c r="L805" s="155"/>
      <c r="M805" s="160"/>
      <c r="U805" s="161"/>
      <c r="AT805" s="156" t="s">
        <v>182</v>
      </c>
      <c r="AU805" s="156" t="s">
        <v>82</v>
      </c>
      <c r="AV805" s="13" t="s">
        <v>84</v>
      </c>
      <c r="AW805" s="13" t="s">
        <v>37</v>
      </c>
      <c r="AX805" s="13" t="s">
        <v>75</v>
      </c>
      <c r="AY805" s="156" t="s">
        <v>172</v>
      </c>
    </row>
    <row r="806" spans="2:65" s="14" customFormat="1">
      <c r="B806" s="162"/>
      <c r="D806" s="149" t="s">
        <v>182</v>
      </c>
      <c r="E806" s="163" t="s">
        <v>19</v>
      </c>
      <c r="F806" s="164" t="s">
        <v>185</v>
      </c>
      <c r="H806" s="165">
        <v>24</v>
      </c>
      <c r="I806" s="166"/>
      <c r="L806" s="162"/>
      <c r="M806" s="176"/>
      <c r="N806" s="177"/>
      <c r="O806" s="177"/>
      <c r="P806" s="177"/>
      <c r="Q806" s="177"/>
      <c r="R806" s="177"/>
      <c r="S806" s="177"/>
      <c r="T806" s="177"/>
      <c r="U806" s="178"/>
      <c r="AT806" s="163" t="s">
        <v>182</v>
      </c>
      <c r="AU806" s="163" t="s">
        <v>82</v>
      </c>
      <c r="AV806" s="14" t="s">
        <v>179</v>
      </c>
      <c r="AW806" s="14" t="s">
        <v>37</v>
      </c>
      <c r="AX806" s="14" t="s">
        <v>82</v>
      </c>
      <c r="AY806" s="163" t="s">
        <v>172</v>
      </c>
    </row>
    <row r="807" spans="2:65" s="1" customFormat="1" ht="6.95" customHeight="1">
      <c r="B807" s="42"/>
      <c r="C807" s="43"/>
      <c r="D807" s="43"/>
      <c r="E807" s="43"/>
      <c r="F807" s="43"/>
      <c r="G807" s="43"/>
      <c r="H807" s="43"/>
      <c r="I807" s="43"/>
      <c r="J807" s="43"/>
      <c r="K807" s="43"/>
      <c r="L807" s="33"/>
    </row>
  </sheetData>
  <sheetProtection algorithmName="SHA-512" hashValue="BitJGPLB78rLGJXYgtygi3DagXNZzVR0fCN4XjmwlKrcxqPj7TP4ZzcKV3y5sWGORRilDV2urnHSdQ2FeLBUtg==" saltValue="/4tJMr3CFXo/vwRUavvTSLU3ToP3VYtzfBhbxryz8/9Wh2Sim1Ryz8FZjrQ1RKbV8QbWg+HJVTjoX4WYJbPuNg==" spinCount="100000" sheet="1" objects="1" scenarios="1" formatColumns="0" formatRows="0" autoFilter="0"/>
  <autoFilter ref="C106:K806" xr:uid="{00000000-0009-0000-0000-000001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100-000000000000}"/>
    <hyperlink ref="F116" r:id="rId2" xr:uid="{00000000-0004-0000-0100-000001000000}"/>
    <hyperlink ref="F121" r:id="rId3" xr:uid="{00000000-0004-0000-0100-000002000000}"/>
    <hyperlink ref="F126" r:id="rId4" xr:uid="{00000000-0004-0000-0100-000003000000}"/>
    <hyperlink ref="F131" r:id="rId5" xr:uid="{00000000-0004-0000-0100-000004000000}"/>
    <hyperlink ref="F136" r:id="rId6" xr:uid="{00000000-0004-0000-0100-000005000000}"/>
    <hyperlink ref="F140" r:id="rId7" xr:uid="{00000000-0004-0000-0100-000006000000}"/>
    <hyperlink ref="F144" r:id="rId8" xr:uid="{00000000-0004-0000-0100-000007000000}"/>
    <hyperlink ref="F148" r:id="rId9" xr:uid="{00000000-0004-0000-0100-000008000000}"/>
    <hyperlink ref="F153" r:id="rId10" xr:uid="{00000000-0004-0000-0100-000009000000}"/>
    <hyperlink ref="F160" r:id="rId11" xr:uid="{00000000-0004-0000-0100-00000A000000}"/>
    <hyperlink ref="F184" r:id="rId12" xr:uid="{00000000-0004-0000-0100-00000B000000}"/>
    <hyperlink ref="F195" r:id="rId13" xr:uid="{00000000-0004-0000-0100-00000C000000}"/>
    <hyperlink ref="F208" r:id="rId14" xr:uid="{00000000-0004-0000-0100-00000D000000}"/>
    <hyperlink ref="F232" r:id="rId15" xr:uid="{00000000-0004-0000-0100-00000E000000}"/>
    <hyperlink ref="F246" r:id="rId16" xr:uid="{00000000-0004-0000-0100-00000F000000}"/>
    <hyperlink ref="F252" r:id="rId17" xr:uid="{00000000-0004-0000-0100-000010000000}"/>
    <hyperlink ref="F257" r:id="rId18" xr:uid="{00000000-0004-0000-0100-000011000000}"/>
    <hyperlink ref="F265" r:id="rId19" xr:uid="{00000000-0004-0000-0100-000012000000}"/>
    <hyperlink ref="F270" r:id="rId20" xr:uid="{00000000-0004-0000-0100-000013000000}"/>
    <hyperlink ref="F276" r:id="rId21" xr:uid="{00000000-0004-0000-0100-000014000000}"/>
    <hyperlink ref="F287" r:id="rId22" xr:uid="{00000000-0004-0000-0100-000015000000}"/>
    <hyperlink ref="F294" r:id="rId23" xr:uid="{00000000-0004-0000-0100-000016000000}"/>
    <hyperlink ref="F298" r:id="rId24" xr:uid="{00000000-0004-0000-0100-000017000000}"/>
    <hyperlink ref="F328" r:id="rId25" xr:uid="{00000000-0004-0000-0100-000018000000}"/>
    <hyperlink ref="F347" r:id="rId26" xr:uid="{00000000-0004-0000-0100-000019000000}"/>
    <hyperlink ref="F360" r:id="rId27" xr:uid="{00000000-0004-0000-0100-00001A000000}"/>
    <hyperlink ref="F367" r:id="rId28" xr:uid="{00000000-0004-0000-0100-00001B000000}"/>
    <hyperlink ref="F375" r:id="rId29" xr:uid="{00000000-0004-0000-0100-00001C000000}"/>
    <hyperlink ref="F391" r:id="rId30" xr:uid="{00000000-0004-0000-0100-00001D000000}"/>
    <hyperlink ref="F399" r:id="rId31" xr:uid="{00000000-0004-0000-0100-00001E000000}"/>
    <hyperlink ref="F404" r:id="rId32" xr:uid="{00000000-0004-0000-0100-00001F000000}"/>
    <hyperlink ref="F409" r:id="rId33" xr:uid="{00000000-0004-0000-0100-000020000000}"/>
    <hyperlink ref="F414" r:id="rId34" xr:uid="{00000000-0004-0000-0100-000021000000}"/>
    <hyperlink ref="F419" r:id="rId35" xr:uid="{00000000-0004-0000-0100-000022000000}"/>
    <hyperlink ref="F423" r:id="rId36" xr:uid="{00000000-0004-0000-0100-000023000000}"/>
    <hyperlink ref="F432" r:id="rId37" xr:uid="{00000000-0004-0000-0100-000024000000}"/>
    <hyperlink ref="F445" r:id="rId38" xr:uid="{00000000-0004-0000-0100-000025000000}"/>
    <hyperlink ref="F452" r:id="rId39" xr:uid="{00000000-0004-0000-0100-000026000000}"/>
    <hyperlink ref="F458" r:id="rId40" xr:uid="{00000000-0004-0000-0100-000027000000}"/>
    <hyperlink ref="F468" r:id="rId41" xr:uid="{00000000-0004-0000-0100-000028000000}"/>
    <hyperlink ref="F483" r:id="rId42" xr:uid="{00000000-0004-0000-0100-000029000000}"/>
    <hyperlink ref="F500" r:id="rId43" xr:uid="{00000000-0004-0000-0100-00002A000000}"/>
    <hyperlink ref="F502" r:id="rId44" xr:uid="{00000000-0004-0000-0100-00002B000000}"/>
    <hyperlink ref="F504" r:id="rId45" xr:uid="{00000000-0004-0000-0100-00002C000000}"/>
    <hyperlink ref="F509" r:id="rId46" xr:uid="{00000000-0004-0000-0100-00002D000000}"/>
    <hyperlink ref="F511" r:id="rId47" xr:uid="{00000000-0004-0000-0100-00002E000000}"/>
    <hyperlink ref="F513" r:id="rId48" xr:uid="{00000000-0004-0000-0100-00002F000000}"/>
    <hyperlink ref="F515" r:id="rId49" xr:uid="{00000000-0004-0000-0100-000030000000}"/>
    <hyperlink ref="F517" r:id="rId50" xr:uid="{00000000-0004-0000-0100-000031000000}"/>
    <hyperlink ref="F519" r:id="rId51" xr:uid="{00000000-0004-0000-0100-000032000000}"/>
    <hyperlink ref="F521" r:id="rId52" xr:uid="{00000000-0004-0000-0100-000033000000}"/>
    <hyperlink ref="F523" r:id="rId53" xr:uid="{00000000-0004-0000-0100-000034000000}"/>
    <hyperlink ref="F525" r:id="rId54" xr:uid="{00000000-0004-0000-0100-000035000000}"/>
    <hyperlink ref="F529" r:id="rId55" xr:uid="{00000000-0004-0000-0100-000036000000}"/>
    <hyperlink ref="F549" r:id="rId56" xr:uid="{00000000-0004-0000-0100-000037000000}"/>
    <hyperlink ref="F556" r:id="rId57" xr:uid="{00000000-0004-0000-0100-000038000000}"/>
    <hyperlink ref="F561" r:id="rId58" xr:uid="{00000000-0004-0000-0100-000039000000}"/>
    <hyperlink ref="F567" r:id="rId59" xr:uid="{00000000-0004-0000-0100-00003A000000}"/>
    <hyperlink ref="F573" r:id="rId60" xr:uid="{00000000-0004-0000-0100-00003B000000}"/>
    <hyperlink ref="F579" r:id="rId61" xr:uid="{00000000-0004-0000-0100-00003C000000}"/>
    <hyperlink ref="F586" r:id="rId62" xr:uid="{00000000-0004-0000-0100-00003D000000}"/>
    <hyperlink ref="F592" r:id="rId63" xr:uid="{00000000-0004-0000-0100-00003E000000}"/>
    <hyperlink ref="F598" r:id="rId64" xr:uid="{00000000-0004-0000-0100-00003F000000}"/>
    <hyperlink ref="F604" r:id="rId65" xr:uid="{00000000-0004-0000-0100-000040000000}"/>
    <hyperlink ref="F609" r:id="rId66" xr:uid="{00000000-0004-0000-0100-000041000000}"/>
    <hyperlink ref="F620" r:id="rId67" xr:uid="{00000000-0004-0000-0100-000042000000}"/>
    <hyperlink ref="F630" r:id="rId68" xr:uid="{00000000-0004-0000-0100-000043000000}"/>
    <hyperlink ref="F640" r:id="rId69" xr:uid="{00000000-0004-0000-0100-000044000000}"/>
    <hyperlink ref="F654" r:id="rId70" xr:uid="{00000000-0004-0000-0100-000045000000}"/>
    <hyperlink ref="F672" r:id="rId71" xr:uid="{00000000-0004-0000-0100-000046000000}"/>
    <hyperlink ref="F679" r:id="rId72" xr:uid="{00000000-0004-0000-0100-000047000000}"/>
    <hyperlink ref="F684" r:id="rId73" xr:uid="{00000000-0004-0000-0100-000048000000}"/>
    <hyperlink ref="F694" r:id="rId74" xr:uid="{00000000-0004-0000-0100-000049000000}"/>
    <hyperlink ref="F704" r:id="rId75" xr:uid="{00000000-0004-0000-0100-00004A000000}"/>
    <hyperlink ref="F711" r:id="rId76" xr:uid="{00000000-0004-0000-0100-00004B000000}"/>
    <hyperlink ref="F724" r:id="rId77" xr:uid="{00000000-0004-0000-0100-00004C000000}"/>
    <hyperlink ref="F730" r:id="rId78" xr:uid="{00000000-0004-0000-0100-00004D000000}"/>
    <hyperlink ref="F735" r:id="rId79" xr:uid="{00000000-0004-0000-0100-00004E000000}"/>
    <hyperlink ref="F744" r:id="rId80" xr:uid="{00000000-0004-0000-0100-00004F000000}"/>
    <hyperlink ref="F749" r:id="rId81" xr:uid="{00000000-0004-0000-0100-000050000000}"/>
    <hyperlink ref="F754" r:id="rId82" xr:uid="{00000000-0004-0000-0100-000051000000}"/>
    <hyperlink ref="F768" r:id="rId83" xr:uid="{00000000-0004-0000-0100-000052000000}"/>
    <hyperlink ref="F783" r:id="rId84" xr:uid="{00000000-0004-0000-0100-000053000000}"/>
    <hyperlink ref="F802" r:id="rId85" xr:uid="{00000000-0004-0000-0100-00005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370"/>
  <sheetViews>
    <sheetView showGridLines="0" tabSelected="1" topLeftCell="A1930" workbookViewId="0">
      <selection activeCell="C1950" sqref="C1950:H1950"/>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96</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c r="B8" s="21"/>
      <c r="D8" s="28" t="s">
        <v>130</v>
      </c>
      <c r="L8" s="21"/>
    </row>
    <row r="9" spans="2:46" ht="16.5" customHeight="1">
      <c r="B9" s="21"/>
      <c r="E9" s="287" t="s">
        <v>131</v>
      </c>
      <c r="F9" s="299"/>
      <c r="G9" s="299"/>
      <c r="H9" s="299"/>
      <c r="L9" s="21"/>
    </row>
    <row r="10" spans="2:46" ht="12" customHeight="1">
      <c r="B10" s="21"/>
      <c r="D10" s="28" t="s">
        <v>132</v>
      </c>
      <c r="L10" s="21"/>
    </row>
    <row r="11" spans="2:46" s="1" customFormat="1" ht="16.5" customHeight="1">
      <c r="B11" s="33"/>
      <c r="E11" s="285" t="s">
        <v>133</v>
      </c>
      <c r="F11" s="289"/>
      <c r="G11" s="289"/>
      <c r="H11" s="289"/>
      <c r="L11" s="33"/>
    </row>
    <row r="12" spans="2:46" s="1" customFormat="1" ht="12" customHeight="1">
      <c r="B12" s="33"/>
      <c r="D12" s="28" t="s">
        <v>134</v>
      </c>
      <c r="L12" s="33"/>
    </row>
    <row r="13" spans="2:46" s="1" customFormat="1" ht="16.5" customHeight="1">
      <c r="B13" s="33"/>
      <c r="E13" s="251" t="s">
        <v>809</v>
      </c>
      <c r="F13" s="289"/>
      <c r="G13" s="289"/>
      <c r="H13" s="289"/>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290" t="str">
        <f>'Rekapitulace stavby'!E14</f>
        <v>Vyplň údaj</v>
      </c>
      <c r="F22" s="257"/>
      <c r="G22" s="257"/>
      <c r="H22" s="25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61" t="s">
        <v>19</v>
      </c>
      <c r="F31" s="261"/>
      <c r="G31" s="261"/>
      <c r="H31" s="261"/>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ROUND(J118,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ROUND((SUM(BE118:BE2369)),  2)</f>
        <v>0</v>
      </c>
      <c r="I37" s="94">
        <v>0.21</v>
      </c>
      <c r="J37" s="83">
        <f>ROUND(((SUM(BE118:BE2369))*I37),  2)</f>
        <v>0</v>
      </c>
      <c r="L37" s="33"/>
    </row>
    <row r="38" spans="2:12" s="1" customFormat="1" ht="14.45" customHeight="1">
      <c r="B38" s="33"/>
      <c r="E38" s="28" t="s">
        <v>47</v>
      </c>
      <c r="F38" s="83">
        <f>ROUND((SUM(BF118:BF2369)),  2)</f>
        <v>0</v>
      </c>
      <c r="I38" s="94">
        <v>0.12</v>
      </c>
      <c r="J38" s="83">
        <f>ROUND(((SUM(BF118:BF2369))*I38),  2)</f>
        <v>0</v>
      </c>
      <c r="L38" s="33"/>
    </row>
    <row r="39" spans="2:12" s="1" customFormat="1" ht="14.45" hidden="1" customHeight="1">
      <c r="B39" s="33"/>
      <c r="E39" s="28" t="s">
        <v>48</v>
      </c>
      <c r="F39" s="83">
        <f>ROUND((SUM(BG118:BG2369)),  2)</f>
        <v>0</v>
      </c>
      <c r="I39" s="94">
        <v>0.21</v>
      </c>
      <c r="J39" s="83">
        <f>0</f>
        <v>0</v>
      </c>
      <c r="L39" s="33"/>
    </row>
    <row r="40" spans="2:12" s="1" customFormat="1" ht="14.45" hidden="1" customHeight="1">
      <c r="B40" s="33"/>
      <c r="E40" s="28" t="s">
        <v>49</v>
      </c>
      <c r="F40" s="83">
        <f>ROUND((SUM(BH118:BH2369)),  2)</f>
        <v>0</v>
      </c>
      <c r="I40" s="94">
        <v>0.12</v>
      </c>
      <c r="J40" s="83">
        <f>0</f>
        <v>0</v>
      </c>
      <c r="L40" s="33"/>
    </row>
    <row r="41" spans="2:12" s="1" customFormat="1" ht="14.45" hidden="1" customHeight="1">
      <c r="B41" s="33"/>
      <c r="E41" s="28" t="s">
        <v>50</v>
      </c>
      <c r="F41" s="83">
        <f>ROUND((SUM(BI118:BI2369)),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287" t="str">
        <f>E7</f>
        <v>Nástavby a stavební úpravy vnitřních prostor budovy A, PF UPOL_REV01_19.11.2024</v>
      </c>
      <c r="F52" s="288"/>
      <c r="G52" s="288"/>
      <c r="H52" s="288"/>
      <c r="L52" s="33"/>
    </row>
    <row r="53" spans="2:12" ht="12" customHeight="1">
      <c r="B53" s="21"/>
      <c r="C53" s="28" t="s">
        <v>130</v>
      </c>
      <c r="L53" s="21"/>
    </row>
    <row r="54" spans="2:12" ht="16.5" customHeight="1">
      <c r="B54" s="21"/>
      <c r="E54" s="287" t="s">
        <v>131</v>
      </c>
      <c r="F54" s="299"/>
      <c r="G54" s="299"/>
      <c r="H54" s="299"/>
      <c r="L54" s="21"/>
    </row>
    <row r="55" spans="2:12" ht="12" customHeight="1">
      <c r="B55" s="21"/>
      <c r="C55" s="28" t="s">
        <v>132</v>
      </c>
      <c r="L55" s="21"/>
    </row>
    <row r="56" spans="2:12" s="1" customFormat="1" ht="16.5" customHeight="1">
      <c r="B56" s="33"/>
      <c r="E56" s="285" t="s">
        <v>133</v>
      </c>
      <c r="F56" s="289"/>
      <c r="G56" s="289"/>
      <c r="H56" s="289"/>
      <c r="L56" s="33"/>
    </row>
    <row r="57" spans="2:12" s="1" customFormat="1" ht="12" customHeight="1">
      <c r="B57" s="33"/>
      <c r="C57" s="28" t="s">
        <v>134</v>
      </c>
      <c r="L57" s="33"/>
    </row>
    <row r="58" spans="2:12" s="1" customFormat="1" ht="16.5" customHeight="1">
      <c r="B58" s="33"/>
      <c r="E58" s="251" t="str">
        <f>E13</f>
        <v>02 - Stavební úpravy</v>
      </c>
      <c r="F58" s="289"/>
      <c r="G58" s="289"/>
      <c r="H58" s="289"/>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J118</f>
        <v>0</v>
      </c>
      <c r="L67" s="33"/>
      <c r="AU67" s="18" t="s">
        <v>139</v>
      </c>
    </row>
    <row r="68" spans="2:47" s="8" customFormat="1" ht="24.95" customHeight="1">
      <c r="B68" s="104"/>
      <c r="D68" s="105" t="s">
        <v>140</v>
      </c>
      <c r="E68" s="106"/>
      <c r="F68" s="106"/>
      <c r="G68" s="106"/>
      <c r="H68" s="106"/>
      <c r="I68" s="106"/>
      <c r="J68" s="107">
        <f>J119</f>
        <v>0</v>
      </c>
      <c r="L68" s="104"/>
    </row>
    <row r="69" spans="2:47" s="9" customFormat="1" ht="19.899999999999999" customHeight="1">
      <c r="B69" s="108"/>
      <c r="D69" s="109" t="s">
        <v>141</v>
      </c>
      <c r="E69" s="110"/>
      <c r="F69" s="110"/>
      <c r="G69" s="110"/>
      <c r="H69" s="110"/>
      <c r="I69" s="110"/>
      <c r="J69" s="111">
        <f>J120</f>
        <v>0</v>
      </c>
      <c r="L69" s="108"/>
    </row>
    <row r="70" spans="2:47" s="9" customFormat="1" ht="19.899999999999999" customHeight="1">
      <c r="B70" s="108"/>
      <c r="D70" s="109" t="s">
        <v>810</v>
      </c>
      <c r="E70" s="110"/>
      <c r="F70" s="110"/>
      <c r="G70" s="110"/>
      <c r="H70" s="110"/>
      <c r="I70" s="110"/>
      <c r="J70" s="111">
        <f>J132</f>
        <v>0</v>
      </c>
      <c r="L70" s="108"/>
    </row>
    <row r="71" spans="2:47" s="9" customFormat="1" ht="19.899999999999999" customHeight="1">
      <c r="B71" s="108"/>
      <c r="D71" s="109" t="s">
        <v>811</v>
      </c>
      <c r="E71" s="110"/>
      <c r="F71" s="110"/>
      <c r="G71" s="110"/>
      <c r="H71" s="110"/>
      <c r="I71" s="110"/>
      <c r="J71" s="111">
        <f>J153</f>
        <v>0</v>
      </c>
      <c r="L71" s="108"/>
    </row>
    <row r="72" spans="2:47" s="9" customFormat="1" ht="19.899999999999999" customHeight="1">
      <c r="B72" s="108"/>
      <c r="D72" s="109" t="s">
        <v>812</v>
      </c>
      <c r="E72" s="110"/>
      <c r="F72" s="110"/>
      <c r="G72" s="110"/>
      <c r="H72" s="110"/>
      <c r="I72" s="110"/>
      <c r="J72" s="111">
        <f>J363</f>
        <v>0</v>
      </c>
      <c r="L72" s="108"/>
    </row>
    <row r="73" spans="2:47" s="9" customFormat="1" ht="19.899999999999999" customHeight="1">
      <c r="B73" s="108"/>
      <c r="D73" s="109" t="s">
        <v>813</v>
      </c>
      <c r="E73" s="110"/>
      <c r="F73" s="110"/>
      <c r="G73" s="110"/>
      <c r="H73" s="110"/>
      <c r="I73" s="110"/>
      <c r="J73" s="111">
        <f>J483</f>
        <v>0</v>
      </c>
      <c r="L73" s="108"/>
    </row>
    <row r="74" spans="2:47" s="9" customFormat="1" ht="19.899999999999999" customHeight="1">
      <c r="B74" s="108"/>
      <c r="D74" s="109" t="s">
        <v>814</v>
      </c>
      <c r="E74" s="110"/>
      <c r="F74" s="110"/>
      <c r="G74" s="110"/>
      <c r="H74" s="110"/>
      <c r="I74" s="110"/>
      <c r="J74" s="111">
        <f>J503</f>
        <v>0</v>
      </c>
      <c r="L74" s="108"/>
    </row>
    <row r="75" spans="2:47" s="9" customFormat="1" ht="19.899999999999999" customHeight="1">
      <c r="B75" s="108"/>
      <c r="D75" s="109" t="s">
        <v>142</v>
      </c>
      <c r="E75" s="110"/>
      <c r="F75" s="110"/>
      <c r="G75" s="110"/>
      <c r="H75" s="110"/>
      <c r="I75" s="110"/>
      <c r="J75" s="111">
        <f>J1079</f>
        <v>0</v>
      </c>
      <c r="L75" s="108"/>
    </row>
    <row r="76" spans="2:47" s="9" customFormat="1" ht="19.899999999999999" customHeight="1">
      <c r="B76" s="108"/>
      <c r="D76" s="109" t="s">
        <v>815</v>
      </c>
      <c r="E76" s="110"/>
      <c r="F76" s="110"/>
      <c r="G76" s="110"/>
      <c r="H76" s="110"/>
      <c r="I76" s="110"/>
      <c r="J76" s="111">
        <f>J1151</f>
        <v>0</v>
      </c>
      <c r="L76" s="108"/>
    </row>
    <row r="77" spans="2:47" s="8" customFormat="1" ht="24.95" customHeight="1">
      <c r="B77" s="104"/>
      <c r="D77" s="105" t="s">
        <v>144</v>
      </c>
      <c r="E77" s="106"/>
      <c r="F77" s="106"/>
      <c r="G77" s="106"/>
      <c r="H77" s="106"/>
      <c r="I77" s="106"/>
      <c r="J77" s="107">
        <f>J1154</f>
        <v>0</v>
      </c>
      <c r="L77" s="104"/>
    </row>
    <row r="78" spans="2:47" s="9" customFormat="1" ht="19.899999999999999" customHeight="1">
      <c r="B78" s="108"/>
      <c r="D78" s="109" t="s">
        <v>816</v>
      </c>
      <c r="E78" s="110"/>
      <c r="F78" s="110"/>
      <c r="G78" s="110"/>
      <c r="H78" s="110"/>
      <c r="I78" s="110"/>
      <c r="J78" s="111">
        <f>J1155</f>
        <v>0</v>
      </c>
      <c r="L78" s="108"/>
    </row>
    <row r="79" spans="2:47" s="9" customFormat="1" ht="19.899999999999999" customHeight="1">
      <c r="B79" s="108"/>
      <c r="D79" s="109" t="s">
        <v>145</v>
      </c>
      <c r="E79" s="110"/>
      <c r="F79" s="110"/>
      <c r="G79" s="110"/>
      <c r="H79" s="110"/>
      <c r="I79" s="110"/>
      <c r="J79" s="111">
        <f>J1180</f>
        <v>0</v>
      </c>
      <c r="L79" s="108"/>
    </row>
    <row r="80" spans="2:47" s="9" customFormat="1" ht="19.899999999999999" customHeight="1">
      <c r="B80" s="108"/>
      <c r="D80" s="109" t="s">
        <v>146</v>
      </c>
      <c r="E80" s="110"/>
      <c r="F80" s="110"/>
      <c r="G80" s="110"/>
      <c r="H80" s="110"/>
      <c r="I80" s="110"/>
      <c r="J80" s="111">
        <f>J1326</f>
        <v>0</v>
      </c>
      <c r="L80" s="108"/>
    </row>
    <row r="81" spans="2:12" s="9" customFormat="1" ht="19.899999999999999" customHeight="1">
      <c r="B81" s="108"/>
      <c r="D81" s="109" t="s">
        <v>817</v>
      </c>
      <c r="E81" s="110"/>
      <c r="F81" s="110"/>
      <c r="G81" s="110"/>
      <c r="H81" s="110"/>
      <c r="I81" s="110"/>
      <c r="J81" s="111">
        <f>J1399</f>
        <v>0</v>
      </c>
      <c r="L81" s="108"/>
    </row>
    <row r="82" spans="2:12" s="9" customFormat="1" ht="19.899999999999999" customHeight="1">
      <c r="B82" s="108"/>
      <c r="D82" s="109" t="s">
        <v>147</v>
      </c>
      <c r="E82" s="110"/>
      <c r="F82" s="110"/>
      <c r="G82" s="110"/>
      <c r="H82" s="110"/>
      <c r="I82" s="110"/>
      <c r="J82" s="111">
        <f>J1411</f>
        <v>0</v>
      </c>
      <c r="L82" s="108"/>
    </row>
    <row r="83" spans="2:12" s="9" customFormat="1" ht="19.899999999999999" customHeight="1">
      <c r="B83" s="108"/>
      <c r="D83" s="109" t="s">
        <v>148</v>
      </c>
      <c r="E83" s="110"/>
      <c r="F83" s="110"/>
      <c r="G83" s="110"/>
      <c r="H83" s="110"/>
      <c r="I83" s="110"/>
      <c r="J83" s="111">
        <f>J1421</f>
        <v>0</v>
      </c>
      <c r="L83" s="108"/>
    </row>
    <row r="84" spans="2:12" s="9" customFormat="1" ht="19.899999999999999" customHeight="1">
      <c r="B84" s="108"/>
      <c r="D84" s="109" t="s">
        <v>149</v>
      </c>
      <c r="E84" s="110"/>
      <c r="F84" s="110"/>
      <c r="G84" s="110"/>
      <c r="H84" s="110"/>
      <c r="I84" s="110"/>
      <c r="J84" s="111">
        <f>J1464</f>
        <v>0</v>
      </c>
      <c r="L84" s="108"/>
    </row>
    <row r="85" spans="2:12" s="9" customFormat="1" ht="19.899999999999999" customHeight="1">
      <c r="B85" s="108"/>
      <c r="D85" s="109" t="s">
        <v>150</v>
      </c>
      <c r="E85" s="110"/>
      <c r="F85" s="110"/>
      <c r="G85" s="110"/>
      <c r="H85" s="110"/>
      <c r="I85" s="110"/>
      <c r="J85" s="111">
        <f>J1575</f>
        <v>0</v>
      </c>
      <c r="L85" s="108"/>
    </row>
    <row r="86" spans="2:12" s="9" customFormat="1" ht="19.899999999999999" customHeight="1">
      <c r="B86" s="108"/>
      <c r="D86" s="109" t="s">
        <v>151</v>
      </c>
      <c r="E86" s="110"/>
      <c r="F86" s="110"/>
      <c r="G86" s="110"/>
      <c r="H86" s="110"/>
      <c r="I86" s="110"/>
      <c r="J86" s="111">
        <f>J1641</f>
        <v>0</v>
      </c>
      <c r="L86" s="108"/>
    </row>
    <row r="87" spans="2:12" s="9" customFormat="1" ht="19.899999999999999" customHeight="1">
      <c r="B87" s="108"/>
      <c r="D87" s="109" t="s">
        <v>152</v>
      </c>
      <c r="E87" s="110"/>
      <c r="F87" s="110"/>
      <c r="G87" s="110"/>
      <c r="H87" s="110"/>
      <c r="I87" s="110"/>
      <c r="J87" s="111">
        <f>J1747</f>
        <v>0</v>
      </c>
      <c r="L87" s="108"/>
    </row>
    <row r="88" spans="2:12" s="9" customFormat="1" ht="19.899999999999999" customHeight="1">
      <c r="B88" s="108"/>
      <c r="D88" s="109" t="s">
        <v>153</v>
      </c>
      <c r="E88" s="110"/>
      <c r="F88" s="110"/>
      <c r="G88" s="110"/>
      <c r="H88" s="110"/>
      <c r="I88" s="110"/>
      <c r="J88" s="111">
        <f>J2029</f>
        <v>0</v>
      </c>
      <c r="L88" s="108"/>
    </row>
    <row r="89" spans="2:12" s="9" customFormat="1" ht="19.899999999999999" customHeight="1">
      <c r="B89" s="108"/>
      <c r="D89" s="109" t="s">
        <v>154</v>
      </c>
      <c r="E89" s="110"/>
      <c r="F89" s="110"/>
      <c r="G89" s="110"/>
      <c r="H89" s="110"/>
      <c r="I89" s="110"/>
      <c r="J89" s="111">
        <f>J2090</f>
        <v>0</v>
      </c>
      <c r="L89" s="108"/>
    </row>
    <row r="90" spans="2:12" s="9" customFormat="1" ht="19.899999999999999" customHeight="1">
      <c r="B90" s="108"/>
      <c r="D90" s="109" t="s">
        <v>818</v>
      </c>
      <c r="E90" s="110"/>
      <c r="F90" s="110"/>
      <c r="G90" s="110"/>
      <c r="H90" s="110"/>
      <c r="I90" s="110"/>
      <c r="J90" s="111">
        <f>J2202</f>
        <v>0</v>
      </c>
      <c r="L90" s="108"/>
    </row>
    <row r="91" spans="2:12" s="9" customFormat="1" ht="19.899999999999999" customHeight="1">
      <c r="B91" s="108"/>
      <c r="D91" s="109" t="s">
        <v>819</v>
      </c>
      <c r="E91" s="110"/>
      <c r="F91" s="110"/>
      <c r="G91" s="110"/>
      <c r="H91" s="110"/>
      <c r="I91" s="110"/>
      <c r="J91" s="111">
        <f>J2290</f>
        <v>0</v>
      </c>
      <c r="L91" s="108"/>
    </row>
    <row r="92" spans="2:12" s="9" customFormat="1" ht="19.899999999999999" customHeight="1">
      <c r="B92" s="108"/>
      <c r="D92" s="109" t="s">
        <v>820</v>
      </c>
      <c r="E92" s="110"/>
      <c r="F92" s="110"/>
      <c r="G92" s="110"/>
      <c r="H92" s="110"/>
      <c r="I92" s="110"/>
      <c r="J92" s="111">
        <f>J2306</f>
        <v>0</v>
      </c>
      <c r="L92" s="108"/>
    </row>
    <row r="93" spans="2:12" s="9" customFormat="1" ht="19.899999999999999" customHeight="1">
      <c r="B93" s="108"/>
      <c r="D93" s="109" t="s">
        <v>821</v>
      </c>
      <c r="E93" s="110"/>
      <c r="F93" s="110"/>
      <c r="G93" s="110"/>
      <c r="H93" s="110"/>
      <c r="I93" s="110"/>
      <c r="J93" s="111">
        <f>J2323</f>
        <v>0</v>
      </c>
      <c r="L93" s="108"/>
    </row>
    <row r="94" spans="2:12" s="8" customFormat="1" ht="24.95" customHeight="1">
      <c r="B94" s="104"/>
      <c r="D94" s="105" t="s">
        <v>155</v>
      </c>
      <c r="E94" s="106"/>
      <c r="F94" s="106"/>
      <c r="G94" s="106"/>
      <c r="H94" s="106"/>
      <c r="I94" s="106"/>
      <c r="J94" s="107">
        <f>J2350</f>
        <v>0</v>
      </c>
      <c r="L94" s="104"/>
    </row>
    <row r="95" spans="2:12" s="1" customFormat="1" ht="21.75" customHeight="1">
      <c r="B95" s="33"/>
      <c r="L95" s="33"/>
    </row>
    <row r="96" spans="2:12" s="1" customFormat="1" ht="6.95" customHeight="1">
      <c r="B96" s="42"/>
      <c r="C96" s="43"/>
      <c r="D96" s="43"/>
      <c r="E96" s="43"/>
      <c r="F96" s="43"/>
      <c r="G96" s="43"/>
      <c r="H96" s="43"/>
      <c r="I96" s="43"/>
      <c r="J96" s="43"/>
      <c r="K96" s="43"/>
      <c r="L96" s="33"/>
    </row>
    <row r="100" spans="2:12" s="1" customFormat="1" ht="6.95" customHeight="1">
      <c r="B100" s="44"/>
      <c r="C100" s="45"/>
      <c r="D100" s="45"/>
      <c r="E100" s="45"/>
      <c r="F100" s="45"/>
      <c r="G100" s="45"/>
      <c r="H100" s="45"/>
      <c r="I100" s="45"/>
      <c r="J100" s="45"/>
      <c r="K100" s="45"/>
      <c r="L100" s="33"/>
    </row>
    <row r="101" spans="2:12" s="1" customFormat="1" ht="24.95" customHeight="1">
      <c r="B101" s="33"/>
      <c r="C101" s="22" t="s">
        <v>156</v>
      </c>
      <c r="L101" s="33"/>
    </row>
    <row r="102" spans="2:12" s="1" customFormat="1" ht="6.95" customHeight="1">
      <c r="B102" s="33"/>
      <c r="L102" s="33"/>
    </row>
    <row r="103" spans="2:12" s="1" customFormat="1" ht="12" customHeight="1">
      <c r="B103" s="33"/>
      <c r="C103" s="28" t="s">
        <v>16</v>
      </c>
      <c r="L103" s="33"/>
    </row>
    <row r="104" spans="2:12" s="1" customFormat="1" ht="16.5" customHeight="1">
      <c r="B104" s="33"/>
      <c r="E104" s="287" t="str">
        <f>E7</f>
        <v>Nástavby a stavební úpravy vnitřních prostor budovy A, PF UPOL_REV01_19.11.2024</v>
      </c>
      <c r="F104" s="288"/>
      <c r="G104" s="288"/>
      <c r="H104" s="288"/>
      <c r="L104" s="33"/>
    </row>
    <row r="105" spans="2:12" ht="12" customHeight="1">
      <c r="B105" s="21"/>
      <c r="C105" s="28" t="s">
        <v>130</v>
      </c>
      <c r="L105" s="21"/>
    </row>
    <row r="106" spans="2:12" ht="16.5" customHeight="1">
      <c r="B106" s="21"/>
      <c r="E106" s="287" t="s">
        <v>131</v>
      </c>
      <c r="F106" s="299"/>
      <c r="G106" s="299"/>
      <c r="H106" s="299"/>
      <c r="L106" s="21"/>
    </row>
    <row r="107" spans="2:12" ht="12" customHeight="1">
      <c r="B107" s="21"/>
      <c r="C107" s="28" t="s">
        <v>132</v>
      </c>
      <c r="L107" s="21"/>
    </row>
    <row r="108" spans="2:12" s="1" customFormat="1" ht="16.5" customHeight="1">
      <c r="B108" s="33"/>
      <c r="E108" s="285" t="s">
        <v>133</v>
      </c>
      <c r="F108" s="289"/>
      <c r="G108" s="289"/>
      <c r="H108" s="289"/>
      <c r="L108" s="33"/>
    </row>
    <row r="109" spans="2:12" s="1" customFormat="1" ht="12" customHeight="1">
      <c r="B109" s="33"/>
      <c r="C109" s="28" t="s">
        <v>134</v>
      </c>
      <c r="L109" s="33"/>
    </row>
    <row r="110" spans="2:12" s="1" customFormat="1" ht="16.5" customHeight="1">
      <c r="B110" s="33"/>
      <c r="E110" s="251" t="str">
        <f>E13</f>
        <v>02 - Stavební úpravy</v>
      </c>
      <c r="F110" s="289"/>
      <c r="G110" s="289"/>
      <c r="H110" s="289"/>
      <c r="L110" s="33"/>
    </row>
    <row r="111" spans="2:12" s="1" customFormat="1" ht="6.95" customHeight="1">
      <c r="B111" s="33"/>
      <c r="L111" s="33"/>
    </row>
    <row r="112" spans="2:12" s="1" customFormat="1" ht="12" customHeight="1">
      <c r="B112" s="33"/>
      <c r="C112" s="28" t="s">
        <v>21</v>
      </c>
      <c r="F112" s="26" t="str">
        <f>F16</f>
        <v xml:space="preserve"> </v>
      </c>
      <c r="I112" s="28" t="s">
        <v>23</v>
      </c>
      <c r="J112" s="50" t="str">
        <f>IF(J16="","",J16)</f>
        <v>19. 11. 2024</v>
      </c>
      <c r="L112" s="33"/>
    </row>
    <row r="113" spans="2:65" s="1" customFormat="1" ht="6.95" customHeight="1">
      <c r="B113" s="33"/>
      <c r="L113" s="33"/>
    </row>
    <row r="114" spans="2:65" s="1" customFormat="1" ht="54.4" customHeight="1">
      <c r="B114" s="33"/>
      <c r="C114" s="28" t="s">
        <v>25</v>
      </c>
      <c r="F114" s="26" t="str">
        <f>E19</f>
        <v>UP v Olomouci,Křižkovského 511/8,Olomouc 77900</v>
      </c>
      <c r="I114" s="28" t="s">
        <v>33</v>
      </c>
      <c r="J114" s="31" t="str">
        <f>E25</f>
        <v>SAFETY PRO s.r.o.,Přerovská 434/60,Olomouc 77900</v>
      </c>
      <c r="L114" s="33"/>
    </row>
    <row r="115" spans="2:65" s="1" customFormat="1" ht="54.4" customHeight="1">
      <c r="B115" s="33"/>
      <c r="C115" s="28" t="s">
        <v>31</v>
      </c>
      <c r="F115" s="26" t="str">
        <f>IF(E22="","",E22)</f>
        <v>Vyplň údaj</v>
      </c>
      <c r="I115" s="28" t="s">
        <v>38</v>
      </c>
      <c r="J115" s="31" t="str">
        <f>E28</f>
        <v>SAFETY PRO s.r.o.,Přerovská 434/60,Olomouc 77900</v>
      </c>
      <c r="L115" s="33"/>
    </row>
    <row r="116" spans="2:65" s="1" customFormat="1" ht="10.35" customHeight="1">
      <c r="B116" s="33"/>
      <c r="L116" s="33"/>
    </row>
    <row r="117" spans="2:65" s="10" customFormat="1" ht="29.25" customHeight="1">
      <c r="B117" s="112"/>
      <c r="C117" s="113" t="s">
        <v>157</v>
      </c>
      <c r="D117" s="114" t="s">
        <v>60</v>
      </c>
      <c r="E117" s="114" t="s">
        <v>56</v>
      </c>
      <c r="F117" s="114" t="s">
        <v>57</v>
      </c>
      <c r="G117" s="114" t="s">
        <v>158</v>
      </c>
      <c r="H117" s="114" t="s">
        <v>159</v>
      </c>
      <c r="I117" s="114" t="s">
        <v>160</v>
      </c>
      <c r="J117" s="114" t="s">
        <v>138</v>
      </c>
      <c r="K117" s="115" t="s">
        <v>161</v>
      </c>
      <c r="L117" s="112"/>
      <c r="M117" s="57" t="s">
        <v>19</v>
      </c>
      <c r="N117" s="58" t="s">
        <v>45</v>
      </c>
      <c r="O117" s="58" t="s">
        <v>162</v>
      </c>
      <c r="P117" s="58" t="s">
        <v>163</v>
      </c>
      <c r="Q117" s="58" t="s">
        <v>164</v>
      </c>
      <c r="R117" s="58" t="s">
        <v>165</v>
      </c>
      <c r="S117" s="58" t="s">
        <v>166</v>
      </c>
      <c r="T117" s="58" t="s">
        <v>167</v>
      </c>
      <c r="U117" s="59" t="s">
        <v>168</v>
      </c>
    </row>
    <row r="118" spans="2:65" s="1" customFormat="1" ht="22.9" customHeight="1">
      <c r="B118" s="33"/>
      <c r="C118" s="62" t="s">
        <v>169</v>
      </c>
      <c r="J118" s="116">
        <f>BK118</f>
        <v>0</v>
      </c>
      <c r="L118" s="33"/>
      <c r="M118" s="60"/>
      <c r="N118" s="51"/>
      <c r="O118" s="51"/>
      <c r="P118" s="117">
        <f>P119+P1154+P2350</f>
        <v>0</v>
      </c>
      <c r="Q118" s="51"/>
      <c r="R118" s="117">
        <f>R119+R1154+R2350</f>
        <v>8.848377880000001</v>
      </c>
      <c r="S118" s="51"/>
      <c r="T118" s="117">
        <f>T119+T1154+T2350</f>
        <v>0</v>
      </c>
      <c r="U118" s="52"/>
      <c r="AT118" s="18" t="s">
        <v>74</v>
      </c>
      <c r="AU118" s="18" t="s">
        <v>139</v>
      </c>
      <c r="BK118" s="118">
        <f>BK119+BK1154+BK2350</f>
        <v>0</v>
      </c>
    </row>
    <row r="119" spans="2:65" s="11" customFormat="1" ht="25.9" customHeight="1">
      <c r="B119" s="119"/>
      <c r="D119" s="120" t="s">
        <v>74</v>
      </c>
      <c r="E119" s="121" t="s">
        <v>170</v>
      </c>
      <c r="F119" s="121" t="s">
        <v>171</v>
      </c>
      <c r="I119" s="122"/>
      <c r="J119" s="123">
        <f>BK119</f>
        <v>0</v>
      </c>
      <c r="L119" s="119"/>
      <c r="M119" s="124"/>
      <c r="P119" s="125">
        <f>P120+P132+P153+P363+P483+P503+P1079+P1151</f>
        <v>0</v>
      </c>
      <c r="R119" s="125">
        <f>R120+R132+R153+R363+R483+R503+R1079+R1151</f>
        <v>3.6999999999999998E-2</v>
      </c>
      <c r="T119" s="125">
        <f>T120+T132+T153+T363+T483+T503+T1079+T1151</f>
        <v>0</v>
      </c>
      <c r="U119" s="126"/>
      <c r="AR119" s="120" t="s">
        <v>82</v>
      </c>
      <c r="AT119" s="127" t="s">
        <v>74</v>
      </c>
      <c r="AU119" s="127" t="s">
        <v>75</v>
      </c>
      <c r="AY119" s="120" t="s">
        <v>172</v>
      </c>
      <c r="BK119" s="128">
        <f>BK120+BK132+BK153+BK363+BK483+BK503+BK1079+BK1151</f>
        <v>0</v>
      </c>
    </row>
    <row r="120" spans="2:65" s="11" customFormat="1" ht="22.9" customHeight="1">
      <c r="B120" s="119"/>
      <c r="D120" s="120" t="s">
        <v>74</v>
      </c>
      <c r="E120" s="129" t="s">
        <v>82</v>
      </c>
      <c r="F120" s="129" t="s">
        <v>173</v>
      </c>
      <c r="I120" s="122"/>
      <c r="J120" s="130">
        <f>BK120</f>
        <v>0</v>
      </c>
      <c r="L120" s="119"/>
      <c r="M120" s="124"/>
      <c r="P120" s="125">
        <f>SUM(P121:P131)</f>
        <v>0</v>
      </c>
      <c r="R120" s="125">
        <f>SUM(R121:R131)</f>
        <v>0</v>
      </c>
      <c r="T120" s="125">
        <f>SUM(T121:T131)</f>
        <v>0</v>
      </c>
      <c r="U120" s="126"/>
      <c r="AR120" s="120" t="s">
        <v>82</v>
      </c>
      <c r="AT120" s="127" t="s">
        <v>74</v>
      </c>
      <c r="AU120" s="127" t="s">
        <v>82</v>
      </c>
      <c r="AY120" s="120" t="s">
        <v>172</v>
      </c>
      <c r="BK120" s="128">
        <f>SUM(BK121:BK131)</f>
        <v>0</v>
      </c>
    </row>
    <row r="121" spans="2:65" s="1" customFormat="1" ht="24.2" customHeight="1">
      <c r="B121" s="33"/>
      <c r="C121" s="131" t="s">
        <v>82</v>
      </c>
      <c r="D121" s="131" t="s">
        <v>174</v>
      </c>
      <c r="E121" s="132" t="s">
        <v>822</v>
      </c>
      <c r="F121" s="133" t="s">
        <v>823</v>
      </c>
      <c r="G121" s="134" t="s">
        <v>191</v>
      </c>
      <c r="H121" s="135">
        <v>3.7450000000000001</v>
      </c>
      <c r="I121" s="136"/>
      <c r="J121" s="137">
        <f>ROUND(I121*H121,2)</f>
        <v>0</v>
      </c>
      <c r="K121" s="133" t="s">
        <v>178</v>
      </c>
      <c r="L121" s="33"/>
      <c r="M121" s="138" t="s">
        <v>19</v>
      </c>
      <c r="N121" s="139" t="s">
        <v>46</v>
      </c>
      <c r="P121" s="140">
        <f>O121*H121</f>
        <v>0</v>
      </c>
      <c r="Q121" s="140">
        <v>0</v>
      </c>
      <c r="R121" s="140">
        <f>Q121*H121</f>
        <v>0</v>
      </c>
      <c r="S121" s="140">
        <v>0</v>
      </c>
      <c r="T121" s="140">
        <f>S121*H121</f>
        <v>0</v>
      </c>
      <c r="U121" s="141" t="s">
        <v>19</v>
      </c>
      <c r="AR121" s="142" t="s">
        <v>179</v>
      </c>
      <c r="AT121" s="142" t="s">
        <v>174</v>
      </c>
      <c r="AU121" s="142" t="s">
        <v>84</v>
      </c>
      <c r="AY121" s="18" t="s">
        <v>172</v>
      </c>
      <c r="BE121" s="143">
        <f>IF(N121="základní",J121,0)</f>
        <v>0</v>
      </c>
      <c r="BF121" s="143">
        <f>IF(N121="snížená",J121,0)</f>
        <v>0</v>
      </c>
      <c r="BG121" s="143">
        <f>IF(N121="zákl. přenesená",J121,0)</f>
        <v>0</v>
      </c>
      <c r="BH121" s="143">
        <f>IF(N121="sníž. přenesená",J121,0)</f>
        <v>0</v>
      </c>
      <c r="BI121" s="143">
        <f>IF(N121="nulová",J121,0)</f>
        <v>0</v>
      </c>
      <c r="BJ121" s="18" t="s">
        <v>82</v>
      </c>
      <c r="BK121" s="143">
        <f>ROUND(I121*H121,2)</f>
        <v>0</v>
      </c>
      <c r="BL121" s="18" t="s">
        <v>179</v>
      </c>
      <c r="BM121" s="142" t="s">
        <v>84</v>
      </c>
    </row>
    <row r="122" spans="2:65" s="1" customFormat="1">
      <c r="B122" s="33"/>
      <c r="D122" s="144" t="s">
        <v>180</v>
      </c>
      <c r="F122" s="145" t="s">
        <v>824</v>
      </c>
      <c r="I122" s="146"/>
      <c r="L122" s="33"/>
      <c r="M122" s="147"/>
      <c r="U122" s="54"/>
      <c r="AT122" s="18" t="s">
        <v>180</v>
      </c>
      <c r="AU122" s="18" t="s">
        <v>84</v>
      </c>
    </row>
    <row r="123" spans="2:65" s="12" customFormat="1">
      <c r="B123" s="148"/>
      <c r="D123" s="149" t="s">
        <v>182</v>
      </c>
      <c r="E123" s="150" t="s">
        <v>19</v>
      </c>
      <c r="F123" s="151" t="s">
        <v>825</v>
      </c>
      <c r="H123" s="150" t="s">
        <v>19</v>
      </c>
      <c r="I123" s="152"/>
      <c r="L123" s="148"/>
      <c r="M123" s="153"/>
      <c r="U123" s="154"/>
      <c r="AT123" s="150" t="s">
        <v>182</v>
      </c>
      <c r="AU123" s="150" t="s">
        <v>84</v>
      </c>
      <c r="AV123" s="12" t="s">
        <v>82</v>
      </c>
      <c r="AW123" s="12" t="s">
        <v>37</v>
      </c>
      <c r="AX123" s="12" t="s">
        <v>75</v>
      </c>
      <c r="AY123" s="150" t="s">
        <v>172</v>
      </c>
    </row>
    <row r="124" spans="2:65" s="13" customFormat="1">
      <c r="B124" s="155"/>
      <c r="D124" s="149" t="s">
        <v>182</v>
      </c>
      <c r="E124" s="156" t="s">
        <v>19</v>
      </c>
      <c r="F124" s="157" t="s">
        <v>826</v>
      </c>
      <c r="H124" s="158">
        <v>3.7450000000000001</v>
      </c>
      <c r="I124" s="159"/>
      <c r="L124" s="155"/>
      <c r="M124" s="160"/>
      <c r="U124" s="161"/>
      <c r="AT124" s="156" t="s">
        <v>182</v>
      </c>
      <c r="AU124" s="156" t="s">
        <v>84</v>
      </c>
      <c r="AV124" s="13" t="s">
        <v>84</v>
      </c>
      <c r="AW124" s="13" t="s">
        <v>37</v>
      </c>
      <c r="AX124" s="13" t="s">
        <v>75</v>
      </c>
      <c r="AY124" s="156" t="s">
        <v>172</v>
      </c>
    </row>
    <row r="125" spans="2:65" s="14" customFormat="1">
      <c r="B125" s="162"/>
      <c r="D125" s="149" t="s">
        <v>182</v>
      </c>
      <c r="E125" s="163" t="s">
        <v>19</v>
      </c>
      <c r="F125" s="164" t="s">
        <v>185</v>
      </c>
      <c r="H125" s="165">
        <v>3.7450000000000001</v>
      </c>
      <c r="I125" s="166"/>
      <c r="L125" s="162"/>
      <c r="M125" s="167"/>
      <c r="U125" s="168"/>
      <c r="AT125" s="163" t="s">
        <v>182</v>
      </c>
      <c r="AU125" s="163" t="s">
        <v>84</v>
      </c>
      <c r="AV125" s="14" t="s">
        <v>179</v>
      </c>
      <c r="AW125" s="14" t="s">
        <v>37</v>
      </c>
      <c r="AX125" s="14" t="s">
        <v>82</v>
      </c>
      <c r="AY125" s="163" t="s">
        <v>172</v>
      </c>
    </row>
    <row r="126" spans="2:65" s="1" customFormat="1" ht="21.75" customHeight="1">
      <c r="B126" s="33"/>
      <c r="C126" s="131" t="s">
        <v>84</v>
      </c>
      <c r="D126" s="131" t="s">
        <v>174</v>
      </c>
      <c r="E126" s="132" t="s">
        <v>827</v>
      </c>
      <c r="F126" s="133" t="s">
        <v>828</v>
      </c>
      <c r="G126" s="134" t="s">
        <v>177</v>
      </c>
      <c r="H126" s="135">
        <v>143.19999999999999</v>
      </c>
      <c r="I126" s="136"/>
      <c r="J126" s="137">
        <f>ROUND(I126*H126,2)</f>
        <v>0</v>
      </c>
      <c r="K126" s="133" t="s">
        <v>178</v>
      </c>
      <c r="L126" s="33"/>
      <c r="M126" s="138" t="s">
        <v>19</v>
      </c>
      <c r="N126" s="139" t="s">
        <v>46</v>
      </c>
      <c r="P126" s="140">
        <f>O126*H126</f>
        <v>0</v>
      </c>
      <c r="Q126" s="140">
        <v>0</v>
      </c>
      <c r="R126" s="140">
        <f>Q126*H126</f>
        <v>0</v>
      </c>
      <c r="S126" s="140">
        <v>0</v>
      </c>
      <c r="T126" s="140">
        <f>S126*H126</f>
        <v>0</v>
      </c>
      <c r="U126" s="141" t="s">
        <v>19</v>
      </c>
      <c r="AR126" s="142" t="s">
        <v>179</v>
      </c>
      <c r="AT126" s="142" t="s">
        <v>174</v>
      </c>
      <c r="AU126" s="142" t="s">
        <v>84</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179</v>
      </c>
    </row>
    <row r="127" spans="2:65" s="1" customFormat="1">
      <c r="B127" s="33"/>
      <c r="D127" s="144" t="s">
        <v>180</v>
      </c>
      <c r="F127" s="145" t="s">
        <v>829</v>
      </c>
      <c r="I127" s="146"/>
      <c r="L127" s="33"/>
      <c r="M127" s="147"/>
      <c r="U127" s="54"/>
      <c r="AT127" s="18" t="s">
        <v>180</v>
      </c>
      <c r="AU127" s="18" t="s">
        <v>84</v>
      </c>
    </row>
    <row r="128" spans="2:65" s="12" customFormat="1">
      <c r="B128" s="148"/>
      <c r="D128" s="149" t="s">
        <v>182</v>
      </c>
      <c r="E128" s="150" t="s">
        <v>19</v>
      </c>
      <c r="F128" s="151" t="s">
        <v>830</v>
      </c>
      <c r="H128" s="150" t="s">
        <v>19</v>
      </c>
      <c r="I128" s="152"/>
      <c r="L128" s="148"/>
      <c r="M128" s="153"/>
      <c r="U128" s="154"/>
      <c r="AT128" s="150" t="s">
        <v>182</v>
      </c>
      <c r="AU128" s="150" t="s">
        <v>84</v>
      </c>
      <c r="AV128" s="12" t="s">
        <v>82</v>
      </c>
      <c r="AW128" s="12" t="s">
        <v>37</v>
      </c>
      <c r="AX128" s="12" t="s">
        <v>75</v>
      </c>
      <c r="AY128" s="150" t="s">
        <v>172</v>
      </c>
    </row>
    <row r="129" spans="2:65" s="12" customFormat="1">
      <c r="B129" s="148"/>
      <c r="D129" s="149" t="s">
        <v>182</v>
      </c>
      <c r="E129" s="150" t="s">
        <v>19</v>
      </c>
      <c r="F129" s="151" t="s">
        <v>831</v>
      </c>
      <c r="H129" s="150" t="s">
        <v>19</v>
      </c>
      <c r="I129" s="152"/>
      <c r="L129" s="148"/>
      <c r="M129" s="153"/>
      <c r="U129" s="154"/>
      <c r="AT129" s="150" t="s">
        <v>182</v>
      </c>
      <c r="AU129" s="150" t="s">
        <v>84</v>
      </c>
      <c r="AV129" s="12" t="s">
        <v>82</v>
      </c>
      <c r="AW129" s="12" t="s">
        <v>37</v>
      </c>
      <c r="AX129" s="12" t="s">
        <v>75</v>
      </c>
      <c r="AY129" s="150" t="s">
        <v>172</v>
      </c>
    </row>
    <row r="130" spans="2:65" s="13" customFormat="1">
      <c r="B130" s="155"/>
      <c r="D130" s="149" t="s">
        <v>182</v>
      </c>
      <c r="E130" s="156" t="s">
        <v>19</v>
      </c>
      <c r="F130" s="157" t="s">
        <v>184</v>
      </c>
      <c r="H130" s="158">
        <v>143.19999999999999</v>
      </c>
      <c r="I130" s="159"/>
      <c r="L130" s="155"/>
      <c r="M130" s="160"/>
      <c r="U130" s="161"/>
      <c r="AT130" s="156" t="s">
        <v>182</v>
      </c>
      <c r="AU130" s="156" t="s">
        <v>84</v>
      </c>
      <c r="AV130" s="13" t="s">
        <v>84</v>
      </c>
      <c r="AW130" s="13" t="s">
        <v>37</v>
      </c>
      <c r="AX130" s="13" t="s">
        <v>75</v>
      </c>
      <c r="AY130" s="156" t="s">
        <v>172</v>
      </c>
    </row>
    <row r="131" spans="2:65" s="14" customFormat="1">
      <c r="B131" s="162"/>
      <c r="D131" s="149" t="s">
        <v>182</v>
      </c>
      <c r="E131" s="163" t="s">
        <v>19</v>
      </c>
      <c r="F131" s="164" t="s">
        <v>185</v>
      </c>
      <c r="H131" s="165">
        <v>143.19999999999999</v>
      </c>
      <c r="I131" s="166"/>
      <c r="L131" s="162"/>
      <c r="M131" s="167"/>
      <c r="U131" s="168"/>
      <c r="AT131" s="163" t="s">
        <v>182</v>
      </c>
      <c r="AU131" s="163" t="s">
        <v>84</v>
      </c>
      <c r="AV131" s="14" t="s">
        <v>179</v>
      </c>
      <c r="AW131" s="14" t="s">
        <v>37</v>
      </c>
      <c r="AX131" s="14" t="s">
        <v>82</v>
      </c>
      <c r="AY131" s="163" t="s">
        <v>172</v>
      </c>
    </row>
    <row r="132" spans="2:65" s="11" customFormat="1" ht="22.9" customHeight="1">
      <c r="B132" s="119"/>
      <c r="D132" s="120" t="s">
        <v>74</v>
      </c>
      <c r="E132" s="129" t="s">
        <v>84</v>
      </c>
      <c r="F132" s="129" t="s">
        <v>832</v>
      </c>
      <c r="I132" s="122"/>
      <c r="J132" s="130">
        <f>BK132</f>
        <v>0</v>
      </c>
      <c r="L132" s="119"/>
      <c r="M132" s="124"/>
      <c r="P132" s="125">
        <f>SUM(P133:P152)</f>
        <v>0</v>
      </c>
      <c r="R132" s="125">
        <f>SUM(R133:R152)</f>
        <v>0</v>
      </c>
      <c r="T132" s="125">
        <f>SUM(T133:T152)</f>
        <v>0</v>
      </c>
      <c r="U132" s="126"/>
      <c r="AR132" s="120" t="s">
        <v>82</v>
      </c>
      <c r="AT132" s="127" t="s">
        <v>74</v>
      </c>
      <c r="AU132" s="127" t="s">
        <v>82</v>
      </c>
      <c r="AY132" s="120" t="s">
        <v>172</v>
      </c>
      <c r="BK132" s="128">
        <f>SUM(BK133:BK152)</f>
        <v>0</v>
      </c>
    </row>
    <row r="133" spans="2:65" s="1" customFormat="1" ht="24.2" customHeight="1">
      <c r="B133" s="33"/>
      <c r="C133" s="131" t="s">
        <v>92</v>
      </c>
      <c r="D133" s="131" t="s">
        <v>174</v>
      </c>
      <c r="E133" s="132" t="s">
        <v>833</v>
      </c>
      <c r="F133" s="133" t="s">
        <v>834</v>
      </c>
      <c r="G133" s="134" t="s">
        <v>177</v>
      </c>
      <c r="H133" s="135">
        <v>143.19999999999999</v>
      </c>
      <c r="I133" s="136"/>
      <c r="J133" s="137">
        <f>ROUND(I133*H133,2)</f>
        <v>0</v>
      </c>
      <c r="K133" s="133" t="s">
        <v>178</v>
      </c>
      <c r="L133" s="33"/>
      <c r="M133" s="138" t="s">
        <v>19</v>
      </c>
      <c r="N133" s="139" t="s">
        <v>46</v>
      </c>
      <c r="P133" s="140">
        <f>O133*H133</f>
        <v>0</v>
      </c>
      <c r="Q133" s="140">
        <v>0</v>
      </c>
      <c r="R133" s="140">
        <f>Q133*H133</f>
        <v>0</v>
      </c>
      <c r="S133" s="140">
        <v>0</v>
      </c>
      <c r="T133" s="140">
        <f>S133*H133</f>
        <v>0</v>
      </c>
      <c r="U133" s="141" t="s">
        <v>19</v>
      </c>
      <c r="AR133" s="142" t="s">
        <v>179</v>
      </c>
      <c r="AT133" s="142" t="s">
        <v>174</v>
      </c>
      <c r="AU133" s="142" t="s">
        <v>84</v>
      </c>
      <c r="AY133" s="18" t="s">
        <v>172</v>
      </c>
      <c r="BE133" s="143">
        <f>IF(N133="základní",J133,0)</f>
        <v>0</v>
      </c>
      <c r="BF133" s="143">
        <f>IF(N133="snížená",J133,0)</f>
        <v>0</v>
      </c>
      <c r="BG133" s="143">
        <f>IF(N133="zákl. přenesená",J133,0)</f>
        <v>0</v>
      </c>
      <c r="BH133" s="143">
        <f>IF(N133="sníž. přenesená",J133,0)</f>
        <v>0</v>
      </c>
      <c r="BI133" s="143">
        <f>IF(N133="nulová",J133,0)</f>
        <v>0</v>
      </c>
      <c r="BJ133" s="18" t="s">
        <v>82</v>
      </c>
      <c r="BK133" s="143">
        <f>ROUND(I133*H133,2)</f>
        <v>0</v>
      </c>
      <c r="BL133" s="18" t="s">
        <v>179</v>
      </c>
      <c r="BM133" s="142" t="s">
        <v>192</v>
      </c>
    </row>
    <row r="134" spans="2:65" s="1" customFormat="1">
      <c r="B134" s="33"/>
      <c r="D134" s="144" t="s">
        <v>180</v>
      </c>
      <c r="F134" s="145" t="s">
        <v>835</v>
      </c>
      <c r="I134" s="146"/>
      <c r="L134" s="33"/>
      <c r="M134" s="147"/>
      <c r="U134" s="54"/>
      <c r="AT134" s="18" t="s">
        <v>180</v>
      </c>
      <c r="AU134" s="18" t="s">
        <v>84</v>
      </c>
    </row>
    <row r="135" spans="2:65" s="12" customFormat="1">
      <c r="B135" s="148"/>
      <c r="D135" s="149" t="s">
        <v>182</v>
      </c>
      <c r="E135" s="150" t="s">
        <v>19</v>
      </c>
      <c r="F135" s="151" t="s">
        <v>830</v>
      </c>
      <c r="H135" s="150" t="s">
        <v>19</v>
      </c>
      <c r="I135" s="152"/>
      <c r="L135" s="148"/>
      <c r="M135" s="153"/>
      <c r="U135" s="154"/>
      <c r="AT135" s="150" t="s">
        <v>182</v>
      </c>
      <c r="AU135" s="150" t="s">
        <v>84</v>
      </c>
      <c r="AV135" s="12" t="s">
        <v>82</v>
      </c>
      <c r="AW135" s="12" t="s">
        <v>37</v>
      </c>
      <c r="AX135" s="12" t="s">
        <v>75</v>
      </c>
      <c r="AY135" s="150" t="s">
        <v>172</v>
      </c>
    </row>
    <row r="136" spans="2:65" s="12" customFormat="1">
      <c r="B136" s="148"/>
      <c r="D136" s="149" t="s">
        <v>182</v>
      </c>
      <c r="E136" s="150" t="s">
        <v>19</v>
      </c>
      <c r="F136" s="151" t="s">
        <v>831</v>
      </c>
      <c r="H136" s="150" t="s">
        <v>19</v>
      </c>
      <c r="I136" s="152"/>
      <c r="L136" s="148"/>
      <c r="M136" s="153"/>
      <c r="U136" s="154"/>
      <c r="AT136" s="150" t="s">
        <v>182</v>
      </c>
      <c r="AU136" s="150" t="s">
        <v>84</v>
      </c>
      <c r="AV136" s="12" t="s">
        <v>82</v>
      </c>
      <c r="AW136" s="12" t="s">
        <v>37</v>
      </c>
      <c r="AX136" s="12" t="s">
        <v>75</v>
      </c>
      <c r="AY136" s="150" t="s">
        <v>172</v>
      </c>
    </row>
    <row r="137" spans="2:65" s="13" customFormat="1">
      <c r="B137" s="155"/>
      <c r="D137" s="149" t="s">
        <v>182</v>
      </c>
      <c r="E137" s="156" t="s">
        <v>19</v>
      </c>
      <c r="F137" s="157" t="s">
        <v>184</v>
      </c>
      <c r="H137" s="158">
        <v>143.19999999999999</v>
      </c>
      <c r="I137" s="159"/>
      <c r="L137" s="155"/>
      <c r="M137" s="160"/>
      <c r="U137" s="161"/>
      <c r="AT137" s="156" t="s">
        <v>182</v>
      </c>
      <c r="AU137" s="156" t="s">
        <v>84</v>
      </c>
      <c r="AV137" s="13" t="s">
        <v>84</v>
      </c>
      <c r="AW137" s="13" t="s">
        <v>37</v>
      </c>
      <c r="AX137" s="13" t="s">
        <v>75</v>
      </c>
      <c r="AY137" s="156" t="s">
        <v>172</v>
      </c>
    </row>
    <row r="138" spans="2:65" s="14" customFormat="1">
      <c r="B138" s="162"/>
      <c r="D138" s="149" t="s">
        <v>182</v>
      </c>
      <c r="E138" s="163" t="s">
        <v>19</v>
      </c>
      <c r="F138" s="164" t="s">
        <v>185</v>
      </c>
      <c r="H138" s="165">
        <v>143.19999999999999</v>
      </c>
      <c r="I138" s="166"/>
      <c r="L138" s="162"/>
      <c r="M138" s="167"/>
      <c r="U138" s="168"/>
      <c r="AT138" s="163" t="s">
        <v>182</v>
      </c>
      <c r="AU138" s="163" t="s">
        <v>84</v>
      </c>
      <c r="AV138" s="14" t="s">
        <v>179</v>
      </c>
      <c r="AW138" s="14" t="s">
        <v>37</v>
      </c>
      <c r="AX138" s="14" t="s">
        <v>82</v>
      </c>
      <c r="AY138" s="163" t="s">
        <v>172</v>
      </c>
    </row>
    <row r="139" spans="2:65" s="1" customFormat="1" ht="16.5" customHeight="1">
      <c r="B139" s="33"/>
      <c r="C139" s="179" t="s">
        <v>179</v>
      </c>
      <c r="D139" s="179" t="s">
        <v>836</v>
      </c>
      <c r="E139" s="180" t="s">
        <v>837</v>
      </c>
      <c r="F139" s="181" t="s">
        <v>838</v>
      </c>
      <c r="G139" s="182" t="s">
        <v>177</v>
      </c>
      <c r="H139" s="183">
        <v>169.62</v>
      </c>
      <c r="I139" s="184"/>
      <c r="J139" s="185">
        <f>ROUND(I139*H139,2)</f>
        <v>0</v>
      </c>
      <c r="K139" s="181" t="s">
        <v>178</v>
      </c>
      <c r="L139" s="186"/>
      <c r="M139" s="187" t="s">
        <v>19</v>
      </c>
      <c r="N139" s="188" t="s">
        <v>46</v>
      </c>
      <c r="P139" s="140">
        <f>O139*H139</f>
        <v>0</v>
      </c>
      <c r="Q139" s="140">
        <v>0</v>
      </c>
      <c r="R139" s="140">
        <f>Q139*H139</f>
        <v>0</v>
      </c>
      <c r="S139" s="140">
        <v>0</v>
      </c>
      <c r="T139" s="140">
        <f>S139*H139</f>
        <v>0</v>
      </c>
      <c r="U139" s="141" t="s">
        <v>19</v>
      </c>
      <c r="AR139" s="142" t="s">
        <v>198</v>
      </c>
      <c r="AT139" s="142" t="s">
        <v>836</v>
      </c>
      <c r="AU139" s="142" t="s">
        <v>84</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198</v>
      </c>
    </row>
    <row r="140" spans="2:65" s="13" customFormat="1">
      <c r="B140" s="155"/>
      <c r="D140" s="149" t="s">
        <v>182</v>
      </c>
      <c r="E140" s="156" t="s">
        <v>19</v>
      </c>
      <c r="F140" s="157" t="s">
        <v>839</v>
      </c>
      <c r="H140" s="158">
        <v>169.62</v>
      </c>
      <c r="I140" s="159"/>
      <c r="L140" s="155"/>
      <c r="M140" s="160"/>
      <c r="U140" s="161"/>
      <c r="AT140" s="156" t="s">
        <v>182</v>
      </c>
      <c r="AU140" s="156" t="s">
        <v>84</v>
      </c>
      <c r="AV140" s="13" t="s">
        <v>84</v>
      </c>
      <c r="AW140" s="13" t="s">
        <v>37</v>
      </c>
      <c r="AX140" s="13" t="s">
        <v>75</v>
      </c>
      <c r="AY140" s="156" t="s">
        <v>172</v>
      </c>
    </row>
    <row r="141" spans="2:65" s="14" customFormat="1">
      <c r="B141" s="162"/>
      <c r="D141" s="149" t="s">
        <v>182</v>
      </c>
      <c r="E141" s="163" t="s">
        <v>19</v>
      </c>
      <c r="F141" s="164" t="s">
        <v>185</v>
      </c>
      <c r="H141" s="165">
        <v>169.62</v>
      </c>
      <c r="I141" s="166"/>
      <c r="L141" s="162"/>
      <c r="M141" s="167"/>
      <c r="U141" s="168"/>
      <c r="AT141" s="163" t="s">
        <v>182</v>
      </c>
      <c r="AU141" s="163" t="s">
        <v>84</v>
      </c>
      <c r="AV141" s="14" t="s">
        <v>179</v>
      </c>
      <c r="AW141" s="14" t="s">
        <v>37</v>
      </c>
      <c r="AX141" s="14" t="s">
        <v>82</v>
      </c>
      <c r="AY141" s="163" t="s">
        <v>172</v>
      </c>
    </row>
    <row r="142" spans="2:65" s="1" customFormat="1" ht="16.5" customHeight="1">
      <c r="B142" s="33"/>
      <c r="C142" s="131" t="s">
        <v>202</v>
      </c>
      <c r="D142" s="131" t="s">
        <v>174</v>
      </c>
      <c r="E142" s="132" t="s">
        <v>840</v>
      </c>
      <c r="F142" s="133" t="s">
        <v>841</v>
      </c>
      <c r="G142" s="134" t="s">
        <v>191</v>
      </c>
      <c r="H142" s="135">
        <v>1.7330000000000001</v>
      </c>
      <c r="I142" s="136"/>
      <c r="J142" s="137">
        <f>ROUND(I142*H142,2)</f>
        <v>0</v>
      </c>
      <c r="K142" s="133" t="s">
        <v>178</v>
      </c>
      <c r="L142" s="33"/>
      <c r="M142" s="138" t="s">
        <v>19</v>
      </c>
      <c r="N142" s="139" t="s">
        <v>46</v>
      </c>
      <c r="P142" s="140">
        <f>O142*H142</f>
        <v>0</v>
      </c>
      <c r="Q142" s="140">
        <v>0</v>
      </c>
      <c r="R142" s="140">
        <f>Q142*H142</f>
        <v>0</v>
      </c>
      <c r="S142" s="140">
        <v>0</v>
      </c>
      <c r="T142" s="140">
        <f>S142*H142</f>
        <v>0</v>
      </c>
      <c r="U142" s="141" t="s">
        <v>19</v>
      </c>
      <c r="AR142" s="142" t="s">
        <v>179</v>
      </c>
      <c r="AT142" s="142" t="s">
        <v>174</v>
      </c>
      <c r="AU142" s="142" t="s">
        <v>84</v>
      </c>
      <c r="AY142" s="18" t="s">
        <v>172</v>
      </c>
      <c r="BE142" s="143">
        <f>IF(N142="základní",J142,0)</f>
        <v>0</v>
      </c>
      <c r="BF142" s="143">
        <f>IF(N142="snížená",J142,0)</f>
        <v>0</v>
      </c>
      <c r="BG142" s="143">
        <f>IF(N142="zákl. přenesená",J142,0)</f>
        <v>0</v>
      </c>
      <c r="BH142" s="143">
        <f>IF(N142="sníž. přenesená",J142,0)</f>
        <v>0</v>
      </c>
      <c r="BI142" s="143">
        <f>IF(N142="nulová",J142,0)</f>
        <v>0</v>
      </c>
      <c r="BJ142" s="18" t="s">
        <v>82</v>
      </c>
      <c r="BK142" s="143">
        <f>ROUND(I142*H142,2)</f>
        <v>0</v>
      </c>
      <c r="BL142" s="18" t="s">
        <v>179</v>
      </c>
      <c r="BM142" s="142" t="s">
        <v>205</v>
      </c>
    </row>
    <row r="143" spans="2:65" s="1" customFormat="1">
      <c r="B143" s="33"/>
      <c r="D143" s="144" t="s">
        <v>180</v>
      </c>
      <c r="F143" s="145" t="s">
        <v>842</v>
      </c>
      <c r="I143" s="146"/>
      <c r="L143" s="33"/>
      <c r="M143" s="147"/>
      <c r="U143" s="54"/>
      <c r="AT143" s="18" t="s">
        <v>180</v>
      </c>
      <c r="AU143" s="18" t="s">
        <v>84</v>
      </c>
    </row>
    <row r="144" spans="2:65" s="12" customFormat="1">
      <c r="B144" s="148"/>
      <c r="D144" s="149" t="s">
        <v>182</v>
      </c>
      <c r="E144" s="150" t="s">
        <v>19</v>
      </c>
      <c r="F144" s="151" t="s">
        <v>843</v>
      </c>
      <c r="H144" s="150" t="s">
        <v>19</v>
      </c>
      <c r="I144" s="152"/>
      <c r="L144" s="148"/>
      <c r="M144" s="153"/>
      <c r="U144" s="154"/>
      <c r="AT144" s="150" t="s">
        <v>182</v>
      </c>
      <c r="AU144" s="150" t="s">
        <v>84</v>
      </c>
      <c r="AV144" s="12" t="s">
        <v>82</v>
      </c>
      <c r="AW144" s="12" t="s">
        <v>37</v>
      </c>
      <c r="AX144" s="12" t="s">
        <v>75</v>
      </c>
      <c r="AY144" s="150" t="s">
        <v>172</v>
      </c>
    </row>
    <row r="145" spans="2:65" s="13" customFormat="1">
      <c r="B145" s="155"/>
      <c r="D145" s="149" t="s">
        <v>182</v>
      </c>
      <c r="E145" s="156" t="s">
        <v>19</v>
      </c>
      <c r="F145" s="157" t="s">
        <v>844</v>
      </c>
      <c r="H145" s="158">
        <v>1.7330000000000001</v>
      </c>
      <c r="I145" s="159"/>
      <c r="L145" s="155"/>
      <c r="M145" s="160"/>
      <c r="U145" s="161"/>
      <c r="AT145" s="156" t="s">
        <v>182</v>
      </c>
      <c r="AU145" s="156" t="s">
        <v>84</v>
      </c>
      <c r="AV145" s="13" t="s">
        <v>84</v>
      </c>
      <c r="AW145" s="13" t="s">
        <v>37</v>
      </c>
      <c r="AX145" s="13" t="s">
        <v>75</v>
      </c>
      <c r="AY145" s="156" t="s">
        <v>172</v>
      </c>
    </row>
    <row r="146" spans="2:65" s="14" customFormat="1">
      <c r="B146" s="162"/>
      <c r="D146" s="149" t="s">
        <v>182</v>
      </c>
      <c r="E146" s="163" t="s">
        <v>19</v>
      </c>
      <c r="F146" s="164" t="s">
        <v>185</v>
      </c>
      <c r="H146" s="165">
        <v>1.7330000000000001</v>
      </c>
      <c r="I146" s="166"/>
      <c r="L146" s="162"/>
      <c r="M146" s="167"/>
      <c r="U146" s="168"/>
      <c r="AT146" s="163" t="s">
        <v>182</v>
      </c>
      <c r="AU146" s="163" t="s">
        <v>84</v>
      </c>
      <c r="AV146" s="14" t="s">
        <v>179</v>
      </c>
      <c r="AW146" s="14" t="s">
        <v>37</v>
      </c>
      <c r="AX146" s="14" t="s">
        <v>82</v>
      </c>
      <c r="AY146" s="163" t="s">
        <v>172</v>
      </c>
    </row>
    <row r="147" spans="2:65" s="1" customFormat="1" ht="21.75" customHeight="1">
      <c r="B147" s="33"/>
      <c r="C147" s="131" t="s">
        <v>192</v>
      </c>
      <c r="D147" s="131" t="s">
        <v>174</v>
      </c>
      <c r="E147" s="132" t="s">
        <v>845</v>
      </c>
      <c r="F147" s="133" t="s">
        <v>846</v>
      </c>
      <c r="G147" s="134" t="s">
        <v>191</v>
      </c>
      <c r="H147" s="135">
        <v>14.291</v>
      </c>
      <c r="I147" s="136"/>
      <c r="J147" s="137">
        <f>ROUND(I147*H147,2)</f>
        <v>0</v>
      </c>
      <c r="K147" s="133" t="s">
        <v>178</v>
      </c>
      <c r="L147" s="33"/>
      <c r="M147" s="138" t="s">
        <v>19</v>
      </c>
      <c r="N147" s="139" t="s">
        <v>46</v>
      </c>
      <c r="P147" s="140">
        <f>O147*H147</f>
        <v>0</v>
      </c>
      <c r="Q147" s="140">
        <v>0</v>
      </c>
      <c r="R147" s="140">
        <f>Q147*H147</f>
        <v>0</v>
      </c>
      <c r="S147" s="140">
        <v>0</v>
      </c>
      <c r="T147" s="140">
        <f>S147*H147</f>
        <v>0</v>
      </c>
      <c r="U147" s="141" t="s">
        <v>19</v>
      </c>
      <c r="AR147" s="142" t="s">
        <v>179</v>
      </c>
      <c r="AT147" s="142" t="s">
        <v>174</v>
      </c>
      <c r="AU147" s="142" t="s">
        <v>84</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8</v>
      </c>
    </row>
    <row r="148" spans="2:65" s="1" customFormat="1">
      <c r="B148" s="33"/>
      <c r="D148" s="144" t="s">
        <v>180</v>
      </c>
      <c r="F148" s="145" t="s">
        <v>847</v>
      </c>
      <c r="I148" s="146"/>
      <c r="L148" s="33"/>
      <c r="M148" s="147"/>
      <c r="U148" s="54"/>
      <c r="AT148" s="18" t="s">
        <v>180</v>
      </c>
      <c r="AU148" s="18" t="s">
        <v>84</v>
      </c>
    </row>
    <row r="149" spans="2:65" s="12" customFormat="1">
      <c r="B149" s="148"/>
      <c r="D149" s="149" t="s">
        <v>182</v>
      </c>
      <c r="E149" s="150" t="s">
        <v>19</v>
      </c>
      <c r="F149" s="151" t="s">
        <v>843</v>
      </c>
      <c r="H149" s="150" t="s">
        <v>19</v>
      </c>
      <c r="I149" s="152"/>
      <c r="L149" s="148"/>
      <c r="M149" s="153"/>
      <c r="U149" s="154"/>
      <c r="AT149" s="150" t="s">
        <v>182</v>
      </c>
      <c r="AU149" s="150" t="s">
        <v>84</v>
      </c>
      <c r="AV149" s="12" t="s">
        <v>82</v>
      </c>
      <c r="AW149" s="12" t="s">
        <v>37</v>
      </c>
      <c r="AX149" s="12" t="s">
        <v>75</v>
      </c>
      <c r="AY149" s="150" t="s">
        <v>172</v>
      </c>
    </row>
    <row r="150" spans="2:65" s="13" customFormat="1">
      <c r="B150" s="155"/>
      <c r="D150" s="149" t="s">
        <v>182</v>
      </c>
      <c r="E150" s="156" t="s">
        <v>19</v>
      </c>
      <c r="F150" s="157" t="s">
        <v>848</v>
      </c>
      <c r="H150" s="158">
        <v>3.4649999999999999</v>
      </c>
      <c r="I150" s="159"/>
      <c r="L150" s="155"/>
      <c r="M150" s="160"/>
      <c r="U150" s="161"/>
      <c r="AT150" s="156" t="s">
        <v>182</v>
      </c>
      <c r="AU150" s="156" t="s">
        <v>84</v>
      </c>
      <c r="AV150" s="13" t="s">
        <v>84</v>
      </c>
      <c r="AW150" s="13" t="s">
        <v>37</v>
      </c>
      <c r="AX150" s="13" t="s">
        <v>75</v>
      </c>
      <c r="AY150" s="156" t="s">
        <v>172</v>
      </c>
    </row>
    <row r="151" spans="2:65" s="13" customFormat="1">
      <c r="B151" s="155"/>
      <c r="D151" s="149" t="s">
        <v>182</v>
      </c>
      <c r="E151" s="156" t="s">
        <v>19</v>
      </c>
      <c r="F151" s="157" t="s">
        <v>849</v>
      </c>
      <c r="H151" s="158">
        <v>10.826000000000001</v>
      </c>
      <c r="I151" s="159"/>
      <c r="L151" s="155"/>
      <c r="M151" s="160"/>
      <c r="U151" s="161"/>
      <c r="AT151" s="156" t="s">
        <v>182</v>
      </c>
      <c r="AU151" s="156" t="s">
        <v>84</v>
      </c>
      <c r="AV151" s="13" t="s">
        <v>84</v>
      </c>
      <c r="AW151" s="13" t="s">
        <v>37</v>
      </c>
      <c r="AX151" s="13" t="s">
        <v>75</v>
      </c>
      <c r="AY151" s="156" t="s">
        <v>172</v>
      </c>
    </row>
    <row r="152" spans="2:65" s="14" customFormat="1">
      <c r="B152" s="162"/>
      <c r="D152" s="149" t="s">
        <v>182</v>
      </c>
      <c r="E152" s="163" t="s">
        <v>19</v>
      </c>
      <c r="F152" s="164" t="s">
        <v>185</v>
      </c>
      <c r="H152" s="165">
        <v>14.291</v>
      </c>
      <c r="I152" s="166"/>
      <c r="L152" s="162"/>
      <c r="M152" s="167"/>
      <c r="U152" s="168"/>
      <c r="AT152" s="163" t="s">
        <v>182</v>
      </c>
      <c r="AU152" s="163" t="s">
        <v>84</v>
      </c>
      <c r="AV152" s="14" t="s">
        <v>179</v>
      </c>
      <c r="AW152" s="14" t="s">
        <v>37</v>
      </c>
      <c r="AX152" s="14" t="s">
        <v>82</v>
      </c>
      <c r="AY152" s="163" t="s">
        <v>172</v>
      </c>
    </row>
    <row r="153" spans="2:65" s="11" customFormat="1" ht="22.9" customHeight="1">
      <c r="B153" s="119"/>
      <c r="D153" s="120" t="s">
        <v>74</v>
      </c>
      <c r="E153" s="129" t="s">
        <v>92</v>
      </c>
      <c r="F153" s="129" t="s">
        <v>850</v>
      </c>
      <c r="I153" s="122"/>
      <c r="J153" s="130">
        <f>BK153</f>
        <v>0</v>
      </c>
      <c r="L153" s="119"/>
      <c r="M153" s="124"/>
      <c r="P153" s="125">
        <f>SUM(P154:P362)</f>
        <v>0</v>
      </c>
      <c r="R153" s="125">
        <f>SUM(R154:R362)</f>
        <v>0</v>
      </c>
      <c r="T153" s="125">
        <f>SUM(T154:T362)</f>
        <v>0</v>
      </c>
      <c r="U153" s="126"/>
      <c r="AR153" s="120" t="s">
        <v>82</v>
      </c>
      <c r="AT153" s="127" t="s">
        <v>74</v>
      </c>
      <c r="AU153" s="127" t="s">
        <v>82</v>
      </c>
      <c r="AY153" s="120" t="s">
        <v>172</v>
      </c>
      <c r="BK153" s="128">
        <f>SUM(BK154:BK362)</f>
        <v>0</v>
      </c>
    </row>
    <row r="154" spans="2:65" s="1" customFormat="1" ht="24.2" customHeight="1">
      <c r="B154" s="33"/>
      <c r="C154" s="131" t="s">
        <v>222</v>
      </c>
      <c r="D154" s="131" t="s">
        <v>174</v>
      </c>
      <c r="E154" s="132" t="s">
        <v>851</v>
      </c>
      <c r="F154" s="133" t="s">
        <v>852</v>
      </c>
      <c r="G154" s="134" t="s">
        <v>177</v>
      </c>
      <c r="H154" s="135">
        <v>138.09700000000001</v>
      </c>
      <c r="I154" s="136"/>
      <c r="J154" s="137">
        <f>ROUND(I154*H154,2)</f>
        <v>0</v>
      </c>
      <c r="K154" s="133" t="s">
        <v>178</v>
      </c>
      <c r="L154" s="33"/>
      <c r="M154" s="138" t="s">
        <v>19</v>
      </c>
      <c r="N154" s="139" t="s">
        <v>46</v>
      </c>
      <c r="P154" s="140">
        <f>O154*H154</f>
        <v>0</v>
      </c>
      <c r="Q154" s="140">
        <v>0</v>
      </c>
      <c r="R154" s="140">
        <f>Q154*H154</f>
        <v>0</v>
      </c>
      <c r="S154" s="140">
        <v>0</v>
      </c>
      <c r="T154" s="140">
        <f>S154*H154</f>
        <v>0</v>
      </c>
      <c r="U154" s="141" t="s">
        <v>19</v>
      </c>
      <c r="AR154" s="142" t="s">
        <v>179</v>
      </c>
      <c r="AT154" s="142" t="s">
        <v>174</v>
      </c>
      <c r="AU154" s="142" t="s">
        <v>84</v>
      </c>
      <c r="AY154" s="18" t="s">
        <v>172</v>
      </c>
      <c r="BE154" s="143">
        <f>IF(N154="základní",J154,0)</f>
        <v>0</v>
      </c>
      <c r="BF154" s="143">
        <f>IF(N154="snížená",J154,0)</f>
        <v>0</v>
      </c>
      <c r="BG154" s="143">
        <f>IF(N154="zákl. přenesená",J154,0)</f>
        <v>0</v>
      </c>
      <c r="BH154" s="143">
        <f>IF(N154="sníž. přenesená",J154,0)</f>
        <v>0</v>
      </c>
      <c r="BI154" s="143">
        <f>IF(N154="nulová",J154,0)</f>
        <v>0</v>
      </c>
      <c r="BJ154" s="18" t="s">
        <v>82</v>
      </c>
      <c r="BK154" s="143">
        <f>ROUND(I154*H154,2)</f>
        <v>0</v>
      </c>
      <c r="BL154" s="18" t="s">
        <v>179</v>
      </c>
      <c r="BM154" s="142" t="s">
        <v>226</v>
      </c>
    </row>
    <row r="155" spans="2:65" s="1" customFormat="1">
      <c r="B155" s="33"/>
      <c r="D155" s="144" t="s">
        <v>180</v>
      </c>
      <c r="F155" s="145" t="s">
        <v>853</v>
      </c>
      <c r="I155" s="146"/>
      <c r="L155" s="33"/>
      <c r="M155" s="147"/>
      <c r="U155" s="54"/>
      <c r="AT155" s="18" t="s">
        <v>180</v>
      </c>
      <c r="AU155" s="18" t="s">
        <v>84</v>
      </c>
    </row>
    <row r="156" spans="2:65" s="12" customFormat="1">
      <c r="B156" s="148"/>
      <c r="D156" s="149" t="s">
        <v>182</v>
      </c>
      <c r="E156" s="150" t="s">
        <v>19</v>
      </c>
      <c r="F156" s="151" t="s">
        <v>854</v>
      </c>
      <c r="H156" s="150" t="s">
        <v>19</v>
      </c>
      <c r="I156" s="152"/>
      <c r="L156" s="148"/>
      <c r="M156" s="153"/>
      <c r="U156" s="154"/>
      <c r="AT156" s="150" t="s">
        <v>182</v>
      </c>
      <c r="AU156" s="150" t="s">
        <v>84</v>
      </c>
      <c r="AV156" s="12" t="s">
        <v>82</v>
      </c>
      <c r="AW156" s="12" t="s">
        <v>37</v>
      </c>
      <c r="AX156" s="12" t="s">
        <v>75</v>
      </c>
      <c r="AY156" s="150" t="s">
        <v>172</v>
      </c>
    </row>
    <row r="157" spans="2:65" s="13" customFormat="1">
      <c r="B157" s="155"/>
      <c r="D157" s="149" t="s">
        <v>182</v>
      </c>
      <c r="E157" s="156" t="s">
        <v>19</v>
      </c>
      <c r="F157" s="157" t="s">
        <v>855</v>
      </c>
      <c r="H157" s="158">
        <v>136.66399999999999</v>
      </c>
      <c r="I157" s="159"/>
      <c r="L157" s="155"/>
      <c r="M157" s="160"/>
      <c r="U157" s="161"/>
      <c r="AT157" s="156" t="s">
        <v>182</v>
      </c>
      <c r="AU157" s="156" t="s">
        <v>84</v>
      </c>
      <c r="AV157" s="13" t="s">
        <v>84</v>
      </c>
      <c r="AW157" s="13" t="s">
        <v>37</v>
      </c>
      <c r="AX157" s="13" t="s">
        <v>75</v>
      </c>
      <c r="AY157" s="156" t="s">
        <v>172</v>
      </c>
    </row>
    <row r="158" spans="2:65" s="13" customFormat="1">
      <c r="B158" s="155"/>
      <c r="D158" s="149" t="s">
        <v>182</v>
      </c>
      <c r="E158" s="156" t="s">
        <v>19</v>
      </c>
      <c r="F158" s="157" t="s">
        <v>856</v>
      </c>
      <c r="H158" s="158">
        <v>9.5039999999999996</v>
      </c>
      <c r="I158" s="159"/>
      <c r="L158" s="155"/>
      <c r="M158" s="160"/>
      <c r="U158" s="161"/>
      <c r="AT158" s="156" t="s">
        <v>182</v>
      </c>
      <c r="AU158" s="156" t="s">
        <v>84</v>
      </c>
      <c r="AV158" s="13" t="s">
        <v>84</v>
      </c>
      <c r="AW158" s="13" t="s">
        <v>37</v>
      </c>
      <c r="AX158" s="13" t="s">
        <v>75</v>
      </c>
      <c r="AY158" s="156" t="s">
        <v>172</v>
      </c>
    </row>
    <row r="159" spans="2:65" s="13" customFormat="1">
      <c r="B159" s="155"/>
      <c r="D159" s="149" t="s">
        <v>182</v>
      </c>
      <c r="E159" s="156" t="s">
        <v>19</v>
      </c>
      <c r="F159" s="157" t="s">
        <v>857</v>
      </c>
      <c r="H159" s="158">
        <v>-8.0709999999999997</v>
      </c>
      <c r="I159" s="159"/>
      <c r="L159" s="155"/>
      <c r="M159" s="160"/>
      <c r="U159" s="161"/>
      <c r="AT159" s="156" t="s">
        <v>182</v>
      </c>
      <c r="AU159" s="156" t="s">
        <v>84</v>
      </c>
      <c r="AV159" s="13" t="s">
        <v>84</v>
      </c>
      <c r="AW159" s="13" t="s">
        <v>37</v>
      </c>
      <c r="AX159" s="13" t="s">
        <v>75</v>
      </c>
      <c r="AY159" s="156" t="s">
        <v>172</v>
      </c>
    </row>
    <row r="160" spans="2:65" s="14" customFormat="1">
      <c r="B160" s="162"/>
      <c r="D160" s="149" t="s">
        <v>182</v>
      </c>
      <c r="E160" s="163" t="s">
        <v>19</v>
      </c>
      <c r="F160" s="164" t="s">
        <v>185</v>
      </c>
      <c r="H160" s="165">
        <v>138.09700000000001</v>
      </c>
      <c r="I160" s="166"/>
      <c r="L160" s="162"/>
      <c r="M160" s="167"/>
      <c r="U160" s="168"/>
      <c r="AT160" s="163" t="s">
        <v>182</v>
      </c>
      <c r="AU160" s="163" t="s">
        <v>84</v>
      </c>
      <c r="AV160" s="14" t="s">
        <v>179</v>
      </c>
      <c r="AW160" s="14" t="s">
        <v>37</v>
      </c>
      <c r="AX160" s="14" t="s">
        <v>82</v>
      </c>
      <c r="AY160" s="163" t="s">
        <v>172</v>
      </c>
    </row>
    <row r="161" spans="2:65" s="1" customFormat="1" ht="24.2" customHeight="1">
      <c r="B161" s="33"/>
      <c r="C161" s="131" t="s">
        <v>205</v>
      </c>
      <c r="D161" s="131" t="s">
        <v>174</v>
      </c>
      <c r="E161" s="132" t="s">
        <v>858</v>
      </c>
      <c r="F161" s="133" t="s">
        <v>859</v>
      </c>
      <c r="G161" s="134" t="s">
        <v>177</v>
      </c>
      <c r="H161" s="135">
        <v>44.207000000000001</v>
      </c>
      <c r="I161" s="136"/>
      <c r="J161" s="137">
        <f>ROUND(I161*H161,2)</f>
        <v>0</v>
      </c>
      <c r="K161" s="133" t="s">
        <v>178</v>
      </c>
      <c r="L161" s="33"/>
      <c r="M161" s="138" t="s">
        <v>19</v>
      </c>
      <c r="N161" s="139" t="s">
        <v>46</v>
      </c>
      <c r="P161" s="140">
        <f>O161*H161</f>
        <v>0</v>
      </c>
      <c r="Q161" s="140">
        <v>0</v>
      </c>
      <c r="R161" s="140">
        <f>Q161*H161</f>
        <v>0</v>
      </c>
      <c r="S161" s="140">
        <v>0</v>
      </c>
      <c r="T161" s="140">
        <f>S161*H161</f>
        <v>0</v>
      </c>
      <c r="U161" s="141" t="s">
        <v>19</v>
      </c>
      <c r="AR161" s="142" t="s">
        <v>179</v>
      </c>
      <c r="AT161" s="142" t="s">
        <v>174</v>
      </c>
      <c r="AU161" s="142" t="s">
        <v>84</v>
      </c>
      <c r="AY161" s="18" t="s">
        <v>172</v>
      </c>
      <c r="BE161" s="143">
        <f>IF(N161="základní",J161,0)</f>
        <v>0</v>
      </c>
      <c r="BF161" s="143">
        <f>IF(N161="snížená",J161,0)</f>
        <v>0</v>
      </c>
      <c r="BG161" s="143">
        <f>IF(N161="zákl. přenesená",J161,0)</f>
        <v>0</v>
      </c>
      <c r="BH161" s="143">
        <f>IF(N161="sníž. přenesená",J161,0)</f>
        <v>0</v>
      </c>
      <c r="BI161" s="143">
        <f>IF(N161="nulová",J161,0)</f>
        <v>0</v>
      </c>
      <c r="BJ161" s="18" t="s">
        <v>82</v>
      </c>
      <c r="BK161" s="143">
        <f>ROUND(I161*H161,2)</f>
        <v>0</v>
      </c>
      <c r="BL161" s="18" t="s">
        <v>179</v>
      </c>
      <c r="BM161" s="142" t="s">
        <v>232</v>
      </c>
    </row>
    <row r="162" spans="2:65" s="1" customFormat="1">
      <c r="B162" s="33"/>
      <c r="D162" s="144" t="s">
        <v>180</v>
      </c>
      <c r="F162" s="145" t="s">
        <v>860</v>
      </c>
      <c r="I162" s="146"/>
      <c r="L162" s="33"/>
      <c r="M162" s="147"/>
      <c r="U162" s="54"/>
      <c r="AT162" s="18" t="s">
        <v>180</v>
      </c>
      <c r="AU162" s="18" t="s">
        <v>84</v>
      </c>
    </row>
    <row r="163" spans="2:65" s="12" customFormat="1">
      <c r="B163" s="148"/>
      <c r="D163" s="149" t="s">
        <v>182</v>
      </c>
      <c r="E163" s="150" t="s">
        <v>19</v>
      </c>
      <c r="F163" s="151" t="s">
        <v>861</v>
      </c>
      <c r="H163" s="150" t="s">
        <v>19</v>
      </c>
      <c r="I163" s="152"/>
      <c r="L163" s="148"/>
      <c r="M163" s="153"/>
      <c r="U163" s="154"/>
      <c r="AT163" s="150" t="s">
        <v>182</v>
      </c>
      <c r="AU163" s="150" t="s">
        <v>84</v>
      </c>
      <c r="AV163" s="12" t="s">
        <v>82</v>
      </c>
      <c r="AW163" s="12" t="s">
        <v>37</v>
      </c>
      <c r="AX163" s="12" t="s">
        <v>75</v>
      </c>
      <c r="AY163" s="150" t="s">
        <v>172</v>
      </c>
    </row>
    <row r="164" spans="2:65" s="12" customFormat="1">
      <c r="B164" s="148"/>
      <c r="D164" s="149" t="s">
        <v>182</v>
      </c>
      <c r="E164" s="150" t="s">
        <v>19</v>
      </c>
      <c r="F164" s="151" t="s">
        <v>244</v>
      </c>
      <c r="H164" s="150" t="s">
        <v>19</v>
      </c>
      <c r="I164" s="152"/>
      <c r="L164" s="148"/>
      <c r="M164" s="153"/>
      <c r="U164" s="154"/>
      <c r="AT164" s="150" t="s">
        <v>182</v>
      </c>
      <c r="AU164" s="150" t="s">
        <v>84</v>
      </c>
      <c r="AV164" s="12" t="s">
        <v>82</v>
      </c>
      <c r="AW164" s="12" t="s">
        <v>37</v>
      </c>
      <c r="AX164" s="12" t="s">
        <v>75</v>
      </c>
      <c r="AY164" s="150" t="s">
        <v>172</v>
      </c>
    </row>
    <row r="165" spans="2:65" s="13" customFormat="1">
      <c r="B165" s="155"/>
      <c r="D165" s="149" t="s">
        <v>182</v>
      </c>
      <c r="E165" s="156" t="s">
        <v>19</v>
      </c>
      <c r="F165" s="157" t="s">
        <v>862</v>
      </c>
      <c r="H165" s="158">
        <v>6.82</v>
      </c>
      <c r="I165" s="159"/>
      <c r="L165" s="155"/>
      <c r="M165" s="160"/>
      <c r="U165" s="161"/>
      <c r="AT165" s="156" t="s">
        <v>182</v>
      </c>
      <c r="AU165" s="156" t="s">
        <v>84</v>
      </c>
      <c r="AV165" s="13" t="s">
        <v>84</v>
      </c>
      <c r="AW165" s="13" t="s">
        <v>37</v>
      </c>
      <c r="AX165" s="13" t="s">
        <v>75</v>
      </c>
      <c r="AY165" s="156" t="s">
        <v>172</v>
      </c>
    </row>
    <row r="166" spans="2:65" s="12" customFormat="1">
      <c r="B166" s="148"/>
      <c r="D166" s="149" t="s">
        <v>182</v>
      </c>
      <c r="E166" s="150" t="s">
        <v>19</v>
      </c>
      <c r="F166" s="151" t="s">
        <v>249</v>
      </c>
      <c r="H166" s="150" t="s">
        <v>19</v>
      </c>
      <c r="I166" s="152"/>
      <c r="L166" s="148"/>
      <c r="M166" s="153"/>
      <c r="U166" s="154"/>
      <c r="AT166" s="150" t="s">
        <v>182</v>
      </c>
      <c r="AU166" s="150" t="s">
        <v>84</v>
      </c>
      <c r="AV166" s="12" t="s">
        <v>82</v>
      </c>
      <c r="AW166" s="12" t="s">
        <v>37</v>
      </c>
      <c r="AX166" s="12" t="s">
        <v>75</v>
      </c>
      <c r="AY166" s="150" t="s">
        <v>172</v>
      </c>
    </row>
    <row r="167" spans="2:65" s="13" customFormat="1">
      <c r="B167" s="155"/>
      <c r="D167" s="149" t="s">
        <v>182</v>
      </c>
      <c r="E167" s="156" t="s">
        <v>19</v>
      </c>
      <c r="F167" s="157" t="s">
        <v>863</v>
      </c>
      <c r="H167" s="158">
        <v>14.45</v>
      </c>
      <c r="I167" s="159"/>
      <c r="L167" s="155"/>
      <c r="M167" s="160"/>
      <c r="U167" s="161"/>
      <c r="AT167" s="156" t="s">
        <v>182</v>
      </c>
      <c r="AU167" s="156" t="s">
        <v>84</v>
      </c>
      <c r="AV167" s="13" t="s">
        <v>84</v>
      </c>
      <c r="AW167" s="13" t="s">
        <v>37</v>
      </c>
      <c r="AX167" s="13" t="s">
        <v>75</v>
      </c>
      <c r="AY167" s="156" t="s">
        <v>172</v>
      </c>
    </row>
    <row r="168" spans="2:65" s="12" customFormat="1">
      <c r="B168" s="148"/>
      <c r="D168" s="149" t="s">
        <v>182</v>
      </c>
      <c r="E168" s="150" t="s">
        <v>19</v>
      </c>
      <c r="F168" s="151" t="s">
        <v>256</v>
      </c>
      <c r="H168" s="150" t="s">
        <v>19</v>
      </c>
      <c r="I168" s="152"/>
      <c r="L168" s="148"/>
      <c r="M168" s="153"/>
      <c r="U168" s="154"/>
      <c r="AT168" s="150" t="s">
        <v>182</v>
      </c>
      <c r="AU168" s="150" t="s">
        <v>84</v>
      </c>
      <c r="AV168" s="12" t="s">
        <v>82</v>
      </c>
      <c r="AW168" s="12" t="s">
        <v>37</v>
      </c>
      <c r="AX168" s="12" t="s">
        <v>75</v>
      </c>
      <c r="AY168" s="150" t="s">
        <v>172</v>
      </c>
    </row>
    <row r="169" spans="2:65" s="13" customFormat="1">
      <c r="B169" s="155"/>
      <c r="D169" s="149" t="s">
        <v>182</v>
      </c>
      <c r="E169" s="156" t="s">
        <v>19</v>
      </c>
      <c r="F169" s="157" t="s">
        <v>863</v>
      </c>
      <c r="H169" s="158">
        <v>14.45</v>
      </c>
      <c r="I169" s="159"/>
      <c r="L169" s="155"/>
      <c r="M169" s="160"/>
      <c r="U169" s="161"/>
      <c r="AT169" s="156" t="s">
        <v>182</v>
      </c>
      <c r="AU169" s="156" t="s">
        <v>84</v>
      </c>
      <c r="AV169" s="13" t="s">
        <v>84</v>
      </c>
      <c r="AW169" s="13" t="s">
        <v>37</v>
      </c>
      <c r="AX169" s="13" t="s">
        <v>75</v>
      </c>
      <c r="AY169" s="156" t="s">
        <v>172</v>
      </c>
    </row>
    <row r="170" spans="2:65" s="12" customFormat="1">
      <c r="B170" s="148"/>
      <c r="D170" s="149" t="s">
        <v>182</v>
      </c>
      <c r="E170" s="150" t="s">
        <v>19</v>
      </c>
      <c r="F170" s="151" t="s">
        <v>864</v>
      </c>
      <c r="H170" s="150" t="s">
        <v>19</v>
      </c>
      <c r="I170" s="152"/>
      <c r="L170" s="148"/>
      <c r="M170" s="153"/>
      <c r="U170" s="154"/>
      <c r="AT170" s="150" t="s">
        <v>182</v>
      </c>
      <c r="AU170" s="150" t="s">
        <v>84</v>
      </c>
      <c r="AV170" s="12" t="s">
        <v>82</v>
      </c>
      <c r="AW170" s="12" t="s">
        <v>37</v>
      </c>
      <c r="AX170" s="12" t="s">
        <v>75</v>
      </c>
      <c r="AY170" s="150" t="s">
        <v>172</v>
      </c>
    </row>
    <row r="171" spans="2:65" s="13" customFormat="1">
      <c r="B171" s="155"/>
      <c r="D171" s="149" t="s">
        <v>182</v>
      </c>
      <c r="E171" s="156" t="s">
        <v>19</v>
      </c>
      <c r="F171" s="157" t="s">
        <v>865</v>
      </c>
      <c r="H171" s="158">
        <v>8.4870000000000001</v>
      </c>
      <c r="I171" s="159"/>
      <c r="L171" s="155"/>
      <c r="M171" s="160"/>
      <c r="U171" s="161"/>
      <c r="AT171" s="156" t="s">
        <v>182</v>
      </c>
      <c r="AU171" s="156" t="s">
        <v>84</v>
      </c>
      <c r="AV171" s="13" t="s">
        <v>84</v>
      </c>
      <c r="AW171" s="13" t="s">
        <v>37</v>
      </c>
      <c r="AX171" s="13" t="s">
        <v>75</v>
      </c>
      <c r="AY171" s="156" t="s">
        <v>172</v>
      </c>
    </row>
    <row r="172" spans="2:65" s="14" customFormat="1">
      <c r="B172" s="162"/>
      <c r="D172" s="149" t="s">
        <v>182</v>
      </c>
      <c r="E172" s="163" t="s">
        <v>19</v>
      </c>
      <c r="F172" s="164" t="s">
        <v>185</v>
      </c>
      <c r="H172" s="165">
        <v>44.207000000000001</v>
      </c>
      <c r="I172" s="166"/>
      <c r="L172" s="162"/>
      <c r="M172" s="167"/>
      <c r="U172" s="168"/>
      <c r="AT172" s="163" t="s">
        <v>182</v>
      </c>
      <c r="AU172" s="163" t="s">
        <v>84</v>
      </c>
      <c r="AV172" s="14" t="s">
        <v>179</v>
      </c>
      <c r="AW172" s="14" t="s">
        <v>37</v>
      </c>
      <c r="AX172" s="14" t="s">
        <v>82</v>
      </c>
      <c r="AY172" s="163" t="s">
        <v>172</v>
      </c>
    </row>
    <row r="173" spans="2:65" s="1" customFormat="1" ht="24.2" customHeight="1">
      <c r="B173" s="33"/>
      <c r="C173" s="131" t="s">
        <v>238</v>
      </c>
      <c r="D173" s="131" t="s">
        <v>174</v>
      </c>
      <c r="E173" s="132" t="s">
        <v>866</v>
      </c>
      <c r="F173" s="133" t="s">
        <v>867</v>
      </c>
      <c r="G173" s="134" t="s">
        <v>177</v>
      </c>
      <c r="H173" s="135">
        <v>6.82</v>
      </c>
      <c r="I173" s="136"/>
      <c r="J173" s="137">
        <f>ROUND(I173*H173,2)</f>
        <v>0</v>
      </c>
      <c r="K173" s="133" t="s">
        <v>178</v>
      </c>
      <c r="L173" s="33"/>
      <c r="M173" s="138" t="s">
        <v>19</v>
      </c>
      <c r="N173" s="139" t="s">
        <v>46</v>
      </c>
      <c r="P173" s="140">
        <f>O173*H173</f>
        <v>0</v>
      </c>
      <c r="Q173" s="140">
        <v>0</v>
      </c>
      <c r="R173" s="140">
        <f>Q173*H173</f>
        <v>0</v>
      </c>
      <c r="S173" s="140">
        <v>0</v>
      </c>
      <c r="T173" s="140">
        <f>S173*H173</f>
        <v>0</v>
      </c>
      <c r="U173" s="141" t="s">
        <v>19</v>
      </c>
      <c r="AR173" s="142" t="s">
        <v>179</v>
      </c>
      <c r="AT173" s="142" t="s">
        <v>174</v>
      </c>
      <c r="AU173" s="142" t="s">
        <v>84</v>
      </c>
      <c r="AY173" s="18" t="s">
        <v>172</v>
      </c>
      <c r="BE173" s="143">
        <f>IF(N173="základní",J173,0)</f>
        <v>0</v>
      </c>
      <c r="BF173" s="143">
        <f>IF(N173="snížená",J173,0)</f>
        <v>0</v>
      </c>
      <c r="BG173" s="143">
        <f>IF(N173="zákl. přenesená",J173,0)</f>
        <v>0</v>
      </c>
      <c r="BH173" s="143">
        <f>IF(N173="sníž. přenesená",J173,0)</f>
        <v>0</v>
      </c>
      <c r="BI173" s="143">
        <f>IF(N173="nulová",J173,0)</f>
        <v>0</v>
      </c>
      <c r="BJ173" s="18" t="s">
        <v>82</v>
      </c>
      <c r="BK173" s="143">
        <f>ROUND(I173*H173,2)</f>
        <v>0</v>
      </c>
      <c r="BL173" s="18" t="s">
        <v>179</v>
      </c>
      <c r="BM173" s="142" t="s">
        <v>241</v>
      </c>
    </row>
    <row r="174" spans="2:65" s="1" customFormat="1">
      <c r="B174" s="33"/>
      <c r="D174" s="144" t="s">
        <v>180</v>
      </c>
      <c r="F174" s="145" t="s">
        <v>868</v>
      </c>
      <c r="I174" s="146"/>
      <c r="L174" s="33"/>
      <c r="M174" s="147"/>
      <c r="U174" s="54"/>
      <c r="AT174" s="18" t="s">
        <v>180</v>
      </c>
      <c r="AU174" s="18" t="s">
        <v>84</v>
      </c>
    </row>
    <row r="175" spans="2:65" s="12" customFormat="1">
      <c r="B175" s="148"/>
      <c r="D175" s="149" t="s">
        <v>182</v>
      </c>
      <c r="E175" s="150" t="s">
        <v>19</v>
      </c>
      <c r="F175" s="151" t="s">
        <v>869</v>
      </c>
      <c r="H175" s="150" t="s">
        <v>19</v>
      </c>
      <c r="I175" s="152"/>
      <c r="L175" s="148"/>
      <c r="M175" s="153"/>
      <c r="U175" s="154"/>
      <c r="AT175" s="150" t="s">
        <v>182</v>
      </c>
      <c r="AU175" s="150" t="s">
        <v>84</v>
      </c>
      <c r="AV175" s="12" t="s">
        <v>82</v>
      </c>
      <c r="AW175" s="12" t="s">
        <v>37</v>
      </c>
      <c r="AX175" s="12" t="s">
        <v>75</v>
      </c>
      <c r="AY175" s="150" t="s">
        <v>172</v>
      </c>
    </row>
    <row r="176" spans="2:65" s="12" customFormat="1">
      <c r="B176" s="148"/>
      <c r="D176" s="149" t="s">
        <v>182</v>
      </c>
      <c r="E176" s="150" t="s">
        <v>19</v>
      </c>
      <c r="F176" s="151" t="s">
        <v>244</v>
      </c>
      <c r="H176" s="150" t="s">
        <v>19</v>
      </c>
      <c r="I176" s="152"/>
      <c r="L176" s="148"/>
      <c r="M176" s="153"/>
      <c r="U176" s="154"/>
      <c r="AT176" s="150" t="s">
        <v>182</v>
      </c>
      <c r="AU176" s="150" t="s">
        <v>84</v>
      </c>
      <c r="AV176" s="12" t="s">
        <v>82</v>
      </c>
      <c r="AW176" s="12" t="s">
        <v>37</v>
      </c>
      <c r="AX176" s="12" t="s">
        <v>75</v>
      </c>
      <c r="AY176" s="150" t="s">
        <v>172</v>
      </c>
    </row>
    <row r="177" spans="2:65" s="13" customFormat="1">
      <c r="B177" s="155"/>
      <c r="D177" s="149" t="s">
        <v>182</v>
      </c>
      <c r="E177" s="156" t="s">
        <v>19</v>
      </c>
      <c r="F177" s="157" t="s">
        <v>862</v>
      </c>
      <c r="H177" s="158">
        <v>6.82</v>
      </c>
      <c r="I177" s="159"/>
      <c r="L177" s="155"/>
      <c r="M177" s="160"/>
      <c r="U177" s="161"/>
      <c r="AT177" s="156" t="s">
        <v>182</v>
      </c>
      <c r="AU177" s="156" t="s">
        <v>84</v>
      </c>
      <c r="AV177" s="13" t="s">
        <v>84</v>
      </c>
      <c r="AW177" s="13" t="s">
        <v>37</v>
      </c>
      <c r="AX177" s="13" t="s">
        <v>75</v>
      </c>
      <c r="AY177" s="156" t="s">
        <v>172</v>
      </c>
    </row>
    <row r="178" spans="2:65" s="14" customFormat="1">
      <c r="B178" s="162"/>
      <c r="D178" s="149" t="s">
        <v>182</v>
      </c>
      <c r="E178" s="163" t="s">
        <v>19</v>
      </c>
      <c r="F178" s="164" t="s">
        <v>185</v>
      </c>
      <c r="H178" s="165">
        <v>6.82</v>
      </c>
      <c r="I178" s="166"/>
      <c r="L178" s="162"/>
      <c r="M178" s="167"/>
      <c r="U178" s="168"/>
      <c r="AT178" s="163" t="s">
        <v>182</v>
      </c>
      <c r="AU178" s="163" t="s">
        <v>84</v>
      </c>
      <c r="AV178" s="14" t="s">
        <v>179</v>
      </c>
      <c r="AW178" s="14" t="s">
        <v>37</v>
      </c>
      <c r="AX178" s="14" t="s">
        <v>82</v>
      </c>
      <c r="AY178" s="163" t="s">
        <v>172</v>
      </c>
    </row>
    <row r="179" spans="2:65" s="1" customFormat="1" ht="24.2" customHeight="1">
      <c r="B179" s="33"/>
      <c r="C179" s="131" t="s">
        <v>8</v>
      </c>
      <c r="D179" s="131" t="s">
        <v>174</v>
      </c>
      <c r="E179" s="132" t="s">
        <v>870</v>
      </c>
      <c r="F179" s="133" t="s">
        <v>871</v>
      </c>
      <c r="G179" s="134" t="s">
        <v>177</v>
      </c>
      <c r="H179" s="135">
        <v>40.021999999999998</v>
      </c>
      <c r="I179" s="136"/>
      <c r="J179" s="137">
        <f>ROUND(I179*H179,2)</f>
        <v>0</v>
      </c>
      <c r="K179" s="133" t="s">
        <v>178</v>
      </c>
      <c r="L179" s="33"/>
      <c r="M179" s="138" t="s">
        <v>19</v>
      </c>
      <c r="N179" s="139" t="s">
        <v>46</v>
      </c>
      <c r="P179" s="140">
        <f>O179*H179</f>
        <v>0</v>
      </c>
      <c r="Q179" s="140">
        <v>0</v>
      </c>
      <c r="R179" s="140">
        <f>Q179*H179</f>
        <v>0</v>
      </c>
      <c r="S179" s="140">
        <v>0</v>
      </c>
      <c r="T179" s="140">
        <f>S179*H179</f>
        <v>0</v>
      </c>
      <c r="U179" s="141" t="s">
        <v>19</v>
      </c>
      <c r="AR179" s="142" t="s">
        <v>179</v>
      </c>
      <c r="AT179" s="142" t="s">
        <v>174</v>
      </c>
      <c r="AU179" s="142" t="s">
        <v>84</v>
      </c>
      <c r="AY179" s="18" t="s">
        <v>172</v>
      </c>
      <c r="BE179" s="143">
        <f>IF(N179="základní",J179,0)</f>
        <v>0</v>
      </c>
      <c r="BF179" s="143">
        <f>IF(N179="snížená",J179,0)</f>
        <v>0</v>
      </c>
      <c r="BG179" s="143">
        <f>IF(N179="zákl. přenesená",J179,0)</f>
        <v>0</v>
      </c>
      <c r="BH179" s="143">
        <f>IF(N179="sníž. přenesená",J179,0)</f>
        <v>0</v>
      </c>
      <c r="BI179" s="143">
        <f>IF(N179="nulová",J179,0)</f>
        <v>0</v>
      </c>
      <c r="BJ179" s="18" t="s">
        <v>82</v>
      </c>
      <c r="BK179" s="143">
        <f>ROUND(I179*H179,2)</f>
        <v>0</v>
      </c>
      <c r="BL179" s="18" t="s">
        <v>179</v>
      </c>
      <c r="BM179" s="142" t="s">
        <v>263</v>
      </c>
    </row>
    <row r="180" spans="2:65" s="1" customFormat="1">
      <c r="B180" s="33"/>
      <c r="D180" s="144" t="s">
        <v>180</v>
      </c>
      <c r="F180" s="145" t="s">
        <v>872</v>
      </c>
      <c r="I180" s="146"/>
      <c r="L180" s="33"/>
      <c r="M180" s="147"/>
      <c r="U180" s="54"/>
      <c r="AT180" s="18" t="s">
        <v>180</v>
      </c>
      <c r="AU180" s="18" t="s">
        <v>84</v>
      </c>
    </row>
    <row r="181" spans="2:65" s="12" customFormat="1">
      <c r="B181" s="148"/>
      <c r="D181" s="149" t="s">
        <v>182</v>
      </c>
      <c r="E181" s="150" t="s">
        <v>19</v>
      </c>
      <c r="F181" s="151" t="s">
        <v>873</v>
      </c>
      <c r="H181" s="150" t="s">
        <v>19</v>
      </c>
      <c r="I181" s="152"/>
      <c r="L181" s="148"/>
      <c r="M181" s="153"/>
      <c r="U181" s="154"/>
      <c r="AT181" s="150" t="s">
        <v>182</v>
      </c>
      <c r="AU181" s="150" t="s">
        <v>84</v>
      </c>
      <c r="AV181" s="12" t="s">
        <v>82</v>
      </c>
      <c r="AW181" s="12" t="s">
        <v>37</v>
      </c>
      <c r="AX181" s="12" t="s">
        <v>75</v>
      </c>
      <c r="AY181" s="150" t="s">
        <v>172</v>
      </c>
    </row>
    <row r="182" spans="2:65" s="12" customFormat="1">
      <c r="B182" s="148"/>
      <c r="D182" s="149" t="s">
        <v>182</v>
      </c>
      <c r="E182" s="150" t="s">
        <v>19</v>
      </c>
      <c r="F182" s="151" t="s">
        <v>256</v>
      </c>
      <c r="H182" s="150" t="s">
        <v>19</v>
      </c>
      <c r="I182" s="152"/>
      <c r="L182" s="148"/>
      <c r="M182" s="153"/>
      <c r="U182" s="154"/>
      <c r="AT182" s="150" t="s">
        <v>182</v>
      </c>
      <c r="AU182" s="150" t="s">
        <v>84</v>
      </c>
      <c r="AV182" s="12" t="s">
        <v>82</v>
      </c>
      <c r="AW182" s="12" t="s">
        <v>37</v>
      </c>
      <c r="AX182" s="12" t="s">
        <v>75</v>
      </c>
      <c r="AY182" s="150" t="s">
        <v>172</v>
      </c>
    </row>
    <row r="183" spans="2:65" s="13" customFormat="1">
      <c r="B183" s="155"/>
      <c r="D183" s="149" t="s">
        <v>182</v>
      </c>
      <c r="E183" s="156" t="s">
        <v>19</v>
      </c>
      <c r="F183" s="157" t="s">
        <v>874</v>
      </c>
      <c r="H183" s="158">
        <v>38.984999999999999</v>
      </c>
      <c r="I183" s="159"/>
      <c r="L183" s="155"/>
      <c r="M183" s="160"/>
      <c r="U183" s="161"/>
      <c r="AT183" s="156" t="s">
        <v>182</v>
      </c>
      <c r="AU183" s="156" t="s">
        <v>84</v>
      </c>
      <c r="AV183" s="13" t="s">
        <v>84</v>
      </c>
      <c r="AW183" s="13" t="s">
        <v>37</v>
      </c>
      <c r="AX183" s="13" t="s">
        <v>75</v>
      </c>
      <c r="AY183" s="156" t="s">
        <v>172</v>
      </c>
    </row>
    <row r="184" spans="2:65" s="13" customFormat="1">
      <c r="B184" s="155"/>
      <c r="D184" s="149" t="s">
        <v>182</v>
      </c>
      <c r="E184" s="156" t="s">
        <v>19</v>
      </c>
      <c r="F184" s="157" t="s">
        <v>875</v>
      </c>
      <c r="H184" s="158">
        <v>-22.881</v>
      </c>
      <c r="I184" s="159"/>
      <c r="L184" s="155"/>
      <c r="M184" s="160"/>
      <c r="U184" s="161"/>
      <c r="AT184" s="156" t="s">
        <v>182</v>
      </c>
      <c r="AU184" s="156" t="s">
        <v>84</v>
      </c>
      <c r="AV184" s="13" t="s">
        <v>84</v>
      </c>
      <c r="AW184" s="13" t="s">
        <v>37</v>
      </c>
      <c r="AX184" s="13" t="s">
        <v>75</v>
      </c>
      <c r="AY184" s="156" t="s">
        <v>172</v>
      </c>
    </row>
    <row r="185" spans="2:65" s="15" customFormat="1">
      <c r="B185" s="169"/>
      <c r="D185" s="149" t="s">
        <v>182</v>
      </c>
      <c r="E185" s="170" t="s">
        <v>19</v>
      </c>
      <c r="F185" s="171" t="s">
        <v>248</v>
      </c>
      <c r="H185" s="172">
        <v>16.103999999999999</v>
      </c>
      <c r="I185" s="173"/>
      <c r="L185" s="169"/>
      <c r="M185" s="174"/>
      <c r="U185" s="175"/>
      <c r="AT185" s="170" t="s">
        <v>182</v>
      </c>
      <c r="AU185" s="170" t="s">
        <v>84</v>
      </c>
      <c r="AV185" s="15" t="s">
        <v>92</v>
      </c>
      <c r="AW185" s="15" t="s">
        <v>37</v>
      </c>
      <c r="AX185" s="15" t="s">
        <v>75</v>
      </c>
      <c r="AY185" s="170" t="s">
        <v>172</v>
      </c>
    </row>
    <row r="186" spans="2:65" s="12" customFormat="1">
      <c r="B186" s="148"/>
      <c r="D186" s="149" t="s">
        <v>182</v>
      </c>
      <c r="E186" s="150" t="s">
        <v>19</v>
      </c>
      <c r="F186" s="151" t="s">
        <v>876</v>
      </c>
      <c r="H186" s="150" t="s">
        <v>19</v>
      </c>
      <c r="I186" s="152"/>
      <c r="L186" s="148"/>
      <c r="M186" s="153"/>
      <c r="U186" s="154"/>
      <c r="AT186" s="150" t="s">
        <v>182</v>
      </c>
      <c r="AU186" s="150" t="s">
        <v>84</v>
      </c>
      <c r="AV186" s="12" t="s">
        <v>82</v>
      </c>
      <c r="AW186" s="12" t="s">
        <v>37</v>
      </c>
      <c r="AX186" s="12" t="s">
        <v>75</v>
      </c>
      <c r="AY186" s="150" t="s">
        <v>172</v>
      </c>
    </row>
    <row r="187" spans="2:65" s="13" customFormat="1">
      <c r="B187" s="155"/>
      <c r="D187" s="149" t="s">
        <v>182</v>
      </c>
      <c r="E187" s="156" t="s">
        <v>19</v>
      </c>
      <c r="F187" s="157" t="s">
        <v>877</v>
      </c>
      <c r="H187" s="158">
        <v>5.3040000000000003</v>
      </c>
      <c r="I187" s="159"/>
      <c r="L187" s="155"/>
      <c r="M187" s="160"/>
      <c r="U187" s="161"/>
      <c r="AT187" s="156" t="s">
        <v>182</v>
      </c>
      <c r="AU187" s="156" t="s">
        <v>84</v>
      </c>
      <c r="AV187" s="13" t="s">
        <v>84</v>
      </c>
      <c r="AW187" s="13" t="s">
        <v>37</v>
      </c>
      <c r="AX187" s="13" t="s">
        <v>75</v>
      </c>
      <c r="AY187" s="156" t="s">
        <v>172</v>
      </c>
    </row>
    <row r="188" spans="2:65" s="13" customFormat="1">
      <c r="B188" s="155"/>
      <c r="D188" s="149" t="s">
        <v>182</v>
      </c>
      <c r="E188" s="156" t="s">
        <v>19</v>
      </c>
      <c r="F188" s="157" t="s">
        <v>878</v>
      </c>
      <c r="H188" s="158">
        <v>12.199</v>
      </c>
      <c r="I188" s="159"/>
      <c r="L188" s="155"/>
      <c r="M188" s="160"/>
      <c r="U188" s="161"/>
      <c r="AT188" s="156" t="s">
        <v>182</v>
      </c>
      <c r="AU188" s="156" t="s">
        <v>84</v>
      </c>
      <c r="AV188" s="13" t="s">
        <v>84</v>
      </c>
      <c r="AW188" s="13" t="s">
        <v>37</v>
      </c>
      <c r="AX188" s="13" t="s">
        <v>75</v>
      </c>
      <c r="AY188" s="156" t="s">
        <v>172</v>
      </c>
    </row>
    <row r="189" spans="2:65" s="13" customFormat="1">
      <c r="B189" s="155"/>
      <c r="D189" s="149" t="s">
        <v>182</v>
      </c>
      <c r="E189" s="156" t="s">
        <v>19</v>
      </c>
      <c r="F189" s="157" t="s">
        <v>879</v>
      </c>
      <c r="H189" s="158">
        <v>6.415</v>
      </c>
      <c r="I189" s="159"/>
      <c r="L189" s="155"/>
      <c r="M189" s="160"/>
      <c r="U189" s="161"/>
      <c r="AT189" s="156" t="s">
        <v>182</v>
      </c>
      <c r="AU189" s="156" t="s">
        <v>84</v>
      </c>
      <c r="AV189" s="13" t="s">
        <v>84</v>
      </c>
      <c r="AW189" s="13" t="s">
        <v>37</v>
      </c>
      <c r="AX189" s="13" t="s">
        <v>75</v>
      </c>
      <c r="AY189" s="156" t="s">
        <v>172</v>
      </c>
    </row>
    <row r="190" spans="2:65" s="15" customFormat="1">
      <c r="B190" s="169"/>
      <c r="D190" s="149" t="s">
        <v>182</v>
      </c>
      <c r="E190" s="170" t="s">
        <v>19</v>
      </c>
      <c r="F190" s="171" t="s">
        <v>248</v>
      </c>
      <c r="H190" s="172">
        <v>23.917999999999999</v>
      </c>
      <c r="I190" s="173"/>
      <c r="L190" s="169"/>
      <c r="M190" s="174"/>
      <c r="U190" s="175"/>
      <c r="AT190" s="170" t="s">
        <v>182</v>
      </c>
      <c r="AU190" s="170" t="s">
        <v>84</v>
      </c>
      <c r="AV190" s="15" t="s">
        <v>92</v>
      </c>
      <c r="AW190" s="15" t="s">
        <v>37</v>
      </c>
      <c r="AX190" s="15" t="s">
        <v>75</v>
      </c>
      <c r="AY190" s="170" t="s">
        <v>172</v>
      </c>
    </row>
    <row r="191" spans="2:65" s="14" customFormat="1">
      <c r="B191" s="162"/>
      <c r="D191" s="149" t="s">
        <v>182</v>
      </c>
      <c r="E191" s="163" t="s">
        <v>19</v>
      </c>
      <c r="F191" s="164" t="s">
        <v>185</v>
      </c>
      <c r="H191" s="165">
        <v>40.021999999999998</v>
      </c>
      <c r="I191" s="166"/>
      <c r="L191" s="162"/>
      <c r="M191" s="167"/>
      <c r="U191" s="168"/>
      <c r="AT191" s="163" t="s">
        <v>182</v>
      </c>
      <c r="AU191" s="163" t="s">
        <v>84</v>
      </c>
      <c r="AV191" s="14" t="s">
        <v>179</v>
      </c>
      <c r="AW191" s="14" t="s">
        <v>37</v>
      </c>
      <c r="AX191" s="14" t="s">
        <v>82</v>
      </c>
      <c r="AY191" s="163" t="s">
        <v>172</v>
      </c>
    </row>
    <row r="192" spans="2:65" s="1" customFormat="1" ht="24.2" customHeight="1">
      <c r="B192" s="33"/>
      <c r="C192" s="131" t="s">
        <v>269</v>
      </c>
      <c r="D192" s="131" t="s">
        <v>174</v>
      </c>
      <c r="E192" s="132" t="s">
        <v>880</v>
      </c>
      <c r="F192" s="133" t="s">
        <v>881</v>
      </c>
      <c r="G192" s="134" t="s">
        <v>177</v>
      </c>
      <c r="H192" s="135">
        <v>316.01900000000001</v>
      </c>
      <c r="I192" s="136"/>
      <c r="J192" s="137">
        <f>ROUND(I192*H192,2)</f>
        <v>0</v>
      </c>
      <c r="K192" s="133" t="s">
        <v>178</v>
      </c>
      <c r="L192" s="33"/>
      <c r="M192" s="138" t="s">
        <v>19</v>
      </c>
      <c r="N192" s="139" t="s">
        <v>46</v>
      </c>
      <c r="P192" s="140">
        <f>O192*H192</f>
        <v>0</v>
      </c>
      <c r="Q192" s="140">
        <v>0</v>
      </c>
      <c r="R192" s="140">
        <f>Q192*H192</f>
        <v>0</v>
      </c>
      <c r="S192" s="140">
        <v>0</v>
      </c>
      <c r="T192" s="140">
        <f>S192*H192</f>
        <v>0</v>
      </c>
      <c r="U192" s="141" t="s">
        <v>19</v>
      </c>
      <c r="AR192" s="142" t="s">
        <v>179</v>
      </c>
      <c r="AT192" s="142" t="s">
        <v>174</v>
      </c>
      <c r="AU192" s="142" t="s">
        <v>84</v>
      </c>
      <c r="AY192" s="18" t="s">
        <v>172</v>
      </c>
      <c r="BE192" s="143">
        <f>IF(N192="základní",J192,0)</f>
        <v>0</v>
      </c>
      <c r="BF192" s="143">
        <f>IF(N192="snížená",J192,0)</f>
        <v>0</v>
      </c>
      <c r="BG192" s="143">
        <f>IF(N192="zákl. přenesená",J192,0)</f>
        <v>0</v>
      </c>
      <c r="BH192" s="143">
        <f>IF(N192="sníž. přenesená",J192,0)</f>
        <v>0</v>
      </c>
      <c r="BI192" s="143">
        <f>IF(N192="nulová",J192,0)</f>
        <v>0</v>
      </c>
      <c r="BJ192" s="18" t="s">
        <v>82</v>
      </c>
      <c r="BK192" s="143">
        <f>ROUND(I192*H192,2)</f>
        <v>0</v>
      </c>
      <c r="BL192" s="18" t="s">
        <v>179</v>
      </c>
      <c r="BM192" s="142" t="s">
        <v>272</v>
      </c>
    </row>
    <row r="193" spans="2:65" s="1" customFormat="1">
      <c r="B193" s="33"/>
      <c r="D193" s="144" t="s">
        <v>180</v>
      </c>
      <c r="F193" s="145" t="s">
        <v>882</v>
      </c>
      <c r="I193" s="146"/>
      <c r="L193" s="33"/>
      <c r="M193" s="147"/>
      <c r="U193" s="54"/>
      <c r="AT193" s="18" t="s">
        <v>180</v>
      </c>
      <c r="AU193" s="18" t="s">
        <v>84</v>
      </c>
    </row>
    <row r="194" spans="2:65" s="12" customFormat="1">
      <c r="B194" s="148"/>
      <c r="D194" s="149" t="s">
        <v>182</v>
      </c>
      <c r="E194" s="150" t="s">
        <v>19</v>
      </c>
      <c r="F194" s="151" t="s">
        <v>883</v>
      </c>
      <c r="H194" s="150" t="s">
        <v>19</v>
      </c>
      <c r="I194" s="152"/>
      <c r="L194" s="148"/>
      <c r="M194" s="153"/>
      <c r="U194" s="154"/>
      <c r="AT194" s="150" t="s">
        <v>182</v>
      </c>
      <c r="AU194" s="150" t="s">
        <v>84</v>
      </c>
      <c r="AV194" s="12" t="s">
        <v>82</v>
      </c>
      <c r="AW194" s="12" t="s">
        <v>37</v>
      </c>
      <c r="AX194" s="12" t="s">
        <v>75</v>
      </c>
      <c r="AY194" s="150" t="s">
        <v>172</v>
      </c>
    </row>
    <row r="195" spans="2:65" s="12" customFormat="1">
      <c r="B195" s="148"/>
      <c r="D195" s="149" t="s">
        <v>182</v>
      </c>
      <c r="E195" s="150" t="s">
        <v>19</v>
      </c>
      <c r="F195" s="151" t="s">
        <v>244</v>
      </c>
      <c r="H195" s="150" t="s">
        <v>19</v>
      </c>
      <c r="I195" s="152"/>
      <c r="L195" s="148"/>
      <c r="M195" s="153"/>
      <c r="U195" s="154"/>
      <c r="AT195" s="150" t="s">
        <v>182</v>
      </c>
      <c r="AU195" s="150" t="s">
        <v>84</v>
      </c>
      <c r="AV195" s="12" t="s">
        <v>82</v>
      </c>
      <c r="AW195" s="12" t="s">
        <v>37</v>
      </c>
      <c r="AX195" s="12" t="s">
        <v>75</v>
      </c>
      <c r="AY195" s="150" t="s">
        <v>172</v>
      </c>
    </row>
    <row r="196" spans="2:65" s="13" customFormat="1">
      <c r="B196" s="155"/>
      <c r="D196" s="149" t="s">
        <v>182</v>
      </c>
      <c r="E196" s="156" t="s">
        <v>19</v>
      </c>
      <c r="F196" s="157" t="s">
        <v>884</v>
      </c>
      <c r="H196" s="158">
        <v>8.5250000000000004</v>
      </c>
      <c r="I196" s="159"/>
      <c r="L196" s="155"/>
      <c r="M196" s="160"/>
      <c r="U196" s="161"/>
      <c r="AT196" s="156" t="s">
        <v>182</v>
      </c>
      <c r="AU196" s="156" t="s">
        <v>84</v>
      </c>
      <c r="AV196" s="13" t="s">
        <v>84</v>
      </c>
      <c r="AW196" s="13" t="s">
        <v>37</v>
      </c>
      <c r="AX196" s="13" t="s">
        <v>75</v>
      </c>
      <c r="AY196" s="156" t="s">
        <v>172</v>
      </c>
    </row>
    <row r="197" spans="2:65" s="12" customFormat="1">
      <c r="B197" s="148"/>
      <c r="D197" s="149" t="s">
        <v>182</v>
      </c>
      <c r="E197" s="150" t="s">
        <v>19</v>
      </c>
      <c r="F197" s="151" t="s">
        <v>256</v>
      </c>
      <c r="H197" s="150" t="s">
        <v>19</v>
      </c>
      <c r="I197" s="152"/>
      <c r="L197" s="148"/>
      <c r="M197" s="153"/>
      <c r="U197" s="154"/>
      <c r="AT197" s="150" t="s">
        <v>182</v>
      </c>
      <c r="AU197" s="150" t="s">
        <v>84</v>
      </c>
      <c r="AV197" s="12" t="s">
        <v>82</v>
      </c>
      <c r="AW197" s="12" t="s">
        <v>37</v>
      </c>
      <c r="AX197" s="12" t="s">
        <v>75</v>
      </c>
      <c r="AY197" s="150" t="s">
        <v>172</v>
      </c>
    </row>
    <row r="198" spans="2:65" s="13" customFormat="1">
      <c r="B198" s="155"/>
      <c r="D198" s="149" t="s">
        <v>182</v>
      </c>
      <c r="E198" s="156" t="s">
        <v>19</v>
      </c>
      <c r="F198" s="157" t="s">
        <v>885</v>
      </c>
      <c r="H198" s="158">
        <v>6.2640000000000002</v>
      </c>
      <c r="I198" s="159"/>
      <c r="L198" s="155"/>
      <c r="M198" s="160"/>
      <c r="U198" s="161"/>
      <c r="AT198" s="156" t="s">
        <v>182</v>
      </c>
      <c r="AU198" s="156" t="s">
        <v>84</v>
      </c>
      <c r="AV198" s="13" t="s">
        <v>84</v>
      </c>
      <c r="AW198" s="13" t="s">
        <v>37</v>
      </c>
      <c r="AX198" s="13" t="s">
        <v>75</v>
      </c>
      <c r="AY198" s="156" t="s">
        <v>172</v>
      </c>
    </row>
    <row r="199" spans="2:65" s="13" customFormat="1">
      <c r="B199" s="155"/>
      <c r="D199" s="149" t="s">
        <v>182</v>
      </c>
      <c r="E199" s="156" t="s">
        <v>19</v>
      </c>
      <c r="F199" s="157" t="s">
        <v>886</v>
      </c>
      <c r="H199" s="158">
        <v>283.82299999999998</v>
      </c>
      <c r="I199" s="159"/>
      <c r="L199" s="155"/>
      <c r="M199" s="160"/>
      <c r="U199" s="161"/>
      <c r="AT199" s="156" t="s">
        <v>182</v>
      </c>
      <c r="AU199" s="156" t="s">
        <v>84</v>
      </c>
      <c r="AV199" s="13" t="s">
        <v>84</v>
      </c>
      <c r="AW199" s="13" t="s">
        <v>37</v>
      </c>
      <c r="AX199" s="13" t="s">
        <v>75</v>
      </c>
      <c r="AY199" s="156" t="s">
        <v>172</v>
      </c>
    </row>
    <row r="200" spans="2:65" s="13" customFormat="1">
      <c r="B200" s="155"/>
      <c r="D200" s="149" t="s">
        <v>182</v>
      </c>
      <c r="E200" s="156" t="s">
        <v>19</v>
      </c>
      <c r="F200" s="157" t="s">
        <v>887</v>
      </c>
      <c r="H200" s="158">
        <v>-19.571999999999999</v>
      </c>
      <c r="I200" s="159"/>
      <c r="L200" s="155"/>
      <c r="M200" s="160"/>
      <c r="U200" s="161"/>
      <c r="AT200" s="156" t="s">
        <v>182</v>
      </c>
      <c r="AU200" s="156" t="s">
        <v>84</v>
      </c>
      <c r="AV200" s="13" t="s">
        <v>84</v>
      </c>
      <c r="AW200" s="13" t="s">
        <v>37</v>
      </c>
      <c r="AX200" s="13" t="s">
        <v>75</v>
      </c>
      <c r="AY200" s="156" t="s">
        <v>172</v>
      </c>
    </row>
    <row r="201" spans="2:65" s="13" customFormat="1">
      <c r="B201" s="155"/>
      <c r="D201" s="149" t="s">
        <v>182</v>
      </c>
      <c r="E201" s="156" t="s">
        <v>19</v>
      </c>
      <c r="F201" s="157" t="s">
        <v>888</v>
      </c>
      <c r="H201" s="158">
        <v>18.288</v>
      </c>
      <c r="I201" s="159"/>
      <c r="L201" s="155"/>
      <c r="M201" s="160"/>
      <c r="U201" s="161"/>
      <c r="AT201" s="156" t="s">
        <v>182</v>
      </c>
      <c r="AU201" s="156" t="s">
        <v>84</v>
      </c>
      <c r="AV201" s="13" t="s">
        <v>84</v>
      </c>
      <c r="AW201" s="13" t="s">
        <v>37</v>
      </c>
      <c r="AX201" s="13" t="s">
        <v>75</v>
      </c>
      <c r="AY201" s="156" t="s">
        <v>172</v>
      </c>
    </row>
    <row r="202" spans="2:65" s="13" customFormat="1">
      <c r="B202" s="155"/>
      <c r="D202" s="149" t="s">
        <v>182</v>
      </c>
      <c r="E202" s="156" t="s">
        <v>19</v>
      </c>
      <c r="F202" s="157" t="s">
        <v>889</v>
      </c>
      <c r="H202" s="158">
        <v>19.401</v>
      </c>
      <c r="I202" s="159"/>
      <c r="L202" s="155"/>
      <c r="M202" s="160"/>
      <c r="U202" s="161"/>
      <c r="AT202" s="156" t="s">
        <v>182</v>
      </c>
      <c r="AU202" s="156" t="s">
        <v>84</v>
      </c>
      <c r="AV202" s="13" t="s">
        <v>84</v>
      </c>
      <c r="AW202" s="13" t="s">
        <v>37</v>
      </c>
      <c r="AX202" s="13" t="s">
        <v>75</v>
      </c>
      <c r="AY202" s="156" t="s">
        <v>172</v>
      </c>
    </row>
    <row r="203" spans="2:65" s="13" customFormat="1">
      <c r="B203" s="155"/>
      <c r="D203" s="149" t="s">
        <v>182</v>
      </c>
      <c r="E203" s="156" t="s">
        <v>19</v>
      </c>
      <c r="F203" s="157" t="s">
        <v>890</v>
      </c>
      <c r="H203" s="158">
        <v>2.61</v>
      </c>
      <c r="I203" s="159"/>
      <c r="L203" s="155"/>
      <c r="M203" s="160"/>
      <c r="U203" s="161"/>
      <c r="AT203" s="156" t="s">
        <v>182</v>
      </c>
      <c r="AU203" s="156" t="s">
        <v>84</v>
      </c>
      <c r="AV203" s="13" t="s">
        <v>84</v>
      </c>
      <c r="AW203" s="13" t="s">
        <v>37</v>
      </c>
      <c r="AX203" s="13" t="s">
        <v>75</v>
      </c>
      <c r="AY203" s="156" t="s">
        <v>172</v>
      </c>
    </row>
    <row r="204" spans="2:65" s="13" customFormat="1">
      <c r="B204" s="155"/>
      <c r="D204" s="149" t="s">
        <v>182</v>
      </c>
      <c r="E204" s="156" t="s">
        <v>19</v>
      </c>
      <c r="F204" s="157" t="s">
        <v>891</v>
      </c>
      <c r="H204" s="158">
        <v>-3.32</v>
      </c>
      <c r="I204" s="159"/>
      <c r="L204" s="155"/>
      <c r="M204" s="160"/>
      <c r="U204" s="161"/>
      <c r="AT204" s="156" t="s">
        <v>182</v>
      </c>
      <c r="AU204" s="156" t="s">
        <v>84</v>
      </c>
      <c r="AV204" s="13" t="s">
        <v>84</v>
      </c>
      <c r="AW204" s="13" t="s">
        <v>37</v>
      </c>
      <c r="AX204" s="13" t="s">
        <v>75</v>
      </c>
      <c r="AY204" s="156" t="s">
        <v>172</v>
      </c>
    </row>
    <row r="205" spans="2:65" s="14" customFormat="1">
      <c r="B205" s="162"/>
      <c r="D205" s="149" t="s">
        <v>182</v>
      </c>
      <c r="E205" s="163" t="s">
        <v>19</v>
      </c>
      <c r="F205" s="164" t="s">
        <v>185</v>
      </c>
      <c r="H205" s="165">
        <v>316.01900000000001</v>
      </c>
      <c r="I205" s="166"/>
      <c r="L205" s="162"/>
      <c r="M205" s="167"/>
      <c r="U205" s="168"/>
      <c r="AT205" s="163" t="s">
        <v>182</v>
      </c>
      <c r="AU205" s="163" t="s">
        <v>84</v>
      </c>
      <c r="AV205" s="14" t="s">
        <v>179</v>
      </c>
      <c r="AW205" s="14" t="s">
        <v>37</v>
      </c>
      <c r="AX205" s="14" t="s">
        <v>82</v>
      </c>
      <c r="AY205" s="163" t="s">
        <v>172</v>
      </c>
    </row>
    <row r="206" spans="2:65" s="1" customFormat="1" ht="24.2" customHeight="1">
      <c r="B206" s="33"/>
      <c r="C206" s="131" t="s">
        <v>215</v>
      </c>
      <c r="D206" s="131" t="s">
        <v>174</v>
      </c>
      <c r="E206" s="132" t="s">
        <v>892</v>
      </c>
      <c r="F206" s="133" t="s">
        <v>893</v>
      </c>
      <c r="G206" s="134" t="s">
        <v>177</v>
      </c>
      <c r="H206" s="135">
        <v>156.98400000000001</v>
      </c>
      <c r="I206" s="136"/>
      <c r="J206" s="137">
        <f>ROUND(I206*H206,2)</f>
        <v>0</v>
      </c>
      <c r="K206" s="133" t="s">
        <v>178</v>
      </c>
      <c r="L206" s="33"/>
      <c r="M206" s="138" t="s">
        <v>19</v>
      </c>
      <c r="N206" s="139" t="s">
        <v>46</v>
      </c>
      <c r="P206" s="140">
        <f>O206*H206</f>
        <v>0</v>
      </c>
      <c r="Q206" s="140">
        <v>0</v>
      </c>
      <c r="R206" s="140">
        <f>Q206*H206</f>
        <v>0</v>
      </c>
      <c r="S206" s="140">
        <v>0</v>
      </c>
      <c r="T206" s="140">
        <f>S206*H206</f>
        <v>0</v>
      </c>
      <c r="U206" s="141" t="s">
        <v>19</v>
      </c>
      <c r="AR206" s="142" t="s">
        <v>179</v>
      </c>
      <c r="AT206" s="142" t="s">
        <v>174</v>
      </c>
      <c r="AU206" s="142" t="s">
        <v>84</v>
      </c>
      <c r="AY206" s="18" t="s">
        <v>172</v>
      </c>
      <c r="BE206" s="143">
        <f>IF(N206="základní",J206,0)</f>
        <v>0</v>
      </c>
      <c r="BF206" s="143">
        <f>IF(N206="snížená",J206,0)</f>
        <v>0</v>
      </c>
      <c r="BG206" s="143">
        <f>IF(N206="zákl. přenesená",J206,0)</f>
        <v>0</v>
      </c>
      <c r="BH206" s="143">
        <f>IF(N206="sníž. přenesená",J206,0)</f>
        <v>0</v>
      </c>
      <c r="BI206" s="143">
        <f>IF(N206="nulová",J206,0)</f>
        <v>0</v>
      </c>
      <c r="BJ206" s="18" t="s">
        <v>82</v>
      </c>
      <c r="BK206" s="143">
        <f>ROUND(I206*H206,2)</f>
        <v>0</v>
      </c>
      <c r="BL206" s="18" t="s">
        <v>179</v>
      </c>
      <c r="BM206" s="142" t="s">
        <v>284</v>
      </c>
    </row>
    <row r="207" spans="2:65" s="1" customFormat="1">
      <c r="B207" s="33"/>
      <c r="D207" s="144" t="s">
        <v>180</v>
      </c>
      <c r="F207" s="145" t="s">
        <v>894</v>
      </c>
      <c r="I207" s="146"/>
      <c r="L207" s="33"/>
      <c r="M207" s="147"/>
      <c r="U207" s="54"/>
      <c r="AT207" s="18" t="s">
        <v>180</v>
      </c>
      <c r="AU207" s="18" t="s">
        <v>84</v>
      </c>
    </row>
    <row r="208" spans="2:65" s="12" customFormat="1">
      <c r="B208" s="148"/>
      <c r="D208" s="149" t="s">
        <v>182</v>
      </c>
      <c r="E208" s="150" t="s">
        <v>19</v>
      </c>
      <c r="F208" s="151" t="s">
        <v>895</v>
      </c>
      <c r="H208" s="150" t="s">
        <v>19</v>
      </c>
      <c r="I208" s="152"/>
      <c r="L208" s="148"/>
      <c r="M208" s="153"/>
      <c r="U208" s="154"/>
      <c r="AT208" s="150" t="s">
        <v>182</v>
      </c>
      <c r="AU208" s="150" t="s">
        <v>84</v>
      </c>
      <c r="AV208" s="12" t="s">
        <v>82</v>
      </c>
      <c r="AW208" s="12" t="s">
        <v>37</v>
      </c>
      <c r="AX208" s="12" t="s">
        <v>75</v>
      </c>
      <c r="AY208" s="150" t="s">
        <v>172</v>
      </c>
    </row>
    <row r="209" spans="2:65" s="12" customFormat="1">
      <c r="B209" s="148"/>
      <c r="D209" s="149" t="s">
        <v>182</v>
      </c>
      <c r="E209" s="150" t="s">
        <v>19</v>
      </c>
      <c r="F209" s="151" t="s">
        <v>249</v>
      </c>
      <c r="H209" s="150" t="s">
        <v>19</v>
      </c>
      <c r="I209" s="152"/>
      <c r="L209" s="148"/>
      <c r="M209" s="153"/>
      <c r="U209" s="154"/>
      <c r="AT209" s="150" t="s">
        <v>182</v>
      </c>
      <c r="AU209" s="150" t="s">
        <v>84</v>
      </c>
      <c r="AV209" s="12" t="s">
        <v>82</v>
      </c>
      <c r="AW209" s="12" t="s">
        <v>37</v>
      </c>
      <c r="AX209" s="12" t="s">
        <v>75</v>
      </c>
      <c r="AY209" s="150" t="s">
        <v>172</v>
      </c>
    </row>
    <row r="210" spans="2:65" s="13" customFormat="1">
      <c r="B210" s="155"/>
      <c r="D210" s="149" t="s">
        <v>182</v>
      </c>
      <c r="E210" s="156" t="s">
        <v>19</v>
      </c>
      <c r="F210" s="157" t="s">
        <v>896</v>
      </c>
      <c r="H210" s="158">
        <v>6.8239999999999998</v>
      </c>
      <c r="I210" s="159"/>
      <c r="L210" s="155"/>
      <c r="M210" s="160"/>
      <c r="U210" s="161"/>
      <c r="AT210" s="156" t="s">
        <v>182</v>
      </c>
      <c r="AU210" s="156" t="s">
        <v>84</v>
      </c>
      <c r="AV210" s="13" t="s">
        <v>84</v>
      </c>
      <c r="AW210" s="13" t="s">
        <v>37</v>
      </c>
      <c r="AX210" s="13" t="s">
        <v>75</v>
      </c>
      <c r="AY210" s="156" t="s">
        <v>172</v>
      </c>
    </row>
    <row r="211" spans="2:65" s="13" customFormat="1">
      <c r="B211" s="155"/>
      <c r="D211" s="149" t="s">
        <v>182</v>
      </c>
      <c r="E211" s="156" t="s">
        <v>19</v>
      </c>
      <c r="F211" s="157" t="s">
        <v>897</v>
      </c>
      <c r="H211" s="158">
        <v>171.16</v>
      </c>
      <c r="I211" s="159"/>
      <c r="L211" s="155"/>
      <c r="M211" s="160"/>
      <c r="U211" s="161"/>
      <c r="AT211" s="156" t="s">
        <v>182</v>
      </c>
      <c r="AU211" s="156" t="s">
        <v>84</v>
      </c>
      <c r="AV211" s="13" t="s">
        <v>84</v>
      </c>
      <c r="AW211" s="13" t="s">
        <v>37</v>
      </c>
      <c r="AX211" s="13" t="s">
        <v>75</v>
      </c>
      <c r="AY211" s="156" t="s">
        <v>172</v>
      </c>
    </row>
    <row r="212" spans="2:65" s="13" customFormat="1">
      <c r="B212" s="155"/>
      <c r="D212" s="149" t="s">
        <v>182</v>
      </c>
      <c r="E212" s="156" t="s">
        <v>19</v>
      </c>
      <c r="F212" s="157" t="s">
        <v>898</v>
      </c>
      <c r="H212" s="158">
        <v>-21</v>
      </c>
      <c r="I212" s="159"/>
      <c r="L212" s="155"/>
      <c r="M212" s="160"/>
      <c r="U212" s="161"/>
      <c r="AT212" s="156" t="s">
        <v>182</v>
      </c>
      <c r="AU212" s="156" t="s">
        <v>84</v>
      </c>
      <c r="AV212" s="13" t="s">
        <v>84</v>
      </c>
      <c r="AW212" s="13" t="s">
        <v>37</v>
      </c>
      <c r="AX212" s="13" t="s">
        <v>75</v>
      </c>
      <c r="AY212" s="156" t="s">
        <v>172</v>
      </c>
    </row>
    <row r="213" spans="2:65" s="14" customFormat="1">
      <c r="B213" s="162"/>
      <c r="D213" s="149" t="s">
        <v>182</v>
      </c>
      <c r="E213" s="163" t="s">
        <v>19</v>
      </c>
      <c r="F213" s="164" t="s">
        <v>185</v>
      </c>
      <c r="H213" s="165">
        <v>156.98400000000001</v>
      </c>
      <c r="I213" s="166"/>
      <c r="L213" s="162"/>
      <c r="M213" s="167"/>
      <c r="U213" s="168"/>
      <c r="AT213" s="163" t="s">
        <v>182</v>
      </c>
      <c r="AU213" s="163" t="s">
        <v>84</v>
      </c>
      <c r="AV213" s="14" t="s">
        <v>179</v>
      </c>
      <c r="AW213" s="14" t="s">
        <v>37</v>
      </c>
      <c r="AX213" s="14" t="s">
        <v>82</v>
      </c>
      <c r="AY213" s="163" t="s">
        <v>172</v>
      </c>
    </row>
    <row r="214" spans="2:65" s="1" customFormat="1" ht="24.2" customHeight="1">
      <c r="B214" s="33"/>
      <c r="C214" s="131" t="s">
        <v>300</v>
      </c>
      <c r="D214" s="131" t="s">
        <v>174</v>
      </c>
      <c r="E214" s="132" t="s">
        <v>899</v>
      </c>
      <c r="F214" s="133" t="s">
        <v>900</v>
      </c>
      <c r="G214" s="134" t="s">
        <v>177</v>
      </c>
      <c r="H214" s="135">
        <v>47.573999999999998</v>
      </c>
      <c r="I214" s="136"/>
      <c r="J214" s="137">
        <f>ROUND(I214*H214,2)</f>
        <v>0</v>
      </c>
      <c r="K214" s="133" t="s">
        <v>178</v>
      </c>
      <c r="L214" s="33"/>
      <c r="M214" s="138" t="s">
        <v>19</v>
      </c>
      <c r="N214" s="139" t="s">
        <v>46</v>
      </c>
      <c r="P214" s="140">
        <f>O214*H214</f>
        <v>0</v>
      </c>
      <c r="Q214" s="140">
        <v>0</v>
      </c>
      <c r="R214" s="140">
        <f>Q214*H214</f>
        <v>0</v>
      </c>
      <c r="S214" s="140">
        <v>0</v>
      </c>
      <c r="T214" s="140">
        <f>S214*H214</f>
        <v>0</v>
      </c>
      <c r="U214" s="141" t="s">
        <v>19</v>
      </c>
      <c r="AR214" s="142" t="s">
        <v>179</v>
      </c>
      <c r="AT214" s="142" t="s">
        <v>174</v>
      </c>
      <c r="AU214" s="142" t="s">
        <v>84</v>
      </c>
      <c r="AY214" s="18" t="s">
        <v>172</v>
      </c>
      <c r="BE214" s="143">
        <f>IF(N214="základní",J214,0)</f>
        <v>0</v>
      </c>
      <c r="BF214" s="143">
        <f>IF(N214="snížená",J214,0)</f>
        <v>0</v>
      </c>
      <c r="BG214" s="143">
        <f>IF(N214="zákl. přenesená",J214,0)</f>
        <v>0</v>
      </c>
      <c r="BH214" s="143">
        <f>IF(N214="sníž. přenesená",J214,0)</f>
        <v>0</v>
      </c>
      <c r="BI214" s="143">
        <f>IF(N214="nulová",J214,0)</f>
        <v>0</v>
      </c>
      <c r="BJ214" s="18" t="s">
        <v>82</v>
      </c>
      <c r="BK214" s="143">
        <f>ROUND(I214*H214,2)</f>
        <v>0</v>
      </c>
      <c r="BL214" s="18" t="s">
        <v>179</v>
      </c>
      <c r="BM214" s="142" t="s">
        <v>303</v>
      </c>
    </row>
    <row r="215" spans="2:65" s="1" customFormat="1">
      <c r="B215" s="33"/>
      <c r="D215" s="144" t="s">
        <v>180</v>
      </c>
      <c r="F215" s="145" t="s">
        <v>901</v>
      </c>
      <c r="I215" s="146"/>
      <c r="L215" s="33"/>
      <c r="M215" s="147"/>
      <c r="U215" s="54"/>
      <c r="AT215" s="18" t="s">
        <v>180</v>
      </c>
      <c r="AU215" s="18" t="s">
        <v>84</v>
      </c>
    </row>
    <row r="216" spans="2:65" s="12" customFormat="1">
      <c r="B216" s="148"/>
      <c r="D216" s="149" t="s">
        <v>182</v>
      </c>
      <c r="E216" s="150" t="s">
        <v>19</v>
      </c>
      <c r="F216" s="151" t="s">
        <v>902</v>
      </c>
      <c r="H216" s="150" t="s">
        <v>19</v>
      </c>
      <c r="I216" s="152"/>
      <c r="L216" s="148"/>
      <c r="M216" s="153"/>
      <c r="U216" s="154"/>
      <c r="AT216" s="150" t="s">
        <v>182</v>
      </c>
      <c r="AU216" s="150" t="s">
        <v>84</v>
      </c>
      <c r="AV216" s="12" t="s">
        <v>82</v>
      </c>
      <c r="AW216" s="12" t="s">
        <v>37</v>
      </c>
      <c r="AX216" s="12" t="s">
        <v>75</v>
      </c>
      <c r="AY216" s="150" t="s">
        <v>172</v>
      </c>
    </row>
    <row r="217" spans="2:65" s="12" customFormat="1">
      <c r="B217" s="148"/>
      <c r="D217" s="149" t="s">
        <v>182</v>
      </c>
      <c r="E217" s="150" t="s">
        <v>19</v>
      </c>
      <c r="F217" s="151" t="s">
        <v>249</v>
      </c>
      <c r="H217" s="150" t="s">
        <v>19</v>
      </c>
      <c r="I217" s="152"/>
      <c r="L217" s="148"/>
      <c r="M217" s="153"/>
      <c r="U217" s="154"/>
      <c r="AT217" s="150" t="s">
        <v>182</v>
      </c>
      <c r="AU217" s="150" t="s">
        <v>84</v>
      </c>
      <c r="AV217" s="12" t="s">
        <v>82</v>
      </c>
      <c r="AW217" s="12" t="s">
        <v>37</v>
      </c>
      <c r="AX217" s="12" t="s">
        <v>75</v>
      </c>
      <c r="AY217" s="150" t="s">
        <v>172</v>
      </c>
    </row>
    <row r="218" spans="2:65" s="13" customFormat="1">
      <c r="B218" s="155"/>
      <c r="D218" s="149" t="s">
        <v>182</v>
      </c>
      <c r="E218" s="156" t="s">
        <v>19</v>
      </c>
      <c r="F218" s="157" t="s">
        <v>903</v>
      </c>
      <c r="H218" s="158">
        <v>2.17</v>
      </c>
      <c r="I218" s="159"/>
      <c r="L218" s="155"/>
      <c r="M218" s="160"/>
      <c r="U218" s="161"/>
      <c r="AT218" s="156" t="s">
        <v>182</v>
      </c>
      <c r="AU218" s="156" t="s">
        <v>84</v>
      </c>
      <c r="AV218" s="13" t="s">
        <v>84</v>
      </c>
      <c r="AW218" s="13" t="s">
        <v>37</v>
      </c>
      <c r="AX218" s="13" t="s">
        <v>75</v>
      </c>
      <c r="AY218" s="156" t="s">
        <v>172</v>
      </c>
    </row>
    <row r="219" spans="2:65" s="13" customFormat="1">
      <c r="B219" s="155"/>
      <c r="D219" s="149" t="s">
        <v>182</v>
      </c>
      <c r="E219" s="156" t="s">
        <v>19</v>
      </c>
      <c r="F219" s="157" t="s">
        <v>904</v>
      </c>
      <c r="H219" s="158">
        <v>3.839</v>
      </c>
      <c r="I219" s="159"/>
      <c r="L219" s="155"/>
      <c r="M219" s="160"/>
      <c r="U219" s="161"/>
      <c r="AT219" s="156" t="s">
        <v>182</v>
      </c>
      <c r="AU219" s="156" t="s">
        <v>84</v>
      </c>
      <c r="AV219" s="13" t="s">
        <v>84</v>
      </c>
      <c r="AW219" s="13" t="s">
        <v>37</v>
      </c>
      <c r="AX219" s="13" t="s">
        <v>75</v>
      </c>
      <c r="AY219" s="156" t="s">
        <v>172</v>
      </c>
    </row>
    <row r="220" spans="2:65" s="13" customFormat="1">
      <c r="B220" s="155"/>
      <c r="D220" s="149" t="s">
        <v>182</v>
      </c>
      <c r="E220" s="156" t="s">
        <v>19</v>
      </c>
      <c r="F220" s="157" t="s">
        <v>905</v>
      </c>
      <c r="H220" s="158">
        <v>23.76</v>
      </c>
      <c r="I220" s="159"/>
      <c r="L220" s="155"/>
      <c r="M220" s="160"/>
      <c r="U220" s="161"/>
      <c r="AT220" s="156" t="s">
        <v>182</v>
      </c>
      <c r="AU220" s="156" t="s">
        <v>84</v>
      </c>
      <c r="AV220" s="13" t="s">
        <v>84</v>
      </c>
      <c r="AW220" s="13" t="s">
        <v>37</v>
      </c>
      <c r="AX220" s="13" t="s">
        <v>75</v>
      </c>
      <c r="AY220" s="156" t="s">
        <v>172</v>
      </c>
    </row>
    <row r="221" spans="2:65" s="15" customFormat="1">
      <c r="B221" s="169"/>
      <c r="D221" s="149" t="s">
        <v>182</v>
      </c>
      <c r="E221" s="170" t="s">
        <v>19</v>
      </c>
      <c r="F221" s="171" t="s">
        <v>248</v>
      </c>
      <c r="H221" s="172">
        <v>29.768999999999998</v>
      </c>
      <c r="I221" s="173"/>
      <c r="L221" s="169"/>
      <c r="M221" s="174"/>
      <c r="U221" s="175"/>
      <c r="AT221" s="170" t="s">
        <v>182</v>
      </c>
      <c r="AU221" s="170" t="s">
        <v>84</v>
      </c>
      <c r="AV221" s="15" t="s">
        <v>92</v>
      </c>
      <c r="AW221" s="15" t="s">
        <v>37</v>
      </c>
      <c r="AX221" s="15" t="s">
        <v>75</v>
      </c>
      <c r="AY221" s="170" t="s">
        <v>172</v>
      </c>
    </row>
    <row r="222" spans="2:65" s="12" customFormat="1">
      <c r="B222" s="148"/>
      <c r="D222" s="149" t="s">
        <v>182</v>
      </c>
      <c r="E222" s="150" t="s">
        <v>19</v>
      </c>
      <c r="F222" s="151" t="s">
        <v>256</v>
      </c>
      <c r="H222" s="150" t="s">
        <v>19</v>
      </c>
      <c r="I222" s="152"/>
      <c r="L222" s="148"/>
      <c r="M222" s="153"/>
      <c r="U222" s="154"/>
      <c r="AT222" s="150" t="s">
        <v>182</v>
      </c>
      <c r="AU222" s="150" t="s">
        <v>84</v>
      </c>
      <c r="AV222" s="12" t="s">
        <v>82</v>
      </c>
      <c r="AW222" s="12" t="s">
        <v>37</v>
      </c>
      <c r="AX222" s="12" t="s">
        <v>75</v>
      </c>
      <c r="AY222" s="150" t="s">
        <v>172</v>
      </c>
    </row>
    <row r="223" spans="2:65" s="13" customFormat="1">
      <c r="B223" s="155"/>
      <c r="D223" s="149" t="s">
        <v>182</v>
      </c>
      <c r="E223" s="156" t="s">
        <v>19</v>
      </c>
      <c r="F223" s="157" t="s">
        <v>906</v>
      </c>
      <c r="H223" s="158">
        <v>5.0750000000000002</v>
      </c>
      <c r="I223" s="159"/>
      <c r="L223" s="155"/>
      <c r="M223" s="160"/>
      <c r="U223" s="161"/>
      <c r="AT223" s="156" t="s">
        <v>182</v>
      </c>
      <c r="AU223" s="156" t="s">
        <v>84</v>
      </c>
      <c r="AV223" s="13" t="s">
        <v>84</v>
      </c>
      <c r="AW223" s="13" t="s">
        <v>37</v>
      </c>
      <c r="AX223" s="13" t="s">
        <v>75</v>
      </c>
      <c r="AY223" s="156" t="s">
        <v>172</v>
      </c>
    </row>
    <row r="224" spans="2:65" s="13" customFormat="1">
      <c r="B224" s="155"/>
      <c r="D224" s="149" t="s">
        <v>182</v>
      </c>
      <c r="E224" s="156" t="s">
        <v>19</v>
      </c>
      <c r="F224" s="157" t="s">
        <v>907</v>
      </c>
      <c r="H224" s="158">
        <v>12.73</v>
      </c>
      <c r="I224" s="159"/>
      <c r="L224" s="155"/>
      <c r="M224" s="160"/>
      <c r="U224" s="161"/>
      <c r="AT224" s="156" t="s">
        <v>182</v>
      </c>
      <c r="AU224" s="156" t="s">
        <v>84</v>
      </c>
      <c r="AV224" s="13" t="s">
        <v>84</v>
      </c>
      <c r="AW224" s="13" t="s">
        <v>37</v>
      </c>
      <c r="AX224" s="13" t="s">
        <v>75</v>
      </c>
      <c r="AY224" s="156" t="s">
        <v>172</v>
      </c>
    </row>
    <row r="225" spans="2:65" s="15" customFormat="1">
      <c r="B225" s="169"/>
      <c r="D225" s="149" t="s">
        <v>182</v>
      </c>
      <c r="E225" s="170" t="s">
        <v>19</v>
      </c>
      <c r="F225" s="171" t="s">
        <v>248</v>
      </c>
      <c r="H225" s="172">
        <v>17.805</v>
      </c>
      <c r="I225" s="173"/>
      <c r="L225" s="169"/>
      <c r="M225" s="174"/>
      <c r="U225" s="175"/>
      <c r="AT225" s="170" t="s">
        <v>182</v>
      </c>
      <c r="AU225" s="170" t="s">
        <v>84</v>
      </c>
      <c r="AV225" s="15" t="s">
        <v>92</v>
      </c>
      <c r="AW225" s="15" t="s">
        <v>37</v>
      </c>
      <c r="AX225" s="15" t="s">
        <v>75</v>
      </c>
      <c r="AY225" s="170" t="s">
        <v>172</v>
      </c>
    </row>
    <row r="226" spans="2:65" s="14" customFormat="1">
      <c r="B226" s="162"/>
      <c r="D226" s="149" t="s">
        <v>182</v>
      </c>
      <c r="E226" s="163" t="s">
        <v>19</v>
      </c>
      <c r="F226" s="164" t="s">
        <v>185</v>
      </c>
      <c r="H226" s="165">
        <v>47.573999999999998</v>
      </c>
      <c r="I226" s="166"/>
      <c r="L226" s="162"/>
      <c r="M226" s="167"/>
      <c r="U226" s="168"/>
      <c r="AT226" s="163" t="s">
        <v>182</v>
      </c>
      <c r="AU226" s="163" t="s">
        <v>84</v>
      </c>
      <c r="AV226" s="14" t="s">
        <v>179</v>
      </c>
      <c r="AW226" s="14" t="s">
        <v>37</v>
      </c>
      <c r="AX226" s="14" t="s">
        <v>82</v>
      </c>
      <c r="AY226" s="163" t="s">
        <v>172</v>
      </c>
    </row>
    <row r="227" spans="2:65" s="1" customFormat="1" ht="24.2" customHeight="1">
      <c r="B227" s="33"/>
      <c r="C227" s="131" t="s">
        <v>220</v>
      </c>
      <c r="D227" s="131" t="s">
        <v>174</v>
      </c>
      <c r="E227" s="132" t="s">
        <v>908</v>
      </c>
      <c r="F227" s="133" t="s">
        <v>909</v>
      </c>
      <c r="G227" s="134" t="s">
        <v>225</v>
      </c>
      <c r="H227" s="135">
        <v>6</v>
      </c>
      <c r="I227" s="136"/>
      <c r="J227" s="137">
        <f>ROUND(I227*H227,2)</f>
        <v>0</v>
      </c>
      <c r="K227" s="133" t="s">
        <v>178</v>
      </c>
      <c r="L227" s="33"/>
      <c r="M227" s="138" t="s">
        <v>19</v>
      </c>
      <c r="N227" s="139" t="s">
        <v>46</v>
      </c>
      <c r="P227" s="140">
        <f>O227*H227</f>
        <v>0</v>
      </c>
      <c r="Q227" s="140">
        <v>0</v>
      </c>
      <c r="R227" s="140">
        <f>Q227*H227</f>
        <v>0</v>
      </c>
      <c r="S227" s="140">
        <v>0</v>
      </c>
      <c r="T227" s="140">
        <f>S227*H227</f>
        <v>0</v>
      </c>
      <c r="U227" s="141" t="s">
        <v>19</v>
      </c>
      <c r="AR227" s="142" t="s">
        <v>179</v>
      </c>
      <c r="AT227" s="142" t="s">
        <v>174</v>
      </c>
      <c r="AU227" s="142" t="s">
        <v>84</v>
      </c>
      <c r="AY227" s="18" t="s">
        <v>172</v>
      </c>
      <c r="BE227" s="143">
        <f>IF(N227="základní",J227,0)</f>
        <v>0</v>
      </c>
      <c r="BF227" s="143">
        <f>IF(N227="snížená",J227,0)</f>
        <v>0</v>
      </c>
      <c r="BG227" s="143">
        <f>IF(N227="zákl. přenesená",J227,0)</f>
        <v>0</v>
      </c>
      <c r="BH227" s="143">
        <f>IF(N227="sníž. přenesená",J227,0)</f>
        <v>0</v>
      </c>
      <c r="BI227" s="143">
        <f>IF(N227="nulová",J227,0)</f>
        <v>0</v>
      </c>
      <c r="BJ227" s="18" t="s">
        <v>82</v>
      </c>
      <c r="BK227" s="143">
        <f>ROUND(I227*H227,2)</f>
        <v>0</v>
      </c>
      <c r="BL227" s="18" t="s">
        <v>179</v>
      </c>
      <c r="BM227" s="142" t="s">
        <v>313</v>
      </c>
    </row>
    <row r="228" spans="2:65" s="1" customFormat="1">
      <c r="B228" s="33"/>
      <c r="D228" s="144" t="s">
        <v>180</v>
      </c>
      <c r="F228" s="145" t="s">
        <v>910</v>
      </c>
      <c r="I228" s="146"/>
      <c r="L228" s="33"/>
      <c r="M228" s="147"/>
      <c r="U228" s="54"/>
      <c r="AT228" s="18" t="s">
        <v>180</v>
      </c>
      <c r="AU228" s="18" t="s">
        <v>84</v>
      </c>
    </row>
    <row r="229" spans="2:65" s="1" customFormat="1" ht="21.75" customHeight="1">
      <c r="B229" s="33"/>
      <c r="C229" s="131" t="s">
        <v>334</v>
      </c>
      <c r="D229" s="131" t="s">
        <v>174</v>
      </c>
      <c r="E229" s="132" t="s">
        <v>911</v>
      </c>
      <c r="F229" s="133" t="s">
        <v>912</v>
      </c>
      <c r="G229" s="134" t="s">
        <v>225</v>
      </c>
      <c r="H229" s="135">
        <v>2.593</v>
      </c>
      <c r="I229" s="136"/>
      <c r="J229" s="137">
        <f>ROUND(I229*H229,2)</f>
        <v>0</v>
      </c>
      <c r="K229" s="133" t="s">
        <v>178</v>
      </c>
      <c r="L229" s="33"/>
      <c r="M229" s="138" t="s">
        <v>19</v>
      </c>
      <c r="N229" s="139" t="s">
        <v>46</v>
      </c>
      <c r="P229" s="140">
        <f>O229*H229</f>
        <v>0</v>
      </c>
      <c r="Q229" s="140">
        <v>0</v>
      </c>
      <c r="R229" s="140">
        <f>Q229*H229</f>
        <v>0</v>
      </c>
      <c r="S229" s="140">
        <v>0</v>
      </c>
      <c r="T229" s="140">
        <f>S229*H229</f>
        <v>0</v>
      </c>
      <c r="U229" s="141" t="s">
        <v>19</v>
      </c>
      <c r="AR229" s="142" t="s">
        <v>179</v>
      </c>
      <c r="AT229" s="142" t="s">
        <v>174</v>
      </c>
      <c r="AU229" s="142" t="s">
        <v>84</v>
      </c>
      <c r="AY229" s="18" t="s">
        <v>172</v>
      </c>
      <c r="BE229" s="143">
        <f>IF(N229="základní",J229,0)</f>
        <v>0</v>
      </c>
      <c r="BF229" s="143">
        <f>IF(N229="snížená",J229,0)</f>
        <v>0</v>
      </c>
      <c r="BG229" s="143">
        <f>IF(N229="zákl. přenesená",J229,0)</f>
        <v>0</v>
      </c>
      <c r="BH229" s="143">
        <f>IF(N229="sníž. přenesená",J229,0)</f>
        <v>0</v>
      </c>
      <c r="BI229" s="143">
        <f>IF(N229="nulová",J229,0)</f>
        <v>0</v>
      </c>
      <c r="BJ229" s="18" t="s">
        <v>82</v>
      </c>
      <c r="BK229" s="143">
        <f>ROUND(I229*H229,2)</f>
        <v>0</v>
      </c>
      <c r="BL229" s="18" t="s">
        <v>179</v>
      </c>
      <c r="BM229" s="142" t="s">
        <v>338</v>
      </c>
    </row>
    <row r="230" spans="2:65" s="1" customFormat="1">
      <c r="B230" s="33"/>
      <c r="D230" s="144" t="s">
        <v>180</v>
      </c>
      <c r="F230" s="145" t="s">
        <v>913</v>
      </c>
      <c r="I230" s="146"/>
      <c r="L230" s="33"/>
      <c r="M230" s="147"/>
      <c r="U230" s="54"/>
      <c r="AT230" s="18" t="s">
        <v>180</v>
      </c>
      <c r="AU230" s="18" t="s">
        <v>84</v>
      </c>
    </row>
    <row r="231" spans="2:65" s="13" customFormat="1">
      <c r="B231" s="155"/>
      <c r="D231" s="149" t="s">
        <v>182</v>
      </c>
      <c r="E231" s="156" t="s">
        <v>19</v>
      </c>
      <c r="F231" s="157" t="s">
        <v>914</v>
      </c>
      <c r="H231" s="158">
        <v>0.71399999999999997</v>
      </c>
      <c r="I231" s="159"/>
      <c r="L231" s="155"/>
      <c r="M231" s="160"/>
      <c r="U231" s="161"/>
      <c r="AT231" s="156" t="s">
        <v>182</v>
      </c>
      <c r="AU231" s="156" t="s">
        <v>84</v>
      </c>
      <c r="AV231" s="13" t="s">
        <v>84</v>
      </c>
      <c r="AW231" s="13" t="s">
        <v>37</v>
      </c>
      <c r="AX231" s="13" t="s">
        <v>75</v>
      </c>
      <c r="AY231" s="156" t="s">
        <v>172</v>
      </c>
    </row>
    <row r="232" spans="2:65" s="13" customFormat="1">
      <c r="B232" s="155"/>
      <c r="D232" s="149" t="s">
        <v>182</v>
      </c>
      <c r="E232" s="156" t="s">
        <v>19</v>
      </c>
      <c r="F232" s="157" t="s">
        <v>915</v>
      </c>
      <c r="H232" s="158">
        <v>5.1999999999999998E-2</v>
      </c>
      <c r="I232" s="159"/>
      <c r="L232" s="155"/>
      <c r="M232" s="160"/>
      <c r="U232" s="161"/>
      <c r="AT232" s="156" t="s">
        <v>182</v>
      </c>
      <c r="AU232" s="156" t="s">
        <v>84</v>
      </c>
      <c r="AV232" s="13" t="s">
        <v>84</v>
      </c>
      <c r="AW232" s="13" t="s">
        <v>37</v>
      </c>
      <c r="AX232" s="13" t="s">
        <v>75</v>
      </c>
      <c r="AY232" s="156" t="s">
        <v>172</v>
      </c>
    </row>
    <row r="233" spans="2:65" s="13" customFormat="1">
      <c r="B233" s="155"/>
      <c r="D233" s="149" t="s">
        <v>182</v>
      </c>
      <c r="E233" s="156" t="s">
        <v>19</v>
      </c>
      <c r="F233" s="157" t="s">
        <v>916</v>
      </c>
      <c r="H233" s="158">
        <v>1.827</v>
      </c>
      <c r="I233" s="159"/>
      <c r="L233" s="155"/>
      <c r="M233" s="160"/>
      <c r="U233" s="161"/>
      <c r="AT233" s="156" t="s">
        <v>182</v>
      </c>
      <c r="AU233" s="156" t="s">
        <v>84</v>
      </c>
      <c r="AV233" s="13" t="s">
        <v>84</v>
      </c>
      <c r="AW233" s="13" t="s">
        <v>37</v>
      </c>
      <c r="AX233" s="13" t="s">
        <v>75</v>
      </c>
      <c r="AY233" s="156" t="s">
        <v>172</v>
      </c>
    </row>
    <row r="234" spans="2:65" s="14" customFormat="1">
      <c r="B234" s="162"/>
      <c r="D234" s="149" t="s">
        <v>182</v>
      </c>
      <c r="E234" s="163" t="s">
        <v>19</v>
      </c>
      <c r="F234" s="164" t="s">
        <v>185</v>
      </c>
      <c r="H234" s="165">
        <v>2.593</v>
      </c>
      <c r="I234" s="166"/>
      <c r="L234" s="162"/>
      <c r="M234" s="167"/>
      <c r="U234" s="168"/>
      <c r="AT234" s="163" t="s">
        <v>182</v>
      </c>
      <c r="AU234" s="163" t="s">
        <v>84</v>
      </c>
      <c r="AV234" s="14" t="s">
        <v>179</v>
      </c>
      <c r="AW234" s="14" t="s">
        <v>37</v>
      </c>
      <c r="AX234" s="14" t="s">
        <v>82</v>
      </c>
      <c r="AY234" s="163" t="s">
        <v>172</v>
      </c>
    </row>
    <row r="235" spans="2:65" s="1" customFormat="1" ht="24.2" customHeight="1">
      <c r="B235" s="33"/>
      <c r="C235" s="131" t="s">
        <v>232</v>
      </c>
      <c r="D235" s="131" t="s">
        <v>174</v>
      </c>
      <c r="E235" s="132" t="s">
        <v>917</v>
      </c>
      <c r="F235" s="133" t="s">
        <v>918</v>
      </c>
      <c r="G235" s="134" t="s">
        <v>225</v>
      </c>
      <c r="H235" s="135">
        <v>0.69799999999999995</v>
      </c>
      <c r="I235" s="136"/>
      <c r="J235" s="137">
        <f>ROUND(I235*H235,2)</f>
        <v>0</v>
      </c>
      <c r="K235" s="133" t="s">
        <v>178</v>
      </c>
      <c r="L235" s="33"/>
      <c r="M235" s="138" t="s">
        <v>19</v>
      </c>
      <c r="N235" s="139" t="s">
        <v>46</v>
      </c>
      <c r="P235" s="140">
        <f>O235*H235</f>
        <v>0</v>
      </c>
      <c r="Q235" s="140">
        <v>0</v>
      </c>
      <c r="R235" s="140">
        <f>Q235*H235</f>
        <v>0</v>
      </c>
      <c r="S235" s="140">
        <v>0</v>
      </c>
      <c r="T235" s="140">
        <f>S235*H235</f>
        <v>0</v>
      </c>
      <c r="U235" s="141" t="s">
        <v>19</v>
      </c>
      <c r="AR235" s="142" t="s">
        <v>179</v>
      </c>
      <c r="AT235" s="142" t="s">
        <v>174</v>
      </c>
      <c r="AU235" s="142" t="s">
        <v>84</v>
      </c>
      <c r="AY235" s="18" t="s">
        <v>172</v>
      </c>
      <c r="BE235" s="143">
        <f>IF(N235="základní",J235,0)</f>
        <v>0</v>
      </c>
      <c r="BF235" s="143">
        <f>IF(N235="snížená",J235,0)</f>
        <v>0</v>
      </c>
      <c r="BG235" s="143">
        <f>IF(N235="zákl. přenesená",J235,0)</f>
        <v>0</v>
      </c>
      <c r="BH235" s="143">
        <f>IF(N235="sníž. přenesená",J235,0)</f>
        <v>0</v>
      </c>
      <c r="BI235" s="143">
        <f>IF(N235="nulová",J235,0)</f>
        <v>0</v>
      </c>
      <c r="BJ235" s="18" t="s">
        <v>82</v>
      </c>
      <c r="BK235" s="143">
        <f>ROUND(I235*H235,2)</f>
        <v>0</v>
      </c>
      <c r="BL235" s="18" t="s">
        <v>179</v>
      </c>
      <c r="BM235" s="142" t="s">
        <v>343</v>
      </c>
    </row>
    <row r="236" spans="2:65" s="1" customFormat="1">
      <c r="B236" s="33"/>
      <c r="D236" s="144" t="s">
        <v>180</v>
      </c>
      <c r="F236" s="145" t="s">
        <v>919</v>
      </c>
      <c r="I236" s="146"/>
      <c r="L236" s="33"/>
      <c r="M236" s="147"/>
      <c r="U236" s="54"/>
      <c r="AT236" s="18" t="s">
        <v>180</v>
      </c>
      <c r="AU236" s="18" t="s">
        <v>84</v>
      </c>
    </row>
    <row r="237" spans="2:65" s="12" customFormat="1">
      <c r="B237" s="148"/>
      <c r="D237" s="149" t="s">
        <v>182</v>
      </c>
      <c r="E237" s="150" t="s">
        <v>19</v>
      </c>
      <c r="F237" s="151" t="s">
        <v>861</v>
      </c>
      <c r="H237" s="150" t="s">
        <v>19</v>
      </c>
      <c r="I237" s="152"/>
      <c r="L237" s="148"/>
      <c r="M237" s="153"/>
      <c r="U237" s="154"/>
      <c r="AT237" s="150" t="s">
        <v>182</v>
      </c>
      <c r="AU237" s="150" t="s">
        <v>84</v>
      </c>
      <c r="AV237" s="12" t="s">
        <v>82</v>
      </c>
      <c r="AW237" s="12" t="s">
        <v>37</v>
      </c>
      <c r="AX237" s="12" t="s">
        <v>75</v>
      </c>
      <c r="AY237" s="150" t="s">
        <v>172</v>
      </c>
    </row>
    <row r="238" spans="2:65" s="12" customFormat="1">
      <c r="B238" s="148"/>
      <c r="D238" s="149" t="s">
        <v>182</v>
      </c>
      <c r="E238" s="150" t="s">
        <v>19</v>
      </c>
      <c r="F238" s="151" t="s">
        <v>920</v>
      </c>
      <c r="H238" s="150" t="s">
        <v>19</v>
      </c>
      <c r="I238" s="152"/>
      <c r="L238" s="148"/>
      <c r="M238" s="153"/>
      <c r="U238" s="154"/>
      <c r="AT238" s="150" t="s">
        <v>182</v>
      </c>
      <c r="AU238" s="150" t="s">
        <v>84</v>
      </c>
      <c r="AV238" s="12" t="s">
        <v>82</v>
      </c>
      <c r="AW238" s="12" t="s">
        <v>37</v>
      </c>
      <c r="AX238" s="12" t="s">
        <v>75</v>
      </c>
      <c r="AY238" s="150" t="s">
        <v>172</v>
      </c>
    </row>
    <row r="239" spans="2:65" s="13" customFormat="1">
      <c r="B239" s="155"/>
      <c r="D239" s="149" t="s">
        <v>182</v>
      </c>
      <c r="E239" s="156" t="s">
        <v>19</v>
      </c>
      <c r="F239" s="157" t="s">
        <v>921</v>
      </c>
      <c r="H239" s="158">
        <v>9.5000000000000001E-2</v>
      </c>
      <c r="I239" s="159"/>
      <c r="L239" s="155"/>
      <c r="M239" s="160"/>
      <c r="U239" s="161"/>
      <c r="AT239" s="156" t="s">
        <v>182</v>
      </c>
      <c r="AU239" s="156" t="s">
        <v>84</v>
      </c>
      <c r="AV239" s="13" t="s">
        <v>84</v>
      </c>
      <c r="AW239" s="13" t="s">
        <v>37</v>
      </c>
      <c r="AX239" s="13" t="s">
        <v>75</v>
      </c>
      <c r="AY239" s="156" t="s">
        <v>172</v>
      </c>
    </row>
    <row r="240" spans="2:65" s="13" customFormat="1">
      <c r="B240" s="155"/>
      <c r="D240" s="149" t="s">
        <v>182</v>
      </c>
      <c r="E240" s="156" t="s">
        <v>19</v>
      </c>
      <c r="F240" s="157" t="s">
        <v>922</v>
      </c>
      <c r="H240" s="158">
        <v>2.9000000000000001E-2</v>
      </c>
      <c r="I240" s="159"/>
      <c r="L240" s="155"/>
      <c r="M240" s="160"/>
      <c r="U240" s="161"/>
      <c r="AT240" s="156" t="s">
        <v>182</v>
      </c>
      <c r="AU240" s="156" t="s">
        <v>84</v>
      </c>
      <c r="AV240" s="13" t="s">
        <v>84</v>
      </c>
      <c r="AW240" s="13" t="s">
        <v>37</v>
      </c>
      <c r="AX240" s="13" t="s">
        <v>75</v>
      </c>
      <c r="AY240" s="156" t="s">
        <v>172</v>
      </c>
    </row>
    <row r="241" spans="2:51" s="13" customFormat="1">
      <c r="B241" s="155"/>
      <c r="D241" s="149" t="s">
        <v>182</v>
      </c>
      <c r="E241" s="156" t="s">
        <v>19</v>
      </c>
      <c r="F241" s="157" t="s">
        <v>923</v>
      </c>
      <c r="H241" s="158">
        <v>7.1999999999999995E-2</v>
      </c>
      <c r="I241" s="159"/>
      <c r="L241" s="155"/>
      <c r="M241" s="160"/>
      <c r="U241" s="161"/>
      <c r="AT241" s="156" t="s">
        <v>182</v>
      </c>
      <c r="AU241" s="156" t="s">
        <v>84</v>
      </c>
      <c r="AV241" s="13" t="s">
        <v>84</v>
      </c>
      <c r="AW241" s="13" t="s">
        <v>37</v>
      </c>
      <c r="AX241" s="13" t="s">
        <v>75</v>
      </c>
      <c r="AY241" s="156" t="s">
        <v>172</v>
      </c>
    </row>
    <row r="242" spans="2:51" s="13" customFormat="1">
      <c r="B242" s="155"/>
      <c r="D242" s="149" t="s">
        <v>182</v>
      </c>
      <c r="E242" s="156" t="s">
        <v>19</v>
      </c>
      <c r="F242" s="157" t="s">
        <v>924</v>
      </c>
      <c r="H242" s="158">
        <v>1.9E-2</v>
      </c>
      <c r="I242" s="159"/>
      <c r="L242" s="155"/>
      <c r="M242" s="160"/>
      <c r="U242" s="161"/>
      <c r="AT242" s="156" t="s">
        <v>182</v>
      </c>
      <c r="AU242" s="156" t="s">
        <v>84</v>
      </c>
      <c r="AV242" s="13" t="s">
        <v>84</v>
      </c>
      <c r="AW242" s="13" t="s">
        <v>37</v>
      </c>
      <c r="AX242" s="13" t="s">
        <v>75</v>
      </c>
      <c r="AY242" s="156" t="s">
        <v>172</v>
      </c>
    </row>
    <row r="243" spans="2:51" s="12" customFormat="1">
      <c r="B243" s="148"/>
      <c r="D243" s="149" t="s">
        <v>182</v>
      </c>
      <c r="E243" s="150" t="s">
        <v>19</v>
      </c>
      <c r="F243" s="151" t="s">
        <v>925</v>
      </c>
      <c r="H243" s="150" t="s">
        <v>19</v>
      </c>
      <c r="I243" s="152"/>
      <c r="L243" s="148"/>
      <c r="M243" s="153"/>
      <c r="U243" s="154"/>
      <c r="AT243" s="150" t="s">
        <v>182</v>
      </c>
      <c r="AU243" s="150" t="s">
        <v>84</v>
      </c>
      <c r="AV243" s="12" t="s">
        <v>82</v>
      </c>
      <c r="AW243" s="12" t="s">
        <v>37</v>
      </c>
      <c r="AX243" s="12" t="s">
        <v>75</v>
      </c>
      <c r="AY243" s="150" t="s">
        <v>172</v>
      </c>
    </row>
    <row r="244" spans="2:51" s="13" customFormat="1">
      <c r="B244" s="155"/>
      <c r="D244" s="149" t="s">
        <v>182</v>
      </c>
      <c r="E244" s="156" t="s">
        <v>19</v>
      </c>
      <c r="F244" s="157" t="s">
        <v>926</v>
      </c>
      <c r="H244" s="158">
        <v>1.0999999999999999E-2</v>
      </c>
      <c r="I244" s="159"/>
      <c r="L244" s="155"/>
      <c r="M244" s="160"/>
      <c r="U244" s="161"/>
      <c r="AT244" s="156" t="s">
        <v>182</v>
      </c>
      <c r="AU244" s="156" t="s">
        <v>84</v>
      </c>
      <c r="AV244" s="13" t="s">
        <v>84</v>
      </c>
      <c r="AW244" s="13" t="s">
        <v>37</v>
      </c>
      <c r="AX244" s="13" t="s">
        <v>75</v>
      </c>
      <c r="AY244" s="156" t="s">
        <v>172</v>
      </c>
    </row>
    <row r="245" spans="2:51" s="13" customFormat="1">
      <c r="B245" s="155"/>
      <c r="D245" s="149" t="s">
        <v>182</v>
      </c>
      <c r="E245" s="156" t="s">
        <v>19</v>
      </c>
      <c r="F245" s="157" t="s">
        <v>927</v>
      </c>
      <c r="H245" s="158">
        <v>0.122</v>
      </c>
      <c r="I245" s="159"/>
      <c r="L245" s="155"/>
      <c r="M245" s="160"/>
      <c r="U245" s="161"/>
      <c r="AT245" s="156" t="s">
        <v>182</v>
      </c>
      <c r="AU245" s="156" t="s">
        <v>84</v>
      </c>
      <c r="AV245" s="13" t="s">
        <v>84</v>
      </c>
      <c r="AW245" s="13" t="s">
        <v>37</v>
      </c>
      <c r="AX245" s="13" t="s">
        <v>75</v>
      </c>
      <c r="AY245" s="156" t="s">
        <v>172</v>
      </c>
    </row>
    <row r="246" spans="2:51" s="13" customFormat="1">
      <c r="B246" s="155"/>
      <c r="D246" s="149" t="s">
        <v>182</v>
      </c>
      <c r="E246" s="156" t="s">
        <v>19</v>
      </c>
      <c r="F246" s="157" t="s">
        <v>928</v>
      </c>
      <c r="H246" s="158">
        <v>1.4999999999999999E-2</v>
      </c>
      <c r="I246" s="159"/>
      <c r="L246" s="155"/>
      <c r="M246" s="160"/>
      <c r="U246" s="161"/>
      <c r="AT246" s="156" t="s">
        <v>182</v>
      </c>
      <c r="AU246" s="156" t="s">
        <v>84</v>
      </c>
      <c r="AV246" s="13" t="s">
        <v>84</v>
      </c>
      <c r="AW246" s="13" t="s">
        <v>37</v>
      </c>
      <c r="AX246" s="13" t="s">
        <v>75</v>
      </c>
      <c r="AY246" s="156" t="s">
        <v>172</v>
      </c>
    </row>
    <row r="247" spans="2:51" s="13" customFormat="1">
      <c r="B247" s="155"/>
      <c r="D247" s="149" t="s">
        <v>182</v>
      </c>
      <c r="E247" s="156" t="s">
        <v>19</v>
      </c>
      <c r="F247" s="157" t="s">
        <v>929</v>
      </c>
      <c r="H247" s="158">
        <v>1.4999999999999999E-2</v>
      </c>
      <c r="I247" s="159"/>
      <c r="L247" s="155"/>
      <c r="M247" s="160"/>
      <c r="U247" s="161"/>
      <c r="AT247" s="156" t="s">
        <v>182</v>
      </c>
      <c r="AU247" s="156" t="s">
        <v>84</v>
      </c>
      <c r="AV247" s="13" t="s">
        <v>84</v>
      </c>
      <c r="AW247" s="13" t="s">
        <v>37</v>
      </c>
      <c r="AX247" s="13" t="s">
        <v>75</v>
      </c>
      <c r="AY247" s="156" t="s">
        <v>172</v>
      </c>
    </row>
    <row r="248" spans="2:51" s="13" customFormat="1">
      <c r="B248" s="155"/>
      <c r="D248" s="149" t="s">
        <v>182</v>
      </c>
      <c r="E248" s="156" t="s">
        <v>19</v>
      </c>
      <c r="F248" s="157" t="s">
        <v>930</v>
      </c>
      <c r="H248" s="158">
        <v>1.7999999999999999E-2</v>
      </c>
      <c r="I248" s="159"/>
      <c r="L248" s="155"/>
      <c r="M248" s="160"/>
      <c r="U248" s="161"/>
      <c r="AT248" s="156" t="s">
        <v>182</v>
      </c>
      <c r="AU248" s="156" t="s">
        <v>84</v>
      </c>
      <c r="AV248" s="13" t="s">
        <v>84</v>
      </c>
      <c r="AW248" s="13" t="s">
        <v>37</v>
      </c>
      <c r="AX248" s="13" t="s">
        <v>75</v>
      </c>
      <c r="AY248" s="156" t="s">
        <v>172</v>
      </c>
    </row>
    <row r="249" spans="2:51" s="13" customFormat="1">
      <c r="B249" s="155"/>
      <c r="D249" s="149" t="s">
        <v>182</v>
      </c>
      <c r="E249" s="156" t="s">
        <v>19</v>
      </c>
      <c r="F249" s="157" t="s">
        <v>931</v>
      </c>
      <c r="H249" s="158">
        <v>1.2E-2</v>
      </c>
      <c r="I249" s="159"/>
      <c r="L249" s="155"/>
      <c r="M249" s="160"/>
      <c r="U249" s="161"/>
      <c r="AT249" s="156" t="s">
        <v>182</v>
      </c>
      <c r="AU249" s="156" t="s">
        <v>84</v>
      </c>
      <c r="AV249" s="13" t="s">
        <v>84</v>
      </c>
      <c r="AW249" s="13" t="s">
        <v>37</v>
      </c>
      <c r="AX249" s="13" t="s">
        <v>75</v>
      </c>
      <c r="AY249" s="156" t="s">
        <v>172</v>
      </c>
    </row>
    <row r="250" spans="2:51" s="13" customFormat="1">
      <c r="B250" s="155"/>
      <c r="D250" s="149" t="s">
        <v>182</v>
      </c>
      <c r="E250" s="156" t="s">
        <v>19</v>
      </c>
      <c r="F250" s="157" t="s">
        <v>932</v>
      </c>
      <c r="H250" s="158">
        <v>1.6E-2</v>
      </c>
      <c r="I250" s="159"/>
      <c r="L250" s="155"/>
      <c r="M250" s="160"/>
      <c r="U250" s="161"/>
      <c r="AT250" s="156" t="s">
        <v>182</v>
      </c>
      <c r="AU250" s="156" t="s">
        <v>84</v>
      </c>
      <c r="AV250" s="13" t="s">
        <v>84</v>
      </c>
      <c r="AW250" s="13" t="s">
        <v>37</v>
      </c>
      <c r="AX250" s="13" t="s">
        <v>75</v>
      </c>
      <c r="AY250" s="156" t="s">
        <v>172</v>
      </c>
    </row>
    <row r="251" spans="2:51" s="12" customFormat="1">
      <c r="B251" s="148"/>
      <c r="D251" s="149" t="s">
        <v>182</v>
      </c>
      <c r="E251" s="150" t="s">
        <v>19</v>
      </c>
      <c r="F251" s="151" t="s">
        <v>933</v>
      </c>
      <c r="H251" s="150" t="s">
        <v>19</v>
      </c>
      <c r="I251" s="152"/>
      <c r="L251" s="148"/>
      <c r="M251" s="153"/>
      <c r="U251" s="154"/>
      <c r="AT251" s="150" t="s">
        <v>182</v>
      </c>
      <c r="AU251" s="150" t="s">
        <v>84</v>
      </c>
      <c r="AV251" s="12" t="s">
        <v>82</v>
      </c>
      <c r="AW251" s="12" t="s">
        <v>37</v>
      </c>
      <c r="AX251" s="12" t="s">
        <v>75</v>
      </c>
      <c r="AY251" s="150" t="s">
        <v>172</v>
      </c>
    </row>
    <row r="252" spans="2:51" s="13" customFormat="1">
      <c r="B252" s="155"/>
      <c r="D252" s="149" t="s">
        <v>182</v>
      </c>
      <c r="E252" s="156" t="s">
        <v>19</v>
      </c>
      <c r="F252" s="157" t="s">
        <v>934</v>
      </c>
      <c r="H252" s="158">
        <v>2.1999999999999999E-2</v>
      </c>
      <c r="I252" s="159"/>
      <c r="L252" s="155"/>
      <c r="M252" s="160"/>
      <c r="U252" s="161"/>
      <c r="AT252" s="156" t="s">
        <v>182</v>
      </c>
      <c r="AU252" s="156" t="s">
        <v>84</v>
      </c>
      <c r="AV252" s="13" t="s">
        <v>84</v>
      </c>
      <c r="AW252" s="13" t="s">
        <v>37</v>
      </c>
      <c r="AX252" s="13" t="s">
        <v>75</v>
      </c>
      <c r="AY252" s="156" t="s">
        <v>172</v>
      </c>
    </row>
    <row r="253" spans="2:51" s="13" customFormat="1">
      <c r="B253" s="155"/>
      <c r="D253" s="149" t="s">
        <v>182</v>
      </c>
      <c r="E253" s="156" t="s">
        <v>19</v>
      </c>
      <c r="F253" s="157" t="s">
        <v>935</v>
      </c>
      <c r="H253" s="158">
        <v>0.108</v>
      </c>
      <c r="I253" s="159"/>
      <c r="L253" s="155"/>
      <c r="M253" s="160"/>
      <c r="U253" s="161"/>
      <c r="AT253" s="156" t="s">
        <v>182</v>
      </c>
      <c r="AU253" s="156" t="s">
        <v>84</v>
      </c>
      <c r="AV253" s="13" t="s">
        <v>84</v>
      </c>
      <c r="AW253" s="13" t="s">
        <v>37</v>
      </c>
      <c r="AX253" s="13" t="s">
        <v>75</v>
      </c>
      <c r="AY253" s="156" t="s">
        <v>172</v>
      </c>
    </row>
    <row r="254" spans="2:51" s="13" customFormat="1">
      <c r="B254" s="155"/>
      <c r="D254" s="149" t="s">
        <v>182</v>
      </c>
      <c r="E254" s="156" t="s">
        <v>19</v>
      </c>
      <c r="F254" s="157" t="s">
        <v>928</v>
      </c>
      <c r="H254" s="158">
        <v>1.4999999999999999E-2</v>
      </c>
      <c r="I254" s="159"/>
      <c r="L254" s="155"/>
      <c r="M254" s="160"/>
      <c r="U254" s="161"/>
      <c r="AT254" s="156" t="s">
        <v>182</v>
      </c>
      <c r="AU254" s="156" t="s">
        <v>84</v>
      </c>
      <c r="AV254" s="13" t="s">
        <v>84</v>
      </c>
      <c r="AW254" s="13" t="s">
        <v>37</v>
      </c>
      <c r="AX254" s="13" t="s">
        <v>75</v>
      </c>
      <c r="AY254" s="156" t="s">
        <v>172</v>
      </c>
    </row>
    <row r="255" spans="2:51" s="13" customFormat="1">
      <c r="B255" s="155"/>
      <c r="D255" s="149" t="s">
        <v>182</v>
      </c>
      <c r="E255" s="156" t="s">
        <v>19</v>
      </c>
      <c r="F255" s="157" t="s">
        <v>936</v>
      </c>
      <c r="H255" s="158">
        <v>1.4999999999999999E-2</v>
      </c>
      <c r="I255" s="159"/>
      <c r="L255" s="155"/>
      <c r="M255" s="160"/>
      <c r="U255" s="161"/>
      <c r="AT255" s="156" t="s">
        <v>182</v>
      </c>
      <c r="AU255" s="156" t="s">
        <v>84</v>
      </c>
      <c r="AV255" s="13" t="s">
        <v>84</v>
      </c>
      <c r="AW255" s="13" t="s">
        <v>37</v>
      </c>
      <c r="AX255" s="13" t="s">
        <v>75</v>
      </c>
      <c r="AY255" s="156" t="s">
        <v>172</v>
      </c>
    </row>
    <row r="256" spans="2:51" s="13" customFormat="1">
      <c r="B256" s="155"/>
      <c r="D256" s="149" t="s">
        <v>182</v>
      </c>
      <c r="E256" s="156" t="s">
        <v>19</v>
      </c>
      <c r="F256" s="157" t="s">
        <v>930</v>
      </c>
      <c r="H256" s="158">
        <v>1.7999999999999999E-2</v>
      </c>
      <c r="I256" s="159"/>
      <c r="L256" s="155"/>
      <c r="M256" s="160"/>
      <c r="U256" s="161"/>
      <c r="AT256" s="156" t="s">
        <v>182</v>
      </c>
      <c r="AU256" s="156" t="s">
        <v>84</v>
      </c>
      <c r="AV256" s="13" t="s">
        <v>84</v>
      </c>
      <c r="AW256" s="13" t="s">
        <v>37</v>
      </c>
      <c r="AX256" s="13" t="s">
        <v>75</v>
      </c>
      <c r="AY256" s="156" t="s">
        <v>172</v>
      </c>
    </row>
    <row r="257" spans="2:65" s="13" customFormat="1">
      <c r="B257" s="155"/>
      <c r="D257" s="149" t="s">
        <v>182</v>
      </c>
      <c r="E257" s="156" t="s">
        <v>19</v>
      </c>
      <c r="F257" s="157" t="s">
        <v>931</v>
      </c>
      <c r="H257" s="158">
        <v>1.2E-2</v>
      </c>
      <c r="I257" s="159"/>
      <c r="L257" s="155"/>
      <c r="M257" s="160"/>
      <c r="U257" s="161"/>
      <c r="AT257" s="156" t="s">
        <v>182</v>
      </c>
      <c r="AU257" s="156" t="s">
        <v>84</v>
      </c>
      <c r="AV257" s="13" t="s">
        <v>84</v>
      </c>
      <c r="AW257" s="13" t="s">
        <v>37</v>
      </c>
      <c r="AX257" s="13" t="s">
        <v>75</v>
      </c>
      <c r="AY257" s="156" t="s">
        <v>172</v>
      </c>
    </row>
    <row r="258" spans="2:65" s="13" customFormat="1">
      <c r="B258" s="155"/>
      <c r="D258" s="149" t="s">
        <v>182</v>
      </c>
      <c r="E258" s="156" t="s">
        <v>19</v>
      </c>
      <c r="F258" s="157" t="s">
        <v>937</v>
      </c>
      <c r="H258" s="158">
        <v>1.2E-2</v>
      </c>
      <c r="I258" s="159"/>
      <c r="L258" s="155"/>
      <c r="M258" s="160"/>
      <c r="U258" s="161"/>
      <c r="AT258" s="156" t="s">
        <v>182</v>
      </c>
      <c r="AU258" s="156" t="s">
        <v>84</v>
      </c>
      <c r="AV258" s="13" t="s">
        <v>84</v>
      </c>
      <c r="AW258" s="13" t="s">
        <v>37</v>
      </c>
      <c r="AX258" s="13" t="s">
        <v>75</v>
      </c>
      <c r="AY258" s="156" t="s">
        <v>172</v>
      </c>
    </row>
    <row r="259" spans="2:65" s="13" customFormat="1">
      <c r="B259" s="155"/>
      <c r="D259" s="149" t="s">
        <v>182</v>
      </c>
      <c r="E259" s="156" t="s">
        <v>19</v>
      </c>
      <c r="F259" s="157" t="s">
        <v>938</v>
      </c>
      <c r="H259" s="158">
        <v>2.1000000000000001E-2</v>
      </c>
      <c r="I259" s="159"/>
      <c r="L259" s="155"/>
      <c r="M259" s="160"/>
      <c r="U259" s="161"/>
      <c r="AT259" s="156" t="s">
        <v>182</v>
      </c>
      <c r="AU259" s="156" t="s">
        <v>84</v>
      </c>
      <c r="AV259" s="13" t="s">
        <v>84</v>
      </c>
      <c r="AW259" s="13" t="s">
        <v>37</v>
      </c>
      <c r="AX259" s="13" t="s">
        <v>75</v>
      </c>
      <c r="AY259" s="156" t="s">
        <v>172</v>
      </c>
    </row>
    <row r="260" spans="2:65" s="13" customFormat="1">
      <c r="B260" s="155"/>
      <c r="D260" s="149" t="s">
        <v>182</v>
      </c>
      <c r="E260" s="156" t="s">
        <v>19</v>
      </c>
      <c r="F260" s="157" t="s">
        <v>939</v>
      </c>
      <c r="H260" s="158">
        <v>2.4E-2</v>
      </c>
      <c r="I260" s="159"/>
      <c r="L260" s="155"/>
      <c r="M260" s="160"/>
      <c r="U260" s="161"/>
      <c r="AT260" s="156" t="s">
        <v>182</v>
      </c>
      <c r="AU260" s="156" t="s">
        <v>84</v>
      </c>
      <c r="AV260" s="13" t="s">
        <v>84</v>
      </c>
      <c r="AW260" s="13" t="s">
        <v>37</v>
      </c>
      <c r="AX260" s="13" t="s">
        <v>75</v>
      </c>
      <c r="AY260" s="156" t="s">
        <v>172</v>
      </c>
    </row>
    <row r="261" spans="2:65" s="13" customFormat="1">
      <c r="B261" s="155"/>
      <c r="D261" s="149" t="s">
        <v>182</v>
      </c>
      <c r="E261" s="156" t="s">
        <v>19</v>
      </c>
      <c r="F261" s="157" t="s">
        <v>940</v>
      </c>
      <c r="H261" s="158">
        <v>2.7E-2</v>
      </c>
      <c r="I261" s="159"/>
      <c r="L261" s="155"/>
      <c r="M261" s="160"/>
      <c r="U261" s="161"/>
      <c r="AT261" s="156" t="s">
        <v>182</v>
      </c>
      <c r="AU261" s="156" t="s">
        <v>84</v>
      </c>
      <c r="AV261" s="13" t="s">
        <v>84</v>
      </c>
      <c r="AW261" s="13" t="s">
        <v>37</v>
      </c>
      <c r="AX261" s="13" t="s">
        <v>75</v>
      </c>
      <c r="AY261" s="156" t="s">
        <v>172</v>
      </c>
    </row>
    <row r="262" spans="2:65" s="14" customFormat="1">
      <c r="B262" s="162"/>
      <c r="D262" s="149" t="s">
        <v>182</v>
      </c>
      <c r="E262" s="163" t="s">
        <v>19</v>
      </c>
      <c r="F262" s="164" t="s">
        <v>185</v>
      </c>
      <c r="H262" s="165">
        <v>0.69799999999999995</v>
      </c>
      <c r="I262" s="166"/>
      <c r="L262" s="162"/>
      <c r="M262" s="167"/>
      <c r="U262" s="168"/>
      <c r="AT262" s="163" t="s">
        <v>182</v>
      </c>
      <c r="AU262" s="163" t="s">
        <v>84</v>
      </c>
      <c r="AV262" s="14" t="s">
        <v>179</v>
      </c>
      <c r="AW262" s="14" t="s">
        <v>37</v>
      </c>
      <c r="AX262" s="14" t="s">
        <v>82</v>
      </c>
      <c r="AY262" s="163" t="s">
        <v>172</v>
      </c>
    </row>
    <row r="263" spans="2:65" s="1" customFormat="1" ht="16.5" customHeight="1">
      <c r="B263" s="33"/>
      <c r="C263" s="179" t="s">
        <v>7</v>
      </c>
      <c r="D263" s="179" t="s">
        <v>836</v>
      </c>
      <c r="E263" s="180" t="s">
        <v>941</v>
      </c>
      <c r="F263" s="181" t="s">
        <v>942</v>
      </c>
      <c r="G263" s="182" t="s">
        <v>225</v>
      </c>
      <c r="H263" s="183">
        <v>6.3E-2</v>
      </c>
      <c r="I263" s="184"/>
      <c r="J263" s="185">
        <f>ROUND(I263*H263,2)</f>
        <v>0</v>
      </c>
      <c r="K263" s="181" t="s">
        <v>178</v>
      </c>
      <c r="L263" s="186"/>
      <c r="M263" s="187" t="s">
        <v>19</v>
      </c>
      <c r="N263" s="188" t="s">
        <v>46</v>
      </c>
      <c r="P263" s="140">
        <f>O263*H263</f>
        <v>0</v>
      </c>
      <c r="Q263" s="140">
        <v>0</v>
      </c>
      <c r="R263" s="140">
        <f>Q263*H263</f>
        <v>0</v>
      </c>
      <c r="S263" s="140">
        <v>0</v>
      </c>
      <c r="T263" s="140">
        <f>S263*H263</f>
        <v>0</v>
      </c>
      <c r="U263" s="141" t="s">
        <v>19</v>
      </c>
      <c r="AR263" s="142" t="s">
        <v>198</v>
      </c>
      <c r="AT263" s="142" t="s">
        <v>836</v>
      </c>
      <c r="AU263" s="142" t="s">
        <v>84</v>
      </c>
      <c r="AY263" s="18" t="s">
        <v>172</v>
      </c>
      <c r="BE263" s="143">
        <f>IF(N263="základní",J263,0)</f>
        <v>0</v>
      </c>
      <c r="BF263" s="143">
        <f>IF(N263="snížená",J263,0)</f>
        <v>0</v>
      </c>
      <c r="BG263" s="143">
        <f>IF(N263="zákl. přenesená",J263,0)</f>
        <v>0</v>
      </c>
      <c r="BH263" s="143">
        <f>IF(N263="sníž. přenesená",J263,0)</f>
        <v>0</v>
      </c>
      <c r="BI263" s="143">
        <f>IF(N263="nulová",J263,0)</f>
        <v>0</v>
      </c>
      <c r="BJ263" s="18" t="s">
        <v>82</v>
      </c>
      <c r="BK263" s="143">
        <f>ROUND(I263*H263,2)</f>
        <v>0</v>
      </c>
      <c r="BL263" s="18" t="s">
        <v>179</v>
      </c>
      <c r="BM263" s="142" t="s">
        <v>350</v>
      </c>
    </row>
    <row r="264" spans="2:65" s="1" customFormat="1">
      <c r="B264" s="33"/>
      <c r="D264" s="149" t="s">
        <v>943</v>
      </c>
      <c r="F264" s="189" t="s">
        <v>944</v>
      </c>
      <c r="I264" s="146"/>
      <c r="L264" s="33"/>
      <c r="M264" s="147"/>
      <c r="U264" s="54"/>
      <c r="AT264" s="18" t="s">
        <v>943</v>
      </c>
      <c r="AU264" s="18" t="s">
        <v>84</v>
      </c>
    </row>
    <row r="265" spans="2:65" s="1" customFormat="1" ht="16.5" customHeight="1">
      <c r="B265" s="33"/>
      <c r="C265" s="179" t="s">
        <v>241</v>
      </c>
      <c r="D265" s="179" t="s">
        <v>836</v>
      </c>
      <c r="E265" s="180" t="s">
        <v>945</v>
      </c>
      <c r="F265" s="181" t="s">
        <v>946</v>
      </c>
      <c r="G265" s="182" t="s">
        <v>225</v>
      </c>
      <c r="H265" s="183">
        <v>0.60799999999999998</v>
      </c>
      <c r="I265" s="184"/>
      <c r="J265" s="185">
        <f>ROUND(I265*H265,2)</f>
        <v>0</v>
      </c>
      <c r="K265" s="181" t="s">
        <v>178</v>
      </c>
      <c r="L265" s="186"/>
      <c r="M265" s="187" t="s">
        <v>19</v>
      </c>
      <c r="N265" s="188" t="s">
        <v>46</v>
      </c>
      <c r="P265" s="140">
        <f>O265*H265</f>
        <v>0</v>
      </c>
      <c r="Q265" s="140">
        <v>0</v>
      </c>
      <c r="R265" s="140">
        <f>Q265*H265</f>
        <v>0</v>
      </c>
      <c r="S265" s="140">
        <v>0</v>
      </c>
      <c r="T265" s="140">
        <f>S265*H265</f>
        <v>0</v>
      </c>
      <c r="U265" s="141" t="s">
        <v>19</v>
      </c>
      <c r="AR265" s="142" t="s">
        <v>198</v>
      </c>
      <c r="AT265" s="142" t="s">
        <v>836</v>
      </c>
      <c r="AU265" s="142" t="s">
        <v>84</v>
      </c>
      <c r="AY265" s="18" t="s">
        <v>172</v>
      </c>
      <c r="BE265" s="143">
        <f>IF(N265="základní",J265,0)</f>
        <v>0</v>
      </c>
      <c r="BF265" s="143">
        <f>IF(N265="snížená",J265,0)</f>
        <v>0</v>
      </c>
      <c r="BG265" s="143">
        <f>IF(N265="zákl. přenesená",J265,0)</f>
        <v>0</v>
      </c>
      <c r="BH265" s="143">
        <f>IF(N265="sníž. přenesená",J265,0)</f>
        <v>0</v>
      </c>
      <c r="BI265" s="143">
        <f>IF(N265="nulová",J265,0)</f>
        <v>0</v>
      </c>
      <c r="BJ265" s="18" t="s">
        <v>82</v>
      </c>
      <c r="BK265" s="143">
        <f>ROUND(I265*H265,2)</f>
        <v>0</v>
      </c>
      <c r="BL265" s="18" t="s">
        <v>179</v>
      </c>
      <c r="BM265" s="142" t="s">
        <v>358</v>
      </c>
    </row>
    <row r="266" spans="2:65" s="1" customFormat="1">
      <c r="B266" s="33"/>
      <c r="D266" s="149" t="s">
        <v>943</v>
      </c>
      <c r="F266" s="189" t="s">
        <v>947</v>
      </c>
      <c r="I266" s="146"/>
      <c r="L266" s="33"/>
      <c r="M266" s="147"/>
      <c r="U266" s="54"/>
      <c r="AT266" s="18" t="s">
        <v>943</v>
      </c>
      <c r="AU266" s="18" t="s">
        <v>84</v>
      </c>
    </row>
    <row r="267" spans="2:65" s="1" customFormat="1" ht="16.5" customHeight="1">
      <c r="B267" s="33"/>
      <c r="C267" s="179" t="s">
        <v>363</v>
      </c>
      <c r="D267" s="179" t="s">
        <v>836</v>
      </c>
      <c r="E267" s="180" t="s">
        <v>948</v>
      </c>
      <c r="F267" s="181" t="s">
        <v>949</v>
      </c>
      <c r="G267" s="182" t="s">
        <v>225</v>
      </c>
      <c r="H267" s="183">
        <v>2.7E-2</v>
      </c>
      <c r="I267" s="184"/>
      <c r="J267" s="185">
        <f>ROUND(I267*H267,2)</f>
        <v>0</v>
      </c>
      <c r="K267" s="181" t="s">
        <v>178</v>
      </c>
      <c r="L267" s="186"/>
      <c r="M267" s="187" t="s">
        <v>19</v>
      </c>
      <c r="N267" s="188" t="s">
        <v>46</v>
      </c>
      <c r="P267" s="140">
        <f>O267*H267</f>
        <v>0</v>
      </c>
      <c r="Q267" s="140">
        <v>0</v>
      </c>
      <c r="R267" s="140">
        <f>Q267*H267</f>
        <v>0</v>
      </c>
      <c r="S267" s="140">
        <v>0</v>
      </c>
      <c r="T267" s="140">
        <f>S267*H267</f>
        <v>0</v>
      </c>
      <c r="U267" s="141" t="s">
        <v>19</v>
      </c>
      <c r="AR267" s="142" t="s">
        <v>198</v>
      </c>
      <c r="AT267" s="142" t="s">
        <v>836</v>
      </c>
      <c r="AU267" s="142" t="s">
        <v>84</v>
      </c>
      <c r="AY267" s="18" t="s">
        <v>172</v>
      </c>
      <c r="BE267" s="143">
        <f>IF(N267="základní",J267,0)</f>
        <v>0</v>
      </c>
      <c r="BF267" s="143">
        <f>IF(N267="snížená",J267,0)</f>
        <v>0</v>
      </c>
      <c r="BG267" s="143">
        <f>IF(N267="zákl. přenesená",J267,0)</f>
        <v>0</v>
      </c>
      <c r="BH267" s="143">
        <f>IF(N267="sníž. přenesená",J267,0)</f>
        <v>0</v>
      </c>
      <c r="BI267" s="143">
        <f>IF(N267="nulová",J267,0)</f>
        <v>0</v>
      </c>
      <c r="BJ267" s="18" t="s">
        <v>82</v>
      </c>
      <c r="BK267" s="143">
        <f>ROUND(I267*H267,2)</f>
        <v>0</v>
      </c>
      <c r="BL267" s="18" t="s">
        <v>179</v>
      </c>
      <c r="BM267" s="142" t="s">
        <v>366</v>
      </c>
    </row>
    <row r="268" spans="2:65" s="1" customFormat="1">
      <c r="B268" s="33"/>
      <c r="D268" s="149" t="s">
        <v>943</v>
      </c>
      <c r="F268" s="189" t="s">
        <v>950</v>
      </c>
      <c r="I268" s="146"/>
      <c r="L268" s="33"/>
      <c r="M268" s="147"/>
      <c r="U268" s="54"/>
      <c r="AT268" s="18" t="s">
        <v>943</v>
      </c>
      <c r="AU268" s="18" t="s">
        <v>84</v>
      </c>
    </row>
    <row r="269" spans="2:65" s="1" customFormat="1" ht="24.2" customHeight="1">
      <c r="B269" s="33"/>
      <c r="C269" s="131" t="s">
        <v>263</v>
      </c>
      <c r="D269" s="131" t="s">
        <v>174</v>
      </c>
      <c r="E269" s="132" t="s">
        <v>951</v>
      </c>
      <c r="F269" s="133" t="s">
        <v>952</v>
      </c>
      <c r="G269" s="134" t="s">
        <v>225</v>
      </c>
      <c r="H269" s="135">
        <v>1.0089999999999999</v>
      </c>
      <c r="I269" s="136"/>
      <c r="J269" s="137">
        <f>ROUND(I269*H269,2)</f>
        <v>0</v>
      </c>
      <c r="K269" s="133" t="s">
        <v>178</v>
      </c>
      <c r="L269" s="33"/>
      <c r="M269" s="138" t="s">
        <v>19</v>
      </c>
      <c r="N269" s="139" t="s">
        <v>46</v>
      </c>
      <c r="P269" s="140">
        <f>O269*H269</f>
        <v>0</v>
      </c>
      <c r="Q269" s="140">
        <v>0</v>
      </c>
      <c r="R269" s="140">
        <f>Q269*H269</f>
        <v>0</v>
      </c>
      <c r="S269" s="140">
        <v>0</v>
      </c>
      <c r="T269" s="140">
        <f>S269*H269</f>
        <v>0</v>
      </c>
      <c r="U269" s="141" t="s">
        <v>19</v>
      </c>
      <c r="AR269" s="142" t="s">
        <v>179</v>
      </c>
      <c r="AT269" s="142" t="s">
        <v>174</v>
      </c>
      <c r="AU269" s="142" t="s">
        <v>84</v>
      </c>
      <c r="AY269" s="18" t="s">
        <v>172</v>
      </c>
      <c r="BE269" s="143">
        <f>IF(N269="základní",J269,0)</f>
        <v>0</v>
      </c>
      <c r="BF269" s="143">
        <f>IF(N269="snížená",J269,0)</f>
        <v>0</v>
      </c>
      <c r="BG269" s="143">
        <f>IF(N269="zákl. přenesená",J269,0)</f>
        <v>0</v>
      </c>
      <c r="BH269" s="143">
        <f>IF(N269="sníž. přenesená",J269,0)</f>
        <v>0</v>
      </c>
      <c r="BI269" s="143">
        <f>IF(N269="nulová",J269,0)</f>
        <v>0</v>
      </c>
      <c r="BJ269" s="18" t="s">
        <v>82</v>
      </c>
      <c r="BK269" s="143">
        <f>ROUND(I269*H269,2)</f>
        <v>0</v>
      </c>
      <c r="BL269" s="18" t="s">
        <v>179</v>
      </c>
      <c r="BM269" s="142" t="s">
        <v>371</v>
      </c>
    </row>
    <row r="270" spans="2:65" s="1" customFormat="1">
      <c r="B270" s="33"/>
      <c r="D270" s="144" t="s">
        <v>180</v>
      </c>
      <c r="F270" s="145" t="s">
        <v>953</v>
      </c>
      <c r="I270" s="146"/>
      <c r="L270" s="33"/>
      <c r="M270" s="147"/>
      <c r="U270" s="54"/>
      <c r="AT270" s="18" t="s">
        <v>180</v>
      </c>
      <c r="AU270" s="18" t="s">
        <v>84</v>
      </c>
    </row>
    <row r="271" spans="2:65" s="12" customFormat="1">
      <c r="B271" s="148"/>
      <c r="D271" s="149" t="s">
        <v>182</v>
      </c>
      <c r="E271" s="150" t="s">
        <v>19</v>
      </c>
      <c r="F271" s="151" t="s">
        <v>861</v>
      </c>
      <c r="H271" s="150" t="s">
        <v>19</v>
      </c>
      <c r="I271" s="152"/>
      <c r="L271" s="148"/>
      <c r="M271" s="153"/>
      <c r="U271" s="154"/>
      <c r="AT271" s="150" t="s">
        <v>182</v>
      </c>
      <c r="AU271" s="150" t="s">
        <v>84</v>
      </c>
      <c r="AV271" s="12" t="s">
        <v>82</v>
      </c>
      <c r="AW271" s="12" t="s">
        <v>37</v>
      </c>
      <c r="AX271" s="12" t="s">
        <v>75</v>
      </c>
      <c r="AY271" s="150" t="s">
        <v>172</v>
      </c>
    </row>
    <row r="272" spans="2:65" s="12" customFormat="1">
      <c r="B272" s="148"/>
      <c r="D272" s="149" t="s">
        <v>182</v>
      </c>
      <c r="E272" s="150" t="s">
        <v>19</v>
      </c>
      <c r="F272" s="151" t="s">
        <v>954</v>
      </c>
      <c r="H272" s="150" t="s">
        <v>19</v>
      </c>
      <c r="I272" s="152"/>
      <c r="L272" s="148"/>
      <c r="M272" s="153"/>
      <c r="U272" s="154"/>
      <c r="AT272" s="150" t="s">
        <v>182</v>
      </c>
      <c r="AU272" s="150" t="s">
        <v>84</v>
      </c>
      <c r="AV272" s="12" t="s">
        <v>82</v>
      </c>
      <c r="AW272" s="12" t="s">
        <v>37</v>
      </c>
      <c r="AX272" s="12" t="s">
        <v>75</v>
      </c>
      <c r="AY272" s="150" t="s">
        <v>172</v>
      </c>
    </row>
    <row r="273" spans="2:65" s="13" customFormat="1">
      <c r="B273" s="155"/>
      <c r="D273" s="149" t="s">
        <v>182</v>
      </c>
      <c r="E273" s="156" t="s">
        <v>19</v>
      </c>
      <c r="F273" s="157" t="s">
        <v>955</v>
      </c>
      <c r="H273" s="158">
        <v>8.3000000000000004E-2</v>
      </c>
      <c r="I273" s="159"/>
      <c r="L273" s="155"/>
      <c r="M273" s="160"/>
      <c r="U273" s="161"/>
      <c r="AT273" s="156" t="s">
        <v>182</v>
      </c>
      <c r="AU273" s="156" t="s">
        <v>84</v>
      </c>
      <c r="AV273" s="13" t="s">
        <v>84</v>
      </c>
      <c r="AW273" s="13" t="s">
        <v>37</v>
      </c>
      <c r="AX273" s="13" t="s">
        <v>75</v>
      </c>
      <c r="AY273" s="156" t="s">
        <v>172</v>
      </c>
    </row>
    <row r="274" spans="2:65" s="13" customFormat="1">
      <c r="B274" s="155"/>
      <c r="D274" s="149" t="s">
        <v>182</v>
      </c>
      <c r="E274" s="156" t="s">
        <v>19</v>
      </c>
      <c r="F274" s="157" t="s">
        <v>956</v>
      </c>
      <c r="H274" s="158">
        <v>2.5000000000000001E-2</v>
      </c>
      <c r="I274" s="159"/>
      <c r="L274" s="155"/>
      <c r="M274" s="160"/>
      <c r="U274" s="161"/>
      <c r="AT274" s="156" t="s">
        <v>182</v>
      </c>
      <c r="AU274" s="156" t="s">
        <v>84</v>
      </c>
      <c r="AV274" s="13" t="s">
        <v>84</v>
      </c>
      <c r="AW274" s="13" t="s">
        <v>37</v>
      </c>
      <c r="AX274" s="13" t="s">
        <v>75</v>
      </c>
      <c r="AY274" s="156" t="s">
        <v>172</v>
      </c>
    </row>
    <row r="275" spans="2:65" s="13" customFormat="1">
      <c r="B275" s="155"/>
      <c r="D275" s="149" t="s">
        <v>182</v>
      </c>
      <c r="E275" s="156" t="s">
        <v>19</v>
      </c>
      <c r="F275" s="157" t="s">
        <v>957</v>
      </c>
      <c r="H275" s="158">
        <v>3.6999999999999998E-2</v>
      </c>
      <c r="I275" s="159"/>
      <c r="L275" s="155"/>
      <c r="M275" s="160"/>
      <c r="U275" s="161"/>
      <c r="AT275" s="156" t="s">
        <v>182</v>
      </c>
      <c r="AU275" s="156" t="s">
        <v>84</v>
      </c>
      <c r="AV275" s="13" t="s">
        <v>84</v>
      </c>
      <c r="AW275" s="13" t="s">
        <v>37</v>
      </c>
      <c r="AX275" s="13" t="s">
        <v>75</v>
      </c>
      <c r="AY275" s="156" t="s">
        <v>172</v>
      </c>
    </row>
    <row r="276" spans="2:65" s="13" customFormat="1">
      <c r="B276" s="155"/>
      <c r="D276" s="149" t="s">
        <v>182</v>
      </c>
      <c r="E276" s="156" t="s">
        <v>19</v>
      </c>
      <c r="F276" s="157" t="s">
        <v>958</v>
      </c>
      <c r="H276" s="158">
        <v>4.8000000000000001E-2</v>
      </c>
      <c r="I276" s="159"/>
      <c r="L276" s="155"/>
      <c r="M276" s="160"/>
      <c r="U276" s="161"/>
      <c r="AT276" s="156" t="s">
        <v>182</v>
      </c>
      <c r="AU276" s="156" t="s">
        <v>84</v>
      </c>
      <c r="AV276" s="13" t="s">
        <v>84</v>
      </c>
      <c r="AW276" s="13" t="s">
        <v>37</v>
      </c>
      <c r="AX276" s="13" t="s">
        <v>75</v>
      </c>
      <c r="AY276" s="156" t="s">
        <v>172</v>
      </c>
    </row>
    <row r="277" spans="2:65" s="13" customFormat="1">
      <c r="B277" s="155"/>
      <c r="D277" s="149" t="s">
        <v>182</v>
      </c>
      <c r="E277" s="156" t="s">
        <v>19</v>
      </c>
      <c r="F277" s="157" t="s">
        <v>959</v>
      </c>
      <c r="H277" s="158">
        <v>7.1999999999999995E-2</v>
      </c>
      <c r="I277" s="159"/>
      <c r="L277" s="155"/>
      <c r="M277" s="160"/>
      <c r="U277" s="161"/>
      <c r="AT277" s="156" t="s">
        <v>182</v>
      </c>
      <c r="AU277" s="156" t="s">
        <v>84</v>
      </c>
      <c r="AV277" s="13" t="s">
        <v>84</v>
      </c>
      <c r="AW277" s="13" t="s">
        <v>37</v>
      </c>
      <c r="AX277" s="13" t="s">
        <v>75</v>
      </c>
      <c r="AY277" s="156" t="s">
        <v>172</v>
      </c>
    </row>
    <row r="278" spans="2:65" s="13" customFormat="1">
      <c r="B278" s="155"/>
      <c r="D278" s="149" t="s">
        <v>182</v>
      </c>
      <c r="E278" s="156" t="s">
        <v>19</v>
      </c>
      <c r="F278" s="157" t="s">
        <v>960</v>
      </c>
      <c r="H278" s="158">
        <v>0.10299999999999999</v>
      </c>
      <c r="I278" s="159"/>
      <c r="L278" s="155"/>
      <c r="M278" s="160"/>
      <c r="U278" s="161"/>
      <c r="AT278" s="156" t="s">
        <v>182</v>
      </c>
      <c r="AU278" s="156" t="s">
        <v>84</v>
      </c>
      <c r="AV278" s="13" t="s">
        <v>84</v>
      </c>
      <c r="AW278" s="13" t="s">
        <v>37</v>
      </c>
      <c r="AX278" s="13" t="s">
        <v>75</v>
      </c>
      <c r="AY278" s="156" t="s">
        <v>172</v>
      </c>
    </row>
    <row r="279" spans="2:65" s="13" customFormat="1">
      <c r="B279" s="155"/>
      <c r="D279" s="149" t="s">
        <v>182</v>
      </c>
      <c r="E279" s="156" t="s">
        <v>19</v>
      </c>
      <c r="F279" s="157" t="s">
        <v>961</v>
      </c>
      <c r="H279" s="158">
        <v>0.10100000000000001</v>
      </c>
      <c r="I279" s="159"/>
      <c r="L279" s="155"/>
      <c r="M279" s="160"/>
      <c r="U279" s="161"/>
      <c r="AT279" s="156" t="s">
        <v>182</v>
      </c>
      <c r="AU279" s="156" t="s">
        <v>84</v>
      </c>
      <c r="AV279" s="13" t="s">
        <v>84</v>
      </c>
      <c r="AW279" s="13" t="s">
        <v>37</v>
      </c>
      <c r="AX279" s="13" t="s">
        <v>75</v>
      </c>
      <c r="AY279" s="156" t="s">
        <v>172</v>
      </c>
    </row>
    <row r="280" spans="2:65" s="13" customFormat="1">
      <c r="B280" s="155"/>
      <c r="D280" s="149" t="s">
        <v>182</v>
      </c>
      <c r="E280" s="156" t="s">
        <v>19</v>
      </c>
      <c r="F280" s="157" t="s">
        <v>962</v>
      </c>
      <c r="H280" s="158">
        <v>3.4000000000000002E-2</v>
      </c>
      <c r="I280" s="159"/>
      <c r="L280" s="155"/>
      <c r="M280" s="160"/>
      <c r="U280" s="161"/>
      <c r="AT280" s="156" t="s">
        <v>182</v>
      </c>
      <c r="AU280" s="156" t="s">
        <v>84</v>
      </c>
      <c r="AV280" s="13" t="s">
        <v>84</v>
      </c>
      <c r="AW280" s="13" t="s">
        <v>37</v>
      </c>
      <c r="AX280" s="13" t="s">
        <v>75</v>
      </c>
      <c r="AY280" s="156" t="s">
        <v>172</v>
      </c>
    </row>
    <row r="281" spans="2:65" s="13" customFormat="1">
      <c r="B281" s="155"/>
      <c r="D281" s="149" t="s">
        <v>182</v>
      </c>
      <c r="E281" s="156" t="s">
        <v>19</v>
      </c>
      <c r="F281" s="157" t="s">
        <v>963</v>
      </c>
      <c r="H281" s="158">
        <v>4.1000000000000002E-2</v>
      </c>
      <c r="I281" s="159"/>
      <c r="L281" s="155"/>
      <c r="M281" s="160"/>
      <c r="U281" s="161"/>
      <c r="AT281" s="156" t="s">
        <v>182</v>
      </c>
      <c r="AU281" s="156" t="s">
        <v>84</v>
      </c>
      <c r="AV281" s="13" t="s">
        <v>84</v>
      </c>
      <c r="AW281" s="13" t="s">
        <v>37</v>
      </c>
      <c r="AX281" s="13" t="s">
        <v>75</v>
      </c>
      <c r="AY281" s="156" t="s">
        <v>172</v>
      </c>
    </row>
    <row r="282" spans="2:65" s="12" customFormat="1">
      <c r="B282" s="148"/>
      <c r="D282" s="149" t="s">
        <v>182</v>
      </c>
      <c r="E282" s="150" t="s">
        <v>19</v>
      </c>
      <c r="F282" s="151" t="s">
        <v>964</v>
      </c>
      <c r="H282" s="150" t="s">
        <v>19</v>
      </c>
      <c r="I282" s="152"/>
      <c r="L282" s="148"/>
      <c r="M282" s="153"/>
      <c r="U282" s="154"/>
      <c r="AT282" s="150" t="s">
        <v>182</v>
      </c>
      <c r="AU282" s="150" t="s">
        <v>84</v>
      </c>
      <c r="AV282" s="12" t="s">
        <v>82</v>
      </c>
      <c r="AW282" s="12" t="s">
        <v>37</v>
      </c>
      <c r="AX282" s="12" t="s">
        <v>75</v>
      </c>
      <c r="AY282" s="150" t="s">
        <v>172</v>
      </c>
    </row>
    <row r="283" spans="2:65" s="13" customFormat="1">
      <c r="B283" s="155"/>
      <c r="D283" s="149" t="s">
        <v>182</v>
      </c>
      <c r="E283" s="156" t="s">
        <v>19</v>
      </c>
      <c r="F283" s="157" t="s">
        <v>965</v>
      </c>
      <c r="H283" s="158">
        <v>0.186</v>
      </c>
      <c r="I283" s="159"/>
      <c r="L283" s="155"/>
      <c r="M283" s="160"/>
      <c r="U283" s="161"/>
      <c r="AT283" s="156" t="s">
        <v>182</v>
      </c>
      <c r="AU283" s="156" t="s">
        <v>84</v>
      </c>
      <c r="AV283" s="13" t="s">
        <v>84</v>
      </c>
      <c r="AW283" s="13" t="s">
        <v>37</v>
      </c>
      <c r="AX283" s="13" t="s">
        <v>75</v>
      </c>
      <c r="AY283" s="156" t="s">
        <v>172</v>
      </c>
    </row>
    <row r="284" spans="2:65" s="12" customFormat="1">
      <c r="B284" s="148"/>
      <c r="D284" s="149" t="s">
        <v>182</v>
      </c>
      <c r="E284" s="150" t="s">
        <v>19</v>
      </c>
      <c r="F284" s="151" t="s">
        <v>966</v>
      </c>
      <c r="H284" s="150" t="s">
        <v>19</v>
      </c>
      <c r="I284" s="152"/>
      <c r="L284" s="148"/>
      <c r="M284" s="153"/>
      <c r="U284" s="154"/>
      <c r="AT284" s="150" t="s">
        <v>182</v>
      </c>
      <c r="AU284" s="150" t="s">
        <v>84</v>
      </c>
      <c r="AV284" s="12" t="s">
        <v>82</v>
      </c>
      <c r="AW284" s="12" t="s">
        <v>37</v>
      </c>
      <c r="AX284" s="12" t="s">
        <v>75</v>
      </c>
      <c r="AY284" s="150" t="s">
        <v>172</v>
      </c>
    </row>
    <row r="285" spans="2:65" s="13" customFormat="1">
      <c r="B285" s="155"/>
      <c r="D285" s="149" t="s">
        <v>182</v>
      </c>
      <c r="E285" s="156" t="s">
        <v>19</v>
      </c>
      <c r="F285" s="157" t="s">
        <v>967</v>
      </c>
      <c r="H285" s="158">
        <v>0.27900000000000003</v>
      </c>
      <c r="I285" s="159"/>
      <c r="L285" s="155"/>
      <c r="M285" s="160"/>
      <c r="U285" s="161"/>
      <c r="AT285" s="156" t="s">
        <v>182</v>
      </c>
      <c r="AU285" s="156" t="s">
        <v>84</v>
      </c>
      <c r="AV285" s="13" t="s">
        <v>84</v>
      </c>
      <c r="AW285" s="13" t="s">
        <v>37</v>
      </c>
      <c r="AX285" s="13" t="s">
        <v>75</v>
      </c>
      <c r="AY285" s="156" t="s">
        <v>172</v>
      </c>
    </row>
    <row r="286" spans="2:65" s="14" customFormat="1">
      <c r="B286" s="162"/>
      <c r="D286" s="149" t="s">
        <v>182</v>
      </c>
      <c r="E286" s="163" t="s">
        <v>19</v>
      </c>
      <c r="F286" s="164" t="s">
        <v>185</v>
      </c>
      <c r="H286" s="165">
        <v>1.0089999999999999</v>
      </c>
      <c r="I286" s="166"/>
      <c r="L286" s="162"/>
      <c r="M286" s="167"/>
      <c r="U286" s="168"/>
      <c r="AT286" s="163" t="s">
        <v>182</v>
      </c>
      <c r="AU286" s="163" t="s">
        <v>84</v>
      </c>
      <c r="AV286" s="14" t="s">
        <v>179</v>
      </c>
      <c r="AW286" s="14" t="s">
        <v>37</v>
      </c>
      <c r="AX286" s="14" t="s">
        <v>82</v>
      </c>
      <c r="AY286" s="163" t="s">
        <v>172</v>
      </c>
    </row>
    <row r="287" spans="2:65" s="1" customFormat="1" ht="16.5" customHeight="1">
      <c r="B287" s="33"/>
      <c r="C287" s="179" t="s">
        <v>388</v>
      </c>
      <c r="D287" s="179" t="s">
        <v>836</v>
      </c>
      <c r="E287" s="180" t="s">
        <v>968</v>
      </c>
      <c r="F287" s="181" t="s">
        <v>969</v>
      </c>
      <c r="G287" s="182" t="s">
        <v>225</v>
      </c>
      <c r="H287" s="183">
        <v>1.0089999999999999</v>
      </c>
      <c r="I287" s="184"/>
      <c r="J287" s="185">
        <f>ROUND(I287*H287,2)</f>
        <v>0</v>
      </c>
      <c r="K287" s="181" t="s">
        <v>178</v>
      </c>
      <c r="L287" s="186"/>
      <c r="M287" s="187" t="s">
        <v>19</v>
      </c>
      <c r="N287" s="188" t="s">
        <v>46</v>
      </c>
      <c r="P287" s="140">
        <f>O287*H287</f>
        <v>0</v>
      </c>
      <c r="Q287" s="140">
        <v>0</v>
      </c>
      <c r="R287" s="140">
        <f>Q287*H287</f>
        <v>0</v>
      </c>
      <c r="S287" s="140">
        <v>0</v>
      </c>
      <c r="T287" s="140">
        <f>S287*H287</f>
        <v>0</v>
      </c>
      <c r="U287" s="141" t="s">
        <v>19</v>
      </c>
      <c r="AR287" s="142" t="s">
        <v>198</v>
      </c>
      <c r="AT287" s="142" t="s">
        <v>836</v>
      </c>
      <c r="AU287" s="142" t="s">
        <v>84</v>
      </c>
      <c r="AY287" s="18" t="s">
        <v>172</v>
      </c>
      <c r="BE287" s="143">
        <f>IF(N287="základní",J287,0)</f>
        <v>0</v>
      </c>
      <c r="BF287" s="143">
        <f>IF(N287="snížená",J287,0)</f>
        <v>0</v>
      </c>
      <c r="BG287" s="143">
        <f>IF(N287="zákl. přenesená",J287,0)</f>
        <v>0</v>
      </c>
      <c r="BH287" s="143">
        <f>IF(N287="sníž. přenesená",J287,0)</f>
        <v>0</v>
      </c>
      <c r="BI287" s="143">
        <f>IF(N287="nulová",J287,0)</f>
        <v>0</v>
      </c>
      <c r="BJ287" s="18" t="s">
        <v>82</v>
      </c>
      <c r="BK287" s="143">
        <f>ROUND(I287*H287,2)</f>
        <v>0</v>
      </c>
      <c r="BL287" s="18" t="s">
        <v>179</v>
      </c>
      <c r="BM287" s="142" t="s">
        <v>391</v>
      </c>
    </row>
    <row r="288" spans="2:65" s="1" customFormat="1">
      <c r="B288" s="33"/>
      <c r="D288" s="149" t="s">
        <v>943</v>
      </c>
      <c r="F288" s="189" t="s">
        <v>970</v>
      </c>
      <c r="I288" s="146"/>
      <c r="L288" s="33"/>
      <c r="M288" s="147"/>
      <c r="U288" s="54"/>
      <c r="AT288" s="18" t="s">
        <v>943</v>
      </c>
      <c r="AU288" s="18" t="s">
        <v>84</v>
      </c>
    </row>
    <row r="289" spans="2:65" s="1" customFormat="1" ht="24.2" customHeight="1">
      <c r="B289" s="33"/>
      <c r="C289" s="131" t="s">
        <v>272</v>
      </c>
      <c r="D289" s="131" t="s">
        <v>174</v>
      </c>
      <c r="E289" s="132" t="s">
        <v>971</v>
      </c>
      <c r="F289" s="133" t="s">
        <v>972</v>
      </c>
      <c r="G289" s="134" t="s">
        <v>177</v>
      </c>
      <c r="H289" s="135">
        <v>12.06</v>
      </c>
      <c r="I289" s="136"/>
      <c r="J289" s="137">
        <f>ROUND(I289*H289,2)</f>
        <v>0</v>
      </c>
      <c r="K289" s="133" t="s">
        <v>178</v>
      </c>
      <c r="L289" s="33"/>
      <c r="M289" s="138" t="s">
        <v>19</v>
      </c>
      <c r="N289" s="139" t="s">
        <v>46</v>
      </c>
      <c r="P289" s="140">
        <f>O289*H289</f>
        <v>0</v>
      </c>
      <c r="Q289" s="140">
        <v>0</v>
      </c>
      <c r="R289" s="140">
        <f>Q289*H289</f>
        <v>0</v>
      </c>
      <c r="S289" s="140">
        <v>0</v>
      </c>
      <c r="T289" s="140">
        <f>S289*H289</f>
        <v>0</v>
      </c>
      <c r="U289" s="141" t="s">
        <v>19</v>
      </c>
      <c r="AR289" s="142" t="s">
        <v>179</v>
      </c>
      <c r="AT289" s="142" t="s">
        <v>174</v>
      </c>
      <c r="AU289" s="142" t="s">
        <v>84</v>
      </c>
      <c r="AY289" s="18" t="s">
        <v>172</v>
      </c>
      <c r="BE289" s="143">
        <f>IF(N289="základní",J289,0)</f>
        <v>0</v>
      </c>
      <c r="BF289" s="143">
        <f>IF(N289="snížená",J289,0)</f>
        <v>0</v>
      </c>
      <c r="BG289" s="143">
        <f>IF(N289="zákl. přenesená",J289,0)</f>
        <v>0</v>
      </c>
      <c r="BH289" s="143">
        <f>IF(N289="sníž. přenesená",J289,0)</f>
        <v>0</v>
      </c>
      <c r="BI289" s="143">
        <f>IF(N289="nulová",J289,0)</f>
        <v>0</v>
      </c>
      <c r="BJ289" s="18" t="s">
        <v>82</v>
      </c>
      <c r="BK289" s="143">
        <f>ROUND(I289*H289,2)</f>
        <v>0</v>
      </c>
      <c r="BL289" s="18" t="s">
        <v>179</v>
      </c>
      <c r="BM289" s="142" t="s">
        <v>403</v>
      </c>
    </row>
    <row r="290" spans="2:65" s="1" customFormat="1">
      <c r="B290" s="33"/>
      <c r="D290" s="144" t="s">
        <v>180</v>
      </c>
      <c r="F290" s="145" t="s">
        <v>973</v>
      </c>
      <c r="I290" s="146"/>
      <c r="L290" s="33"/>
      <c r="M290" s="147"/>
      <c r="U290" s="54"/>
      <c r="AT290" s="18" t="s">
        <v>180</v>
      </c>
      <c r="AU290" s="18" t="s">
        <v>84</v>
      </c>
    </row>
    <row r="291" spans="2:65" s="12" customFormat="1">
      <c r="B291" s="148"/>
      <c r="D291" s="149" t="s">
        <v>182</v>
      </c>
      <c r="E291" s="150" t="s">
        <v>19</v>
      </c>
      <c r="F291" s="151" t="s">
        <v>895</v>
      </c>
      <c r="H291" s="150" t="s">
        <v>19</v>
      </c>
      <c r="I291" s="152"/>
      <c r="L291" s="148"/>
      <c r="M291" s="153"/>
      <c r="U291" s="154"/>
      <c r="AT291" s="150" t="s">
        <v>182</v>
      </c>
      <c r="AU291" s="150" t="s">
        <v>84</v>
      </c>
      <c r="AV291" s="12" t="s">
        <v>82</v>
      </c>
      <c r="AW291" s="12" t="s">
        <v>37</v>
      </c>
      <c r="AX291" s="12" t="s">
        <v>75</v>
      </c>
      <c r="AY291" s="150" t="s">
        <v>172</v>
      </c>
    </row>
    <row r="292" spans="2:65" s="12" customFormat="1">
      <c r="B292" s="148"/>
      <c r="D292" s="149" t="s">
        <v>182</v>
      </c>
      <c r="E292" s="150" t="s">
        <v>19</v>
      </c>
      <c r="F292" s="151" t="s">
        <v>249</v>
      </c>
      <c r="H292" s="150" t="s">
        <v>19</v>
      </c>
      <c r="I292" s="152"/>
      <c r="L292" s="148"/>
      <c r="M292" s="153"/>
      <c r="U292" s="154"/>
      <c r="AT292" s="150" t="s">
        <v>182</v>
      </c>
      <c r="AU292" s="150" t="s">
        <v>84</v>
      </c>
      <c r="AV292" s="12" t="s">
        <v>82</v>
      </c>
      <c r="AW292" s="12" t="s">
        <v>37</v>
      </c>
      <c r="AX292" s="12" t="s">
        <v>75</v>
      </c>
      <c r="AY292" s="150" t="s">
        <v>172</v>
      </c>
    </row>
    <row r="293" spans="2:65" s="13" customFormat="1">
      <c r="B293" s="155"/>
      <c r="D293" s="149" t="s">
        <v>182</v>
      </c>
      <c r="E293" s="156" t="s">
        <v>19</v>
      </c>
      <c r="F293" s="157" t="s">
        <v>974</v>
      </c>
      <c r="H293" s="158">
        <v>12.06</v>
      </c>
      <c r="I293" s="159"/>
      <c r="L293" s="155"/>
      <c r="M293" s="160"/>
      <c r="U293" s="161"/>
      <c r="AT293" s="156" t="s">
        <v>182</v>
      </c>
      <c r="AU293" s="156" t="s">
        <v>84</v>
      </c>
      <c r="AV293" s="13" t="s">
        <v>84</v>
      </c>
      <c r="AW293" s="13" t="s">
        <v>37</v>
      </c>
      <c r="AX293" s="13" t="s">
        <v>75</v>
      </c>
      <c r="AY293" s="156" t="s">
        <v>172</v>
      </c>
    </row>
    <row r="294" spans="2:65" s="14" customFormat="1">
      <c r="B294" s="162"/>
      <c r="D294" s="149" t="s">
        <v>182</v>
      </c>
      <c r="E294" s="163" t="s">
        <v>19</v>
      </c>
      <c r="F294" s="164" t="s">
        <v>185</v>
      </c>
      <c r="H294" s="165">
        <v>12.06</v>
      </c>
      <c r="I294" s="166"/>
      <c r="L294" s="162"/>
      <c r="M294" s="167"/>
      <c r="U294" s="168"/>
      <c r="AT294" s="163" t="s">
        <v>182</v>
      </c>
      <c r="AU294" s="163" t="s">
        <v>84</v>
      </c>
      <c r="AV294" s="14" t="s">
        <v>179</v>
      </c>
      <c r="AW294" s="14" t="s">
        <v>37</v>
      </c>
      <c r="AX294" s="14" t="s">
        <v>82</v>
      </c>
      <c r="AY294" s="163" t="s">
        <v>172</v>
      </c>
    </row>
    <row r="295" spans="2:65" s="1" customFormat="1" ht="24.2" customHeight="1">
      <c r="B295" s="33"/>
      <c r="C295" s="131" t="s">
        <v>410</v>
      </c>
      <c r="D295" s="131" t="s">
        <v>174</v>
      </c>
      <c r="E295" s="132" t="s">
        <v>975</v>
      </c>
      <c r="F295" s="133" t="s">
        <v>976</v>
      </c>
      <c r="G295" s="134" t="s">
        <v>177</v>
      </c>
      <c r="H295" s="135">
        <v>31.65</v>
      </c>
      <c r="I295" s="136"/>
      <c r="J295" s="137">
        <f>ROUND(I295*H295,2)</f>
        <v>0</v>
      </c>
      <c r="K295" s="133" t="s">
        <v>178</v>
      </c>
      <c r="L295" s="33"/>
      <c r="M295" s="138" t="s">
        <v>19</v>
      </c>
      <c r="N295" s="139" t="s">
        <v>46</v>
      </c>
      <c r="P295" s="140">
        <f>O295*H295</f>
        <v>0</v>
      </c>
      <c r="Q295" s="140">
        <v>0</v>
      </c>
      <c r="R295" s="140">
        <f>Q295*H295</f>
        <v>0</v>
      </c>
      <c r="S295" s="140">
        <v>0</v>
      </c>
      <c r="T295" s="140">
        <f>S295*H295</f>
        <v>0</v>
      </c>
      <c r="U295" s="141" t="s">
        <v>19</v>
      </c>
      <c r="AR295" s="142" t="s">
        <v>179</v>
      </c>
      <c r="AT295" s="142" t="s">
        <v>174</v>
      </c>
      <c r="AU295" s="142" t="s">
        <v>84</v>
      </c>
      <c r="AY295" s="18" t="s">
        <v>172</v>
      </c>
      <c r="BE295" s="143">
        <f>IF(N295="základní",J295,0)</f>
        <v>0</v>
      </c>
      <c r="BF295" s="143">
        <f>IF(N295="snížená",J295,0)</f>
        <v>0</v>
      </c>
      <c r="BG295" s="143">
        <f>IF(N295="zákl. přenesená",J295,0)</f>
        <v>0</v>
      </c>
      <c r="BH295" s="143">
        <f>IF(N295="sníž. přenesená",J295,0)</f>
        <v>0</v>
      </c>
      <c r="BI295" s="143">
        <f>IF(N295="nulová",J295,0)</f>
        <v>0</v>
      </c>
      <c r="BJ295" s="18" t="s">
        <v>82</v>
      </c>
      <c r="BK295" s="143">
        <f>ROUND(I295*H295,2)</f>
        <v>0</v>
      </c>
      <c r="BL295" s="18" t="s">
        <v>179</v>
      </c>
      <c r="BM295" s="142" t="s">
        <v>413</v>
      </c>
    </row>
    <row r="296" spans="2:65" s="1" customFormat="1">
      <c r="B296" s="33"/>
      <c r="D296" s="144" t="s">
        <v>180</v>
      </c>
      <c r="F296" s="145" t="s">
        <v>977</v>
      </c>
      <c r="I296" s="146"/>
      <c r="L296" s="33"/>
      <c r="M296" s="147"/>
      <c r="U296" s="54"/>
      <c r="AT296" s="18" t="s">
        <v>180</v>
      </c>
      <c r="AU296" s="18" t="s">
        <v>84</v>
      </c>
    </row>
    <row r="297" spans="2:65" s="12" customFormat="1">
      <c r="B297" s="148"/>
      <c r="D297" s="149" t="s">
        <v>182</v>
      </c>
      <c r="E297" s="150" t="s">
        <v>19</v>
      </c>
      <c r="F297" s="151" t="s">
        <v>861</v>
      </c>
      <c r="H297" s="150" t="s">
        <v>19</v>
      </c>
      <c r="I297" s="152"/>
      <c r="L297" s="148"/>
      <c r="M297" s="153"/>
      <c r="U297" s="154"/>
      <c r="AT297" s="150" t="s">
        <v>182</v>
      </c>
      <c r="AU297" s="150" t="s">
        <v>84</v>
      </c>
      <c r="AV297" s="12" t="s">
        <v>82</v>
      </c>
      <c r="AW297" s="12" t="s">
        <v>37</v>
      </c>
      <c r="AX297" s="12" t="s">
        <v>75</v>
      </c>
      <c r="AY297" s="150" t="s">
        <v>172</v>
      </c>
    </row>
    <row r="298" spans="2:65" s="12" customFormat="1">
      <c r="B298" s="148"/>
      <c r="D298" s="149" t="s">
        <v>182</v>
      </c>
      <c r="E298" s="150" t="s">
        <v>19</v>
      </c>
      <c r="F298" s="151" t="s">
        <v>244</v>
      </c>
      <c r="H298" s="150" t="s">
        <v>19</v>
      </c>
      <c r="I298" s="152"/>
      <c r="L298" s="148"/>
      <c r="M298" s="153"/>
      <c r="U298" s="154"/>
      <c r="AT298" s="150" t="s">
        <v>182</v>
      </c>
      <c r="AU298" s="150" t="s">
        <v>84</v>
      </c>
      <c r="AV298" s="12" t="s">
        <v>82</v>
      </c>
      <c r="AW298" s="12" t="s">
        <v>37</v>
      </c>
      <c r="AX298" s="12" t="s">
        <v>75</v>
      </c>
      <c r="AY298" s="150" t="s">
        <v>172</v>
      </c>
    </row>
    <row r="299" spans="2:65" s="13" customFormat="1">
      <c r="B299" s="155"/>
      <c r="D299" s="149" t="s">
        <v>182</v>
      </c>
      <c r="E299" s="156" t="s">
        <v>19</v>
      </c>
      <c r="F299" s="157" t="s">
        <v>978</v>
      </c>
      <c r="H299" s="158">
        <v>14.4</v>
      </c>
      <c r="I299" s="159"/>
      <c r="L299" s="155"/>
      <c r="M299" s="160"/>
      <c r="U299" s="161"/>
      <c r="AT299" s="156" t="s">
        <v>182</v>
      </c>
      <c r="AU299" s="156" t="s">
        <v>84</v>
      </c>
      <c r="AV299" s="13" t="s">
        <v>84</v>
      </c>
      <c r="AW299" s="13" t="s">
        <v>37</v>
      </c>
      <c r="AX299" s="13" t="s">
        <v>75</v>
      </c>
      <c r="AY299" s="156" t="s">
        <v>172</v>
      </c>
    </row>
    <row r="300" spans="2:65" s="12" customFormat="1">
      <c r="B300" s="148"/>
      <c r="D300" s="149" t="s">
        <v>182</v>
      </c>
      <c r="E300" s="150" t="s">
        <v>19</v>
      </c>
      <c r="F300" s="151" t="s">
        <v>249</v>
      </c>
      <c r="H300" s="150" t="s">
        <v>19</v>
      </c>
      <c r="I300" s="152"/>
      <c r="L300" s="148"/>
      <c r="M300" s="153"/>
      <c r="U300" s="154"/>
      <c r="AT300" s="150" t="s">
        <v>182</v>
      </c>
      <c r="AU300" s="150" t="s">
        <v>84</v>
      </c>
      <c r="AV300" s="12" t="s">
        <v>82</v>
      </c>
      <c r="AW300" s="12" t="s">
        <v>37</v>
      </c>
      <c r="AX300" s="12" t="s">
        <v>75</v>
      </c>
      <c r="AY300" s="150" t="s">
        <v>172</v>
      </c>
    </row>
    <row r="301" spans="2:65" s="13" customFormat="1">
      <c r="B301" s="155"/>
      <c r="D301" s="149" t="s">
        <v>182</v>
      </c>
      <c r="E301" s="156" t="s">
        <v>19</v>
      </c>
      <c r="F301" s="157" t="s">
        <v>979</v>
      </c>
      <c r="H301" s="158">
        <v>8.625</v>
      </c>
      <c r="I301" s="159"/>
      <c r="L301" s="155"/>
      <c r="M301" s="160"/>
      <c r="U301" s="161"/>
      <c r="AT301" s="156" t="s">
        <v>182</v>
      </c>
      <c r="AU301" s="156" t="s">
        <v>84</v>
      </c>
      <c r="AV301" s="13" t="s">
        <v>84</v>
      </c>
      <c r="AW301" s="13" t="s">
        <v>37</v>
      </c>
      <c r="AX301" s="13" t="s">
        <v>75</v>
      </c>
      <c r="AY301" s="156" t="s">
        <v>172</v>
      </c>
    </row>
    <row r="302" spans="2:65" s="12" customFormat="1">
      <c r="B302" s="148"/>
      <c r="D302" s="149" t="s">
        <v>182</v>
      </c>
      <c r="E302" s="150" t="s">
        <v>19</v>
      </c>
      <c r="F302" s="151" t="s">
        <v>256</v>
      </c>
      <c r="H302" s="150" t="s">
        <v>19</v>
      </c>
      <c r="I302" s="152"/>
      <c r="L302" s="148"/>
      <c r="M302" s="153"/>
      <c r="U302" s="154"/>
      <c r="AT302" s="150" t="s">
        <v>182</v>
      </c>
      <c r="AU302" s="150" t="s">
        <v>84</v>
      </c>
      <c r="AV302" s="12" t="s">
        <v>82</v>
      </c>
      <c r="AW302" s="12" t="s">
        <v>37</v>
      </c>
      <c r="AX302" s="12" t="s">
        <v>75</v>
      </c>
      <c r="AY302" s="150" t="s">
        <v>172</v>
      </c>
    </row>
    <row r="303" spans="2:65" s="13" customFormat="1">
      <c r="B303" s="155"/>
      <c r="D303" s="149" t="s">
        <v>182</v>
      </c>
      <c r="E303" s="156" t="s">
        <v>19</v>
      </c>
      <c r="F303" s="157" t="s">
        <v>979</v>
      </c>
      <c r="H303" s="158">
        <v>8.625</v>
      </c>
      <c r="I303" s="159"/>
      <c r="L303" s="155"/>
      <c r="M303" s="160"/>
      <c r="U303" s="161"/>
      <c r="AT303" s="156" t="s">
        <v>182</v>
      </c>
      <c r="AU303" s="156" t="s">
        <v>84</v>
      </c>
      <c r="AV303" s="13" t="s">
        <v>84</v>
      </c>
      <c r="AW303" s="13" t="s">
        <v>37</v>
      </c>
      <c r="AX303" s="13" t="s">
        <v>75</v>
      </c>
      <c r="AY303" s="156" t="s">
        <v>172</v>
      </c>
    </row>
    <row r="304" spans="2:65" s="14" customFormat="1">
      <c r="B304" s="162"/>
      <c r="D304" s="149" t="s">
        <v>182</v>
      </c>
      <c r="E304" s="163" t="s">
        <v>19</v>
      </c>
      <c r="F304" s="164" t="s">
        <v>185</v>
      </c>
      <c r="H304" s="165">
        <v>31.65</v>
      </c>
      <c r="I304" s="166"/>
      <c r="L304" s="162"/>
      <c r="M304" s="167"/>
      <c r="U304" s="168"/>
      <c r="AT304" s="163" t="s">
        <v>182</v>
      </c>
      <c r="AU304" s="163" t="s">
        <v>84</v>
      </c>
      <c r="AV304" s="14" t="s">
        <v>179</v>
      </c>
      <c r="AW304" s="14" t="s">
        <v>37</v>
      </c>
      <c r="AX304" s="14" t="s">
        <v>82</v>
      </c>
      <c r="AY304" s="163" t="s">
        <v>172</v>
      </c>
    </row>
    <row r="305" spans="2:65" s="1" customFormat="1" ht="24.2" customHeight="1">
      <c r="B305" s="33"/>
      <c r="C305" s="131" t="s">
        <v>284</v>
      </c>
      <c r="D305" s="131" t="s">
        <v>174</v>
      </c>
      <c r="E305" s="132" t="s">
        <v>980</v>
      </c>
      <c r="F305" s="133" t="s">
        <v>981</v>
      </c>
      <c r="G305" s="134" t="s">
        <v>177</v>
      </c>
      <c r="H305" s="135">
        <v>94.83</v>
      </c>
      <c r="I305" s="136"/>
      <c r="J305" s="137">
        <f>ROUND(I305*H305,2)</f>
        <v>0</v>
      </c>
      <c r="K305" s="133" t="s">
        <v>178</v>
      </c>
      <c r="L305" s="33"/>
      <c r="M305" s="138" t="s">
        <v>19</v>
      </c>
      <c r="N305" s="139" t="s">
        <v>46</v>
      </c>
      <c r="P305" s="140">
        <f>O305*H305</f>
        <v>0</v>
      </c>
      <c r="Q305" s="140">
        <v>0</v>
      </c>
      <c r="R305" s="140">
        <f>Q305*H305</f>
        <v>0</v>
      </c>
      <c r="S305" s="140">
        <v>0</v>
      </c>
      <c r="T305" s="140">
        <f>S305*H305</f>
        <v>0</v>
      </c>
      <c r="U305" s="141" t="s">
        <v>19</v>
      </c>
      <c r="AR305" s="142" t="s">
        <v>179</v>
      </c>
      <c r="AT305" s="142" t="s">
        <v>174</v>
      </c>
      <c r="AU305" s="142" t="s">
        <v>84</v>
      </c>
      <c r="AY305" s="18" t="s">
        <v>172</v>
      </c>
      <c r="BE305" s="143">
        <f>IF(N305="základní",J305,0)</f>
        <v>0</v>
      </c>
      <c r="BF305" s="143">
        <f>IF(N305="snížená",J305,0)</f>
        <v>0</v>
      </c>
      <c r="BG305" s="143">
        <f>IF(N305="zákl. přenesená",J305,0)</f>
        <v>0</v>
      </c>
      <c r="BH305" s="143">
        <f>IF(N305="sníž. přenesená",J305,0)</f>
        <v>0</v>
      </c>
      <c r="BI305" s="143">
        <f>IF(N305="nulová",J305,0)</f>
        <v>0</v>
      </c>
      <c r="BJ305" s="18" t="s">
        <v>82</v>
      </c>
      <c r="BK305" s="143">
        <f>ROUND(I305*H305,2)</f>
        <v>0</v>
      </c>
      <c r="BL305" s="18" t="s">
        <v>179</v>
      </c>
      <c r="BM305" s="142" t="s">
        <v>419</v>
      </c>
    </row>
    <row r="306" spans="2:65" s="1" customFormat="1">
      <c r="B306" s="33"/>
      <c r="D306" s="144" t="s">
        <v>180</v>
      </c>
      <c r="F306" s="145" t="s">
        <v>982</v>
      </c>
      <c r="I306" s="146"/>
      <c r="L306" s="33"/>
      <c r="M306" s="147"/>
      <c r="U306" s="54"/>
      <c r="AT306" s="18" t="s">
        <v>180</v>
      </c>
      <c r="AU306" s="18" t="s">
        <v>84</v>
      </c>
    </row>
    <row r="307" spans="2:65" s="12" customFormat="1">
      <c r="B307" s="148"/>
      <c r="D307" s="149" t="s">
        <v>182</v>
      </c>
      <c r="E307" s="150" t="s">
        <v>19</v>
      </c>
      <c r="F307" s="151" t="s">
        <v>861</v>
      </c>
      <c r="H307" s="150" t="s">
        <v>19</v>
      </c>
      <c r="I307" s="152"/>
      <c r="L307" s="148"/>
      <c r="M307" s="153"/>
      <c r="U307" s="154"/>
      <c r="AT307" s="150" t="s">
        <v>182</v>
      </c>
      <c r="AU307" s="150" t="s">
        <v>84</v>
      </c>
      <c r="AV307" s="12" t="s">
        <v>82</v>
      </c>
      <c r="AW307" s="12" t="s">
        <v>37</v>
      </c>
      <c r="AX307" s="12" t="s">
        <v>75</v>
      </c>
      <c r="AY307" s="150" t="s">
        <v>172</v>
      </c>
    </row>
    <row r="308" spans="2:65" s="12" customFormat="1">
      <c r="B308" s="148"/>
      <c r="D308" s="149" t="s">
        <v>182</v>
      </c>
      <c r="E308" s="150" t="s">
        <v>19</v>
      </c>
      <c r="F308" s="151" t="s">
        <v>244</v>
      </c>
      <c r="H308" s="150" t="s">
        <v>19</v>
      </c>
      <c r="I308" s="152"/>
      <c r="L308" s="148"/>
      <c r="M308" s="153"/>
      <c r="U308" s="154"/>
      <c r="AT308" s="150" t="s">
        <v>182</v>
      </c>
      <c r="AU308" s="150" t="s">
        <v>84</v>
      </c>
      <c r="AV308" s="12" t="s">
        <v>82</v>
      </c>
      <c r="AW308" s="12" t="s">
        <v>37</v>
      </c>
      <c r="AX308" s="12" t="s">
        <v>75</v>
      </c>
      <c r="AY308" s="150" t="s">
        <v>172</v>
      </c>
    </row>
    <row r="309" spans="2:65" s="13" customFormat="1">
      <c r="B309" s="155"/>
      <c r="D309" s="149" t="s">
        <v>182</v>
      </c>
      <c r="E309" s="156" t="s">
        <v>19</v>
      </c>
      <c r="F309" s="157" t="s">
        <v>983</v>
      </c>
      <c r="H309" s="158">
        <v>16.774999999999999</v>
      </c>
      <c r="I309" s="159"/>
      <c r="L309" s="155"/>
      <c r="M309" s="160"/>
      <c r="U309" s="161"/>
      <c r="AT309" s="156" t="s">
        <v>182</v>
      </c>
      <c r="AU309" s="156" t="s">
        <v>84</v>
      </c>
      <c r="AV309" s="13" t="s">
        <v>84</v>
      </c>
      <c r="AW309" s="13" t="s">
        <v>37</v>
      </c>
      <c r="AX309" s="13" t="s">
        <v>75</v>
      </c>
      <c r="AY309" s="156" t="s">
        <v>172</v>
      </c>
    </row>
    <row r="310" spans="2:65" s="15" customFormat="1">
      <c r="B310" s="169"/>
      <c r="D310" s="149" t="s">
        <v>182</v>
      </c>
      <c r="E310" s="170" t="s">
        <v>19</v>
      </c>
      <c r="F310" s="171" t="s">
        <v>248</v>
      </c>
      <c r="H310" s="172">
        <v>16.774999999999999</v>
      </c>
      <c r="I310" s="173"/>
      <c r="L310" s="169"/>
      <c r="M310" s="174"/>
      <c r="U310" s="175"/>
      <c r="AT310" s="170" t="s">
        <v>182</v>
      </c>
      <c r="AU310" s="170" t="s">
        <v>84</v>
      </c>
      <c r="AV310" s="15" t="s">
        <v>92</v>
      </c>
      <c r="AW310" s="15" t="s">
        <v>37</v>
      </c>
      <c r="AX310" s="15" t="s">
        <v>75</v>
      </c>
      <c r="AY310" s="170" t="s">
        <v>172</v>
      </c>
    </row>
    <row r="311" spans="2:65" s="12" customFormat="1">
      <c r="B311" s="148"/>
      <c r="D311" s="149" t="s">
        <v>182</v>
      </c>
      <c r="E311" s="150" t="s">
        <v>19</v>
      </c>
      <c r="F311" s="151" t="s">
        <v>249</v>
      </c>
      <c r="H311" s="150" t="s">
        <v>19</v>
      </c>
      <c r="I311" s="152"/>
      <c r="L311" s="148"/>
      <c r="M311" s="153"/>
      <c r="U311" s="154"/>
      <c r="AT311" s="150" t="s">
        <v>182</v>
      </c>
      <c r="AU311" s="150" t="s">
        <v>84</v>
      </c>
      <c r="AV311" s="12" t="s">
        <v>82</v>
      </c>
      <c r="AW311" s="12" t="s">
        <v>37</v>
      </c>
      <c r="AX311" s="12" t="s">
        <v>75</v>
      </c>
      <c r="AY311" s="150" t="s">
        <v>172</v>
      </c>
    </row>
    <row r="312" spans="2:65" s="13" customFormat="1">
      <c r="B312" s="155"/>
      <c r="D312" s="149" t="s">
        <v>182</v>
      </c>
      <c r="E312" s="156" t="s">
        <v>19</v>
      </c>
      <c r="F312" s="157" t="s">
        <v>984</v>
      </c>
      <c r="H312" s="158">
        <v>46.564999999999998</v>
      </c>
      <c r="I312" s="159"/>
      <c r="L312" s="155"/>
      <c r="M312" s="160"/>
      <c r="U312" s="161"/>
      <c r="AT312" s="156" t="s">
        <v>182</v>
      </c>
      <c r="AU312" s="156" t="s">
        <v>84</v>
      </c>
      <c r="AV312" s="13" t="s">
        <v>84</v>
      </c>
      <c r="AW312" s="13" t="s">
        <v>37</v>
      </c>
      <c r="AX312" s="13" t="s">
        <v>75</v>
      </c>
      <c r="AY312" s="156" t="s">
        <v>172</v>
      </c>
    </row>
    <row r="313" spans="2:65" s="15" customFormat="1">
      <c r="B313" s="169"/>
      <c r="D313" s="149" t="s">
        <v>182</v>
      </c>
      <c r="E313" s="170" t="s">
        <v>19</v>
      </c>
      <c r="F313" s="171" t="s">
        <v>248</v>
      </c>
      <c r="H313" s="172">
        <v>46.564999999999998</v>
      </c>
      <c r="I313" s="173"/>
      <c r="L313" s="169"/>
      <c r="M313" s="174"/>
      <c r="U313" s="175"/>
      <c r="AT313" s="170" t="s">
        <v>182</v>
      </c>
      <c r="AU313" s="170" t="s">
        <v>84</v>
      </c>
      <c r="AV313" s="15" t="s">
        <v>92</v>
      </c>
      <c r="AW313" s="15" t="s">
        <v>37</v>
      </c>
      <c r="AX313" s="15" t="s">
        <v>75</v>
      </c>
      <c r="AY313" s="170" t="s">
        <v>172</v>
      </c>
    </row>
    <row r="314" spans="2:65" s="12" customFormat="1">
      <c r="B314" s="148"/>
      <c r="D314" s="149" t="s">
        <v>182</v>
      </c>
      <c r="E314" s="150" t="s">
        <v>19</v>
      </c>
      <c r="F314" s="151" t="s">
        <v>256</v>
      </c>
      <c r="H314" s="150" t="s">
        <v>19</v>
      </c>
      <c r="I314" s="152"/>
      <c r="L314" s="148"/>
      <c r="M314" s="153"/>
      <c r="U314" s="154"/>
      <c r="AT314" s="150" t="s">
        <v>182</v>
      </c>
      <c r="AU314" s="150" t="s">
        <v>84</v>
      </c>
      <c r="AV314" s="12" t="s">
        <v>82</v>
      </c>
      <c r="AW314" s="12" t="s">
        <v>37</v>
      </c>
      <c r="AX314" s="12" t="s">
        <v>75</v>
      </c>
      <c r="AY314" s="150" t="s">
        <v>172</v>
      </c>
    </row>
    <row r="315" spans="2:65" s="13" customFormat="1">
      <c r="B315" s="155"/>
      <c r="D315" s="149" t="s">
        <v>182</v>
      </c>
      <c r="E315" s="156" t="s">
        <v>19</v>
      </c>
      <c r="F315" s="157" t="s">
        <v>985</v>
      </c>
      <c r="H315" s="158">
        <v>27.805</v>
      </c>
      <c r="I315" s="159"/>
      <c r="L315" s="155"/>
      <c r="M315" s="160"/>
      <c r="U315" s="161"/>
      <c r="AT315" s="156" t="s">
        <v>182</v>
      </c>
      <c r="AU315" s="156" t="s">
        <v>84</v>
      </c>
      <c r="AV315" s="13" t="s">
        <v>84</v>
      </c>
      <c r="AW315" s="13" t="s">
        <v>37</v>
      </c>
      <c r="AX315" s="13" t="s">
        <v>75</v>
      </c>
      <c r="AY315" s="156" t="s">
        <v>172</v>
      </c>
    </row>
    <row r="316" spans="2:65" s="13" customFormat="1">
      <c r="B316" s="155"/>
      <c r="D316" s="149" t="s">
        <v>182</v>
      </c>
      <c r="E316" s="156" t="s">
        <v>19</v>
      </c>
      <c r="F316" s="157" t="s">
        <v>986</v>
      </c>
      <c r="H316" s="158">
        <v>3.6850000000000001</v>
      </c>
      <c r="I316" s="159"/>
      <c r="L316" s="155"/>
      <c r="M316" s="160"/>
      <c r="U316" s="161"/>
      <c r="AT316" s="156" t="s">
        <v>182</v>
      </c>
      <c r="AU316" s="156" t="s">
        <v>84</v>
      </c>
      <c r="AV316" s="13" t="s">
        <v>84</v>
      </c>
      <c r="AW316" s="13" t="s">
        <v>37</v>
      </c>
      <c r="AX316" s="13" t="s">
        <v>75</v>
      </c>
      <c r="AY316" s="156" t="s">
        <v>172</v>
      </c>
    </row>
    <row r="317" spans="2:65" s="15" customFormat="1">
      <c r="B317" s="169"/>
      <c r="D317" s="149" t="s">
        <v>182</v>
      </c>
      <c r="E317" s="170" t="s">
        <v>19</v>
      </c>
      <c r="F317" s="171" t="s">
        <v>248</v>
      </c>
      <c r="H317" s="172">
        <v>31.49</v>
      </c>
      <c r="I317" s="173"/>
      <c r="L317" s="169"/>
      <c r="M317" s="174"/>
      <c r="U317" s="175"/>
      <c r="AT317" s="170" t="s">
        <v>182</v>
      </c>
      <c r="AU317" s="170" t="s">
        <v>84</v>
      </c>
      <c r="AV317" s="15" t="s">
        <v>92</v>
      </c>
      <c r="AW317" s="15" t="s">
        <v>37</v>
      </c>
      <c r="AX317" s="15" t="s">
        <v>75</v>
      </c>
      <c r="AY317" s="170" t="s">
        <v>172</v>
      </c>
    </row>
    <row r="318" spans="2:65" s="14" customFormat="1">
      <c r="B318" s="162"/>
      <c r="D318" s="149" t="s">
        <v>182</v>
      </c>
      <c r="E318" s="163" t="s">
        <v>19</v>
      </c>
      <c r="F318" s="164" t="s">
        <v>185</v>
      </c>
      <c r="H318" s="165">
        <v>94.83</v>
      </c>
      <c r="I318" s="166"/>
      <c r="L318" s="162"/>
      <c r="M318" s="167"/>
      <c r="U318" s="168"/>
      <c r="AT318" s="163" t="s">
        <v>182</v>
      </c>
      <c r="AU318" s="163" t="s">
        <v>84</v>
      </c>
      <c r="AV318" s="14" t="s">
        <v>179</v>
      </c>
      <c r="AW318" s="14" t="s">
        <v>37</v>
      </c>
      <c r="AX318" s="14" t="s">
        <v>82</v>
      </c>
      <c r="AY318" s="163" t="s">
        <v>172</v>
      </c>
    </row>
    <row r="319" spans="2:65" s="1" customFormat="1" ht="24.2" customHeight="1">
      <c r="B319" s="33"/>
      <c r="C319" s="131" t="s">
        <v>423</v>
      </c>
      <c r="D319" s="131" t="s">
        <v>174</v>
      </c>
      <c r="E319" s="132" t="s">
        <v>987</v>
      </c>
      <c r="F319" s="133" t="s">
        <v>988</v>
      </c>
      <c r="G319" s="134" t="s">
        <v>177</v>
      </c>
      <c r="H319" s="135">
        <v>790.37900000000002</v>
      </c>
      <c r="I319" s="136"/>
      <c r="J319" s="137">
        <f>ROUND(I319*H319,2)</f>
        <v>0</v>
      </c>
      <c r="K319" s="133" t="s">
        <v>178</v>
      </c>
      <c r="L319" s="33"/>
      <c r="M319" s="138" t="s">
        <v>19</v>
      </c>
      <c r="N319" s="139" t="s">
        <v>46</v>
      </c>
      <c r="P319" s="140">
        <f>O319*H319</f>
        <v>0</v>
      </c>
      <c r="Q319" s="140">
        <v>0</v>
      </c>
      <c r="R319" s="140">
        <f>Q319*H319</f>
        <v>0</v>
      </c>
      <c r="S319" s="140">
        <v>0</v>
      </c>
      <c r="T319" s="140">
        <f>S319*H319</f>
        <v>0</v>
      </c>
      <c r="U319" s="141" t="s">
        <v>19</v>
      </c>
      <c r="AR319" s="142" t="s">
        <v>179</v>
      </c>
      <c r="AT319" s="142" t="s">
        <v>174</v>
      </c>
      <c r="AU319" s="142" t="s">
        <v>84</v>
      </c>
      <c r="AY319" s="18" t="s">
        <v>172</v>
      </c>
      <c r="BE319" s="143">
        <f>IF(N319="základní",J319,0)</f>
        <v>0</v>
      </c>
      <c r="BF319" s="143">
        <f>IF(N319="snížená",J319,0)</f>
        <v>0</v>
      </c>
      <c r="BG319" s="143">
        <f>IF(N319="zákl. přenesená",J319,0)</f>
        <v>0</v>
      </c>
      <c r="BH319" s="143">
        <f>IF(N319="sníž. přenesená",J319,0)</f>
        <v>0</v>
      </c>
      <c r="BI319" s="143">
        <f>IF(N319="nulová",J319,0)</f>
        <v>0</v>
      </c>
      <c r="BJ319" s="18" t="s">
        <v>82</v>
      </c>
      <c r="BK319" s="143">
        <f>ROUND(I319*H319,2)</f>
        <v>0</v>
      </c>
      <c r="BL319" s="18" t="s">
        <v>179</v>
      </c>
      <c r="BM319" s="142" t="s">
        <v>426</v>
      </c>
    </row>
    <row r="320" spans="2:65" s="1" customFormat="1">
      <c r="B320" s="33"/>
      <c r="D320" s="144" t="s">
        <v>180</v>
      </c>
      <c r="F320" s="145" t="s">
        <v>989</v>
      </c>
      <c r="I320" s="146"/>
      <c r="L320" s="33"/>
      <c r="M320" s="147"/>
      <c r="U320" s="54"/>
      <c r="AT320" s="18" t="s">
        <v>180</v>
      </c>
      <c r="AU320" s="18" t="s">
        <v>84</v>
      </c>
    </row>
    <row r="321" spans="2:51" s="12" customFormat="1">
      <c r="B321" s="148"/>
      <c r="D321" s="149" t="s">
        <v>182</v>
      </c>
      <c r="E321" s="150" t="s">
        <v>19</v>
      </c>
      <c r="F321" s="151" t="s">
        <v>861</v>
      </c>
      <c r="H321" s="150" t="s">
        <v>19</v>
      </c>
      <c r="I321" s="152"/>
      <c r="L321" s="148"/>
      <c r="M321" s="153"/>
      <c r="U321" s="154"/>
      <c r="AT321" s="150" t="s">
        <v>182</v>
      </c>
      <c r="AU321" s="150" t="s">
        <v>84</v>
      </c>
      <c r="AV321" s="12" t="s">
        <v>82</v>
      </c>
      <c r="AW321" s="12" t="s">
        <v>37</v>
      </c>
      <c r="AX321" s="12" t="s">
        <v>75</v>
      </c>
      <c r="AY321" s="150" t="s">
        <v>172</v>
      </c>
    </row>
    <row r="322" spans="2:51" s="12" customFormat="1">
      <c r="B322" s="148"/>
      <c r="D322" s="149" t="s">
        <v>182</v>
      </c>
      <c r="E322" s="150" t="s">
        <v>19</v>
      </c>
      <c r="F322" s="151" t="s">
        <v>244</v>
      </c>
      <c r="H322" s="150" t="s">
        <v>19</v>
      </c>
      <c r="I322" s="152"/>
      <c r="L322" s="148"/>
      <c r="M322" s="153"/>
      <c r="U322" s="154"/>
      <c r="AT322" s="150" t="s">
        <v>182</v>
      </c>
      <c r="AU322" s="150" t="s">
        <v>84</v>
      </c>
      <c r="AV322" s="12" t="s">
        <v>82</v>
      </c>
      <c r="AW322" s="12" t="s">
        <v>37</v>
      </c>
      <c r="AX322" s="12" t="s">
        <v>75</v>
      </c>
      <c r="AY322" s="150" t="s">
        <v>172</v>
      </c>
    </row>
    <row r="323" spans="2:51" s="13" customFormat="1">
      <c r="B323" s="155"/>
      <c r="D323" s="149" t="s">
        <v>182</v>
      </c>
      <c r="E323" s="156" t="s">
        <v>19</v>
      </c>
      <c r="F323" s="157" t="s">
        <v>990</v>
      </c>
      <c r="H323" s="158">
        <v>200.84299999999999</v>
      </c>
      <c r="I323" s="159"/>
      <c r="L323" s="155"/>
      <c r="M323" s="160"/>
      <c r="U323" s="161"/>
      <c r="AT323" s="156" t="s">
        <v>182</v>
      </c>
      <c r="AU323" s="156" t="s">
        <v>84</v>
      </c>
      <c r="AV323" s="13" t="s">
        <v>84</v>
      </c>
      <c r="AW323" s="13" t="s">
        <v>37</v>
      </c>
      <c r="AX323" s="13" t="s">
        <v>75</v>
      </c>
      <c r="AY323" s="156" t="s">
        <v>172</v>
      </c>
    </row>
    <row r="324" spans="2:51" s="13" customFormat="1">
      <c r="B324" s="155"/>
      <c r="D324" s="149" t="s">
        <v>182</v>
      </c>
      <c r="E324" s="156" t="s">
        <v>19</v>
      </c>
      <c r="F324" s="157" t="s">
        <v>991</v>
      </c>
      <c r="H324" s="158">
        <v>-22.852</v>
      </c>
      <c r="I324" s="159"/>
      <c r="L324" s="155"/>
      <c r="M324" s="160"/>
      <c r="U324" s="161"/>
      <c r="AT324" s="156" t="s">
        <v>182</v>
      </c>
      <c r="AU324" s="156" t="s">
        <v>84</v>
      </c>
      <c r="AV324" s="13" t="s">
        <v>84</v>
      </c>
      <c r="AW324" s="13" t="s">
        <v>37</v>
      </c>
      <c r="AX324" s="13" t="s">
        <v>75</v>
      </c>
      <c r="AY324" s="156" t="s">
        <v>172</v>
      </c>
    </row>
    <row r="325" spans="2:51" s="15" customFormat="1">
      <c r="B325" s="169"/>
      <c r="D325" s="149" t="s">
        <v>182</v>
      </c>
      <c r="E325" s="170" t="s">
        <v>19</v>
      </c>
      <c r="F325" s="171" t="s">
        <v>248</v>
      </c>
      <c r="H325" s="172">
        <v>177.99100000000001</v>
      </c>
      <c r="I325" s="173"/>
      <c r="L325" s="169"/>
      <c r="M325" s="174"/>
      <c r="U325" s="175"/>
      <c r="AT325" s="170" t="s">
        <v>182</v>
      </c>
      <c r="AU325" s="170" t="s">
        <v>84</v>
      </c>
      <c r="AV325" s="15" t="s">
        <v>92</v>
      </c>
      <c r="AW325" s="15" t="s">
        <v>37</v>
      </c>
      <c r="AX325" s="15" t="s">
        <v>75</v>
      </c>
      <c r="AY325" s="170" t="s">
        <v>172</v>
      </c>
    </row>
    <row r="326" spans="2:51" s="12" customFormat="1">
      <c r="B326" s="148"/>
      <c r="D326" s="149" t="s">
        <v>182</v>
      </c>
      <c r="E326" s="150" t="s">
        <v>19</v>
      </c>
      <c r="F326" s="151" t="s">
        <v>249</v>
      </c>
      <c r="H326" s="150" t="s">
        <v>19</v>
      </c>
      <c r="I326" s="152"/>
      <c r="L326" s="148"/>
      <c r="M326" s="153"/>
      <c r="U326" s="154"/>
      <c r="AT326" s="150" t="s">
        <v>182</v>
      </c>
      <c r="AU326" s="150" t="s">
        <v>84</v>
      </c>
      <c r="AV326" s="12" t="s">
        <v>82</v>
      </c>
      <c r="AW326" s="12" t="s">
        <v>37</v>
      </c>
      <c r="AX326" s="12" t="s">
        <v>75</v>
      </c>
      <c r="AY326" s="150" t="s">
        <v>172</v>
      </c>
    </row>
    <row r="327" spans="2:51" s="13" customFormat="1">
      <c r="B327" s="155"/>
      <c r="D327" s="149" t="s">
        <v>182</v>
      </c>
      <c r="E327" s="156" t="s">
        <v>19</v>
      </c>
      <c r="F327" s="157" t="s">
        <v>992</v>
      </c>
      <c r="H327" s="158">
        <v>253.76300000000001</v>
      </c>
      <c r="I327" s="159"/>
      <c r="L327" s="155"/>
      <c r="M327" s="160"/>
      <c r="U327" s="161"/>
      <c r="AT327" s="156" t="s">
        <v>182</v>
      </c>
      <c r="AU327" s="156" t="s">
        <v>84</v>
      </c>
      <c r="AV327" s="13" t="s">
        <v>84</v>
      </c>
      <c r="AW327" s="13" t="s">
        <v>37</v>
      </c>
      <c r="AX327" s="13" t="s">
        <v>75</v>
      </c>
      <c r="AY327" s="156" t="s">
        <v>172</v>
      </c>
    </row>
    <row r="328" spans="2:51" s="13" customFormat="1">
      <c r="B328" s="155"/>
      <c r="D328" s="149" t="s">
        <v>182</v>
      </c>
      <c r="E328" s="156" t="s">
        <v>19</v>
      </c>
      <c r="F328" s="157" t="s">
        <v>993</v>
      </c>
      <c r="H328" s="158">
        <v>36.18</v>
      </c>
      <c r="I328" s="159"/>
      <c r="L328" s="155"/>
      <c r="M328" s="160"/>
      <c r="U328" s="161"/>
      <c r="AT328" s="156" t="s">
        <v>182</v>
      </c>
      <c r="AU328" s="156" t="s">
        <v>84</v>
      </c>
      <c r="AV328" s="13" t="s">
        <v>84</v>
      </c>
      <c r="AW328" s="13" t="s">
        <v>37</v>
      </c>
      <c r="AX328" s="13" t="s">
        <v>75</v>
      </c>
      <c r="AY328" s="156" t="s">
        <v>172</v>
      </c>
    </row>
    <row r="329" spans="2:51" s="13" customFormat="1">
      <c r="B329" s="155"/>
      <c r="D329" s="149" t="s">
        <v>182</v>
      </c>
      <c r="E329" s="156" t="s">
        <v>19</v>
      </c>
      <c r="F329" s="157" t="s">
        <v>994</v>
      </c>
      <c r="H329" s="158">
        <v>-22.960999999999999</v>
      </c>
      <c r="I329" s="159"/>
      <c r="L329" s="155"/>
      <c r="M329" s="160"/>
      <c r="U329" s="161"/>
      <c r="AT329" s="156" t="s">
        <v>182</v>
      </c>
      <c r="AU329" s="156" t="s">
        <v>84</v>
      </c>
      <c r="AV329" s="13" t="s">
        <v>84</v>
      </c>
      <c r="AW329" s="13" t="s">
        <v>37</v>
      </c>
      <c r="AX329" s="13" t="s">
        <v>75</v>
      </c>
      <c r="AY329" s="156" t="s">
        <v>172</v>
      </c>
    </row>
    <row r="330" spans="2:51" s="15" customFormat="1">
      <c r="B330" s="169"/>
      <c r="D330" s="149" t="s">
        <v>182</v>
      </c>
      <c r="E330" s="170" t="s">
        <v>19</v>
      </c>
      <c r="F330" s="171" t="s">
        <v>248</v>
      </c>
      <c r="H330" s="172">
        <v>266.98200000000003</v>
      </c>
      <c r="I330" s="173"/>
      <c r="L330" s="169"/>
      <c r="M330" s="174"/>
      <c r="U330" s="175"/>
      <c r="AT330" s="170" t="s">
        <v>182</v>
      </c>
      <c r="AU330" s="170" t="s">
        <v>84</v>
      </c>
      <c r="AV330" s="15" t="s">
        <v>92</v>
      </c>
      <c r="AW330" s="15" t="s">
        <v>37</v>
      </c>
      <c r="AX330" s="15" t="s">
        <v>75</v>
      </c>
      <c r="AY330" s="170" t="s">
        <v>172</v>
      </c>
    </row>
    <row r="331" spans="2:51" s="12" customFormat="1">
      <c r="B331" s="148"/>
      <c r="D331" s="149" t="s">
        <v>182</v>
      </c>
      <c r="E331" s="150" t="s">
        <v>19</v>
      </c>
      <c r="F331" s="151" t="s">
        <v>256</v>
      </c>
      <c r="H331" s="150" t="s">
        <v>19</v>
      </c>
      <c r="I331" s="152"/>
      <c r="L331" s="148"/>
      <c r="M331" s="153"/>
      <c r="U331" s="154"/>
      <c r="AT331" s="150" t="s">
        <v>182</v>
      </c>
      <c r="AU331" s="150" t="s">
        <v>84</v>
      </c>
      <c r="AV331" s="12" t="s">
        <v>82</v>
      </c>
      <c r="AW331" s="12" t="s">
        <v>37</v>
      </c>
      <c r="AX331" s="12" t="s">
        <v>75</v>
      </c>
      <c r="AY331" s="150" t="s">
        <v>172</v>
      </c>
    </row>
    <row r="332" spans="2:51" s="13" customFormat="1">
      <c r="B332" s="155"/>
      <c r="D332" s="149" t="s">
        <v>182</v>
      </c>
      <c r="E332" s="156" t="s">
        <v>19</v>
      </c>
      <c r="F332" s="157" t="s">
        <v>995</v>
      </c>
      <c r="H332" s="158">
        <v>217.51599999999999</v>
      </c>
      <c r="I332" s="159"/>
      <c r="L332" s="155"/>
      <c r="M332" s="160"/>
      <c r="U332" s="161"/>
      <c r="AT332" s="156" t="s">
        <v>182</v>
      </c>
      <c r="AU332" s="156" t="s">
        <v>84</v>
      </c>
      <c r="AV332" s="13" t="s">
        <v>84</v>
      </c>
      <c r="AW332" s="13" t="s">
        <v>37</v>
      </c>
      <c r="AX332" s="13" t="s">
        <v>75</v>
      </c>
      <c r="AY332" s="156" t="s">
        <v>172</v>
      </c>
    </row>
    <row r="333" spans="2:51" s="13" customFormat="1">
      <c r="B333" s="155"/>
      <c r="D333" s="149" t="s">
        <v>182</v>
      </c>
      <c r="E333" s="156" t="s">
        <v>19</v>
      </c>
      <c r="F333" s="157" t="s">
        <v>996</v>
      </c>
      <c r="H333" s="158">
        <v>11.055</v>
      </c>
      <c r="I333" s="159"/>
      <c r="L333" s="155"/>
      <c r="M333" s="160"/>
      <c r="U333" s="161"/>
      <c r="AT333" s="156" t="s">
        <v>182</v>
      </c>
      <c r="AU333" s="156" t="s">
        <v>84</v>
      </c>
      <c r="AV333" s="13" t="s">
        <v>84</v>
      </c>
      <c r="AW333" s="13" t="s">
        <v>37</v>
      </c>
      <c r="AX333" s="13" t="s">
        <v>75</v>
      </c>
      <c r="AY333" s="156" t="s">
        <v>172</v>
      </c>
    </row>
    <row r="334" spans="2:51" s="13" customFormat="1">
      <c r="B334" s="155"/>
      <c r="D334" s="149" t="s">
        <v>182</v>
      </c>
      <c r="E334" s="156" t="s">
        <v>19</v>
      </c>
      <c r="F334" s="157" t="s">
        <v>997</v>
      </c>
      <c r="H334" s="158">
        <v>6.2649999999999997</v>
      </c>
      <c r="I334" s="159"/>
      <c r="L334" s="155"/>
      <c r="M334" s="160"/>
      <c r="U334" s="161"/>
      <c r="AT334" s="156" t="s">
        <v>182</v>
      </c>
      <c r="AU334" s="156" t="s">
        <v>84</v>
      </c>
      <c r="AV334" s="13" t="s">
        <v>84</v>
      </c>
      <c r="AW334" s="13" t="s">
        <v>37</v>
      </c>
      <c r="AX334" s="13" t="s">
        <v>75</v>
      </c>
      <c r="AY334" s="156" t="s">
        <v>172</v>
      </c>
    </row>
    <row r="335" spans="2:51" s="13" customFormat="1">
      <c r="B335" s="155"/>
      <c r="D335" s="149" t="s">
        <v>182</v>
      </c>
      <c r="E335" s="156" t="s">
        <v>19</v>
      </c>
      <c r="F335" s="157" t="s">
        <v>998</v>
      </c>
      <c r="H335" s="158">
        <v>14.991</v>
      </c>
      <c r="I335" s="159"/>
      <c r="L335" s="155"/>
      <c r="M335" s="160"/>
      <c r="U335" s="161"/>
      <c r="AT335" s="156" t="s">
        <v>182</v>
      </c>
      <c r="AU335" s="156" t="s">
        <v>84</v>
      </c>
      <c r="AV335" s="13" t="s">
        <v>84</v>
      </c>
      <c r="AW335" s="13" t="s">
        <v>37</v>
      </c>
      <c r="AX335" s="13" t="s">
        <v>75</v>
      </c>
      <c r="AY335" s="156" t="s">
        <v>172</v>
      </c>
    </row>
    <row r="336" spans="2:51" s="13" customFormat="1">
      <c r="B336" s="155"/>
      <c r="D336" s="149" t="s">
        <v>182</v>
      </c>
      <c r="E336" s="156" t="s">
        <v>19</v>
      </c>
      <c r="F336" s="157" t="s">
        <v>999</v>
      </c>
      <c r="H336" s="158">
        <v>-8.7940000000000005</v>
      </c>
      <c r="I336" s="159"/>
      <c r="L336" s="155"/>
      <c r="M336" s="160"/>
      <c r="U336" s="161"/>
      <c r="AT336" s="156" t="s">
        <v>182</v>
      </c>
      <c r="AU336" s="156" t="s">
        <v>84</v>
      </c>
      <c r="AV336" s="13" t="s">
        <v>84</v>
      </c>
      <c r="AW336" s="13" t="s">
        <v>37</v>
      </c>
      <c r="AX336" s="13" t="s">
        <v>75</v>
      </c>
      <c r="AY336" s="156" t="s">
        <v>172</v>
      </c>
    </row>
    <row r="337" spans="2:65" s="12" customFormat="1">
      <c r="B337" s="148"/>
      <c r="D337" s="149" t="s">
        <v>182</v>
      </c>
      <c r="E337" s="150" t="s">
        <v>19</v>
      </c>
      <c r="F337" s="151" t="s">
        <v>256</v>
      </c>
      <c r="H337" s="150" t="s">
        <v>19</v>
      </c>
      <c r="I337" s="152"/>
      <c r="L337" s="148"/>
      <c r="M337" s="153"/>
      <c r="U337" s="154"/>
      <c r="AT337" s="150" t="s">
        <v>182</v>
      </c>
      <c r="AU337" s="150" t="s">
        <v>84</v>
      </c>
      <c r="AV337" s="12" t="s">
        <v>82</v>
      </c>
      <c r="AW337" s="12" t="s">
        <v>37</v>
      </c>
      <c r="AX337" s="12" t="s">
        <v>75</v>
      </c>
      <c r="AY337" s="150" t="s">
        <v>172</v>
      </c>
    </row>
    <row r="338" spans="2:65" s="13" customFormat="1">
      <c r="B338" s="155"/>
      <c r="D338" s="149" t="s">
        <v>182</v>
      </c>
      <c r="E338" s="156" t="s">
        <v>19</v>
      </c>
      <c r="F338" s="157" t="s">
        <v>1000</v>
      </c>
      <c r="H338" s="158">
        <v>118.423</v>
      </c>
      <c r="I338" s="159"/>
      <c r="L338" s="155"/>
      <c r="M338" s="160"/>
      <c r="U338" s="161"/>
      <c r="AT338" s="156" t="s">
        <v>182</v>
      </c>
      <c r="AU338" s="156" t="s">
        <v>84</v>
      </c>
      <c r="AV338" s="13" t="s">
        <v>84</v>
      </c>
      <c r="AW338" s="13" t="s">
        <v>37</v>
      </c>
      <c r="AX338" s="13" t="s">
        <v>75</v>
      </c>
      <c r="AY338" s="156" t="s">
        <v>172</v>
      </c>
    </row>
    <row r="339" spans="2:65" s="13" customFormat="1">
      <c r="B339" s="155"/>
      <c r="D339" s="149" t="s">
        <v>182</v>
      </c>
      <c r="E339" s="156" t="s">
        <v>19</v>
      </c>
      <c r="F339" s="157" t="s">
        <v>1001</v>
      </c>
      <c r="H339" s="158">
        <v>-14.05</v>
      </c>
      <c r="I339" s="159"/>
      <c r="L339" s="155"/>
      <c r="M339" s="160"/>
      <c r="U339" s="161"/>
      <c r="AT339" s="156" t="s">
        <v>182</v>
      </c>
      <c r="AU339" s="156" t="s">
        <v>84</v>
      </c>
      <c r="AV339" s="13" t="s">
        <v>84</v>
      </c>
      <c r="AW339" s="13" t="s">
        <v>37</v>
      </c>
      <c r="AX339" s="13" t="s">
        <v>75</v>
      </c>
      <c r="AY339" s="156" t="s">
        <v>172</v>
      </c>
    </row>
    <row r="340" spans="2:65" s="15" customFormat="1">
      <c r="B340" s="169"/>
      <c r="D340" s="149" t="s">
        <v>182</v>
      </c>
      <c r="E340" s="170" t="s">
        <v>19</v>
      </c>
      <c r="F340" s="171" t="s">
        <v>248</v>
      </c>
      <c r="H340" s="172">
        <v>345.40600000000001</v>
      </c>
      <c r="I340" s="173"/>
      <c r="L340" s="169"/>
      <c r="M340" s="174"/>
      <c r="U340" s="175"/>
      <c r="AT340" s="170" t="s">
        <v>182</v>
      </c>
      <c r="AU340" s="170" t="s">
        <v>84</v>
      </c>
      <c r="AV340" s="15" t="s">
        <v>92</v>
      </c>
      <c r="AW340" s="15" t="s">
        <v>37</v>
      </c>
      <c r="AX340" s="15" t="s">
        <v>75</v>
      </c>
      <c r="AY340" s="170" t="s">
        <v>172</v>
      </c>
    </row>
    <row r="341" spans="2:65" s="14" customFormat="1">
      <c r="B341" s="162"/>
      <c r="D341" s="149" t="s">
        <v>182</v>
      </c>
      <c r="E341" s="163" t="s">
        <v>19</v>
      </c>
      <c r="F341" s="164" t="s">
        <v>185</v>
      </c>
      <c r="H341" s="165">
        <v>790.37900000000002</v>
      </c>
      <c r="I341" s="166"/>
      <c r="L341" s="162"/>
      <c r="M341" s="167"/>
      <c r="U341" s="168"/>
      <c r="AT341" s="163" t="s">
        <v>182</v>
      </c>
      <c r="AU341" s="163" t="s">
        <v>84</v>
      </c>
      <c r="AV341" s="14" t="s">
        <v>179</v>
      </c>
      <c r="AW341" s="14" t="s">
        <v>37</v>
      </c>
      <c r="AX341" s="14" t="s">
        <v>82</v>
      </c>
      <c r="AY341" s="163" t="s">
        <v>172</v>
      </c>
    </row>
    <row r="342" spans="2:65" s="1" customFormat="1" ht="24.2" customHeight="1">
      <c r="B342" s="33"/>
      <c r="C342" s="131" t="s">
        <v>303</v>
      </c>
      <c r="D342" s="131" t="s">
        <v>174</v>
      </c>
      <c r="E342" s="132" t="s">
        <v>1002</v>
      </c>
      <c r="F342" s="133" t="s">
        <v>1003</v>
      </c>
      <c r="G342" s="134" t="s">
        <v>177</v>
      </c>
      <c r="H342" s="135">
        <v>50.290999999999997</v>
      </c>
      <c r="I342" s="136"/>
      <c r="J342" s="137">
        <f>ROUND(I342*H342,2)</f>
        <v>0</v>
      </c>
      <c r="K342" s="133" t="s">
        <v>178</v>
      </c>
      <c r="L342" s="33"/>
      <c r="M342" s="138" t="s">
        <v>19</v>
      </c>
      <c r="N342" s="139" t="s">
        <v>46</v>
      </c>
      <c r="P342" s="140">
        <f>O342*H342</f>
        <v>0</v>
      </c>
      <c r="Q342" s="140">
        <v>0</v>
      </c>
      <c r="R342" s="140">
        <f>Q342*H342</f>
        <v>0</v>
      </c>
      <c r="S342" s="140">
        <v>0</v>
      </c>
      <c r="T342" s="140">
        <f>S342*H342</f>
        <v>0</v>
      </c>
      <c r="U342" s="141" t="s">
        <v>19</v>
      </c>
      <c r="AR342" s="142" t="s">
        <v>179</v>
      </c>
      <c r="AT342" s="142" t="s">
        <v>174</v>
      </c>
      <c r="AU342" s="142" t="s">
        <v>84</v>
      </c>
      <c r="AY342" s="18" t="s">
        <v>172</v>
      </c>
      <c r="BE342" s="143">
        <f>IF(N342="základní",J342,0)</f>
        <v>0</v>
      </c>
      <c r="BF342" s="143">
        <f>IF(N342="snížená",J342,0)</f>
        <v>0</v>
      </c>
      <c r="BG342" s="143">
        <f>IF(N342="zákl. přenesená",J342,0)</f>
        <v>0</v>
      </c>
      <c r="BH342" s="143">
        <f>IF(N342="sníž. přenesená",J342,0)</f>
        <v>0</v>
      </c>
      <c r="BI342" s="143">
        <f>IF(N342="nulová",J342,0)</f>
        <v>0</v>
      </c>
      <c r="BJ342" s="18" t="s">
        <v>82</v>
      </c>
      <c r="BK342" s="143">
        <f>ROUND(I342*H342,2)</f>
        <v>0</v>
      </c>
      <c r="BL342" s="18" t="s">
        <v>179</v>
      </c>
      <c r="BM342" s="142" t="s">
        <v>436</v>
      </c>
    </row>
    <row r="343" spans="2:65" s="1" customFormat="1">
      <c r="B343" s="33"/>
      <c r="D343" s="144" t="s">
        <v>180</v>
      </c>
      <c r="F343" s="145" t="s">
        <v>1004</v>
      </c>
      <c r="I343" s="146"/>
      <c r="L343" s="33"/>
      <c r="M343" s="147"/>
      <c r="U343" s="54"/>
      <c r="AT343" s="18" t="s">
        <v>180</v>
      </c>
      <c r="AU343" s="18" t="s">
        <v>84</v>
      </c>
    </row>
    <row r="344" spans="2:65" s="12" customFormat="1">
      <c r="B344" s="148"/>
      <c r="D344" s="149" t="s">
        <v>182</v>
      </c>
      <c r="E344" s="150" t="s">
        <v>19</v>
      </c>
      <c r="F344" s="151" t="s">
        <v>861</v>
      </c>
      <c r="H344" s="150" t="s">
        <v>19</v>
      </c>
      <c r="I344" s="152"/>
      <c r="L344" s="148"/>
      <c r="M344" s="153"/>
      <c r="U344" s="154"/>
      <c r="AT344" s="150" t="s">
        <v>182</v>
      </c>
      <c r="AU344" s="150" t="s">
        <v>84</v>
      </c>
      <c r="AV344" s="12" t="s">
        <v>82</v>
      </c>
      <c r="AW344" s="12" t="s">
        <v>37</v>
      </c>
      <c r="AX344" s="12" t="s">
        <v>75</v>
      </c>
      <c r="AY344" s="150" t="s">
        <v>172</v>
      </c>
    </row>
    <row r="345" spans="2:65" s="12" customFormat="1">
      <c r="B345" s="148"/>
      <c r="D345" s="149" t="s">
        <v>182</v>
      </c>
      <c r="E345" s="150" t="s">
        <v>19</v>
      </c>
      <c r="F345" s="151" t="s">
        <v>244</v>
      </c>
      <c r="H345" s="150" t="s">
        <v>19</v>
      </c>
      <c r="I345" s="152"/>
      <c r="L345" s="148"/>
      <c r="M345" s="153"/>
      <c r="U345" s="154"/>
      <c r="AT345" s="150" t="s">
        <v>182</v>
      </c>
      <c r="AU345" s="150" t="s">
        <v>84</v>
      </c>
      <c r="AV345" s="12" t="s">
        <v>82</v>
      </c>
      <c r="AW345" s="12" t="s">
        <v>37</v>
      </c>
      <c r="AX345" s="12" t="s">
        <v>75</v>
      </c>
      <c r="AY345" s="150" t="s">
        <v>172</v>
      </c>
    </row>
    <row r="346" spans="2:65" s="13" customFormat="1">
      <c r="B346" s="155"/>
      <c r="D346" s="149" t="s">
        <v>182</v>
      </c>
      <c r="E346" s="156" t="s">
        <v>19</v>
      </c>
      <c r="F346" s="157" t="s">
        <v>1005</v>
      </c>
      <c r="H346" s="158">
        <v>8.5399999999999991</v>
      </c>
      <c r="I346" s="159"/>
      <c r="L346" s="155"/>
      <c r="M346" s="160"/>
      <c r="U346" s="161"/>
      <c r="AT346" s="156" t="s">
        <v>182</v>
      </c>
      <c r="AU346" s="156" t="s">
        <v>84</v>
      </c>
      <c r="AV346" s="13" t="s">
        <v>84</v>
      </c>
      <c r="AW346" s="13" t="s">
        <v>37</v>
      </c>
      <c r="AX346" s="13" t="s">
        <v>75</v>
      </c>
      <c r="AY346" s="156" t="s">
        <v>172</v>
      </c>
    </row>
    <row r="347" spans="2:65" s="15" customFormat="1">
      <c r="B347" s="169"/>
      <c r="D347" s="149" t="s">
        <v>182</v>
      </c>
      <c r="E347" s="170" t="s">
        <v>19</v>
      </c>
      <c r="F347" s="171" t="s">
        <v>248</v>
      </c>
      <c r="H347" s="172">
        <v>8.5399999999999991</v>
      </c>
      <c r="I347" s="173"/>
      <c r="L347" s="169"/>
      <c r="M347" s="174"/>
      <c r="U347" s="175"/>
      <c r="AT347" s="170" t="s">
        <v>182</v>
      </c>
      <c r="AU347" s="170" t="s">
        <v>84</v>
      </c>
      <c r="AV347" s="15" t="s">
        <v>92</v>
      </c>
      <c r="AW347" s="15" t="s">
        <v>37</v>
      </c>
      <c r="AX347" s="15" t="s">
        <v>75</v>
      </c>
      <c r="AY347" s="170" t="s">
        <v>172</v>
      </c>
    </row>
    <row r="348" spans="2:65" s="12" customFormat="1">
      <c r="B348" s="148"/>
      <c r="D348" s="149" t="s">
        <v>182</v>
      </c>
      <c r="E348" s="150" t="s">
        <v>19</v>
      </c>
      <c r="F348" s="151" t="s">
        <v>249</v>
      </c>
      <c r="H348" s="150" t="s">
        <v>19</v>
      </c>
      <c r="I348" s="152"/>
      <c r="L348" s="148"/>
      <c r="M348" s="153"/>
      <c r="U348" s="154"/>
      <c r="AT348" s="150" t="s">
        <v>182</v>
      </c>
      <c r="AU348" s="150" t="s">
        <v>84</v>
      </c>
      <c r="AV348" s="12" t="s">
        <v>82</v>
      </c>
      <c r="AW348" s="12" t="s">
        <v>37</v>
      </c>
      <c r="AX348" s="12" t="s">
        <v>75</v>
      </c>
      <c r="AY348" s="150" t="s">
        <v>172</v>
      </c>
    </row>
    <row r="349" spans="2:65" s="13" customFormat="1">
      <c r="B349" s="155"/>
      <c r="D349" s="149" t="s">
        <v>182</v>
      </c>
      <c r="E349" s="156" t="s">
        <v>19</v>
      </c>
      <c r="F349" s="157" t="s">
        <v>1006</v>
      </c>
      <c r="H349" s="158">
        <v>12.395</v>
      </c>
      <c r="I349" s="159"/>
      <c r="L349" s="155"/>
      <c r="M349" s="160"/>
      <c r="U349" s="161"/>
      <c r="AT349" s="156" t="s">
        <v>182</v>
      </c>
      <c r="AU349" s="156" t="s">
        <v>84</v>
      </c>
      <c r="AV349" s="13" t="s">
        <v>84</v>
      </c>
      <c r="AW349" s="13" t="s">
        <v>37</v>
      </c>
      <c r="AX349" s="13" t="s">
        <v>75</v>
      </c>
      <c r="AY349" s="156" t="s">
        <v>172</v>
      </c>
    </row>
    <row r="350" spans="2:65" s="13" customFormat="1">
      <c r="B350" s="155"/>
      <c r="D350" s="149" t="s">
        <v>182</v>
      </c>
      <c r="E350" s="156" t="s">
        <v>19</v>
      </c>
      <c r="F350" s="157" t="s">
        <v>1007</v>
      </c>
      <c r="H350" s="158">
        <v>34.673000000000002</v>
      </c>
      <c r="I350" s="159"/>
      <c r="L350" s="155"/>
      <c r="M350" s="160"/>
      <c r="U350" s="161"/>
      <c r="AT350" s="156" t="s">
        <v>182</v>
      </c>
      <c r="AU350" s="156" t="s">
        <v>84</v>
      </c>
      <c r="AV350" s="13" t="s">
        <v>84</v>
      </c>
      <c r="AW350" s="13" t="s">
        <v>37</v>
      </c>
      <c r="AX350" s="13" t="s">
        <v>75</v>
      </c>
      <c r="AY350" s="156" t="s">
        <v>172</v>
      </c>
    </row>
    <row r="351" spans="2:65" s="13" customFormat="1">
      <c r="B351" s="155"/>
      <c r="D351" s="149" t="s">
        <v>182</v>
      </c>
      <c r="E351" s="156" t="s">
        <v>19</v>
      </c>
      <c r="F351" s="157" t="s">
        <v>1008</v>
      </c>
      <c r="H351" s="158">
        <v>-3.8860000000000001</v>
      </c>
      <c r="I351" s="159"/>
      <c r="L351" s="155"/>
      <c r="M351" s="160"/>
      <c r="U351" s="161"/>
      <c r="AT351" s="156" t="s">
        <v>182</v>
      </c>
      <c r="AU351" s="156" t="s">
        <v>84</v>
      </c>
      <c r="AV351" s="13" t="s">
        <v>84</v>
      </c>
      <c r="AW351" s="13" t="s">
        <v>37</v>
      </c>
      <c r="AX351" s="13" t="s">
        <v>75</v>
      </c>
      <c r="AY351" s="156" t="s">
        <v>172</v>
      </c>
    </row>
    <row r="352" spans="2:65" s="13" customFormat="1">
      <c r="B352" s="155"/>
      <c r="D352" s="149" t="s">
        <v>182</v>
      </c>
      <c r="E352" s="156" t="s">
        <v>19</v>
      </c>
      <c r="F352" s="157" t="s">
        <v>1009</v>
      </c>
      <c r="H352" s="158">
        <v>-8.1110000000000007</v>
      </c>
      <c r="I352" s="159"/>
      <c r="L352" s="155"/>
      <c r="M352" s="160"/>
      <c r="U352" s="161"/>
      <c r="AT352" s="156" t="s">
        <v>182</v>
      </c>
      <c r="AU352" s="156" t="s">
        <v>84</v>
      </c>
      <c r="AV352" s="13" t="s">
        <v>84</v>
      </c>
      <c r="AW352" s="13" t="s">
        <v>37</v>
      </c>
      <c r="AX352" s="13" t="s">
        <v>75</v>
      </c>
      <c r="AY352" s="156" t="s">
        <v>172</v>
      </c>
    </row>
    <row r="353" spans="2:65" s="15" customFormat="1">
      <c r="B353" s="169"/>
      <c r="D353" s="149" t="s">
        <v>182</v>
      </c>
      <c r="E353" s="170" t="s">
        <v>19</v>
      </c>
      <c r="F353" s="171" t="s">
        <v>248</v>
      </c>
      <c r="H353" s="172">
        <v>35.070999999999998</v>
      </c>
      <c r="I353" s="173"/>
      <c r="L353" s="169"/>
      <c r="M353" s="174"/>
      <c r="U353" s="175"/>
      <c r="AT353" s="170" t="s">
        <v>182</v>
      </c>
      <c r="AU353" s="170" t="s">
        <v>84</v>
      </c>
      <c r="AV353" s="15" t="s">
        <v>92</v>
      </c>
      <c r="AW353" s="15" t="s">
        <v>37</v>
      </c>
      <c r="AX353" s="15" t="s">
        <v>75</v>
      </c>
      <c r="AY353" s="170" t="s">
        <v>172</v>
      </c>
    </row>
    <row r="354" spans="2:65" s="12" customFormat="1">
      <c r="B354" s="148"/>
      <c r="D354" s="149" t="s">
        <v>182</v>
      </c>
      <c r="E354" s="150" t="s">
        <v>19</v>
      </c>
      <c r="F354" s="151" t="s">
        <v>256</v>
      </c>
      <c r="H354" s="150" t="s">
        <v>19</v>
      </c>
      <c r="I354" s="152"/>
      <c r="L354" s="148"/>
      <c r="M354" s="153"/>
      <c r="U354" s="154"/>
      <c r="AT354" s="150" t="s">
        <v>182</v>
      </c>
      <c r="AU354" s="150" t="s">
        <v>84</v>
      </c>
      <c r="AV354" s="12" t="s">
        <v>82</v>
      </c>
      <c r="AW354" s="12" t="s">
        <v>37</v>
      </c>
      <c r="AX354" s="12" t="s">
        <v>75</v>
      </c>
      <c r="AY354" s="150" t="s">
        <v>172</v>
      </c>
    </row>
    <row r="355" spans="2:65" s="13" customFormat="1">
      <c r="B355" s="155"/>
      <c r="D355" s="149" t="s">
        <v>182</v>
      </c>
      <c r="E355" s="156" t="s">
        <v>19</v>
      </c>
      <c r="F355" s="157" t="s">
        <v>1010</v>
      </c>
      <c r="H355" s="158">
        <v>1.32</v>
      </c>
      <c r="I355" s="159"/>
      <c r="L355" s="155"/>
      <c r="M355" s="160"/>
      <c r="U355" s="161"/>
      <c r="AT355" s="156" t="s">
        <v>182</v>
      </c>
      <c r="AU355" s="156" t="s">
        <v>84</v>
      </c>
      <c r="AV355" s="13" t="s">
        <v>84</v>
      </c>
      <c r="AW355" s="13" t="s">
        <v>37</v>
      </c>
      <c r="AX355" s="13" t="s">
        <v>75</v>
      </c>
      <c r="AY355" s="156" t="s">
        <v>172</v>
      </c>
    </row>
    <row r="356" spans="2:65" s="13" customFormat="1">
      <c r="B356" s="155"/>
      <c r="D356" s="149" t="s">
        <v>182</v>
      </c>
      <c r="E356" s="156" t="s">
        <v>19</v>
      </c>
      <c r="F356" s="157" t="s">
        <v>1011</v>
      </c>
      <c r="H356" s="158">
        <v>5.36</v>
      </c>
      <c r="I356" s="159"/>
      <c r="L356" s="155"/>
      <c r="M356" s="160"/>
      <c r="U356" s="161"/>
      <c r="AT356" s="156" t="s">
        <v>182</v>
      </c>
      <c r="AU356" s="156" t="s">
        <v>84</v>
      </c>
      <c r="AV356" s="13" t="s">
        <v>84</v>
      </c>
      <c r="AW356" s="13" t="s">
        <v>37</v>
      </c>
      <c r="AX356" s="13" t="s">
        <v>75</v>
      </c>
      <c r="AY356" s="156" t="s">
        <v>172</v>
      </c>
    </row>
    <row r="357" spans="2:65" s="15" customFormat="1">
      <c r="B357" s="169"/>
      <c r="D357" s="149" t="s">
        <v>182</v>
      </c>
      <c r="E357" s="170" t="s">
        <v>19</v>
      </c>
      <c r="F357" s="171" t="s">
        <v>248</v>
      </c>
      <c r="H357" s="172">
        <v>6.68</v>
      </c>
      <c r="I357" s="173"/>
      <c r="L357" s="169"/>
      <c r="M357" s="174"/>
      <c r="U357" s="175"/>
      <c r="AT357" s="170" t="s">
        <v>182</v>
      </c>
      <c r="AU357" s="170" t="s">
        <v>84</v>
      </c>
      <c r="AV357" s="15" t="s">
        <v>92</v>
      </c>
      <c r="AW357" s="15" t="s">
        <v>37</v>
      </c>
      <c r="AX357" s="15" t="s">
        <v>75</v>
      </c>
      <c r="AY357" s="170" t="s">
        <v>172</v>
      </c>
    </row>
    <row r="358" spans="2:65" s="14" customFormat="1">
      <c r="B358" s="162"/>
      <c r="D358" s="149" t="s">
        <v>182</v>
      </c>
      <c r="E358" s="163" t="s">
        <v>19</v>
      </c>
      <c r="F358" s="164" t="s">
        <v>185</v>
      </c>
      <c r="H358" s="165">
        <v>50.290999999999997</v>
      </c>
      <c r="I358" s="166"/>
      <c r="L358" s="162"/>
      <c r="M358" s="167"/>
      <c r="U358" s="168"/>
      <c r="AT358" s="163" t="s">
        <v>182</v>
      </c>
      <c r="AU358" s="163" t="s">
        <v>84</v>
      </c>
      <c r="AV358" s="14" t="s">
        <v>179</v>
      </c>
      <c r="AW358" s="14" t="s">
        <v>37</v>
      </c>
      <c r="AX358" s="14" t="s">
        <v>82</v>
      </c>
      <c r="AY358" s="163" t="s">
        <v>172</v>
      </c>
    </row>
    <row r="359" spans="2:65" s="1" customFormat="1" ht="21.75" customHeight="1">
      <c r="B359" s="33"/>
      <c r="C359" s="131" t="s">
        <v>441</v>
      </c>
      <c r="D359" s="131" t="s">
        <v>174</v>
      </c>
      <c r="E359" s="132" t="s">
        <v>1012</v>
      </c>
      <c r="F359" s="133" t="s">
        <v>1013</v>
      </c>
      <c r="G359" s="134" t="s">
        <v>177</v>
      </c>
      <c r="H359" s="135">
        <v>0.72</v>
      </c>
      <c r="I359" s="136"/>
      <c r="J359" s="137">
        <f>ROUND(I359*H359,2)</f>
        <v>0</v>
      </c>
      <c r="K359" s="133" t="s">
        <v>178</v>
      </c>
      <c r="L359" s="33"/>
      <c r="M359" s="138" t="s">
        <v>19</v>
      </c>
      <c r="N359" s="139" t="s">
        <v>46</v>
      </c>
      <c r="P359" s="140">
        <f>O359*H359</f>
        <v>0</v>
      </c>
      <c r="Q359" s="140">
        <v>0</v>
      </c>
      <c r="R359" s="140">
        <f>Q359*H359</f>
        <v>0</v>
      </c>
      <c r="S359" s="140">
        <v>0</v>
      </c>
      <c r="T359" s="140">
        <f>S359*H359</f>
        <v>0</v>
      </c>
      <c r="U359" s="141" t="s">
        <v>19</v>
      </c>
      <c r="AR359" s="142" t="s">
        <v>179</v>
      </c>
      <c r="AT359" s="142" t="s">
        <v>174</v>
      </c>
      <c r="AU359" s="142" t="s">
        <v>84</v>
      </c>
      <c r="AY359" s="18" t="s">
        <v>172</v>
      </c>
      <c r="BE359" s="143">
        <f>IF(N359="základní",J359,0)</f>
        <v>0</v>
      </c>
      <c r="BF359" s="143">
        <f>IF(N359="snížená",J359,0)</f>
        <v>0</v>
      </c>
      <c r="BG359" s="143">
        <f>IF(N359="zákl. přenesená",J359,0)</f>
        <v>0</v>
      </c>
      <c r="BH359" s="143">
        <f>IF(N359="sníž. přenesená",J359,0)</f>
        <v>0</v>
      </c>
      <c r="BI359" s="143">
        <f>IF(N359="nulová",J359,0)</f>
        <v>0</v>
      </c>
      <c r="BJ359" s="18" t="s">
        <v>82</v>
      </c>
      <c r="BK359" s="143">
        <f>ROUND(I359*H359,2)</f>
        <v>0</v>
      </c>
      <c r="BL359" s="18" t="s">
        <v>179</v>
      </c>
      <c r="BM359" s="142" t="s">
        <v>444</v>
      </c>
    </row>
    <row r="360" spans="2:65" s="1" customFormat="1">
      <c r="B360" s="33"/>
      <c r="D360" s="144" t="s">
        <v>180</v>
      </c>
      <c r="F360" s="145" t="s">
        <v>1014</v>
      </c>
      <c r="I360" s="146"/>
      <c r="L360" s="33"/>
      <c r="M360" s="147"/>
      <c r="U360" s="54"/>
      <c r="AT360" s="18" t="s">
        <v>180</v>
      </c>
      <c r="AU360" s="18" t="s">
        <v>84</v>
      </c>
    </row>
    <row r="361" spans="2:65" s="13" customFormat="1">
      <c r="B361" s="155"/>
      <c r="D361" s="149" t="s">
        <v>182</v>
      </c>
      <c r="E361" s="156" t="s">
        <v>19</v>
      </c>
      <c r="F361" s="157" t="s">
        <v>1015</v>
      </c>
      <c r="H361" s="158">
        <v>0.72</v>
      </c>
      <c r="I361" s="159"/>
      <c r="L361" s="155"/>
      <c r="M361" s="160"/>
      <c r="U361" s="161"/>
      <c r="AT361" s="156" t="s">
        <v>182</v>
      </c>
      <c r="AU361" s="156" t="s">
        <v>84</v>
      </c>
      <c r="AV361" s="13" t="s">
        <v>84</v>
      </c>
      <c r="AW361" s="13" t="s">
        <v>37</v>
      </c>
      <c r="AX361" s="13" t="s">
        <v>75</v>
      </c>
      <c r="AY361" s="156" t="s">
        <v>172</v>
      </c>
    </row>
    <row r="362" spans="2:65" s="14" customFormat="1">
      <c r="B362" s="162"/>
      <c r="D362" s="149" t="s">
        <v>182</v>
      </c>
      <c r="E362" s="163" t="s">
        <v>19</v>
      </c>
      <c r="F362" s="164" t="s">
        <v>185</v>
      </c>
      <c r="H362" s="165">
        <v>0.72</v>
      </c>
      <c r="I362" s="166"/>
      <c r="L362" s="162"/>
      <c r="M362" s="167"/>
      <c r="U362" s="168"/>
      <c r="AT362" s="163" t="s">
        <v>182</v>
      </c>
      <c r="AU362" s="163" t="s">
        <v>84</v>
      </c>
      <c r="AV362" s="14" t="s">
        <v>179</v>
      </c>
      <c r="AW362" s="14" t="s">
        <v>37</v>
      </c>
      <c r="AX362" s="14" t="s">
        <v>82</v>
      </c>
      <c r="AY362" s="163" t="s">
        <v>172</v>
      </c>
    </row>
    <row r="363" spans="2:65" s="11" customFormat="1" ht="22.9" customHeight="1">
      <c r="B363" s="119"/>
      <c r="D363" s="120" t="s">
        <v>74</v>
      </c>
      <c r="E363" s="129" t="s">
        <v>179</v>
      </c>
      <c r="F363" s="129" t="s">
        <v>1016</v>
      </c>
      <c r="I363" s="122"/>
      <c r="J363" s="130">
        <f>BK363</f>
        <v>0</v>
      </c>
      <c r="L363" s="119"/>
      <c r="M363" s="124"/>
      <c r="P363" s="125">
        <f>SUM(P364:P482)</f>
        <v>0</v>
      </c>
      <c r="R363" s="125">
        <f>SUM(R364:R482)</f>
        <v>0</v>
      </c>
      <c r="T363" s="125">
        <f>SUM(T364:T482)</f>
        <v>0</v>
      </c>
      <c r="U363" s="126"/>
      <c r="AR363" s="120" t="s">
        <v>82</v>
      </c>
      <c r="AT363" s="127" t="s">
        <v>74</v>
      </c>
      <c r="AU363" s="127" t="s">
        <v>82</v>
      </c>
      <c r="AY363" s="120" t="s">
        <v>172</v>
      </c>
      <c r="BK363" s="128">
        <f>SUM(BK364:BK482)</f>
        <v>0</v>
      </c>
    </row>
    <row r="364" spans="2:65" s="1" customFormat="1" ht="24.2" customHeight="1">
      <c r="B364" s="33"/>
      <c r="C364" s="131" t="s">
        <v>313</v>
      </c>
      <c r="D364" s="131" t="s">
        <v>174</v>
      </c>
      <c r="E364" s="132" t="s">
        <v>1017</v>
      </c>
      <c r="F364" s="133" t="s">
        <v>1018</v>
      </c>
      <c r="G364" s="134" t="s">
        <v>191</v>
      </c>
      <c r="H364" s="135">
        <v>27.997</v>
      </c>
      <c r="I364" s="136"/>
      <c r="J364" s="137">
        <f>ROUND(I364*H364,2)</f>
        <v>0</v>
      </c>
      <c r="K364" s="133" t="s">
        <v>178</v>
      </c>
      <c r="L364" s="33"/>
      <c r="M364" s="138" t="s">
        <v>19</v>
      </c>
      <c r="N364" s="139" t="s">
        <v>46</v>
      </c>
      <c r="P364" s="140">
        <f>O364*H364</f>
        <v>0</v>
      </c>
      <c r="Q364" s="140">
        <v>0</v>
      </c>
      <c r="R364" s="140">
        <f>Q364*H364</f>
        <v>0</v>
      </c>
      <c r="S364" s="140">
        <v>0</v>
      </c>
      <c r="T364" s="140">
        <f>S364*H364</f>
        <v>0</v>
      </c>
      <c r="U364" s="141" t="s">
        <v>19</v>
      </c>
      <c r="AR364" s="142" t="s">
        <v>179</v>
      </c>
      <c r="AT364" s="142" t="s">
        <v>174</v>
      </c>
      <c r="AU364" s="142" t="s">
        <v>84</v>
      </c>
      <c r="AY364" s="18" t="s">
        <v>172</v>
      </c>
      <c r="BE364" s="143">
        <f>IF(N364="základní",J364,0)</f>
        <v>0</v>
      </c>
      <c r="BF364" s="143">
        <f>IF(N364="snížená",J364,0)</f>
        <v>0</v>
      </c>
      <c r="BG364" s="143">
        <f>IF(N364="zákl. přenesená",J364,0)</f>
        <v>0</v>
      </c>
      <c r="BH364" s="143">
        <f>IF(N364="sníž. přenesená",J364,0)</f>
        <v>0</v>
      </c>
      <c r="BI364" s="143">
        <f>IF(N364="nulová",J364,0)</f>
        <v>0</v>
      </c>
      <c r="BJ364" s="18" t="s">
        <v>82</v>
      </c>
      <c r="BK364" s="143">
        <f>ROUND(I364*H364,2)</f>
        <v>0</v>
      </c>
      <c r="BL364" s="18" t="s">
        <v>179</v>
      </c>
      <c r="BM364" s="142" t="s">
        <v>449</v>
      </c>
    </row>
    <row r="365" spans="2:65" s="1" customFormat="1">
      <c r="B365" s="33"/>
      <c r="D365" s="144" t="s">
        <v>180</v>
      </c>
      <c r="F365" s="145" t="s">
        <v>1019</v>
      </c>
      <c r="I365" s="146"/>
      <c r="L365" s="33"/>
      <c r="M365" s="147"/>
      <c r="U365" s="54"/>
      <c r="AT365" s="18" t="s">
        <v>180</v>
      </c>
      <c r="AU365" s="18" t="s">
        <v>84</v>
      </c>
    </row>
    <row r="366" spans="2:65" s="12" customFormat="1">
      <c r="B366" s="148"/>
      <c r="D366" s="149" t="s">
        <v>182</v>
      </c>
      <c r="E366" s="150" t="s">
        <v>19</v>
      </c>
      <c r="F366" s="151" t="s">
        <v>1020</v>
      </c>
      <c r="H366" s="150" t="s">
        <v>19</v>
      </c>
      <c r="I366" s="152"/>
      <c r="L366" s="148"/>
      <c r="M366" s="153"/>
      <c r="U366" s="154"/>
      <c r="AT366" s="150" t="s">
        <v>182</v>
      </c>
      <c r="AU366" s="150" t="s">
        <v>84</v>
      </c>
      <c r="AV366" s="12" t="s">
        <v>82</v>
      </c>
      <c r="AW366" s="12" t="s">
        <v>37</v>
      </c>
      <c r="AX366" s="12" t="s">
        <v>75</v>
      </c>
      <c r="AY366" s="150" t="s">
        <v>172</v>
      </c>
    </row>
    <row r="367" spans="2:65" s="13" customFormat="1">
      <c r="B367" s="155"/>
      <c r="D367" s="149" t="s">
        <v>182</v>
      </c>
      <c r="E367" s="156" t="s">
        <v>19</v>
      </c>
      <c r="F367" s="157" t="s">
        <v>1021</v>
      </c>
      <c r="H367" s="158">
        <v>0.66</v>
      </c>
      <c r="I367" s="159"/>
      <c r="L367" s="155"/>
      <c r="M367" s="160"/>
      <c r="U367" s="161"/>
      <c r="AT367" s="156" t="s">
        <v>182</v>
      </c>
      <c r="AU367" s="156" t="s">
        <v>84</v>
      </c>
      <c r="AV367" s="13" t="s">
        <v>84</v>
      </c>
      <c r="AW367" s="13" t="s">
        <v>37</v>
      </c>
      <c r="AX367" s="13" t="s">
        <v>75</v>
      </c>
      <c r="AY367" s="156" t="s">
        <v>172</v>
      </c>
    </row>
    <row r="368" spans="2:65" s="13" customFormat="1">
      <c r="B368" s="155"/>
      <c r="D368" s="149" t="s">
        <v>182</v>
      </c>
      <c r="E368" s="156" t="s">
        <v>19</v>
      </c>
      <c r="F368" s="157" t="s">
        <v>1022</v>
      </c>
      <c r="H368" s="158">
        <v>10.590999999999999</v>
      </c>
      <c r="I368" s="159"/>
      <c r="L368" s="155"/>
      <c r="M368" s="160"/>
      <c r="U368" s="161"/>
      <c r="AT368" s="156" t="s">
        <v>182</v>
      </c>
      <c r="AU368" s="156" t="s">
        <v>84</v>
      </c>
      <c r="AV368" s="13" t="s">
        <v>84</v>
      </c>
      <c r="AW368" s="13" t="s">
        <v>37</v>
      </c>
      <c r="AX368" s="13" t="s">
        <v>75</v>
      </c>
      <c r="AY368" s="156" t="s">
        <v>172</v>
      </c>
    </row>
    <row r="369" spans="2:65" s="13" customFormat="1">
      <c r="B369" s="155"/>
      <c r="D369" s="149" t="s">
        <v>182</v>
      </c>
      <c r="E369" s="156" t="s">
        <v>19</v>
      </c>
      <c r="F369" s="157" t="s">
        <v>1023</v>
      </c>
      <c r="H369" s="158">
        <v>0.23499999999999999</v>
      </c>
      <c r="I369" s="159"/>
      <c r="L369" s="155"/>
      <c r="M369" s="160"/>
      <c r="U369" s="161"/>
      <c r="AT369" s="156" t="s">
        <v>182</v>
      </c>
      <c r="AU369" s="156" t="s">
        <v>84</v>
      </c>
      <c r="AV369" s="13" t="s">
        <v>84</v>
      </c>
      <c r="AW369" s="13" t="s">
        <v>37</v>
      </c>
      <c r="AX369" s="13" t="s">
        <v>75</v>
      </c>
      <c r="AY369" s="156" t="s">
        <v>172</v>
      </c>
    </row>
    <row r="370" spans="2:65" s="13" customFormat="1">
      <c r="B370" s="155"/>
      <c r="D370" s="149" t="s">
        <v>182</v>
      </c>
      <c r="E370" s="156" t="s">
        <v>19</v>
      </c>
      <c r="F370" s="157" t="s">
        <v>1024</v>
      </c>
      <c r="H370" s="158">
        <v>1.05</v>
      </c>
      <c r="I370" s="159"/>
      <c r="L370" s="155"/>
      <c r="M370" s="160"/>
      <c r="U370" s="161"/>
      <c r="AT370" s="156" t="s">
        <v>182</v>
      </c>
      <c r="AU370" s="156" t="s">
        <v>84</v>
      </c>
      <c r="AV370" s="13" t="s">
        <v>84</v>
      </c>
      <c r="AW370" s="13" t="s">
        <v>37</v>
      </c>
      <c r="AX370" s="13" t="s">
        <v>75</v>
      </c>
      <c r="AY370" s="156" t="s">
        <v>172</v>
      </c>
    </row>
    <row r="371" spans="2:65" s="13" customFormat="1">
      <c r="B371" s="155"/>
      <c r="D371" s="149" t="s">
        <v>182</v>
      </c>
      <c r="E371" s="156" t="s">
        <v>19</v>
      </c>
      <c r="F371" s="157" t="s">
        <v>1025</v>
      </c>
      <c r="H371" s="158">
        <v>16.632000000000001</v>
      </c>
      <c r="I371" s="159"/>
      <c r="L371" s="155"/>
      <c r="M371" s="160"/>
      <c r="U371" s="161"/>
      <c r="AT371" s="156" t="s">
        <v>182</v>
      </c>
      <c r="AU371" s="156" t="s">
        <v>84</v>
      </c>
      <c r="AV371" s="13" t="s">
        <v>84</v>
      </c>
      <c r="AW371" s="13" t="s">
        <v>37</v>
      </c>
      <c r="AX371" s="13" t="s">
        <v>75</v>
      </c>
      <c r="AY371" s="156" t="s">
        <v>172</v>
      </c>
    </row>
    <row r="372" spans="2:65" s="13" customFormat="1">
      <c r="B372" s="155"/>
      <c r="D372" s="149" t="s">
        <v>182</v>
      </c>
      <c r="E372" s="156" t="s">
        <v>19</v>
      </c>
      <c r="F372" s="157" t="s">
        <v>1026</v>
      </c>
      <c r="H372" s="158">
        <v>1.26</v>
      </c>
      <c r="I372" s="159"/>
      <c r="L372" s="155"/>
      <c r="M372" s="160"/>
      <c r="U372" s="161"/>
      <c r="AT372" s="156" t="s">
        <v>182</v>
      </c>
      <c r="AU372" s="156" t="s">
        <v>84</v>
      </c>
      <c r="AV372" s="13" t="s">
        <v>84</v>
      </c>
      <c r="AW372" s="13" t="s">
        <v>37</v>
      </c>
      <c r="AX372" s="13" t="s">
        <v>75</v>
      </c>
      <c r="AY372" s="156" t="s">
        <v>172</v>
      </c>
    </row>
    <row r="373" spans="2:65" s="13" customFormat="1">
      <c r="B373" s="155"/>
      <c r="D373" s="149" t="s">
        <v>182</v>
      </c>
      <c r="E373" s="156" t="s">
        <v>19</v>
      </c>
      <c r="F373" s="157" t="s">
        <v>1027</v>
      </c>
      <c r="H373" s="158">
        <v>1.5409999999999999</v>
      </c>
      <c r="I373" s="159"/>
      <c r="L373" s="155"/>
      <c r="M373" s="160"/>
      <c r="U373" s="161"/>
      <c r="AT373" s="156" t="s">
        <v>182</v>
      </c>
      <c r="AU373" s="156" t="s">
        <v>84</v>
      </c>
      <c r="AV373" s="13" t="s">
        <v>84</v>
      </c>
      <c r="AW373" s="13" t="s">
        <v>37</v>
      </c>
      <c r="AX373" s="13" t="s">
        <v>75</v>
      </c>
      <c r="AY373" s="156" t="s">
        <v>172</v>
      </c>
    </row>
    <row r="374" spans="2:65" s="15" customFormat="1">
      <c r="B374" s="169"/>
      <c r="D374" s="149" t="s">
        <v>182</v>
      </c>
      <c r="E374" s="170" t="s">
        <v>19</v>
      </c>
      <c r="F374" s="171" t="s">
        <v>248</v>
      </c>
      <c r="H374" s="172">
        <v>31.969000000000001</v>
      </c>
      <c r="I374" s="173"/>
      <c r="L374" s="169"/>
      <c r="M374" s="174"/>
      <c r="U374" s="175"/>
      <c r="AT374" s="170" t="s">
        <v>182</v>
      </c>
      <c r="AU374" s="170" t="s">
        <v>84</v>
      </c>
      <c r="AV374" s="15" t="s">
        <v>92</v>
      </c>
      <c r="AW374" s="15" t="s">
        <v>37</v>
      </c>
      <c r="AX374" s="15" t="s">
        <v>75</v>
      </c>
      <c r="AY374" s="170" t="s">
        <v>172</v>
      </c>
    </row>
    <row r="375" spans="2:65" s="12" customFormat="1">
      <c r="B375" s="148"/>
      <c r="D375" s="149" t="s">
        <v>182</v>
      </c>
      <c r="E375" s="150" t="s">
        <v>19</v>
      </c>
      <c r="F375" s="151" t="s">
        <v>1028</v>
      </c>
      <c r="H375" s="150" t="s">
        <v>19</v>
      </c>
      <c r="I375" s="152"/>
      <c r="L375" s="148"/>
      <c r="M375" s="153"/>
      <c r="U375" s="154"/>
      <c r="AT375" s="150" t="s">
        <v>182</v>
      </c>
      <c r="AU375" s="150" t="s">
        <v>84</v>
      </c>
      <c r="AV375" s="12" t="s">
        <v>82</v>
      </c>
      <c r="AW375" s="12" t="s">
        <v>37</v>
      </c>
      <c r="AX375" s="12" t="s">
        <v>75</v>
      </c>
      <c r="AY375" s="150" t="s">
        <v>172</v>
      </c>
    </row>
    <row r="376" spans="2:65" s="13" customFormat="1">
      <c r="B376" s="155"/>
      <c r="D376" s="149" t="s">
        <v>182</v>
      </c>
      <c r="E376" s="156" t="s">
        <v>19</v>
      </c>
      <c r="F376" s="157" t="s">
        <v>1029</v>
      </c>
      <c r="H376" s="158">
        <v>-0.8</v>
      </c>
      <c r="I376" s="159"/>
      <c r="L376" s="155"/>
      <c r="M376" s="160"/>
      <c r="U376" s="161"/>
      <c r="AT376" s="156" t="s">
        <v>182</v>
      </c>
      <c r="AU376" s="156" t="s">
        <v>84</v>
      </c>
      <c r="AV376" s="13" t="s">
        <v>84</v>
      </c>
      <c r="AW376" s="13" t="s">
        <v>37</v>
      </c>
      <c r="AX376" s="13" t="s">
        <v>75</v>
      </c>
      <c r="AY376" s="156" t="s">
        <v>172</v>
      </c>
    </row>
    <row r="377" spans="2:65" s="13" customFormat="1">
      <c r="B377" s="155"/>
      <c r="D377" s="149" t="s">
        <v>182</v>
      </c>
      <c r="E377" s="156" t="s">
        <v>19</v>
      </c>
      <c r="F377" s="157" t="s">
        <v>1030</v>
      </c>
      <c r="H377" s="158">
        <v>-0.81</v>
      </c>
      <c r="I377" s="159"/>
      <c r="L377" s="155"/>
      <c r="M377" s="160"/>
      <c r="U377" s="161"/>
      <c r="AT377" s="156" t="s">
        <v>182</v>
      </c>
      <c r="AU377" s="156" t="s">
        <v>84</v>
      </c>
      <c r="AV377" s="13" t="s">
        <v>84</v>
      </c>
      <c r="AW377" s="13" t="s">
        <v>37</v>
      </c>
      <c r="AX377" s="13" t="s">
        <v>75</v>
      </c>
      <c r="AY377" s="156" t="s">
        <v>172</v>
      </c>
    </row>
    <row r="378" spans="2:65" s="13" customFormat="1">
      <c r="B378" s="155"/>
      <c r="D378" s="149" t="s">
        <v>182</v>
      </c>
      <c r="E378" s="156" t="s">
        <v>19</v>
      </c>
      <c r="F378" s="157" t="s">
        <v>1031</v>
      </c>
      <c r="H378" s="158">
        <v>-1.1599999999999999</v>
      </c>
      <c r="I378" s="159"/>
      <c r="L378" s="155"/>
      <c r="M378" s="160"/>
      <c r="U378" s="161"/>
      <c r="AT378" s="156" t="s">
        <v>182</v>
      </c>
      <c r="AU378" s="156" t="s">
        <v>84</v>
      </c>
      <c r="AV378" s="13" t="s">
        <v>84</v>
      </c>
      <c r="AW378" s="13" t="s">
        <v>37</v>
      </c>
      <c r="AX378" s="13" t="s">
        <v>75</v>
      </c>
      <c r="AY378" s="156" t="s">
        <v>172</v>
      </c>
    </row>
    <row r="379" spans="2:65" s="13" customFormat="1">
      <c r="B379" s="155"/>
      <c r="D379" s="149" t="s">
        <v>182</v>
      </c>
      <c r="E379" s="156" t="s">
        <v>19</v>
      </c>
      <c r="F379" s="157" t="s">
        <v>1032</v>
      </c>
      <c r="H379" s="158">
        <v>-0.40200000000000002</v>
      </c>
      <c r="I379" s="159"/>
      <c r="L379" s="155"/>
      <c r="M379" s="160"/>
      <c r="U379" s="161"/>
      <c r="AT379" s="156" t="s">
        <v>182</v>
      </c>
      <c r="AU379" s="156" t="s">
        <v>84</v>
      </c>
      <c r="AV379" s="13" t="s">
        <v>84</v>
      </c>
      <c r="AW379" s="13" t="s">
        <v>37</v>
      </c>
      <c r="AX379" s="13" t="s">
        <v>75</v>
      </c>
      <c r="AY379" s="156" t="s">
        <v>172</v>
      </c>
    </row>
    <row r="380" spans="2:65" s="13" customFormat="1">
      <c r="B380" s="155"/>
      <c r="D380" s="149" t="s">
        <v>182</v>
      </c>
      <c r="E380" s="156" t="s">
        <v>19</v>
      </c>
      <c r="F380" s="157" t="s">
        <v>1033</v>
      </c>
      <c r="H380" s="158">
        <v>-0.8</v>
      </c>
      <c r="I380" s="159"/>
      <c r="L380" s="155"/>
      <c r="M380" s="160"/>
      <c r="U380" s="161"/>
      <c r="AT380" s="156" t="s">
        <v>182</v>
      </c>
      <c r="AU380" s="156" t="s">
        <v>84</v>
      </c>
      <c r="AV380" s="13" t="s">
        <v>84</v>
      </c>
      <c r="AW380" s="13" t="s">
        <v>37</v>
      </c>
      <c r="AX380" s="13" t="s">
        <v>75</v>
      </c>
      <c r="AY380" s="156" t="s">
        <v>172</v>
      </c>
    </row>
    <row r="381" spans="2:65" s="15" customFormat="1">
      <c r="B381" s="169"/>
      <c r="D381" s="149" t="s">
        <v>182</v>
      </c>
      <c r="E381" s="170" t="s">
        <v>19</v>
      </c>
      <c r="F381" s="171" t="s">
        <v>248</v>
      </c>
      <c r="H381" s="172">
        <v>-3.972</v>
      </c>
      <c r="I381" s="173"/>
      <c r="L381" s="169"/>
      <c r="M381" s="174"/>
      <c r="U381" s="175"/>
      <c r="AT381" s="170" t="s">
        <v>182</v>
      </c>
      <c r="AU381" s="170" t="s">
        <v>84</v>
      </c>
      <c r="AV381" s="15" t="s">
        <v>92</v>
      </c>
      <c r="AW381" s="15" t="s">
        <v>37</v>
      </c>
      <c r="AX381" s="15" t="s">
        <v>75</v>
      </c>
      <c r="AY381" s="170" t="s">
        <v>172</v>
      </c>
    </row>
    <row r="382" spans="2:65" s="14" customFormat="1">
      <c r="B382" s="162"/>
      <c r="D382" s="149" t="s">
        <v>182</v>
      </c>
      <c r="E382" s="163" t="s">
        <v>19</v>
      </c>
      <c r="F382" s="164" t="s">
        <v>185</v>
      </c>
      <c r="H382" s="165">
        <v>27.997</v>
      </c>
      <c r="I382" s="166"/>
      <c r="L382" s="162"/>
      <c r="M382" s="167"/>
      <c r="U382" s="168"/>
      <c r="AT382" s="163" t="s">
        <v>182</v>
      </c>
      <c r="AU382" s="163" t="s">
        <v>84</v>
      </c>
      <c r="AV382" s="14" t="s">
        <v>179</v>
      </c>
      <c r="AW382" s="14" t="s">
        <v>37</v>
      </c>
      <c r="AX382" s="14" t="s">
        <v>82</v>
      </c>
      <c r="AY382" s="163" t="s">
        <v>172</v>
      </c>
    </row>
    <row r="383" spans="2:65" s="1" customFormat="1" ht="21.75" customHeight="1">
      <c r="B383" s="33"/>
      <c r="C383" s="131" t="s">
        <v>452</v>
      </c>
      <c r="D383" s="131" t="s">
        <v>174</v>
      </c>
      <c r="E383" s="132" t="s">
        <v>1034</v>
      </c>
      <c r="F383" s="133" t="s">
        <v>1035</v>
      </c>
      <c r="G383" s="134" t="s">
        <v>177</v>
      </c>
      <c r="H383" s="135">
        <v>161.69999999999999</v>
      </c>
      <c r="I383" s="136"/>
      <c r="J383" s="137">
        <f>ROUND(I383*H383,2)</f>
        <v>0</v>
      </c>
      <c r="K383" s="133" t="s">
        <v>178</v>
      </c>
      <c r="L383" s="33"/>
      <c r="M383" s="138" t="s">
        <v>19</v>
      </c>
      <c r="N383" s="139" t="s">
        <v>46</v>
      </c>
      <c r="P383" s="140">
        <f>O383*H383</f>
        <v>0</v>
      </c>
      <c r="Q383" s="140">
        <v>0</v>
      </c>
      <c r="R383" s="140">
        <f>Q383*H383</f>
        <v>0</v>
      </c>
      <c r="S383" s="140">
        <v>0</v>
      </c>
      <c r="T383" s="140">
        <f>S383*H383</f>
        <v>0</v>
      </c>
      <c r="U383" s="141" t="s">
        <v>19</v>
      </c>
      <c r="AR383" s="142" t="s">
        <v>179</v>
      </c>
      <c r="AT383" s="142" t="s">
        <v>174</v>
      </c>
      <c r="AU383" s="142" t="s">
        <v>84</v>
      </c>
      <c r="AY383" s="18" t="s">
        <v>172</v>
      </c>
      <c r="BE383" s="143">
        <f>IF(N383="základní",J383,0)</f>
        <v>0</v>
      </c>
      <c r="BF383" s="143">
        <f>IF(N383="snížená",J383,0)</f>
        <v>0</v>
      </c>
      <c r="BG383" s="143">
        <f>IF(N383="zákl. přenesená",J383,0)</f>
        <v>0</v>
      </c>
      <c r="BH383" s="143">
        <f>IF(N383="sníž. přenesená",J383,0)</f>
        <v>0</v>
      </c>
      <c r="BI383" s="143">
        <f>IF(N383="nulová",J383,0)</f>
        <v>0</v>
      </c>
      <c r="BJ383" s="18" t="s">
        <v>82</v>
      </c>
      <c r="BK383" s="143">
        <f>ROUND(I383*H383,2)</f>
        <v>0</v>
      </c>
      <c r="BL383" s="18" t="s">
        <v>179</v>
      </c>
      <c r="BM383" s="142" t="s">
        <v>455</v>
      </c>
    </row>
    <row r="384" spans="2:65" s="1" customFormat="1">
      <c r="B384" s="33"/>
      <c r="D384" s="144" t="s">
        <v>180</v>
      </c>
      <c r="F384" s="145" t="s">
        <v>1036</v>
      </c>
      <c r="I384" s="146"/>
      <c r="L384" s="33"/>
      <c r="M384" s="147"/>
      <c r="U384" s="54"/>
      <c r="AT384" s="18" t="s">
        <v>180</v>
      </c>
      <c r="AU384" s="18" t="s">
        <v>84</v>
      </c>
    </row>
    <row r="385" spans="2:65" s="12" customFormat="1">
      <c r="B385" s="148"/>
      <c r="D385" s="149" t="s">
        <v>182</v>
      </c>
      <c r="E385" s="150" t="s">
        <v>19</v>
      </c>
      <c r="F385" s="151" t="s">
        <v>1020</v>
      </c>
      <c r="H385" s="150" t="s">
        <v>19</v>
      </c>
      <c r="I385" s="152"/>
      <c r="L385" s="148"/>
      <c r="M385" s="153"/>
      <c r="U385" s="154"/>
      <c r="AT385" s="150" t="s">
        <v>182</v>
      </c>
      <c r="AU385" s="150" t="s">
        <v>84</v>
      </c>
      <c r="AV385" s="12" t="s">
        <v>82</v>
      </c>
      <c r="AW385" s="12" t="s">
        <v>37</v>
      </c>
      <c r="AX385" s="12" t="s">
        <v>75</v>
      </c>
      <c r="AY385" s="150" t="s">
        <v>172</v>
      </c>
    </row>
    <row r="386" spans="2:65" s="13" customFormat="1">
      <c r="B386" s="155"/>
      <c r="D386" s="149" t="s">
        <v>182</v>
      </c>
      <c r="E386" s="156" t="s">
        <v>19</v>
      </c>
      <c r="F386" s="157" t="s">
        <v>1037</v>
      </c>
      <c r="H386" s="158">
        <v>5.5</v>
      </c>
      <c r="I386" s="159"/>
      <c r="L386" s="155"/>
      <c r="M386" s="160"/>
      <c r="U386" s="161"/>
      <c r="AT386" s="156" t="s">
        <v>182</v>
      </c>
      <c r="AU386" s="156" t="s">
        <v>84</v>
      </c>
      <c r="AV386" s="13" t="s">
        <v>84</v>
      </c>
      <c r="AW386" s="13" t="s">
        <v>37</v>
      </c>
      <c r="AX386" s="13" t="s">
        <v>75</v>
      </c>
      <c r="AY386" s="156" t="s">
        <v>172</v>
      </c>
    </row>
    <row r="387" spans="2:65" s="13" customFormat="1">
      <c r="B387" s="155"/>
      <c r="D387" s="149" t="s">
        <v>182</v>
      </c>
      <c r="E387" s="156" t="s">
        <v>19</v>
      </c>
      <c r="F387" s="157" t="s">
        <v>1038</v>
      </c>
      <c r="H387" s="158">
        <v>52.953000000000003</v>
      </c>
      <c r="I387" s="159"/>
      <c r="L387" s="155"/>
      <c r="M387" s="160"/>
      <c r="U387" s="161"/>
      <c r="AT387" s="156" t="s">
        <v>182</v>
      </c>
      <c r="AU387" s="156" t="s">
        <v>84</v>
      </c>
      <c r="AV387" s="13" t="s">
        <v>84</v>
      </c>
      <c r="AW387" s="13" t="s">
        <v>37</v>
      </c>
      <c r="AX387" s="13" t="s">
        <v>75</v>
      </c>
      <c r="AY387" s="156" t="s">
        <v>172</v>
      </c>
    </row>
    <row r="388" spans="2:65" s="13" customFormat="1">
      <c r="B388" s="155"/>
      <c r="D388" s="149" t="s">
        <v>182</v>
      </c>
      <c r="E388" s="156" t="s">
        <v>19</v>
      </c>
      <c r="F388" s="157" t="s">
        <v>1039</v>
      </c>
      <c r="H388" s="158">
        <v>1.88</v>
      </c>
      <c r="I388" s="159"/>
      <c r="L388" s="155"/>
      <c r="M388" s="160"/>
      <c r="U388" s="161"/>
      <c r="AT388" s="156" t="s">
        <v>182</v>
      </c>
      <c r="AU388" s="156" t="s">
        <v>84</v>
      </c>
      <c r="AV388" s="13" t="s">
        <v>84</v>
      </c>
      <c r="AW388" s="13" t="s">
        <v>37</v>
      </c>
      <c r="AX388" s="13" t="s">
        <v>75</v>
      </c>
      <c r="AY388" s="156" t="s">
        <v>172</v>
      </c>
    </row>
    <row r="389" spans="2:65" s="13" customFormat="1">
      <c r="B389" s="155"/>
      <c r="D389" s="149" t="s">
        <v>182</v>
      </c>
      <c r="E389" s="156" t="s">
        <v>19</v>
      </c>
      <c r="F389" s="157" t="s">
        <v>1040</v>
      </c>
      <c r="H389" s="158">
        <v>4.2</v>
      </c>
      <c r="I389" s="159"/>
      <c r="L389" s="155"/>
      <c r="M389" s="160"/>
      <c r="U389" s="161"/>
      <c r="AT389" s="156" t="s">
        <v>182</v>
      </c>
      <c r="AU389" s="156" t="s">
        <v>84</v>
      </c>
      <c r="AV389" s="13" t="s">
        <v>84</v>
      </c>
      <c r="AW389" s="13" t="s">
        <v>37</v>
      </c>
      <c r="AX389" s="13" t="s">
        <v>75</v>
      </c>
      <c r="AY389" s="156" t="s">
        <v>172</v>
      </c>
    </row>
    <row r="390" spans="2:65" s="13" customFormat="1">
      <c r="B390" s="155"/>
      <c r="D390" s="149" t="s">
        <v>182</v>
      </c>
      <c r="E390" s="156" t="s">
        <v>19</v>
      </c>
      <c r="F390" s="157" t="s">
        <v>1041</v>
      </c>
      <c r="H390" s="158">
        <v>83.16</v>
      </c>
      <c r="I390" s="159"/>
      <c r="L390" s="155"/>
      <c r="M390" s="160"/>
      <c r="U390" s="161"/>
      <c r="AT390" s="156" t="s">
        <v>182</v>
      </c>
      <c r="AU390" s="156" t="s">
        <v>84</v>
      </c>
      <c r="AV390" s="13" t="s">
        <v>84</v>
      </c>
      <c r="AW390" s="13" t="s">
        <v>37</v>
      </c>
      <c r="AX390" s="13" t="s">
        <v>75</v>
      </c>
      <c r="AY390" s="156" t="s">
        <v>172</v>
      </c>
    </row>
    <row r="391" spans="2:65" s="13" customFormat="1">
      <c r="B391" s="155"/>
      <c r="D391" s="149" t="s">
        <v>182</v>
      </c>
      <c r="E391" s="156" t="s">
        <v>19</v>
      </c>
      <c r="F391" s="157" t="s">
        <v>1042</v>
      </c>
      <c r="H391" s="158">
        <v>6.3</v>
      </c>
      <c r="I391" s="159"/>
      <c r="L391" s="155"/>
      <c r="M391" s="160"/>
      <c r="U391" s="161"/>
      <c r="AT391" s="156" t="s">
        <v>182</v>
      </c>
      <c r="AU391" s="156" t="s">
        <v>84</v>
      </c>
      <c r="AV391" s="13" t="s">
        <v>84</v>
      </c>
      <c r="AW391" s="13" t="s">
        <v>37</v>
      </c>
      <c r="AX391" s="13" t="s">
        <v>75</v>
      </c>
      <c r="AY391" s="156" t="s">
        <v>172</v>
      </c>
    </row>
    <row r="392" spans="2:65" s="13" customFormat="1">
      <c r="B392" s="155"/>
      <c r="D392" s="149" t="s">
        <v>182</v>
      </c>
      <c r="E392" s="156" t="s">
        <v>19</v>
      </c>
      <c r="F392" s="157" t="s">
        <v>1043</v>
      </c>
      <c r="H392" s="158">
        <v>7.7069999999999999</v>
      </c>
      <c r="I392" s="159"/>
      <c r="L392" s="155"/>
      <c r="M392" s="160"/>
      <c r="U392" s="161"/>
      <c r="AT392" s="156" t="s">
        <v>182</v>
      </c>
      <c r="AU392" s="156" t="s">
        <v>84</v>
      </c>
      <c r="AV392" s="13" t="s">
        <v>84</v>
      </c>
      <c r="AW392" s="13" t="s">
        <v>37</v>
      </c>
      <c r="AX392" s="13" t="s">
        <v>75</v>
      </c>
      <c r="AY392" s="156" t="s">
        <v>172</v>
      </c>
    </row>
    <row r="393" spans="2:65" s="14" customFormat="1">
      <c r="B393" s="162"/>
      <c r="D393" s="149" t="s">
        <v>182</v>
      </c>
      <c r="E393" s="163" t="s">
        <v>19</v>
      </c>
      <c r="F393" s="164" t="s">
        <v>185</v>
      </c>
      <c r="H393" s="165">
        <v>161.69999999999999</v>
      </c>
      <c r="I393" s="166"/>
      <c r="L393" s="162"/>
      <c r="M393" s="167"/>
      <c r="U393" s="168"/>
      <c r="AT393" s="163" t="s">
        <v>182</v>
      </c>
      <c r="AU393" s="163" t="s">
        <v>84</v>
      </c>
      <c r="AV393" s="14" t="s">
        <v>179</v>
      </c>
      <c r="AW393" s="14" t="s">
        <v>37</v>
      </c>
      <c r="AX393" s="14" t="s">
        <v>82</v>
      </c>
      <c r="AY393" s="163" t="s">
        <v>172</v>
      </c>
    </row>
    <row r="394" spans="2:65" s="1" customFormat="1" ht="24.2" customHeight="1">
      <c r="B394" s="33"/>
      <c r="C394" s="131" t="s">
        <v>321</v>
      </c>
      <c r="D394" s="131" t="s">
        <v>174</v>
      </c>
      <c r="E394" s="132" t="s">
        <v>1044</v>
      </c>
      <c r="F394" s="133" t="s">
        <v>1045</v>
      </c>
      <c r="G394" s="134" t="s">
        <v>177</v>
      </c>
      <c r="H394" s="135">
        <v>161.69999999999999</v>
      </c>
      <c r="I394" s="136"/>
      <c r="J394" s="137">
        <f>ROUND(I394*H394,2)</f>
        <v>0</v>
      </c>
      <c r="K394" s="133" t="s">
        <v>178</v>
      </c>
      <c r="L394" s="33"/>
      <c r="M394" s="138" t="s">
        <v>19</v>
      </c>
      <c r="N394" s="139" t="s">
        <v>46</v>
      </c>
      <c r="P394" s="140">
        <f>O394*H394</f>
        <v>0</v>
      </c>
      <c r="Q394" s="140">
        <v>0</v>
      </c>
      <c r="R394" s="140">
        <f>Q394*H394</f>
        <v>0</v>
      </c>
      <c r="S394" s="140">
        <v>0</v>
      </c>
      <c r="T394" s="140">
        <f>S394*H394</f>
        <v>0</v>
      </c>
      <c r="U394" s="141" t="s">
        <v>19</v>
      </c>
      <c r="AR394" s="142" t="s">
        <v>179</v>
      </c>
      <c r="AT394" s="142" t="s">
        <v>174</v>
      </c>
      <c r="AU394" s="142" t="s">
        <v>84</v>
      </c>
      <c r="AY394" s="18" t="s">
        <v>172</v>
      </c>
      <c r="BE394" s="143">
        <f>IF(N394="základní",J394,0)</f>
        <v>0</v>
      </c>
      <c r="BF394" s="143">
        <f>IF(N394="snížená",J394,0)</f>
        <v>0</v>
      </c>
      <c r="BG394" s="143">
        <f>IF(N394="zákl. přenesená",J394,0)</f>
        <v>0</v>
      </c>
      <c r="BH394" s="143">
        <f>IF(N394="sníž. přenesená",J394,0)</f>
        <v>0</v>
      </c>
      <c r="BI394" s="143">
        <f>IF(N394="nulová",J394,0)</f>
        <v>0</v>
      </c>
      <c r="BJ394" s="18" t="s">
        <v>82</v>
      </c>
      <c r="BK394" s="143">
        <f>ROUND(I394*H394,2)</f>
        <v>0</v>
      </c>
      <c r="BL394" s="18" t="s">
        <v>179</v>
      </c>
      <c r="BM394" s="142" t="s">
        <v>461</v>
      </c>
    </row>
    <row r="395" spans="2:65" s="1" customFormat="1">
      <c r="B395" s="33"/>
      <c r="D395" s="144" t="s">
        <v>180</v>
      </c>
      <c r="F395" s="145" t="s">
        <v>1046</v>
      </c>
      <c r="I395" s="146"/>
      <c r="L395" s="33"/>
      <c r="M395" s="147"/>
      <c r="U395" s="54"/>
      <c r="AT395" s="18" t="s">
        <v>180</v>
      </c>
      <c r="AU395" s="18" t="s">
        <v>84</v>
      </c>
    </row>
    <row r="396" spans="2:65" s="1" customFormat="1" ht="24.2" customHeight="1">
      <c r="B396" s="33"/>
      <c r="C396" s="131" t="s">
        <v>464</v>
      </c>
      <c r="D396" s="131" t="s">
        <v>174</v>
      </c>
      <c r="E396" s="132" t="s">
        <v>1047</v>
      </c>
      <c r="F396" s="133" t="s">
        <v>1048</v>
      </c>
      <c r="G396" s="134" t="s">
        <v>177</v>
      </c>
      <c r="H396" s="135">
        <v>161.69999999999999</v>
      </c>
      <c r="I396" s="136"/>
      <c r="J396" s="137">
        <f>ROUND(I396*H396,2)</f>
        <v>0</v>
      </c>
      <c r="K396" s="133" t="s">
        <v>178</v>
      </c>
      <c r="L396" s="33"/>
      <c r="M396" s="138" t="s">
        <v>19</v>
      </c>
      <c r="N396" s="139" t="s">
        <v>46</v>
      </c>
      <c r="P396" s="140">
        <f>O396*H396</f>
        <v>0</v>
      </c>
      <c r="Q396" s="140">
        <v>0</v>
      </c>
      <c r="R396" s="140">
        <f>Q396*H396</f>
        <v>0</v>
      </c>
      <c r="S396" s="140">
        <v>0</v>
      </c>
      <c r="T396" s="140">
        <f>S396*H396</f>
        <v>0</v>
      </c>
      <c r="U396" s="141" t="s">
        <v>19</v>
      </c>
      <c r="AR396" s="142" t="s">
        <v>179</v>
      </c>
      <c r="AT396" s="142" t="s">
        <v>174</v>
      </c>
      <c r="AU396" s="142" t="s">
        <v>84</v>
      </c>
      <c r="AY396" s="18" t="s">
        <v>172</v>
      </c>
      <c r="BE396" s="143">
        <f>IF(N396="základní",J396,0)</f>
        <v>0</v>
      </c>
      <c r="BF396" s="143">
        <f>IF(N396="snížená",J396,0)</f>
        <v>0</v>
      </c>
      <c r="BG396" s="143">
        <f>IF(N396="zákl. přenesená",J396,0)</f>
        <v>0</v>
      </c>
      <c r="BH396" s="143">
        <f>IF(N396="sníž. přenesená",J396,0)</f>
        <v>0</v>
      </c>
      <c r="BI396" s="143">
        <f>IF(N396="nulová",J396,0)</f>
        <v>0</v>
      </c>
      <c r="BJ396" s="18" t="s">
        <v>82</v>
      </c>
      <c r="BK396" s="143">
        <f>ROUND(I396*H396,2)</f>
        <v>0</v>
      </c>
      <c r="BL396" s="18" t="s">
        <v>179</v>
      </c>
      <c r="BM396" s="142" t="s">
        <v>467</v>
      </c>
    </row>
    <row r="397" spans="2:65" s="1" customFormat="1">
      <c r="B397" s="33"/>
      <c r="D397" s="144" t="s">
        <v>180</v>
      </c>
      <c r="F397" s="145" t="s">
        <v>1049</v>
      </c>
      <c r="I397" s="146"/>
      <c r="L397" s="33"/>
      <c r="M397" s="147"/>
      <c r="U397" s="54"/>
      <c r="AT397" s="18" t="s">
        <v>180</v>
      </c>
      <c r="AU397" s="18" t="s">
        <v>84</v>
      </c>
    </row>
    <row r="398" spans="2:65" s="1" customFormat="1" ht="24.2" customHeight="1">
      <c r="B398" s="33"/>
      <c r="C398" s="131" t="s">
        <v>327</v>
      </c>
      <c r="D398" s="131" t="s">
        <v>174</v>
      </c>
      <c r="E398" s="132" t="s">
        <v>1050</v>
      </c>
      <c r="F398" s="133" t="s">
        <v>1051</v>
      </c>
      <c r="G398" s="134" t="s">
        <v>177</v>
      </c>
      <c r="H398" s="135">
        <v>161.69999999999999</v>
      </c>
      <c r="I398" s="136"/>
      <c r="J398" s="137">
        <f>ROUND(I398*H398,2)</f>
        <v>0</v>
      </c>
      <c r="K398" s="133" t="s">
        <v>178</v>
      </c>
      <c r="L398" s="33"/>
      <c r="M398" s="138" t="s">
        <v>19</v>
      </c>
      <c r="N398" s="139" t="s">
        <v>46</v>
      </c>
      <c r="P398" s="140">
        <f>O398*H398</f>
        <v>0</v>
      </c>
      <c r="Q398" s="140">
        <v>0</v>
      </c>
      <c r="R398" s="140">
        <f>Q398*H398</f>
        <v>0</v>
      </c>
      <c r="S398" s="140">
        <v>0</v>
      </c>
      <c r="T398" s="140">
        <f>S398*H398</f>
        <v>0</v>
      </c>
      <c r="U398" s="141" t="s">
        <v>19</v>
      </c>
      <c r="AR398" s="142" t="s">
        <v>179</v>
      </c>
      <c r="AT398" s="142" t="s">
        <v>174</v>
      </c>
      <c r="AU398" s="142" t="s">
        <v>84</v>
      </c>
      <c r="AY398" s="18" t="s">
        <v>172</v>
      </c>
      <c r="BE398" s="143">
        <f>IF(N398="základní",J398,0)</f>
        <v>0</v>
      </c>
      <c r="BF398" s="143">
        <f>IF(N398="snížená",J398,0)</f>
        <v>0</v>
      </c>
      <c r="BG398" s="143">
        <f>IF(N398="zákl. přenesená",J398,0)</f>
        <v>0</v>
      </c>
      <c r="BH398" s="143">
        <f>IF(N398="sníž. přenesená",J398,0)</f>
        <v>0</v>
      </c>
      <c r="BI398" s="143">
        <f>IF(N398="nulová",J398,0)</f>
        <v>0</v>
      </c>
      <c r="BJ398" s="18" t="s">
        <v>82</v>
      </c>
      <c r="BK398" s="143">
        <f>ROUND(I398*H398,2)</f>
        <v>0</v>
      </c>
      <c r="BL398" s="18" t="s">
        <v>179</v>
      </c>
      <c r="BM398" s="142" t="s">
        <v>471</v>
      </c>
    </row>
    <row r="399" spans="2:65" s="1" customFormat="1">
      <c r="B399" s="33"/>
      <c r="D399" s="144" t="s">
        <v>180</v>
      </c>
      <c r="F399" s="145" t="s">
        <v>1052</v>
      </c>
      <c r="I399" s="146"/>
      <c r="L399" s="33"/>
      <c r="M399" s="147"/>
      <c r="U399" s="54"/>
      <c r="AT399" s="18" t="s">
        <v>180</v>
      </c>
      <c r="AU399" s="18" t="s">
        <v>84</v>
      </c>
    </row>
    <row r="400" spans="2:65" s="1" customFormat="1" ht="44.25" customHeight="1">
      <c r="B400" s="33"/>
      <c r="C400" s="131" t="s">
        <v>475</v>
      </c>
      <c r="D400" s="131" t="s">
        <v>174</v>
      </c>
      <c r="E400" s="132" t="s">
        <v>1053</v>
      </c>
      <c r="F400" s="133" t="s">
        <v>1054</v>
      </c>
      <c r="G400" s="134" t="s">
        <v>225</v>
      </c>
      <c r="H400" s="135">
        <v>6</v>
      </c>
      <c r="I400" s="136"/>
      <c r="J400" s="137">
        <f>ROUND(I400*H400,2)</f>
        <v>0</v>
      </c>
      <c r="K400" s="133" t="s">
        <v>178</v>
      </c>
      <c r="L400" s="33"/>
      <c r="M400" s="138" t="s">
        <v>19</v>
      </c>
      <c r="N400" s="139" t="s">
        <v>46</v>
      </c>
      <c r="P400" s="140">
        <f>O400*H400</f>
        <v>0</v>
      </c>
      <c r="Q400" s="140">
        <v>0</v>
      </c>
      <c r="R400" s="140">
        <f>Q400*H400</f>
        <v>0</v>
      </c>
      <c r="S400" s="140">
        <v>0</v>
      </c>
      <c r="T400" s="140">
        <f>S400*H400</f>
        <v>0</v>
      </c>
      <c r="U400" s="141" t="s">
        <v>19</v>
      </c>
      <c r="AR400" s="142" t="s">
        <v>179</v>
      </c>
      <c r="AT400" s="142" t="s">
        <v>174</v>
      </c>
      <c r="AU400" s="142" t="s">
        <v>84</v>
      </c>
      <c r="AY400" s="18" t="s">
        <v>172</v>
      </c>
      <c r="BE400" s="143">
        <f>IF(N400="základní",J400,0)</f>
        <v>0</v>
      </c>
      <c r="BF400" s="143">
        <f>IF(N400="snížená",J400,0)</f>
        <v>0</v>
      </c>
      <c r="BG400" s="143">
        <f>IF(N400="zákl. přenesená",J400,0)</f>
        <v>0</v>
      </c>
      <c r="BH400" s="143">
        <f>IF(N400="sníž. přenesená",J400,0)</f>
        <v>0</v>
      </c>
      <c r="BI400" s="143">
        <f>IF(N400="nulová",J400,0)</f>
        <v>0</v>
      </c>
      <c r="BJ400" s="18" t="s">
        <v>82</v>
      </c>
      <c r="BK400" s="143">
        <f>ROUND(I400*H400,2)</f>
        <v>0</v>
      </c>
      <c r="BL400" s="18" t="s">
        <v>179</v>
      </c>
      <c r="BM400" s="142" t="s">
        <v>478</v>
      </c>
    </row>
    <row r="401" spans="2:65" s="1" customFormat="1">
      <c r="B401" s="33"/>
      <c r="D401" s="144" t="s">
        <v>180</v>
      </c>
      <c r="F401" s="145" t="s">
        <v>1055</v>
      </c>
      <c r="I401" s="146"/>
      <c r="L401" s="33"/>
      <c r="M401" s="147"/>
      <c r="U401" s="54"/>
      <c r="AT401" s="18" t="s">
        <v>180</v>
      </c>
      <c r="AU401" s="18" t="s">
        <v>84</v>
      </c>
    </row>
    <row r="402" spans="2:65" s="13" customFormat="1">
      <c r="B402" s="155"/>
      <c r="D402" s="149" t="s">
        <v>182</v>
      </c>
      <c r="E402" s="156" t="s">
        <v>19</v>
      </c>
      <c r="F402" s="157" t="s">
        <v>192</v>
      </c>
      <c r="H402" s="158">
        <v>6</v>
      </c>
      <c r="I402" s="159"/>
      <c r="L402" s="155"/>
      <c r="M402" s="160"/>
      <c r="U402" s="161"/>
      <c r="AT402" s="156" t="s">
        <v>182</v>
      </c>
      <c r="AU402" s="156" t="s">
        <v>84</v>
      </c>
      <c r="AV402" s="13" t="s">
        <v>84</v>
      </c>
      <c r="AW402" s="13" t="s">
        <v>37</v>
      </c>
      <c r="AX402" s="13" t="s">
        <v>75</v>
      </c>
      <c r="AY402" s="156" t="s">
        <v>172</v>
      </c>
    </row>
    <row r="403" spans="2:65" s="14" customFormat="1">
      <c r="B403" s="162"/>
      <c r="D403" s="149" t="s">
        <v>182</v>
      </c>
      <c r="E403" s="163" t="s">
        <v>19</v>
      </c>
      <c r="F403" s="164" t="s">
        <v>185</v>
      </c>
      <c r="H403" s="165">
        <v>6</v>
      </c>
      <c r="I403" s="166"/>
      <c r="L403" s="162"/>
      <c r="M403" s="167"/>
      <c r="U403" s="168"/>
      <c r="AT403" s="163" t="s">
        <v>182</v>
      </c>
      <c r="AU403" s="163" t="s">
        <v>84</v>
      </c>
      <c r="AV403" s="14" t="s">
        <v>179</v>
      </c>
      <c r="AW403" s="14" t="s">
        <v>37</v>
      </c>
      <c r="AX403" s="14" t="s">
        <v>82</v>
      </c>
      <c r="AY403" s="163" t="s">
        <v>172</v>
      </c>
    </row>
    <row r="404" spans="2:65" s="1" customFormat="1" ht="16.5" customHeight="1">
      <c r="B404" s="33"/>
      <c r="C404" s="131" t="s">
        <v>338</v>
      </c>
      <c r="D404" s="131" t="s">
        <v>174</v>
      </c>
      <c r="E404" s="132" t="s">
        <v>1056</v>
      </c>
      <c r="F404" s="133" t="s">
        <v>1057</v>
      </c>
      <c r="G404" s="134" t="s">
        <v>191</v>
      </c>
      <c r="H404" s="135">
        <v>26.016999999999999</v>
      </c>
      <c r="I404" s="136"/>
      <c r="J404" s="137">
        <f>ROUND(I404*H404,2)</f>
        <v>0</v>
      </c>
      <c r="K404" s="133" t="s">
        <v>178</v>
      </c>
      <c r="L404" s="33"/>
      <c r="M404" s="138" t="s">
        <v>19</v>
      </c>
      <c r="N404" s="139" t="s">
        <v>46</v>
      </c>
      <c r="P404" s="140">
        <f>O404*H404</f>
        <v>0</v>
      </c>
      <c r="Q404" s="140">
        <v>0</v>
      </c>
      <c r="R404" s="140">
        <f>Q404*H404</f>
        <v>0</v>
      </c>
      <c r="S404" s="140">
        <v>0</v>
      </c>
      <c r="T404" s="140">
        <f>S404*H404</f>
        <v>0</v>
      </c>
      <c r="U404" s="141" t="s">
        <v>19</v>
      </c>
      <c r="AR404" s="142" t="s">
        <v>179</v>
      </c>
      <c r="AT404" s="142" t="s">
        <v>174</v>
      </c>
      <c r="AU404" s="142" t="s">
        <v>84</v>
      </c>
      <c r="AY404" s="18" t="s">
        <v>172</v>
      </c>
      <c r="BE404" s="143">
        <f>IF(N404="základní",J404,0)</f>
        <v>0</v>
      </c>
      <c r="BF404" s="143">
        <f>IF(N404="snížená",J404,0)</f>
        <v>0</v>
      </c>
      <c r="BG404" s="143">
        <f>IF(N404="zákl. přenesená",J404,0)</f>
        <v>0</v>
      </c>
      <c r="BH404" s="143">
        <f>IF(N404="sníž. přenesená",J404,0)</f>
        <v>0</v>
      </c>
      <c r="BI404" s="143">
        <f>IF(N404="nulová",J404,0)</f>
        <v>0</v>
      </c>
      <c r="BJ404" s="18" t="s">
        <v>82</v>
      </c>
      <c r="BK404" s="143">
        <f>ROUND(I404*H404,2)</f>
        <v>0</v>
      </c>
      <c r="BL404" s="18" t="s">
        <v>179</v>
      </c>
      <c r="BM404" s="142" t="s">
        <v>490</v>
      </c>
    </row>
    <row r="405" spans="2:65" s="1" customFormat="1">
      <c r="B405" s="33"/>
      <c r="D405" s="144" t="s">
        <v>180</v>
      </c>
      <c r="F405" s="145" t="s">
        <v>1058</v>
      </c>
      <c r="I405" s="146"/>
      <c r="L405" s="33"/>
      <c r="M405" s="147"/>
      <c r="U405" s="54"/>
      <c r="AT405" s="18" t="s">
        <v>180</v>
      </c>
      <c r="AU405" s="18" t="s">
        <v>84</v>
      </c>
    </row>
    <row r="406" spans="2:65" s="12" customFormat="1">
      <c r="B406" s="148"/>
      <c r="D406" s="149" t="s">
        <v>182</v>
      </c>
      <c r="E406" s="150" t="s">
        <v>19</v>
      </c>
      <c r="F406" s="151" t="s">
        <v>1059</v>
      </c>
      <c r="H406" s="150" t="s">
        <v>19</v>
      </c>
      <c r="I406" s="152"/>
      <c r="L406" s="148"/>
      <c r="M406" s="153"/>
      <c r="U406" s="154"/>
      <c r="AT406" s="150" t="s">
        <v>182</v>
      </c>
      <c r="AU406" s="150" t="s">
        <v>84</v>
      </c>
      <c r="AV406" s="12" t="s">
        <v>82</v>
      </c>
      <c r="AW406" s="12" t="s">
        <v>37</v>
      </c>
      <c r="AX406" s="12" t="s">
        <v>75</v>
      </c>
      <c r="AY406" s="150" t="s">
        <v>172</v>
      </c>
    </row>
    <row r="407" spans="2:65" s="13" customFormat="1">
      <c r="B407" s="155"/>
      <c r="D407" s="149" t="s">
        <v>182</v>
      </c>
      <c r="E407" s="156" t="s">
        <v>19</v>
      </c>
      <c r="F407" s="157" t="s">
        <v>1060</v>
      </c>
      <c r="H407" s="158">
        <v>0.45400000000000001</v>
      </c>
      <c r="I407" s="159"/>
      <c r="L407" s="155"/>
      <c r="M407" s="160"/>
      <c r="U407" s="161"/>
      <c r="AT407" s="156" t="s">
        <v>182</v>
      </c>
      <c r="AU407" s="156" t="s">
        <v>84</v>
      </c>
      <c r="AV407" s="13" t="s">
        <v>84</v>
      </c>
      <c r="AW407" s="13" t="s">
        <v>37</v>
      </c>
      <c r="AX407" s="13" t="s">
        <v>75</v>
      </c>
      <c r="AY407" s="156" t="s">
        <v>172</v>
      </c>
    </row>
    <row r="408" spans="2:65" s="13" customFormat="1">
      <c r="B408" s="155"/>
      <c r="D408" s="149" t="s">
        <v>182</v>
      </c>
      <c r="E408" s="156" t="s">
        <v>19</v>
      </c>
      <c r="F408" s="157" t="s">
        <v>1061</v>
      </c>
      <c r="H408" s="158">
        <v>1.238</v>
      </c>
      <c r="I408" s="159"/>
      <c r="L408" s="155"/>
      <c r="M408" s="160"/>
      <c r="U408" s="161"/>
      <c r="AT408" s="156" t="s">
        <v>182</v>
      </c>
      <c r="AU408" s="156" t="s">
        <v>84</v>
      </c>
      <c r="AV408" s="13" t="s">
        <v>84</v>
      </c>
      <c r="AW408" s="13" t="s">
        <v>37</v>
      </c>
      <c r="AX408" s="13" t="s">
        <v>75</v>
      </c>
      <c r="AY408" s="156" t="s">
        <v>172</v>
      </c>
    </row>
    <row r="409" spans="2:65" s="13" customFormat="1">
      <c r="B409" s="155"/>
      <c r="D409" s="149" t="s">
        <v>182</v>
      </c>
      <c r="E409" s="156" t="s">
        <v>19</v>
      </c>
      <c r="F409" s="157" t="s">
        <v>1062</v>
      </c>
      <c r="H409" s="158">
        <v>3.5009999999999999</v>
      </c>
      <c r="I409" s="159"/>
      <c r="L409" s="155"/>
      <c r="M409" s="160"/>
      <c r="U409" s="161"/>
      <c r="AT409" s="156" t="s">
        <v>182</v>
      </c>
      <c r="AU409" s="156" t="s">
        <v>84</v>
      </c>
      <c r="AV409" s="13" t="s">
        <v>84</v>
      </c>
      <c r="AW409" s="13" t="s">
        <v>37</v>
      </c>
      <c r="AX409" s="13" t="s">
        <v>75</v>
      </c>
      <c r="AY409" s="156" t="s">
        <v>172</v>
      </c>
    </row>
    <row r="410" spans="2:65" s="13" customFormat="1">
      <c r="B410" s="155"/>
      <c r="D410" s="149" t="s">
        <v>182</v>
      </c>
      <c r="E410" s="156" t="s">
        <v>19</v>
      </c>
      <c r="F410" s="157" t="s">
        <v>1063</v>
      </c>
      <c r="H410" s="158">
        <v>7.1970000000000001</v>
      </c>
      <c r="I410" s="159"/>
      <c r="L410" s="155"/>
      <c r="M410" s="160"/>
      <c r="U410" s="161"/>
      <c r="AT410" s="156" t="s">
        <v>182</v>
      </c>
      <c r="AU410" s="156" t="s">
        <v>84</v>
      </c>
      <c r="AV410" s="13" t="s">
        <v>84</v>
      </c>
      <c r="AW410" s="13" t="s">
        <v>37</v>
      </c>
      <c r="AX410" s="13" t="s">
        <v>75</v>
      </c>
      <c r="AY410" s="156" t="s">
        <v>172</v>
      </c>
    </row>
    <row r="411" spans="2:65" s="13" customFormat="1">
      <c r="B411" s="155"/>
      <c r="D411" s="149" t="s">
        <v>182</v>
      </c>
      <c r="E411" s="156" t="s">
        <v>19</v>
      </c>
      <c r="F411" s="157" t="s">
        <v>1064</v>
      </c>
      <c r="H411" s="158">
        <v>8.2270000000000003</v>
      </c>
      <c r="I411" s="159"/>
      <c r="L411" s="155"/>
      <c r="M411" s="160"/>
      <c r="U411" s="161"/>
      <c r="AT411" s="156" t="s">
        <v>182</v>
      </c>
      <c r="AU411" s="156" t="s">
        <v>84</v>
      </c>
      <c r="AV411" s="13" t="s">
        <v>84</v>
      </c>
      <c r="AW411" s="13" t="s">
        <v>37</v>
      </c>
      <c r="AX411" s="13" t="s">
        <v>75</v>
      </c>
      <c r="AY411" s="156" t="s">
        <v>172</v>
      </c>
    </row>
    <row r="412" spans="2:65" s="13" customFormat="1">
      <c r="B412" s="155"/>
      <c r="D412" s="149" t="s">
        <v>182</v>
      </c>
      <c r="E412" s="156" t="s">
        <v>19</v>
      </c>
      <c r="F412" s="157" t="s">
        <v>1065</v>
      </c>
      <c r="H412" s="158">
        <v>5.4</v>
      </c>
      <c r="I412" s="159"/>
      <c r="L412" s="155"/>
      <c r="M412" s="160"/>
      <c r="U412" s="161"/>
      <c r="AT412" s="156" t="s">
        <v>182</v>
      </c>
      <c r="AU412" s="156" t="s">
        <v>84</v>
      </c>
      <c r="AV412" s="13" t="s">
        <v>84</v>
      </c>
      <c r="AW412" s="13" t="s">
        <v>37</v>
      </c>
      <c r="AX412" s="13" t="s">
        <v>75</v>
      </c>
      <c r="AY412" s="156" t="s">
        <v>172</v>
      </c>
    </row>
    <row r="413" spans="2:65" s="14" customFormat="1">
      <c r="B413" s="162"/>
      <c r="D413" s="149" t="s">
        <v>182</v>
      </c>
      <c r="E413" s="163" t="s">
        <v>19</v>
      </c>
      <c r="F413" s="164" t="s">
        <v>185</v>
      </c>
      <c r="H413" s="165">
        <v>26.016999999999999</v>
      </c>
      <c r="I413" s="166"/>
      <c r="L413" s="162"/>
      <c r="M413" s="167"/>
      <c r="U413" s="168"/>
      <c r="AT413" s="163" t="s">
        <v>182</v>
      </c>
      <c r="AU413" s="163" t="s">
        <v>84</v>
      </c>
      <c r="AV413" s="14" t="s">
        <v>179</v>
      </c>
      <c r="AW413" s="14" t="s">
        <v>37</v>
      </c>
      <c r="AX413" s="14" t="s">
        <v>82</v>
      </c>
      <c r="AY413" s="163" t="s">
        <v>172</v>
      </c>
    </row>
    <row r="414" spans="2:65" s="1" customFormat="1" ht="16.5" customHeight="1">
      <c r="B414" s="33"/>
      <c r="C414" s="131" t="s">
        <v>494</v>
      </c>
      <c r="D414" s="131" t="s">
        <v>174</v>
      </c>
      <c r="E414" s="132" t="s">
        <v>1066</v>
      </c>
      <c r="F414" s="133" t="s">
        <v>1067</v>
      </c>
      <c r="G414" s="134" t="s">
        <v>177</v>
      </c>
      <c r="H414" s="135">
        <v>78.156999999999996</v>
      </c>
      <c r="I414" s="136"/>
      <c r="J414" s="137">
        <f>ROUND(I414*H414,2)</f>
        <v>0</v>
      </c>
      <c r="K414" s="133" t="s">
        <v>178</v>
      </c>
      <c r="L414" s="33"/>
      <c r="M414" s="138" t="s">
        <v>19</v>
      </c>
      <c r="N414" s="139" t="s">
        <v>46</v>
      </c>
      <c r="P414" s="140">
        <f>O414*H414</f>
        <v>0</v>
      </c>
      <c r="Q414" s="140">
        <v>0</v>
      </c>
      <c r="R414" s="140">
        <f>Q414*H414</f>
        <v>0</v>
      </c>
      <c r="S414" s="140">
        <v>0</v>
      </c>
      <c r="T414" s="140">
        <f>S414*H414</f>
        <v>0</v>
      </c>
      <c r="U414" s="141" t="s">
        <v>19</v>
      </c>
      <c r="AR414" s="142" t="s">
        <v>179</v>
      </c>
      <c r="AT414" s="142" t="s">
        <v>174</v>
      </c>
      <c r="AU414" s="142" t="s">
        <v>84</v>
      </c>
      <c r="AY414" s="18" t="s">
        <v>172</v>
      </c>
      <c r="BE414" s="143">
        <f>IF(N414="základní",J414,0)</f>
        <v>0</v>
      </c>
      <c r="BF414" s="143">
        <f>IF(N414="snížená",J414,0)</f>
        <v>0</v>
      </c>
      <c r="BG414" s="143">
        <f>IF(N414="zákl. přenesená",J414,0)</f>
        <v>0</v>
      </c>
      <c r="BH414" s="143">
        <f>IF(N414="sníž. přenesená",J414,0)</f>
        <v>0</v>
      </c>
      <c r="BI414" s="143">
        <f>IF(N414="nulová",J414,0)</f>
        <v>0</v>
      </c>
      <c r="BJ414" s="18" t="s">
        <v>82</v>
      </c>
      <c r="BK414" s="143">
        <f>ROUND(I414*H414,2)</f>
        <v>0</v>
      </c>
      <c r="BL414" s="18" t="s">
        <v>179</v>
      </c>
      <c r="BM414" s="142" t="s">
        <v>497</v>
      </c>
    </row>
    <row r="415" spans="2:65" s="1" customFormat="1">
      <c r="B415" s="33"/>
      <c r="D415" s="144" t="s">
        <v>180</v>
      </c>
      <c r="F415" s="145" t="s">
        <v>1068</v>
      </c>
      <c r="I415" s="146"/>
      <c r="L415" s="33"/>
      <c r="M415" s="147"/>
      <c r="U415" s="54"/>
      <c r="AT415" s="18" t="s">
        <v>180</v>
      </c>
      <c r="AU415" s="18" t="s">
        <v>84</v>
      </c>
    </row>
    <row r="416" spans="2:65" s="12" customFormat="1">
      <c r="B416" s="148"/>
      <c r="D416" s="149" t="s">
        <v>182</v>
      </c>
      <c r="E416" s="150" t="s">
        <v>19</v>
      </c>
      <c r="F416" s="151" t="s">
        <v>1059</v>
      </c>
      <c r="H416" s="150" t="s">
        <v>19</v>
      </c>
      <c r="I416" s="152"/>
      <c r="L416" s="148"/>
      <c r="M416" s="153"/>
      <c r="U416" s="154"/>
      <c r="AT416" s="150" t="s">
        <v>182</v>
      </c>
      <c r="AU416" s="150" t="s">
        <v>84</v>
      </c>
      <c r="AV416" s="12" t="s">
        <v>82</v>
      </c>
      <c r="AW416" s="12" t="s">
        <v>37</v>
      </c>
      <c r="AX416" s="12" t="s">
        <v>75</v>
      </c>
      <c r="AY416" s="150" t="s">
        <v>172</v>
      </c>
    </row>
    <row r="417" spans="2:65" s="12" customFormat="1">
      <c r="B417" s="148"/>
      <c r="D417" s="149" t="s">
        <v>182</v>
      </c>
      <c r="E417" s="150" t="s">
        <v>19</v>
      </c>
      <c r="F417" s="151" t="s">
        <v>1069</v>
      </c>
      <c r="H417" s="150" t="s">
        <v>19</v>
      </c>
      <c r="I417" s="152"/>
      <c r="L417" s="148"/>
      <c r="M417" s="153"/>
      <c r="U417" s="154"/>
      <c r="AT417" s="150" t="s">
        <v>182</v>
      </c>
      <c r="AU417" s="150" t="s">
        <v>84</v>
      </c>
      <c r="AV417" s="12" t="s">
        <v>82</v>
      </c>
      <c r="AW417" s="12" t="s">
        <v>37</v>
      </c>
      <c r="AX417" s="12" t="s">
        <v>75</v>
      </c>
      <c r="AY417" s="150" t="s">
        <v>172</v>
      </c>
    </row>
    <row r="418" spans="2:65" s="13" customFormat="1">
      <c r="B418" s="155"/>
      <c r="D418" s="149" t="s">
        <v>182</v>
      </c>
      <c r="E418" s="156" t="s">
        <v>19</v>
      </c>
      <c r="F418" s="157" t="s">
        <v>1070</v>
      </c>
      <c r="H418" s="158">
        <v>0.32</v>
      </c>
      <c r="I418" s="159"/>
      <c r="L418" s="155"/>
      <c r="M418" s="160"/>
      <c r="U418" s="161"/>
      <c r="AT418" s="156" t="s">
        <v>182</v>
      </c>
      <c r="AU418" s="156" t="s">
        <v>84</v>
      </c>
      <c r="AV418" s="13" t="s">
        <v>84</v>
      </c>
      <c r="AW418" s="13" t="s">
        <v>37</v>
      </c>
      <c r="AX418" s="13" t="s">
        <v>75</v>
      </c>
      <c r="AY418" s="156" t="s">
        <v>172</v>
      </c>
    </row>
    <row r="419" spans="2:65" s="13" customFormat="1">
      <c r="B419" s="155"/>
      <c r="D419" s="149" t="s">
        <v>182</v>
      </c>
      <c r="E419" s="156" t="s">
        <v>19</v>
      </c>
      <c r="F419" s="157" t="s">
        <v>1071</v>
      </c>
      <c r="H419" s="158">
        <v>0.32400000000000001</v>
      </c>
      <c r="I419" s="159"/>
      <c r="L419" s="155"/>
      <c r="M419" s="160"/>
      <c r="U419" s="161"/>
      <c r="AT419" s="156" t="s">
        <v>182</v>
      </c>
      <c r="AU419" s="156" t="s">
        <v>84</v>
      </c>
      <c r="AV419" s="13" t="s">
        <v>84</v>
      </c>
      <c r="AW419" s="13" t="s">
        <v>37</v>
      </c>
      <c r="AX419" s="13" t="s">
        <v>75</v>
      </c>
      <c r="AY419" s="156" t="s">
        <v>172</v>
      </c>
    </row>
    <row r="420" spans="2:65" s="13" customFormat="1">
      <c r="B420" s="155"/>
      <c r="D420" s="149" t="s">
        <v>182</v>
      </c>
      <c r="E420" s="156" t="s">
        <v>19</v>
      </c>
      <c r="F420" s="157" t="s">
        <v>1072</v>
      </c>
      <c r="H420" s="158">
        <v>0.46400000000000002</v>
      </c>
      <c r="I420" s="159"/>
      <c r="L420" s="155"/>
      <c r="M420" s="160"/>
      <c r="U420" s="161"/>
      <c r="AT420" s="156" t="s">
        <v>182</v>
      </c>
      <c r="AU420" s="156" t="s">
        <v>84</v>
      </c>
      <c r="AV420" s="13" t="s">
        <v>84</v>
      </c>
      <c r="AW420" s="13" t="s">
        <v>37</v>
      </c>
      <c r="AX420" s="13" t="s">
        <v>75</v>
      </c>
      <c r="AY420" s="156" t="s">
        <v>172</v>
      </c>
    </row>
    <row r="421" spans="2:65" s="13" customFormat="1">
      <c r="B421" s="155"/>
      <c r="D421" s="149" t="s">
        <v>182</v>
      </c>
      <c r="E421" s="156" t="s">
        <v>19</v>
      </c>
      <c r="F421" s="157" t="s">
        <v>1073</v>
      </c>
      <c r="H421" s="158">
        <v>0.161</v>
      </c>
      <c r="I421" s="159"/>
      <c r="L421" s="155"/>
      <c r="M421" s="160"/>
      <c r="U421" s="161"/>
      <c r="AT421" s="156" t="s">
        <v>182</v>
      </c>
      <c r="AU421" s="156" t="s">
        <v>84</v>
      </c>
      <c r="AV421" s="13" t="s">
        <v>84</v>
      </c>
      <c r="AW421" s="13" t="s">
        <v>37</v>
      </c>
      <c r="AX421" s="13" t="s">
        <v>75</v>
      </c>
      <c r="AY421" s="156" t="s">
        <v>172</v>
      </c>
    </row>
    <row r="422" spans="2:65" s="13" customFormat="1">
      <c r="B422" s="155"/>
      <c r="D422" s="149" t="s">
        <v>182</v>
      </c>
      <c r="E422" s="156" t="s">
        <v>19</v>
      </c>
      <c r="F422" s="157" t="s">
        <v>1074</v>
      </c>
      <c r="H422" s="158">
        <v>0.32</v>
      </c>
      <c r="I422" s="159"/>
      <c r="L422" s="155"/>
      <c r="M422" s="160"/>
      <c r="U422" s="161"/>
      <c r="AT422" s="156" t="s">
        <v>182</v>
      </c>
      <c r="AU422" s="156" t="s">
        <v>84</v>
      </c>
      <c r="AV422" s="13" t="s">
        <v>84</v>
      </c>
      <c r="AW422" s="13" t="s">
        <v>37</v>
      </c>
      <c r="AX422" s="13" t="s">
        <v>75</v>
      </c>
      <c r="AY422" s="156" t="s">
        <v>172</v>
      </c>
    </row>
    <row r="423" spans="2:65" s="12" customFormat="1">
      <c r="B423" s="148"/>
      <c r="D423" s="149" t="s">
        <v>182</v>
      </c>
      <c r="E423" s="150" t="s">
        <v>19</v>
      </c>
      <c r="F423" s="151" t="s">
        <v>1075</v>
      </c>
      <c r="H423" s="150" t="s">
        <v>19</v>
      </c>
      <c r="I423" s="152"/>
      <c r="L423" s="148"/>
      <c r="M423" s="153"/>
      <c r="U423" s="154"/>
      <c r="AT423" s="150" t="s">
        <v>182</v>
      </c>
      <c r="AU423" s="150" t="s">
        <v>84</v>
      </c>
      <c r="AV423" s="12" t="s">
        <v>82</v>
      </c>
      <c r="AW423" s="12" t="s">
        <v>37</v>
      </c>
      <c r="AX423" s="12" t="s">
        <v>75</v>
      </c>
      <c r="AY423" s="150" t="s">
        <v>172</v>
      </c>
    </row>
    <row r="424" spans="2:65" s="13" customFormat="1">
      <c r="B424" s="155"/>
      <c r="D424" s="149" t="s">
        <v>182</v>
      </c>
      <c r="E424" s="156" t="s">
        <v>19</v>
      </c>
      <c r="F424" s="157" t="s">
        <v>1076</v>
      </c>
      <c r="H424" s="158">
        <v>1.8149999999999999</v>
      </c>
      <c r="I424" s="159"/>
      <c r="L424" s="155"/>
      <c r="M424" s="160"/>
      <c r="U424" s="161"/>
      <c r="AT424" s="156" t="s">
        <v>182</v>
      </c>
      <c r="AU424" s="156" t="s">
        <v>84</v>
      </c>
      <c r="AV424" s="13" t="s">
        <v>84</v>
      </c>
      <c r="AW424" s="13" t="s">
        <v>37</v>
      </c>
      <c r="AX424" s="13" t="s">
        <v>75</v>
      </c>
      <c r="AY424" s="156" t="s">
        <v>172</v>
      </c>
    </row>
    <row r="425" spans="2:65" s="13" customFormat="1">
      <c r="B425" s="155"/>
      <c r="D425" s="149" t="s">
        <v>182</v>
      </c>
      <c r="E425" s="156" t="s">
        <v>19</v>
      </c>
      <c r="F425" s="157" t="s">
        <v>1077</v>
      </c>
      <c r="H425" s="158">
        <v>3.75</v>
      </c>
      <c r="I425" s="159"/>
      <c r="L425" s="155"/>
      <c r="M425" s="160"/>
      <c r="U425" s="161"/>
      <c r="AT425" s="156" t="s">
        <v>182</v>
      </c>
      <c r="AU425" s="156" t="s">
        <v>84</v>
      </c>
      <c r="AV425" s="13" t="s">
        <v>84</v>
      </c>
      <c r="AW425" s="13" t="s">
        <v>37</v>
      </c>
      <c r="AX425" s="13" t="s">
        <v>75</v>
      </c>
      <c r="AY425" s="156" t="s">
        <v>172</v>
      </c>
    </row>
    <row r="426" spans="2:65" s="13" customFormat="1">
      <c r="B426" s="155"/>
      <c r="D426" s="149" t="s">
        <v>182</v>
      </c>
      <c r="E426" s="156" t="s">
        <v>19</v>
      </c>
      <c r="F426" s="157" t="s">
        <v>1078</v>
      </c>
      <c r="H426" s="158">
        <v>11.67</v>
      </c>
      <c r="I426" s="159"/>
      <c r="L426" s="155"/>
      <c r="M426" s="160"/>
      <c r="U426" s="161"/>
      <c r="AT426" s="156" t="s">
        <v>182</v>
      </c>
      <c r="AU426" s="156" t="s">
        <v>84</v>
      </c>
      <c r="AV426" s="13" t="s">
        <v>84</v>
      </c>
      <c r="AW426" s="13" t="s">
        <v>37</v>
      </c>
      <c r="AX426" s="13" t="s">
        <v>75</v>
      </c>
      <c r="AY426" s="156" t="s">
        <v>172</v>
      </c>
    </row>
    <row r="427" spans="2:65" s="13" customFormat="1">
      <c r="B427" s="155"/>
      <c r="D427" s="149" t="s">
        <v>182</v>
      </c>
      <c r="E427" s="156" t="s">
        <v>19</v>
      </c>
      <c r="F427" s="157" t="s">
        <v>1079</v>
      </c>
      <c r="H427" s="158">
        <v>19.45</v>
      </c>
      <c r="I427" s="159"/>
      <c r="L427" s="155"/>
      <c r="M427" s="160"/>
      <c r="U427" s="161"/>
      <c r="AT427" s="156" t="s">
        <v>182</v>
      </c>
      <c r="AU427" s="156" t="s">
        <v>84</v>
      </c>
      <c r="AV427" s="13" t="s">
        <v>84</v>
      </c>
      <c r="AW427" s="13" t="s">
        <v>37</v>
      </c>
      <c r="AX427" s="13" t="s">
        <v>75</v>
      </c>
      <c r="AY427" s="156" t="s">
        <v>172</v>
      </c>
    </row>
    <row r="428" spans="2:65" s="13" customFormat="1">
      <c r="B428" s="155"/>
      <c r="D428" s="149" t="s">
        <v>182</v>
      </c>
      <c r="E428" s="156" t="s">
        <v>19</v>
      </c>
      <c r="F428" s="157" t="s">
        <v>1080</v>
      </c>
      <c r="H428" s="158">
        <v>18.283000000000001</v>
      </c>
      <c r="I428" s="159"/>
      <c r="L428" s="155"/>
      <c r="M428" s="160"/>
      <c r="U428" s="161"/>
      <c r="AT428" s="156" t="s">
        <v>182</v>
      </c>
      <c r="AU428" s="156" t="s">
        <v>84</v>
      </c>
      <c r="AV428" s="13" t="s">
        <v>84</v>
      </c>
      <c r="AW428" s="13" t="s">
        <v>37</v>
      </c>
      <c r="AX428" s="13" t="s">
        <v>75</v>
      </c>
      <c r="AY428" s="156" t="s">
        <v>172</v>
      </c>
    </row>
    <row r="429" spans="2:65" s="13" customFormat="1">
      <c r="B429" s="155"/>
      <c r="D429" s="149" t="s">
        <v>182</v>
      </c>
      <c r="E429" s="156" t="s">
        <v>19</v>
      </c>
      <c r="F429" s="157" t="s">
        <v>1081</v>
      </c>
      <c r="H429" s="158">
        <v>21.6</v>
      </c>
      <c r="I429" s="159"/>
      <c r="L429" s="155"/>
      <c r="M429" s="160"/>
      <c r="U429" s="161"/>
      <c r="AT429" s="156" t="s">
        <v>182</v>
      </c>
      <c r="AU429" s="156" t="s">
        <v>84</v>
      </c>
      <c r="AV429" s="13" t="s">
        <v>84</v>
      </c>
      <c r="AW429" s="13" t="s">
        <v>37</v>
      </c>
      <c r="AX429" s="13" t="s">
        <v>75</v>
      </c>
      <c r="AY429" s="156" t="s">
        <v>172</v>
      </c>
    </row>
    <row r="430" spans="2:65" s="14" customFormat="1">
      <c r="B430" s="162"/>
      <c r="D430" s="149" t="s">
        <v>182</v>
      </c>
      <c r="E430" s="163" t="s">
        <v>19</v>
      </c>
      <c r="F430" s="164" t="s">
        <v>185</v>
      </c>
      <c r="H430" s="165">
        <v>78.156999999999996</v>
      </c>
      <c r="I430" s="166"/>
      <c r="L430" s="162"/>
      <c r="M430" s="167"/>
      <c r="U430" s="168"/>
      <c r="AT430" s="163" t="s">
        <v>182</v>
      </c>
      <c r="AU430" s="163" t="s">
        <v>84</v>
      </c>
      <c r="AV430" s="14" t="s">
        <v>179</v>
      </c>
      <c r="AW430" s="14" t="s">
        <v>37</v>
      </c>
      <c r="AX430" s="14" t="s">
        <v>82</v>
      </c>
      <c r="AY430" s="163" t="s">
        <v>172</v>
      </c>
    </row>
    <row r="431" spans="2:65" s="1" customFormat="1" ht="16.5" customHeight="1">
      <c r="B431" s="33"/>
      <c r="C431" s="131" t="s">
        <v>343</v>
      </c>
      <c r="D431" s="131" t="s">
        <v>174</v>
      </c>
      <c r="E431" s="132" t="s">
        <v>1082</v>
      </c>
      <c r="F431" s="133" t="s">
        <v>1083</v>
      </c>
      <c r="G431" s="134" t="s">
        <v>177</v>
      </c>
      <c r="H431" s="135">
        <v>78.156999999999996</v>
      </c>
      <c r="I431" s="136"/>
      <c r="J431" s="137">
        <f>ROUND(I431*H431,2)</f>
        <v>0</v>
      </c>
      <c r="K431" s="133" t="s">
        <v>178</v>
      </c>
      <c r="L431" s="33"/>
      <c r="M431" s="138" t="s">
        <v>19</v>
      </c>
      <c r="N431" s="139" t="s">
        <v>46</v>
      </c>
      <c r="P431" s="140">
        <f>O431*H431</f>
        <v>0</v>
      </c>
      <c r="Q431" s="140">
        <v>0</v>
      </c>
      <c r="R431" s="140">
        <f>Q431*H431</f>
        <v>0</v>
      </c>
      <c r="S431" s="140">
        <v>0</v>
      </c>
      <c r="T431" s="140">
        <f>S431*H431</f>
        <v>0</v>
      </c>
      <c r="U431" s="141" t="s">
        <v>19</v>
      </c>
      <c r="AR431" s="142" t="s">
        <v>179</v>
      </c>
      <c r="AT431" s="142" t="s">
        <v>174</v>
      </c>
      <c r="AU431" s="142" t="s">
        <v>84</v>
      </c>
      <c r="AY431" s="18" t="s">
        <v>172</v>
      </c>
      <c r="BE431" s="143">
        <f>IF(N431="základní",J431,0)</f>
        <v>0</v>
      </c>
      <c r="BF431" s="143">
        <f>IF(N431="snížená",J431,0)</f>
        <v>0</v>
      </c>
      <c r="BG431" s="143">
        <f>IF(N431="zákl. přenesená",J431,0)</f>
        <v>0</v>
      </c>
      <c r="BH431" s="143">
        <f>IF(N431="sníž. přenesená",J431,0)</f>
        <v>0</v>
      </c>
      <c r="BI431" s="143">
        <f>IF(N431="nulová",J431,0)</f>
        <v>0</v>
      </c>
      <c r="BJ431" s="18" t="s">
        <v>82</v>
      </c>
      <c r="BK431" s="143">
        <f>ROUND(I431*H431,2)</f>
        <v>0</v>
      </c>
      <c r="BL431" s="18" t="s">
        <v>179</v>
      </c>
      <c r="BM431" s="142" t="s">
        <v>504</v>
      </c>
    </row>
    <row r="432" spans="2:65" s="1" customFormat="1">
      <c r="B432" s="33"/>
      <c r="D432" s="144" t="s">
        <v>180</v>
      </c>
      <c r="F432" s="145" t="s">
        <v>1084</v>
      </c>
      <c r="I432" s="146"/>
      <c r="L432" s="33"/>
      <c r="M432" s="147"/>
      <c r="U432" s="54"/>
      <c r="AT432" s="18" t="s">
        <v>180</v>
      </c>
      <c r="AU432" s="18" t="s">
        <v>84</v>
      </c>
    </row>
    <row r="433" spans="2:65" s="12" customFormat="1">
      <c r="B433" s="148"/>
      <c r="D433" s="149" t="s">
        <v>182</v>
      </c>
      <c r="E433" s="150" t="s">
        <v>19</v>
      </c>
      <c r="F433" s="151" t="s">
        <v>1059</v>
      </c>
      <c r="H433" s="150" t="s">
        <v>19</v>
      </c>
      <c r="I433" s="152"/>
      <c r="L433" s="148"/>
      <c r="M433" s="153"/>
      <c r="U433" s="154"/>
      <c r="AT433" s="150" t="s">
        <v>182</v>
      </c>
      <c r="AU433" s="150" t="s">
        <v>84</v>
      </c>
      <c r="AV433" s="12" t="s">
        <v>82</v>
      </c>
      <c r="AW433" s="12" t="s">
        <v>37</v>
      </c>
      <c r="AX433" s="12" t="s">
        <v>75</v>
      </c>
      <c r="AY433" s="150" t="s">
        <v>172</v>
      </c>
    </row>
    <row r="434" spans="2:65" s="13" customFormat="1">
      <c r="B434" s="155"/>
      <c r="D434" s="149" t="s">
        <v>182</v>
      </c>
      <c r="E434" s="156" t="s">
        <v>19</v>
      </c>
      <c r="F434" s="157" t="s">
        <v>1085</v>
      </c>
      <c r="H434" s="158">
        <v>78.156999999999996</v>
      </c>
      <c r="I434" s="159"/>
      <c r="L434" s="155"/>
      <c r="M434" s="160"/>
      <c r="U434" s="161"/>
      <c r="AT434" s="156" t="s">
        <v>182</v>
      </c>
      <c r="AU434" s="156" t="s">
        <v>84</v>
      </c>
      <c r="AV434" s="13" t="s">
        <v>84</v>
      </c>
      <c r="AW434" s="13" t="s">
        <v>37</v>
      </c>
      <c r="AX434" s="13" t="s">
        <v>75</v>
      </c>
      <c r="AY434" s="156" t="s">
        <v>172</v>
      </c>
    </row>
    <row r="435" spans="2:65" s="14" customFormat="1">
      <c r="B435" s="162"/>
      <c r="D435" s="149" t="s">
        <v>182</v>
      </c>
      <c r="E435" s="163" t="s">
        <v>19</v>
      </c>
      <c r="F435" s="164" t="s">
        <v>185</v>
      </c>
      <c r="H435" s="165">
        <v>78.156999999999996</v>
      </c>
      <c r="I435" s="166"/>
      <c r="L435" s="162"/>
      <c r="M435" s="167"/>
      <c r="U435" s="168"/>
      <c r="AT435" s="163" t="s">
        <v>182</v>
      </c>
      <c r="AU435" s="163" t="s">
        <v>84</v>
      </c>
      <c r="AV435" s="14" t="s">
        <v>179</v>
      </c>
      <c r="AW435" s="14" t="s">
        <v>37</v>
      </c>
      <c r="AX435" s="14" t="s">
        <v>82</v>
      </c>
      <c r="AY435" s="163" t="s">
        <v>172</v>
      </c>
    </row>
    <row r="436" spans="2:65" s="1" customFormat="1" ht="16.5" customHeight="1">
      <c r="B436" s="33"/>
      <c r="C436" s="131" t="s">
        <v>513</v>
      </c>
      <c r="D436" s="131" t="s">
        <v>174</v>
      </c>
      <c r="E436" s="132" t="s">
        <v>1086</v>
      </c>
      <c r="F436" s="133" t="s">
        <v>1087</v>
      </c>
      <c r="G436" s="134" t="s">
        <v>225</v>
      </c>
      <c r="H436" s="135">
        <v>4</v>
      </c>
      <c r="I436" s="136"/>
      <c r="J436" s="137">
        <f>ROUND(I436*H436,2)</f>
        <v>0</v>
      </c>
      <c r="K436" s="133" t="s">
        <v>178</v>
      </c>
      <c r="L436" s="33"/>
      <c r="M436" s="138" t="s">
        <v>19</v>
      </c>
      <c r="N436" s="139" t="s">
        <v>46</v>
      </c>
      <c r="P436" s="140">
        <f>O436*H436</f>
        <v>0</v>
      </c>
      <c r="Q436" s="140">
        <v>0</v>
      </c>
      <c r="R436" s="140">
        <f>Q436*H436</f>
        <v>0</v>
      </c>
      <c r="S436" s="140">
        <v>0</v>
      </c>
      <c r="T436" s="140">
        <f>S436*H436</f>
        <v>0</v>
      </c>
      <c r="U436" s="141" t="s">
        <v>19</v>
      </c>
      <c r="AR436" s="142" t="s">
        <v>179</v>
      </c>
      <c r="AT436" s="142" t="s">
        <v>174</v>
      </c>
      <c r="AU436" s="142" t="s">
        <v>84</v>
      </c>
      <c r="AY436" s="18" t="s">
        <v>172</v>
      </c>
      <c r="BE436" s="143">
        <f>IF(N436="základní",J436,0)</f>
        <v>0</v>
      </c>
      <c r="BF436" s="143">
        <f>IF(N436="snížená",J436,0)</f>
        <v>0</v>
      </c>
      <c r="BG436" s="143">
        <f>IF(N436="zákl. přenesená",J436,0)</f>
        <v>0</v>
      </c>
      <c r="BH436" s="143">
        <f>IF(N436="sníž. přenesená",J436,0)</f>
        <v>0</v>
      </c>
      <c r="BI436" s="143">
        <f>IF(N436="nulová",J436,0)</f>
        <v>0</v>
      </c>
      <c r="BJ436" s="18" t="s">
        <v>82</v>
      </c>
      <c r="BK436" s="143">
        <f>ROUND(I436*H436,2)</f>
        <v>0</v>
      </c>
      <c r="BL436" s="18" t="s">
        <v>179</v>
      </c>
      <c r="BM436" s="142" t="s">
        <v>516</v>
      </c>
    </row>
    <row r="437" spans="2:65" s="1" customFormat="1">
      <c r="B437" s="33"/>
      <c r="D437" s="144" t="s">
        <v>180</v>
      </c>
      <c r="F437" s="145" t="s">
        <v>1088</v>
      </c>
      <c r="I437" s="146"/>
      <c r="L437" s="33"/>
      <c r="M437" s="147"/>
      <c r="U437" s="54"/>
      <c r="AT437" s="18" t="s">
        <v>180</v>
      </c>
      <c r="AU437" s="18" t="s">
        <v>84</v>
      </c>
    </row>
    <row r="438" spans="2:65" s="12" customFormat="1">
      <c r="B438" s="148"/>
      <c r="D438" s="149" t="s">
        <v>182</v>
      </c>
      <c r="E438" s="150" t="s">
        <v>19</v>
      </c>
      <c r="F438" s="151" t="s">
        <v>1059</v>
      </c>
      <c r="H438" s="150" t="s">
        <v>19</v>
      </c>
      <c r="I438" s="152"/>
      <c r="L438" s="148"/>
      <c r="M438" s="153"/>
      <c r="U438" s="154"/>
      <c r="AT438" s="150" t="s">
        <v>182</v>
      </c>
      <c r="AU438" s="150" t="s">
        <v>84</v>
      </c>
      <c r="AV438" s="12" t="s">
        <v>82</v>
      </c>
      <c r="AW438" s="12" t="s">
        <v>37</v>
      </c>
      <c r="AX438" s="12" t="s">
        <v>75</v>
      </c>
      <c r="AY438" s="150" t="s">
        <v>172</v>
      </c>
    </row>
    <row r="439" spans="2:65" s="13" customFormat="1">
      <c r="B439" s="155"/>
      <c r="D439" s="149" t="s">
        <v>182</v>
      </c>
      <c r="E439" s="156" t="s">
        <v>19</v>
      </c>
      <c r="F439" s="157" t="s">
        <v>179</v>
      </c>
      <c r="H439" s="158">
        <v>4</v>
      </c>
      <c r="I439" s="159"/>
      <c r="L439" s="155"/>
      <c r="M439" s="160"/>
      <c r="U439" s="161"/>
      <c r="AT439" s="156" t="s">
        <v>182</v>
      </c>
      <c r="AU439" s="156" t="s">
        <v>84</v>
      </c>
      <c r="AV439" s="13" t="s">
        <v>84</v>
      </c>
      <c r="AW439" s="13" t="s">
        <v>37</v>
      </c>
      <c r="AX439" s="13" t="s">
        <v>75</v>
      </c>
      <c r="AY439" s="156" t="s">
        <v>172</v>
      </c>
    </row>
    <row r="440" spans="2:65" s="14" customFormat="1">
      <c r="B440" s="162"/>
      <c r="D440" s="149" t="s">
        <v>182</v>
      </c>
      <c r="E440" s="163" t="s">
        <v>19</v>
      </c>
      <c r="F440" s="164" t="s">
        <v>185</v>
      </c>
      <c r="H440" s="165">
        <v>4</v>
      </c>
      <c r="I440" s="166"/>
      <c r="L440" s="162"/>
      <c r="M440" s="167"/>
      <c r="U440" s="168"/>
      <c r="AT440" s="163" t="s">
        <v>182</v>
      </c>
      <c r="AU440" s="163" t="s">
        <v>84</v>
      </c>
      <c r="AV440" s="14" t="s">
        <v>179</v>
      </c>
      <c r="AW440" s="14" t="s">
        <v>37</v>
      </c>
      <c r="AX440" s="14" t="s">
        <v>82</v>
      </c>
      <c r="AY440" s="163" t="s">
        <v>172</v>
      </c>
    </row>
    <row r="441" spans="2:65" s="1" customFormat="1" ht="24.2" customHeight="1">
      <c r="B441" s="33"/>
      <c r="C441" s="131" t="s">
        <v>350</v>
      </c>
      <c r="D441" s="131" t="s">
        <v>174</v>
      </c>
      <c r="E441" s="132" t="s">
        <v>1089</v>
      </c>
      <c r="F441" s="133" t="s">
        <v>1090</v>
      </c>
      <c r="G441" s="134" t="s">
        <v>191</v>
      </c>
      <c r="H441" s="135">
        <v>3.907</v>
      </c>
      <c r="I441" s="136"/>
      <c r="J441" s="137">
        <f>ROUND(I441*H441,2)</f>
        <v>0</v>
      </c>
      <c r="K441" s="133" t="s">
        <v>178</v>
      </c>
      <c r="L441" s="33"/>
      <c r="M441" s="138" t="s">
        <v>19</v>
      </c>
      <c r="N441" s="139" t="s">
        <v>46</v>
      </c>
      <c r="P441" s="140">
        <f>O441*H441</f>
        <v>0</v>
      </c>
      <c r="Q441" s="140">
        <v>0</v>
      </c>
      <c r="R441" s="140">
        <f>Q441*H441</f>
        <v>0</v>
      </c>
      <c r="S441" s="140">
        <v>0</v>
      </c>
      <c r="T441" s="140">
        <f>S441*H441</f>
        <v>0</v>
      </c>
      <c r="U441" s="141" t="s">
        <v>19</v>
      </c>
      <c r="AR441" s="142" t="s">
        <v>179</v>
      </c>
      <c r="AT441" s="142" t="s">
        <v>174</v>
      </c>
      <c r="AU441" s="142" t="s">
        <v>84</v>
      </c>
      <c r="AY441" s="18" t="s">
        <v>172</v>
      </c>
      <c r="BE441" s="143">
        <f>IF(N441="základní",J441,0)</f>
        <v>0</v>
      </c>
      <c r="BF441" s="143">
        <f>IF(N441="snížená",J441,0)</f>
        <v>0</v>
      </c>
      <c r="BG441" s="143">
        <f>IF(N441="zákl. přenesená",J441,0)</f>
        <v>0</v>
      </c>
      <c r="BH441" s="143">
        <f>IF(N441="sníž. přenesená",J441,0)</f>
        <v>0</v>
      </c>
      <c r="BI441" s="143">
        <f>IF(N441="nulová",J441,0)</f>
        <v>0</v>
      </c>
      <c r="BJ441" s="18" t="s">
        <v>82</v>
      </c>
      <c r="BK441" s="143">
        <f>ROUND(I441*H441,2)</f>
        <v>0</v>
      </c>
      <c r="BL441" s="18" t="s">
        <v>179</v>
      </c>
      <c r="BM441" s="142" t="s">
        <v>523</v>
      </c>
    </row>
    <row r="442" spans="2:65" s="1" customFormat="1">
      <c r="B442" s="33"/>
      <c r="D442" s="144" t="s">
        <v>180</v>
      </c>
      <c r="F442" s="145" t="s">
        <v>1091</v>
      </c>
      <c r="I442" s="146"/>
      <c r="L442" s="33"/>
      <c r="M442" s="147"/>
      <c r="U442" s="54"/>
      <c r="AT442" s="18" t="s">
        <v>180</v>
      </c>
      <c r="AU442" s="18" t="s">
        <v>84</v>
      </c>
    </row>
    <row r="443" spans="2:65" s="12" customFormat="1">
      <c r="B443" s="148"/>
      <c r="D443" s="149" t="s">
        <v>182</v>
      </c>
      <c r="E443" s="150" t="s">
        <v>19</v>
      </c>
      <c r="F443" s="151" t="s">
        <v>1092</v>
      </c>
      <c r="H443" s="150" t="s">
        <v>19</v>
      </c>
      <c r="I443" s="152"/>
      <c r="L443" s="148"/>
      <c r="M443" s="153"/>
      <c r="U443" s="154"/>
      <c r="AT443" s="150" t="s">
        <v>182</v>
      </c>
      <c r="AU443" s="150" t="s">
        <v>84</v>
      </c>
      <c r="AV443" s="12" t="s">
        <v>82</v>
      </c>
      <c r="AW443" s="12" t="s">
        <v>37</v>
      </c>
      <c r="AX443" s="12" t="s">
        <v>75</v>
      </c>
      <c r="AY443" s="150" t="s">
        <v>172</v>
      </c>
    </row>
    <row r="444" spans="2:65" s="13" customFormat="1">
      <c r="B444" s="155"/>
      <c r="D444" s="149" t="s">
        <v>182</v>
      </c>
      <c r="E444" s="156" t="s">
        <v>19</v>
      </c>
      <c r="F444" s="157" t="s">
        <v>1093</v>
      </c>
      <c r="H444" s="158">
        <v>0.90700000000000003</v>
      </c>
      <c r="I444" s="159"/>
      <c r="L444" s="155"/>
      <c r="M444" s="160"/>
      <c r="U444" s="161"/>
      <c r="AT444" s="156" t="s">
        <v>182</v>
      </c>
      <c r="AU444" s="156" t="s">
        <v>84</v>
      </c>
      <c r="AV444" s="13" t="s">
        <v>84</v>
      </c>
      <c r="AW444" s="13" t="s">
        <v>37</v>
      </c>
      <c r="AX444" s="13" t="s">
        <v>75</v>
      </c>
      <c r="AY444" s="156" t="s">
        <v>172</v>
      </c>
    </row>
    <row r="445" spans="2:65" s="12" customFormat="1">
      <c r="B445" s="148"/>
      <c r="D445" s="149" t="s">
        <v>182</v>
      </c>
      <c r="E445" s="150" t="s">
        <v>19</v>
      </c>
      <c r="F445" s="151" t="s">
        <v>1094</v>
      </c>
      <c r="H445" s="150" t="s">
        <v>19</v>
      </c>
      <c r="I445" s="152"/>
      <c r="L445" s="148"/>
      <c r="M445" s="153"/>
      <c r="U445" s="154"/>
      <c r="AT445" s="150" t="s">
        <v>182</v>
      </c>
      <c r="AU445" s="150" t="s">
        <v>84</v>
      </c>
      <c r="AV445" s="12" t="s">
        <v>82</v>
      </c>
      <c r="AW445" s="12" t="s">
        <v>37</v>
      </c>
      <c r="AX445" s="12" t="s">
        <v>75</v>
      </c>
      <c r="AY445" s="150" t="s">
        <v>172</v>
      </c>
    </row>
    <row r="446" spans="2:65" s="13" customFormat="1">
      <c r="B446" s="155"/>
      <c r="D446" s="149" t="s">
        <v>182</v>
      </c>
      <c r="E446" s="156" t="s">
        <v>19</v>
      </c>
      <c r="F446" s="157" t="s">
        <v>1095</v>
      </c>
      <c r="H446" s="158">
        <v>3</v>
      </c>
      <c r="I446" s="159"/>
      <c r="L446" s="155"/>
      <c r="M446" s="160"/>
      <c r="U446" s="161"/>
      <c r="AT446" s="156" t="s">
        <v>182</v>
      </c>
      <c r="AU446" s="156" t="s">
        <v>84</v>
      </c>
      <c r="AV446" s="13" t="s">
        <v>84</v>
      </c>
      <c r="AW446" s="13" t="s">
        <v>37</v>
      </c>
      <c r="AX446" s="13" t="s">
        <v>75</v>
      </c>
      <c r="AY446" s="156" t="s">
        <v>172</v>
      </c>
    </row>
    <row r="447" spans="2:65" s="14" customFormat="1">
      <c r="B447" s="162"/>
      <c r="D447" s="149" t="s">
        <v>182</v>
      </c>
      <c r="E447" s="163" t="s">
        <v>19</v>
      </c>
      <c r="F447" s="164" t="s">
        <v>185</v>
      </c>
      <c r="H447" s="165">
        <v>3.907</v>
      </c>
      <c r="I447" s="166"/>
      <c r="L447" s="162"/>
      <c r="M447" s="167"/>
      <c r="U447" s="168"/>
      <c r="AT447" s="163" t="s">
        <v>182</v>
      </c>
      <c r="AU447" s="163" t="s">
        <v>84</v>
      </c>
      <c r="AV447" s="14" t="s">
        <v>179</v>
      </c>
      <c r="AW447" s="14" t="s">
        <v>37</v>
      </c>
      <c r="AX447" s="14" t="s">
        <v>82</v>
      </c>
      <c r="AY447" s="163" t="s">
        <v>172</v>
      </c>
    </row>
    <row r="448" spans="2:65" s="1" customFormat="1" ht="24.2" customHeight="1">
      <c r="B448" s="33"/>
      <c r="C448" s="131" t="s">
        <v>533</v>
      </c>
      <c r="D448" s="131" t="s">
        <v>174</v>
      </c>
      <c r="E448" s="132" t="s">
        <v>1096</v>
      </c>
      <c r="F448" s="133" t="s">
        <v>1097</v>
      </c>
      <c r="G448" s="134" t="s">
        <v>225</v>
      </c>
      <c r="H448" s="135">
        <v>0.25</v>
      </c>
      <c r="I448" s="136"/>
      <c r="J448" s="137">
        <f>ROUND(I448*H448,2)</f>
        <v>0</v>
      </c>
      <c r="K448" s="133" t="s">
        <v>178</v>
      </c>
      <c r="L448" s="33"/>
      <c r="M448" s="138" t="s">
        <v>19</v>
      </c>
      <c r="N448" s="139" t="s">
        <v>46</v>
      </c>
      <c r="P448" s="140">
        <f>O448*H448</f>
        <v>0</v>
      </c>
      <c r="Q448" s="140">
        <v>0</v>
      </c>
      <c r="R448" s="140">
        <f>Q448*H448</f>
        <v>0</v>
      </c>
      <c r="S448" s="140">
        <v>0</v>
      </c>
      <c r="T448" s="140">
        <f>S448*H448</f>
        <v>0</v>
      </c>
      <c r="U448" s="141" t="s">
        <v>19</v>
      </c>
      <c r="AR448" s="142" t="s">
        <v>179</v>
      </c>
      <c r="AT448" s="142" t="s">
        <v>174</v>
      </c>
      <c r="AU448" s="142" t="s">
        <v>84</v>
      </c>
      <c r="AY448" s="18" t="s">
        <v>172</v>
      </c>
      <c r="BE448" s="143">
        <f>IF(N448="základní",J448,0)</f>
        <v>0</v>
      </c>
      <c r="BF448" s="143">
        <f>IF(N448="snížená",J448,0)</f>
        <v>0</v>
      </c>
      <c r="BG448" s="143">
        <f>IF(N448="zákl. přenesená",J448,0)</f>
        <v>0</v>
      </c>
      <c r="BH448" s="143">
        <f>IF(N448="sníž. přenesená",J448,0)</f>
        <v>0</v>
      </c>
      <c r="BI448" s="143">
        <f>IF(N448="nulová",J448,0)</f>
        <v>0</v>
      </c>
      <c r="BJ448" s="18" t="s">
        <v>82</v>
      </c>
      <c r="BK448" s="143">
        <f>ROUND(I448*H448,2)</f>
        <v>0</v>
      </c>
      <c r="BL448" s="18" t="s">
        <v>179</v>
      </c>
      <c r="BM448" s="142" t="s">
        <v>536</v>
      </c>
    </row>
    <row r="449" spans="2:65" s="1" customFormat="1">
      <c r="B449" s="33"/>
      <c r="D449" s="144" t="s">
        <v>180</v>
      </c>
      <c r="F449" s="145" t="s">
        <v>1098</v>
      </c>
      <c r="I449" s="146"/>
      <c r="L449" s="33"/>
      <c r="M449" s="147"/>
      <c r="U449" s="54"/>
      <c r="AT449" s="18" t="s">
        <v>180</v>
      </c>
      <c r="AU449" s="18" t="s">
        <v>84</v>
      </c>
    </row>
    <row r="450" spans="2:65" s="12" customFormat="1">
      <c r="B450" s="148"/>
      <c r="D450" s="149" t="s">
        <v>182</v>
      </c>
      <c r="E450" s="150" t="s">
        <v>19</v>
      </c>
      <c r="F450" s="151" t="s">
        <v>1094</v>
      </c>
      <c r="H450" s="150" t="s">
        <v>19</v>
      </c>
      <c r="I450" s="152"/>
      <c r="L450" s="148"/>
      <c r="M450" s="153"/>
      <c r="U450" s="154"/>
      <c r="AT450" s="150" t="s">
        <v>182</v>
      </c>
      <c r="AU450" s="150" t="s">
        <v>84</v>
      </c>
      <c r="AV450" s="12" t="s">
        <v>82</v>
      </c>
      <c r="AW450" s="12" t="s">
        <v>37</v>
      </c>
      <c r="AX450" s="12" t="s">
        <v>75</v>
      </c>
      <c r="AY450" s="150" t="s">
        <v>172</v>
      </c>
    </row>
    <row r="451" spans="2:65" s="13" customFormat="1">
      <c r="B451" s="155"/>
      <c r="D451" s="149" t="s">
        <v>182</v>
      </c>
      <c r="E451" s="156" t="s">
        <v>19</v>
      </c>
      <c r="F451" s="157" t="s">
        <v>1099</v>
      </c>
      <c r="H451" s="158">
        <v>0.25</v>
      </c>
      <c r="I451" s="159"/>
      <c r="L451" s="155"/>
      <c r="M451" s="160"/>
      <c r="U451" s="161"/>
      <c r="AT451" s="156" t="s">
        <v>182</v>
      </c>
      <c r="AU451" s="156" t="s">
        <v>84</v>
      </c>
      <c r="AV451" s="13" t="s">
        <v>84</v>
      </c>
      <c r="AW451" s="13" t="s">
        <v>37</v>
      </c>
      <c r="AX451" s="13" t="s">
        <v>75</v>
      </c>
      <c r="AY451" s="156" t="s">
        <v>172</v>
      </c>
    </row>
    <row r="452" spans="2:65" s="14" customFormat="1">
      <c r="B452" s="162"/>
      <c r="D452" s="149" t="s">
        <v>182</v>
      </c>
      <c r="E452" s="163" t="s">
        <v>19</v>
      </c>
      <c r="F452" s="164" t="s">
        <v>185</v>
      </c>
      <c r="H452" s="165">
        <v>0.25</v>
      </c>
      <c r="I452" s="166"/>
      <c r="L452" s="162"/>
      <c r="M452" s="167"/>
      <c r="U452" s="168"/>
      <c r="AT452" s="163" t="s">
        <v>182</v>
      </c>
      <c r="AU452" s="163" t="s">
        <v>84</v>
      </c>
      <c r="AV452" s="14" t="s">
        <v>179</v>
      </c>
      <c r="AW452" s="14" t="s">
        <v>37</v>
      </c>
      <c r="AX452" s="14" t="s">
        <v>82</v>
      </c>
      <c r="AY452" s="163" t="s">
        <v>172</v>
      </c>
    </row>
    <row r="453" spans="2:65" s="1" customFormat="1" ht="24.2" customHeight="1">
      <c r="B453" s="33"/>
      <c r="C453" s="131" t="s">
        <v>358</v>
      </c>
      <c r="D453" s="131" t="s">
        <v>174</v>
      </c>
      <c r="E453" s="132" t="s">
        <v>1100</v>
      </c>
      <c r="F453" s="133" t="s">
        <v>1101</v>
      </c>
      <c r="G453" s="134" t="s">
        <v>177</v>
      </c>
      <c r="H453" s="135">
        <v>13.414999999999999</v>
      </c>
      <c r="I453" s="136"/>
      <c r="J453" s="137">
        <f>ROUND(I453*H453,2)</f>
        <v>0</v>
      </c>
      <c r="K453" s="133" t="s">
        <v>178</v>
      </c>
      <c r="L453" s="33"/>
      <c r="M453" s="138" t="s">
        <v>19</v>
      </c>
      <c r="N453" s="139" t="s">
        <v>46</v>
      </c>
      <c r="P453" s="140">
        <f>O453*H453</f>
        <v>0</v>
      </c>
      <c r="Q453" s="140">
        <v>0</v>
      </c>
      <c r="R453" s="140">
        <f>Q453*H453</f>
        <v>0</v>
      </c>
      <c r="S453" s="140">
        <v>0</v>
      </c>
      <c r="T453" s="140">
        <f>S453*H453</f>
        <v>0</v>
      </c>
      <c r="U453" s="141" t="s">
        <v>19</v>
      </c>
      <c r="AR453" s="142" t="s">
        <v>179</v>
      </c>
      <c r="AT453" s="142" t="s">
        <v>174</v>
      </c>
      <c r="AU453" s="142" t="s">
        <v>84</v>
      </c>
      <c r="AY453" s="18" t="s">
        <v>172</v>
      </c>
      <c r="BE453" s="143">
        <f>IF(N453="základní",J453,0)</f>
        <v>0</v>
      </c>
      <c r="BF453" s="143">
        <f>IF(N453="snížená",J453,0)</f>
        <v>0</v>
      </c>
      <c r="BG453" s="143">
        <f>IF(N453="zákl. přenesená",J453,0)</f>
        <v>0</v>
      </c>
      <c r="BH453" s="143">
        <f>IF(N453="sníž. přenesená",J453,0)</f>
        <v>0</v>
      </c>
      <c r="BI453" s="143">
        <f>IF(N453="nulová",J453,0)</f>
        <v>0</v>
      </c>
      <c r="BJ453" s="18" t="s">
        <v>82</v>
      </c>
      <c r="BK453" s="143">
        <f>ROUND(I453*H453,2)</f>
        <v>0</v>
      </c>
      <c r="BL453" s="18" t="s">
        <v>179</v>
      </c>
      <c r="BM453" s="142" t="s">
        <v>540</v>
      </c>
    </row>
    <row r="454" spans="2:65" s="1" customFormat="1">
      <c r="B454" s="33"/>
      <c r="D454" s="144" t="s">
        <v>180</v>
      </c>
      <c r="F454" s="145" t="s">
        <v>1102</v>
      </c>
      <c r="I454" s="146"/>
      <c r="L454" s="33"/>
      <c r="M454" s="147"/>
      <c r="U454" s="54"/>
      <c r="AT454" s="18" t="s">
        <v>180</v>
      </c>
      <c r="AU454" s="18" t="s">
        <v>84</v>
      </c>
    </row>
    <row r="455" spans="2:65" s="12" customFormat="1">
      <c r="B455" s="148"/>
      <c r="D455" s="149" t="s">
        <v>182</v>
      </c>
      <c r="E455" s="150" t="s">
        <v>19</v>
      </c>
      <c r="F455" s="151" t="s">
        <v>1103</v>
      </c>
      <c r="H455" s="150" t="s">
        <v>19</v>
      </c>
      <c r="I455" s="152"/>
      <c r="L455" s="148"/>
      <c r="M455" s="153"/>
      <c r="U455" s="154"/>
      <c r="AT455" s="150" t="s">
        <v>182</v>
      </c>
      <c r="AU455" s="150" t="s">
        <v>84</v>
      </c>
      <c r="AV455" s="12" t="s">
        <v>82</v>
      </c>
      <c r="AW455" s="12" t="s">
        <v>37</v>
      </c>
      <c r="AX455" s="12" t="s">
        <v>75</v>
      </c>
      <c r="AY455" s="150" t="s">
        <v>172</v>
      </c>
    </row>
    <row r="456" spans="2:65" s="13" customFormat="1">
      <c r="B456" s="155"/>
      <c r="D456" s="149" t="s">
        <v>182</v>
      </c>
      <c r="E456" s="156" t="s">
        <v>19</v>
      </c>
      <c r="F456" s="157" t="s">
        <v>1104</v>
      </c>
      <c r="H456" s="158">
        <v>4.4400000000000004</v>
      </c>
      <c r="I456" s="159"/>
      <c r="L456" s="155"/>
      <c r="M456" s="160"/>
      <c r="U456" s="161"/>
      <c r="AT456" s="156" t="s">
        <v>182</v>
      </c>
      <c r="AU456" s="156" t="s">
        <v>84</v>
      </c>
      <c r="AV456" s="13" t="s">
        <v>84</v>
      </c>
      <c r="AW456" s="13" t="s">
        <v>37</v>
      </c>
      <c r="AX456" s="13" t="s">
        <v>75</v>
      </c>
      <c r="AY456" s="156" t="s">
        <v>172</v>
      </c>
    </row>
    <row r="457" spans="2:65" s="12" customFormat="1">
      <c r="B457" s="148"/>
      <c r="D457" s="149" t="s">
        <v>182</v>
      </c>
      <c r="E457" s="150" t="s">
        <v>19</v>
      </c>
      <c r="F457" s="151" t="s">
        <v>1094</v>
      </c>
      <c r="H457" s="150" t="s">
        <v>19</v>
      </c>
      <c r="I457" s="152"/>
      <c r="L457" s="148"/>
      <c r="M457" s="153"/>
      <c r="U457" s="154"/>
      <c r="AT457" s="150" t="s">
        <v>182</v>
      </c>
      <c r="AU457" s="150" t="s">
        <v>84</v>
      </c>
      <c r="AV457" s="12" t="s">
        <v>82</v>
      </c>
      <c r="AW457" s="12" t="s">
        <v>37</v>
      </c>
      <c r="AX457" s="12" t="s">
        <v>75</v>
      </c>
      <c r="AY457" s="150" t="s">
        <v>172</v>
      </c>
    </row>
    <row r="458" spans="2:65" s="13" customFormat="1">
      <c r="B458" s="155"/>
      <c r="D458" s="149" t="s">
        <v>182</v>
      </c>
      <c r="E458" s="156" t="s">
        <v>19</v>
      </c>
      <c r="F458" s="157" t="s">
        <v>1105</v>
      </c>
      <c r="H458" s="158">
        <v>8.9749999999999996</v>
      </c>
      <c r="I458" s="159"/>
      <c r="L458" s="155"/>
      <c r="M458" s="160"/>
      <c r="U458" s="161"/>
      <c r="AT458" s="156" t="s">
        <v>182</v>
      </c>
      <c r="AU458" s="156" t="s">
        <v>84</v>
      </c>
      <c r="AV458" s="13" t="s">
        <v>84</v>
      </c>
      <c r="AW458" s="13" t="s">
        <v>37</v>
      </c>
      <c r="AX458" s="13" t="s">
        <v>75</v>
      </c>
      <c r="AY458" s="156" t="s">
        <v>172</v>
      </c>
    </row>
    <row r="459" spans="2:65" s="14" customFormat="1">
      <c r="B459" s="162"/>
      <c r="D459" s="149" t="s">
        <v>182</v>
      </c>
      <c r="E459" s="163" t="s">
        <v>19</v>
      </c>
      <c r="F459" s="164" t="s">
        <v>185</v>
      </c>
      <c r="H459" s="165">
        <v>13.414999999999999</v>
      </c>
      <c r="I459" s="166"/>
      <c r="L459" s="162"/>
      <c r="M459" s="167"/>
      <c r="U459" s="168"/>
      <c r="AT459" s="163" t="s">
        <v>182</v>
      </c>
      <c r="AU459" s="163" t="s">
        <v>84</v>
      </c>
      <c r="AV459" s="14" t="s">
        <v>179</v>
      </c>
      <c r="AW459" s="14" t="s">
        <v>37</v>
      </c>
      <c r="AX459" s="14" t="s">
        <v>82</v>
      </c>
      <c r="AY459" s="163" t="s">
        <v>172</v>
      </c>
    </row>
    <row r="460" spans="2:65" s="1" customFormat="1" ht="24.2" customHeight="1">
      <c r="B460" s="33"/>
      <c r="C460" s="131" t="s">
        <v>542</v>
      </c>
      <c r="D460" s="131" t="s">
        <v>174</v>
      </c>
      <c r="E460" s="132" t="s">
        <v>1106</v>
      </c>
      <c r="F460" s="133" t="s">
        <v>1107</v>
      </c>
      <c r="G460" s="134" t="s">
        <v>177</v>
      </c>
      <c r="H460" s="135">
        <v>13.414999999999999</v>
      </c>
      <c r="I460" s="136"/>
      <c r="J460" s="137">
        <f>ROUND(I460*H460,2)</f>
        <v>0</v>
      </c>
      <c r="K460" s="133" t="s">
        <v>178</v>
      </c>
      <c r="L460" s="33"/>
      <c r="M460" s="138" t="s">
        <v>19</v>
      </c>
      <c r="N460" s="139" t="s">
        <v>46</v>
      </c>
      <c r="P460" s="140">
        <f>O460*H460</f>
        <v>0</v>
      </c>
      <c r="Q460" s="140">
        <v>0</v>
      </c>
      <c r="R460" s="140">
        <f>Q460*H460</f>
        <v>0</v>
      </c>
      <c r="S460" s="140">
        <v>0</v>
      </c>
      <c r="T460" s="140">
        <f>S460*H460</f>
        <v>0</v>
      </c>
      <c r="U460" s="141" t="s">
        <v>19</v>
      </c>
      <c r="AR460" s="142" t="s">
        <v>179</v>
      </c>
      <c r="AT460" s="142" t="s">
        <v>174</v>
      </c>
      <c r="AU460" s="142" t="s">
        <v>84</v>
      </c>
      <c r="AY460" s="18" t="s">
        <v>172</v>
      </c>
      <c r="BE460" s="143">
        <f>IF(N460="základní",J460,0)</f>
        <v>0</v>
      </c>
      <c r="BF460" s="143">
        <f>IF(N460="snížená",J460,0)</f>
        <v>0</v>
      </c>
      <c r="BG460" s="143">
        <f>IF(N460="zákl. přenesená",J460,0)</f>
        <v>0</v>
      </c>
      <c r="BH460" s="143">
        <f>IF(N460="sníž. přenesená",J460,0)</f>
        <v>0</v>
      </c>
      <c r="BI460" s="143">
        <f>IF(N460="nulová",J460,0)</f>
        <v>0</v>
      </c>
      <c r="BJ460" s="18" t="s">
        <v>82</v>
      </c>
      <c r="BK460" s="143">
        <f>ROUND(I460*H460,2)</f>
        <v>0</v>
      </c>
      <c r="BL460" s="18" t="s">
        <v>179</v>
      </c>
      <c r="BM460" s="142" t="s">
        <v>545</v>
      </c>
    </row>
    <row r="461" spans="2:65" s="1" customFormat="1">
      <c r="B461" s="33"/>
      <c r="D461" s="144" t="s">
        <v>180</v>
      </c>
      <c r="F461" s="145" t="s">
        <v>1108</v>
      </c>
      <c r="I461" s="146"/>
      <c r="L461" s="33"/>
      <c r="M461" s="147"/>
      <c r="U461" s="54"/>
      <c r="AT461" s="18" t="s">
        <v>180</v>
      </c>
      <c r="AU461" s="18" t="s">
        <v>84</v>
      </c>
    </row>
    <row r="462" spans="2:65" s="12" customFormat="1">
      <c r="B462" s="148"/>
      <c r="D462" s="149" t="s">
        <v>182</v>
      </c>
      <c r="E462" s="150" t="s">
        <v>19</v>
      </c>
      <c r="F462" s="151" t="s">
        <v>1103</v>
      </c>
      <c r="H462" s="150" t="s">
        <v>19</v>
      </c>
      <c r="I462" s="152"/>
      <c r="L462" s="148"/>
      <c r="M462" s="153"/>
      <c r="U462" s="154"/>
      <c r="AT462" s="150" t="s">
        <v>182</v>
      </c>
      <c r="AU462" s="150" t="s">
        <v>84</v>
      </c>
      <c r="AV462" s="12" t="s">
        <v>82</v>
      </c>
      <c r="AW462" s="12" t="s">
        <v>37</v>
      </c>
      <c r="AX462" s="12" t="s">
        <v>75</v>
      </c>
      <c r="AY462" s="150" t="s">
        <v>172</v>
      </c>
    </row>
    <row r="463" spans="2:65" s="13" customFormat="1">
      <c r="B463" s="155"/>
      <c r="D463" s="149" t="s">
        <v>182</v>
      </c>
      <c r="E463" s="156" t="s">
        <v>19</v>
      </c>
      <c r="F463" s="157" t="s">
        <v>1104</v>
      </c>
      <c r="H463" s="158">
        <v>4.4400000000000004</v>
      </c>
      <c r="I463" s="159"/>
      <c r="L463" s="155"/>
      <c r="M463" s="160"/>
      <c r="U463" s="161"/>
      <c r="AT463" s="156" t="s">
        <v>182</v>
      </c>
      <c r="AU463" s="156" t="s">
        <v>84</v>
      </c>
      <c r="AV463" s="13" t="s">
        <v>84</v>
      </c>
      <c r="AW463" s="13" t="s">
        <v>37</v>
      </c>
      <c r="AX463" s="13" t="s">
        <v>75</v>
      </c>
      <c r="AY463" s="156" t="s">
        <v>172</v>
      </c>
    </row>
    <row r="464" spans="2:65" s="12" customFormat="1">
      <c r="B464" s="148"/>
      <c r="D464" s="149" t="s">
        <v>182</v>
      </c>
      <c r="E464" s="150" t="s">
        <v>19</v>
      </c>
      <c r="F464" s="151" t="s">
        <v>1094</v>
      </c>
      <c r="H464" s="150" t="s">
        <v>19</v>
      </c>
      <c r="I464" s="152"/>
      <c r="L464" s="148"/>
      <c r="M464" s="153"/>
      <c r="U464" s="154"/>
      <c r="AT464" s="150" t="s">
        <v>182</v>
      </c>
      <c r="AU464" s="150" t="s">
        <v>84</v>
      </c>
      <c r="AV464" s="12" t="s">
        <v>82</v>
      </c>
      <c r="AW464" s="12" t="s">
        <v>37</v>
      </c>
      <c r="AX464" s="12" t="s">
        <v>75</v>
      </c>
      <c r="AY464" s="150" t="s">
        <v>172</v>
      </c>
    </row>
    <row r="465" spans="2:65" s="13" customFormat="1">
      <c r="B465" s="155"/>
      <c r="D465" s="149" t="s">
        <v>182</v>
      </c>
      <c r="E465" s="156" t="s">
        <v>19</v>
      </c>
      <c r="F465" s="157" t="s">
        <v>1105</v>
      </c>
      <c r="H465" s="158">
        <v>8.9749999999999996</v>
      </c>
      <c r="I465" s="159"/>
      <c r="L465" s="155"/>
      <c r="M465" s="160"/>
      <c r="U465" s="161"/>
      <c r="AT465" s="156" t="s">
        <v>182</v>
      </c>
      <c r="AU465" s="156" t="s">
        <v>84</v>
      </c>
      <c r="AV465" s="13" t="s">
        <v>84</v>
      </c>
      <c r="AW465" s="13" t="s">
        <v>37</v>
      </c>
      <c r="AX465" s="13" t="s">
        <v>75</v>
      </c>
      <c r="AY465" s="156" t="s">
        <v>172</v>
      </c>
    </row>
    <row r="466" spans="2:65" s="14" customFormat="1">
      <c r="B466" s="162"/>
      <c r="D466" s="149" t="s">
        <v>182</v>
      </c>
      <c r="E466" s="163" t="s">
        <v>19</v>
      </c>
      <c r="F466" s="164" t="s">
        <v>185</v>
      </c>
      <c r="H466" s="165">
        <v>13.414999999999999</v>
      </c>
      <c r="I466" s="166"/>
      <c r="L466" s="162"/>
      <c r="M466" s="167"/>
      <c r="U466" s="168"/>
      <c r="AT466" s="163" t="s">
        <v>182</v>
      </c>
      <c r="AU466" s="163" t="s">
        <v>84</v>
      </c>
      <c r="AV466" s="14" t="s">
        <v>179</v>
      </c>
      <c r="AW466" s="14" t="s">
        <v>37</v>
      </c>
      <c r="AX466" s="14" t="s">
        <v>82</v>
      </c>
      <c r="AY466" s="163" t="s">
        <v>172</v>
      </c>
    </row>
    <row r="467" spans="2:65" s="1" customFormat="1" ht="21.75" customHeight="1">
      <c r="B467" s="33"/>
      <c r="C467" s="131" t="s">
        <v>366</v>
      </c>
      <c r="D467" s="131" t="s">
        <v>174</v>
      </c>
      <c r="E467" s="132" t="s">
        <v>1109</v>
      </c>
      <c r="F467" s="133" t="s">
        <v>1110</v>
      </c>
      <c r="G467" s="134" t="s">
        <v>177</v>
      </c>
      <c r="H467" s="135">
        <v>5.9450000000000003</v>
      </c>
      <c r="I467" s="136"/>
      <c r="J467" s="137">
        <f>ROUND(I467*H467,2)</f>
        <v>0</v>
      </c>
      <c r="K467" s="133" t="s">
        <v>178</v>
      </c>
      <c r="L467" s="33"/>
      <c r="M467" s="138" t="s">
        <v>19</v>
      </c>
      <c r="N467" s="139" t="s">
        <v>46</v>
      </c>
      <c r="P467" s="140">
        <f>O467*H467</f>
        <v>0</v>
      </c>
      <c r="Q467" s="140">
        <v>0</v>
      </c>
      <c r="R467" s="140">
        <f>Q467*H467</f>
        <v>0</v>
      </c>
      <c r="S467" s="140">
        <v>0</v>
      </c>
      <c r="T467" s="140">
        <f>S467*H467</f>
        <v>0</v>
      </c>
      <c r="U467" s="141" t="s">
        <v>19</v>
      </c>
      <c r="AR467" s="142" t="s">
        <v>179</v>
      </c>
      <c r="AT467" s="142" t="s">
        <v>174</v>
      </c>
      <c r="AU467" s="142" t="s">
        <v>84</v>
      </c>
      <c r="AY467" s="18" t="s">
        <v>172</v>
      </c>
      <c r="BE467" s="143">
        <f>IF(N467="základní",J467,0)</f>
        <v>0</v>
      </c>
      <c r="BF467" s="143">
        <f>IF(N467="snížená",J467,0)</f>
        <v>0</v>
      </c>
      <c r="BG467" s="143">
        <f>IF(N467="zákl. přenesená",J467,0)</f>
        <v>0</v>
      </c>
      <c r="BH467" s="143">
        <f>IF(N467="sníž. přenesená",J467,0)</f>
        <v>0</v>
      </c>
      <c r="BI467" s="143">
        <f>IF(N467="nulová",J467,0)</f>
        <v>0</v>
      </c>
      <c r="BJ467" s="18" t="s">
        <v>82</v>
      </c>
      <c r="BK467" s="143">
        <f>ROUND(I467*H467,2)</f>
        <v>0</v>
      </c>
      <c r="BL467" s="18" t="s">
        <v>179</v>
      </c>
      <c r="BM467" s="142" t="s">
        <v>551</v>
      </c>
    </row>
    <row r="468" spans="2:65" s="1" customFormat="1">
      <c r="B468" s="33"/>
      <c r="D468" s="144" t="s">
        <v>180</v>
      </c>
      <c r="F468" s="145" t="s">
        <v>1111</v>
      </c>
      <c r="I468" s="146"/>
      <c r="L468" s="33"/>
      <c r="M468" s="147"/>
      <c r="U468" s="54"/>
      <c r="AT468" s="18" t="s">
        <v>180</v>
      </c>
      <c r="AU468" s="18" t="s">
        <v>84</v>
      </c>
    </row>
    <row r="469" spans="2:65" s="12" customFormat="1">
      <c r="B469" s="148"/>
      <c r="D469" s="149" t="s">
        <v>182</v>
      </c>
      <c r="E469" s="150" t="s">
        <v>19</v>
      </c>
      <c r="F469" s="151" t="s">
        <v>1103</v>
      </c>
      <c r="H469" s="150" t="s">
        <v>19</v>
      </c>
      <c r="I469" s="152"/>
      <c r="L469" s="148"/>
      <c r="M469" s="153"/>
      <c r="U469" s="154"/>
      <c r="AT469" s="150" t="s">
        <v>182</v>
      </c>
      <c r="AU469" s="150" t="s">
        <v>84</v>
      </c>
      <c r="AV469" s="12" t="s">
        <v>82</v>
      </c>
      <c r="AW469" s="12" t="s">
        <v>37</v>
      </c>
      <c r="AX469" s="12" t="s">
        <v>75</v>
      </c>
      <c r="AY469" s="150" t="s">
        <v>172</v>
      </c>
    </row>
    <row r="470" spans="2:65" s="13" customFormat="1">
      <c r="B470" s="155"/>
      <c r="D470" s="149" t="s">
        <v>182</v>
      </c>
      <c r="E470" s="156" t="s">
        <v>19</v>
      </c>
      <c r="F470" s="157" t="s">
        <v>1112</v>
      </c>
      <c r="H470" s="158">
        <v>1.56</v>
      </c>
      <c r="I470" s="159"/>
      <c r="L470" s="155"/>
      <c r="M470" s="160"/>
      <c r="U470" s="161"/>
      <c r="AT470" s="156" t="s">
        <v>182</v>
      </c>
      <c r="AU470" s="156" t="s">
        <v>84</v>
      </c>
      <c r="AV470" s="13" t="s">
        <v>84</v>
      </c>
      <c r="AW470" s="13" t="s">
        <v>37</v>
      </c>
      <c r="AX470" s="13" t="s">
        <v>75</v>
      </c>
      <c r="AY470" s="156" t="s">
        <v>172</v>
      </c>
    </row>
    <row r="471" spans="2:65" s="13" customFormat="1">
      <c r="B471" s="155"/>
      <c r="D471" s="149" t="s">
        <v>182</v>
      </c>
      <c r="E471" s="156" t="s">
        <v>19</v>
      </c>
      <c r="F471" s="157" t="s">
        <v>1113</v>
      </c>
      <c r="H471" s="158">
        <v>0.50700000000000001</v>
      </c>
      <c r="I471" s="159"/>
      <c r="L471" s="155"/>
      <c r="M471" s="160"/>
      <c r="U471" s="161"/>
      <c r="AT471" s="156" t="s">
        <v>182</v>
      </c>
      <c r="AU471" s="156" t="s">
        <v>84</v>
      </c>
      <c r="AV471" s="13" t="s">
        <v>84</v>
      </c>
      <c r="AW471" s="13" t="s">
        <v>37</v>
      </c>
      <c r="AX471" s="13" t="s">
        <v>75</v>
      </c>
      <c r="AY471" s="156" t="s">
        <v>172</v>
      </c>
    </row>
    <row r="472" spans="2:65" s="12" customFormat="1">
      <c r="B472" s="148"/>
      <c r="D472" s="149" t="s">
        <v>182</v>
      </c>
      <c r="E472" s="150" t="s">
        <v>19</v>
      </c>
      <c r="F472" s="151" t="s">
        <v>1094</v>
      </c>
      <c r="H472" s="150" t="s">
        <v>19</v>
      </c>
      <c r="I472" s="152"/>
      <c r="L472" s="148"/>
      <c r="M472" s="153"/>
      <c r="U472" s="154"/>
      <c r="AT472" s="150" t="s">
        <v>182</v>
      </c>
      <c r="AU472" s="150" t="s">
        <v>84</v>
      </c>
      <c r="AV472" s="12" t="s">
        <v>82</v>
      </c>
      <c r="AW472" s="12" t="s">
        <v>37</v>
      </c>
      <c r="AX472" s="12" t="s">
        <v>75</v>
      </c>
      <c r="AY472" s="150" t="s">
        <v>172</v>
      </c>
    </row>
    <row r="473" spans="2:65" s="13" customFormat="1">
      <c r="B473" s="155"/>
      <c r="D473" s="149" t="s">
        <v>182</v>
      </c>
      <c r="E473" s="156" t="s">
        <v>19</v>
      </c>
      <c r="F473" s="157" t="s">
        <v>1114</v>
      </c>
      <c r="H473" s="158">
        <v>3.8780000000000001</v>
      </c>
      <c r="I473" s="159"/>
      <c r="L473" s="155"/>
      <c r="M473" s="160"/>
      <c r="U473" s="161"/>
      <c r="AT473" s="156" t="s">
        <v>182</v>
      </c>
      <c r="AU473" s="156" t="s">
        <v>84</v>
      </c>
      <c r="AV473" s="13" t="s">
        <v>84</v>
      </c>
      <c r="AW473" s="13" t="s">
        <v>37</v>
      </c>
      <c r="AX473" s="13" t="s">
        <v>75</v>
      </c>
      <c r="AY473" s="156" t="s">
        <v>172</v>
      </c>
    </row>
    <row r="474" spans="2:65" s="14" customFormat="1">
      <c r="B474" s="162"/>
      <c r="D474" s="149" t="s">
        <v>182</v>
      </c>
      <c r="E474" s="163" t="s">
        <v>19</v>
      </c>
      <c r="F474" s="164" t="s">
        <v>185</v>
      </c>
      <c r="H474" s="165">
        <v>5.9450000000000003</v>
      </c>
      <c r="I474" s="166"/>
      <c r="L474" s="162"/>
      <c r="M474" s="167"/>
      <c r="U474" s="168"/>
      <c r="AT474" s="163" t="s">
        <v>182</v>
      </c>
      <c r="AU474" s="163" t="s">
        <v>84</v>
      </c>
      <c r="AV474" s="14" t="s">
        <v>179</v>
      </c>
      <c r="AW474" s="14" t="s">
        <v>37</v>
      </c>
      <c r="AX474" s="14" t="s">
        <v>82</v>
      </c>
      <c r="AY474" s="163" t="s">
        <v>172</v>
      </c>
    </row>
    <row r="475" spans="2:65" s="1" customFormat="1" ht="21.75" customHeight="1">
      <c r="B475" s="33"/>
      <c r="C475" s="131" t="s">
        <v>553</v>
      </c>
      <c r="D475" s="131" t="s">
        <v>174</v>
      </c>
      <c r="E475" s="132" t="s">
        <v>1115</v>
      </c>
      <c r="F475" s="133" t="s">
        <v>1116</v>
      </c>
      <c r="G475" s="134" t="s">
        <v>177</v>
      </c>
      <c r="H475" s="135">
        <v>5.9450000000000003</v>
      </c>
      <c r="I475" s="136"/>
      <c r="J475" s="137">
        <f>ROUND(I475*H475,2)</f>
        <v>0</v>
      </c>
      <c r="K475" s="133" t="s">
        <v>178</v>
      </c>
      <c r="L475" s="33"/>
      <c r="M475" s="138" t="s">
        <v>19</v>
      </c>
      <c r="N475" s="139" t="s">
        <v>46</v>
      </c>
      <c r="P475" s="140">
        <f>O475*H475</f>
        <v>0</v>
      </c>
      <c r="Q475" s="140">
        <v>0</v>
      </c>
      <c r="R475" s="140">
        <f>Q475*H475</f>
        <v>0</v>
      </c>
      <c r="S475" s="140">
        <v>0</v>
      </c>
      <c r="T475" s="140">
        <f>S475*H475</f>
        <v>0</v>
      </c>
      <c r="U475" s="141" t="s">
        <v>19</v>
      </c>
      <c r="AR475" s="142" t="s">
        <v>179</v>
      </c>
      <c r="AT475" s="142" t="s">
        <v>174</v>
      </c>
      <c r="AU475" s="142" t="s">
        <v>84</v>
      </c>
      <c r="AY475" s="18" t="s">
        <v>172</v>
      </c>
      <c r="BE475" s="143">
        <f>IF(N475="základní",J475,0)</f>
        <v>0</v>
      </c>
      <c r="BF475" s="143">
        <f>IF(N475="snížená",J475,0)</f>
        <v>0</v>
      </c>
      <c r="BG475" s="143">
        <f>IF(N475="zákl. přenesená",J475,0)</f>
        <v>0</v>
      </c>
      <c r="BH475" s="143">
        <f>IF(N475="sníž. přenesená",J475,0)</f>
        <v>0</v>
      </c>
      <c r="BI475" s="143">
        <f>IF(N475="nulová",J475,0)</f>
        <v>0</v>
      </c>
      <c r="BJ475" s="18" t="s">
        <v>82</v>
      </c>
      <c r="BK475" s="143">
        <f>ROUND(I475*H475,2)</f>
        <v>0</v>
      </c>
      <c r="BL475" s="18" t="s">
        <v>179</v>
      </c>
      <c r="BM475" s="142" t="s">
        <v>556</v>
      </c>
    </row>
    <row r="476" spans="2:65" s="1" customFormat="1">
      <c r="B476" s="33"/>
      <c r="D476" s="144" t="s">
        <v>180</v>
      </c>
      <c r="F476" s="145" t="s">
        <v>1117</v>
      </c>
      <c r="I476" s="146"/>
      <c r="L476" s="33"/>
      <c r="M476" s="147"/>
      <c r="U476" s="54"/>
      <c r="AT476" s="18" t="s">
        <v>180</v>
      </c>
      <c r="AU476" s="18" t="s">
        <v>84</v>
      </c>
    </row>
    <row r="477" spans="2:65" s="12" customFormat="1">
      <c r="B477" s="148"/>
      <c r="D477" s="149" t="s">
        <v>182</v>
      </c>
      <c r="E477" s="150" t="s">
        <v>19</v>
      </c>
      <c r="F477" s="151" t="s">
        <v>1103</v>
      </c>
      <c r="H477" s="150" t="s">
        <v>19</v>
      </c>
      <c r="I477" s="152"/>
      <c r="L477" s="148"/>
      <c r="M477" s="153"/>
      <c r="U477" s="154"/>
      <c r="AT477" s="150" t="s">
        <v>182</v>
      </c>
      <c r="AU477" s="150" t="s">
        <v>84</v>
      </c>
      <c r="AV477" s="12" t="s">
        <v>82</v>
      </c>
      <c r="AW477" s="12" t="s">
        <v>37</v>
      </c>
      <c r="AX477" s="12" t="s">
        <v>75</v>
      </c>
      <c r="AY477" s="150" t="s">
        <v>172</v>
      </c>
    </row>
    <row r="478" spans="2:65" s="13" customFormat="1">
      <c r="B478" s="155"/>
      <c r="D478" s="149" t="s">
        <v>182</v>
      </c>
      <c r="E478" s="156" t="s">
        <v>19</v>
      </c>
      <c r="F478" s="157" t="s">
        <v>1112</v>
      </c>
      <c r="H478" s="158">
        <v>1.56</v>
      </c>
      <c r="I478" s="159"/>
      <c r="L478" s="155"/>
      <c r="M478" s="160"/>
      <c r="U478" s="161"/>
      <c r="AT478" s="156" t="s">
        <v>182</v>
      </c>
      <c r="AU478" s="156" t="s">
        <v>84</v>
      </c>
      <c r="AV478" s="13" t="s">
        <v>84</v>
      </c>
      <c r="AW478" s="13" t="s">
        <v>37</v>
      </c>
      <c r="AX478" s="13" t="s">
        <v>75</v>
      </c>
      <c r="AY478" s="156" t="s">
        <v>172</v>
      </c>
    </row>
    <row r="479" spans="2:65" s="13" customFormat="1">
      <c r="B479" s="155"/>
      <c r="D479" s="149" t="s">
        <v>182</v>
      </c>
      <c r="E479" s="156" t="s">
        <v>19</v>
      </c>
      <c r="F479" s="157" t="s">
        <v>1113</v>
      </c>
      <c r="H479" s="158">
        <v>0.50700000000000001</v>
      </c>
      <c r="I479" s="159"/>
      <c r="L479" s="155"/>
      <c r="M479" s="160"/>
      <c r="U479" s="161"/>
      <c r="AT479" s="156" t="s">
        <v>182</v>
      </c>
      <c r="AU479" s="156" t="s">
        <v>84</v>
      </c>
      <c r="AV479" s="13" t="s">
        <v>84</v>
      </c>
      <c r="AW479" s="13" t="s">
        <v>37</v>
      </c>
      <c r="AX479" s="13" t="s">
        <v>75</v>
      </c>
      <c r="AY479" s="156" t="s">
        <v>172</v>
      </c>
    </row>
    <row r="480" spans="2:65" s="12" customFormat="1">
      <c r="B480" s="148"/>
      <c r="D480" s="149" t="s">
        <v>182</v>
      </c>
      <c r="E480" s="150" t="s">
        <v>19</v>
      </c>
      <c r="F480" s="151" t="s">
        <v>1094</v>
      </c>
      <c r="H480" s="150" t="s">
        <v>19</v>
      </c>
      <c r="I480" s="152"/>
      <c r="L480" s="148"/>
      <c r="M480" s="153"/>
      <c r="U480" s="154"/>
      <c r="AT480" s="150" t="s">
        <v>182</v>
      </c>
      <c r="AU480" s="150" t="s">
        <v>84</v>
      </c>
      <c r="AV480" s="12" t="s">
        <v>82</v>
      </c>
      <c r="AW480" s="12" t="s">
        <v>37</v>
      </c>
      <c r="AX480" s="12" t="s">
        <v>75</v>
      </c>
      <c r="AY480" s="150" t="s">
        <v>172</v>
      </c>
    </row>
    <row r="481" spans="2:65" s="13" customFormat="1">
      <c r="B481" s="155"/>
      <c r="D481" s="149" t="s">
        <v>182</v>
      </c>
      <c r="E481" s="156" t="s">
        <v>19</v>
      </c>
      <c r="F481" s="157" t="s">
        <v>1114</v>
      </c>
      <c r="H481" s="158">
        <v>3.8780000000000001</v>
      </c>
      <c r="I481" s="159"/>
      <c r="L481" s="155"/>
      <c r="M481" s="160"/>
      <c r="U481" s="161"/>
      <c r="AT481" s="156" t="s">
        <v>182</v>
      </c>
      <c r="AU481" s="156" t="s">
        <v>84</v>
      </c>
      <c r="AV481" s="13" t="s">
        <v>84</v>
      </c>
      <c r="AW481" s="13" t="s">
        <v>37</v>
      </c>
      <c r="AX481" s="13" t="s">
        <v>75</v>
      </c>
      <c r="AY481" s="156" t="s">
        <v>172</v>
      </c>
    </row>
    <row r="482" spans="2:65" s="14" customFormat="1">
      <c r="B482" s="162"/>
      <c r="D482" s="149" t="s">
        <v>182</v>
      </c>
      <c r="E482" s="163" t="s">
        <v>19</v>
      </c>
      <c r="F482" s="164" t="s">
        <v>185</v>
      </c>
      <c r="H482" s="165">
        <v>5.9450000000000003</v>
      </c>
      <c r="I482" s="166"/>
      <c r="L482" s="162"/>
      <c r="M482" s="167"/>
      <c r="U482" s="168"/>
      <c r="AT482" s="163" t="s">
        <v>182</v>
      </c>
      <c r="AU482" s="163" t="s">
        <v>84</v>
      </c>
      <c r="AV482" s="14" t="s">
        <v>179</v>
      </c>
      <c r="AW482" s="14" t="s">
        <v>37</v>
      </c>
      <c r="AX482" s="14" t="s">
        <v>82</v>
      </c>
      <c r="AY482" s="163" t="s">
        <v>172</v>
      </c>
    </row>
    <row r="483" spans="2:65" s="11" customFormat="1" ht="22.9" customHeight="1">
      <c r="B483" s="119"/>
      <c r="D483" s="120" t="s">
        <v>74</v>
      </c>
      <c r="E483" s="129" t="s">
        <v>202</v>
      </c>
      <c r="F483" s="129" t="s">
        <v>1118</v>
      </c>
      <c r="I483" s="122"/>
      <c r="J483" s="130">
        <f>BK483</f>
        <v>0</v>
      </c>
      <c r="L483" s="119"/>
      <c r="M483" s="124"/>
      <c r="P483" s="125">
        <f>SUM(P484:P502)</f>
        <v>0</v>
      </c>
      <c r="R483" s="125">
        <f>SUM(R484:R502)</f>
        <v>0</v>
      </c>
      <c r="T483" s="125">
        <f>SUM(T484:T502)</f>
        <v>0</v>
      </c>
      <c r="U483" s="126"/>
      <c r="AR483" s="120" t="s">
        <v>82</v>
      </c>
      <c r="AT483" s="127" t="s">
        <v>74</v>
      </c>
      <c r="AU483" s="127" t="s">
        <v>82</v>
      </c>
      <c r="AY483" s="120" t="s">
        <v>172</v>
      </c>
      <c r="BK483" s="128">
        <f>SUM(BK484:BK502)</f>
        <v>0</v>
      </c>
    </row>
    <row r="484" spans="2:65" s="1" customFormat="1" ht="21.75" customHeight="1">
      <c r="B484" s="33"/>
      <c r="C484" s="131" t="s">
        <v>371</v>
      </c>
      <c r="D484" s="131" t="s">
        <v>174</v>
      </c>
      <c r="E484" s="132" t="s">
        <v>1119</v>
      </c>
      <c r="F484" s="133" t="s">
        <v>1120</v>
      </c>
      <c r="G484" s="134" t="s">
        <v>177</v>
      </c>
      <c r="H484" s="135">
        <v>143.19999999999999</v>
      </c>
      <c r="I484" s="136"/>
      <c r="J484" s="137">
        <f>ROUND(I484*H484,2)</f>
        <v>0</v>
      </c>
      <c r="K484" s="133" t="s">
        <v>178</v>
      </c>
      <c r="L484" s="33"/>
      <c r="M484" s="138" t="s">
        <v>19</v>
      </c>
      <c r="N484" s="139" t="s">
        <v>46</v>
      </c>
      <c r="P484" s="140">
        <f>O484*H484</f>
        <v>0</v>
      </c>
      <c r="Q484" s="140">
        <v>0</v>
      </c>
      <c r="R484" s="140">
        <f>Q484*H484</f>
        <v>0</v>
      </c>
      <c r="S484" s="140">
        <v>0</v>
      </c>
      <c r="T484" s="140">
        <f>S484*H484</f>
        <v>0</v>
      </c>
      <c r="U484" s="141" t="s">
        <v>19</v>
      </c>
      <c r="AR484" s="142" t="s">
        <v>179</v>
      </c>
      <c r="AT484" s="142" t="s">
        <v>174</v>
      </c>
      <c r="AU484" s="142" t="s">
        <v>84</v>
      </c>
      <c r="AY484" s="18" t="s">
        <v>172</v>
      </c>
      <c r="BE484" s="143">
        <f>IF(N484="základní",J484,0)</f>
        <v>0</v>
      </c>
      <c r="BF484" s="143">
        <f>IF(N484="snížená",J484,0)</f>
        <v>0</v>
      </c>
      <c r="BG484" s="143">
        <f>IF(N484="zákl. přenesená",J484,0)</f>
        <v>0</v>
      </c>
      <c r="BH484" s="143">
        <f>IF(N484="sníž. přenesená",J484,0)</f>
        <v>0</v>
      </c>
      <c r="BI484" s="143">
        <f>IF(N484="nulová",J484,0)</f>
        <v>0</v>
      </c>
      <c r="BJ484" s="18" t="s">
        <v>82</v>
      </c>
      <c r="BK484" s="143">
        <f>ROUND(I484*H484,2)</f>
        <v>0</v>
      </c>
      <c r="BL484" s="18" t="s">
        <v>179</v>
      </c>
      <c r="BM484" s="142" t="s">
        <v>560</v>
      </c>
    </row>
    <row r="485" spans="2:65" s="1" customFormat="1">
      <c r="B485" s="33"/>
      <c r="D485" s="144" t="s">
        <v>180</v>
      </c>
      <c r="F485" s="145" t="s">
        <v>1121</v>
      </c>
      <c r="I485" s="146"/>
      <c r="L485" s="33"/>
      <c r="M485" s="147"/>
      <c r="U485" s="54"/>
      <c r="AT485" s="18" t="s">
        <v>180</v>
      </c>
      <c r="AU485" s="18" t="s">
        <v>84</v>
      </c>
    </row>
    <row r="486" spans="2:65" s="12" customFormat="1">
      <c r="B486" s="148"/>
      <c r="D486" s="149" t="s">
        <v>182</v>
      </c>
      <c r="E486" s="150" t="s">
        <v>19</v>
      </c>
      <c r="F486" s="151" t="s">
        <v>1122</v>
      </c>
      <c r="H486" s="150" t="s">
        <v>19</v>
      </c>
      <c r="I486" s="152"/>
      <c r="L486" s="148"/>
      <c r="M486" s="153"/>
      <c r="U486" s="154"/>
      <c r="AT486" s="150" t="s">
        <v>182</v>
      </c>
      <c r="AU486" s="150" t="s">
        <v>84</v>
      </c>
      <c r="AV486" s="12" t="s">
        <v>82</v>
      </c>
      <c r="AW486" s="12" t="s">
        <v>37</v>
      </c>
      <c r="AX486" s="12" t="s">
        <v>75</v>
      </c>
      <c r="AY486" s="150" t="s">
        <v>172</v>
      </c>
    </row>
    <row r="487" spans="2:65" s="12" customFormat="1">
      <c r="B487" s="148"/>
      <c r="D487" s="149" t="s">
        <v>182</v>
      </c>
      <c r="E487" s="150" t="s">
        <v>19</v>
      </c>
      <c r="F487" s="151" t="s">
        <v>831</v>
      </c>
      <c r="H487" s="150" t="s">
        <v>19</v>
      </c>
      <c r="I487" s="152"/>
      <c r="L487" s="148"/>
      <c r="M487" s="153"/>
      <c r="U487" s="154"/>
      <c r="AT487" s="150" t="s">
        <v>182</v>
      </c>
      <c r="AU487" s="150" t="s">
        <v>84</v>
      </c>
      <c r="AV487" s="12" t="s">
        <v>82</v>
      </c>
      <c r="AW487" s="12" t="s">
        <v>37</v>
      </c>
      <c r="AX487" s="12" t="s">
        <v>75</v>
      </c>
      <c r="AY487" s="150" t="s">
        <v>172</v>
      </c>
    </row>
    <row r="488" spans="2:65" s="13" customFormat="1">
      <c r="B488" s="155"/>
      <c r="D488" s="149" t="s">
        <v>182</v>
      </c>
      <c r="E488" s="156" t="s">
        <v>19</v>
      </c>
      <c r="F488" s="157" t="s">
        <v>184</v>
      </c>
      <c r="H488" s="158">
        <v>143.19999999999999</v>
      </c>
      <c r="I488" s="159"/>
      <c r="L488" s="155"/>
      <c r="M488" s="160"/>
      <c r="U488" s="161"/>
      <c r="AT488" s="156" t="s">
        <v>182</v>
      </c>
      <c r="AU488" s="156" t="s">
        <v>84</v>
      </c>
      <c r="AV488" s="13" t="s">
        <v>84</v>
      </c>
      <c r="AW488" s="13" t="s">
        <v>37</v>
      </c>
      <c r="AX488" s="13" t="s">
        <v>75</v>
      </c>
      <c r="AY488" s="156" t="s">
        <v>172</v>
      </c>
    </row>
    <row r="489" spans="2:65" s="14" customFormat="1">
      <c r="B489" s="162"/>
      <c r="D489" s="149" t="s">
        <v>182</v>
      </c>
      <c r="E489" s="163" t="s">
        <v>19</v>
      </c>
      <c r="F489" s="164" t="s">
        <v>185</v>
      </c>
      <c r="H489" s="165">
        <v>143.19999999999999</v>
      </c>
      <c r="I489" s="166"/>
      <c r="L489" s="162"/>
      <c r="M489" s="167"/>
      <c r="U489" s="168"/>
      <c r="AT489" s="163" t="s">
        <v>182</v>
      </c>
      <c r="AU489" s="163" t="s">
        <v>84</v>
      </c>
      <c r="AV489" s="14" t="s">
        <v>179</v>
      </c>
      <c r="AW489" s="14" t="s">
        <v>37</v>
      </c>
      <c r="AX489" s="14" t="s">
        <v>82</v>
      </c>
      <c r="AY489" s="163" t="s">
        <v>172</v>
      </c>
    </row>
    <row r="490" spans="2:65" s="1" customFormat="1" ht="37.9" customHeight="1">
      <c r="B490" s="33"/>
      <c r="C490" s="131" t="s">
        <v>562</v>
      </c>
      <c r="D490" s="131" t="s">
        <v>174</v>
      </c>
      <c r="E490" s="132" t="s">
        <v>1123</v>
      </c>
      <c r="F490" s="133" t="s">
        <v>1124</v>
      </c>
      <c r="G490" s="134" t="s">
        <v>177</v>
      </c>
      <c r="H490" s="135">
        <v>143.19999999999999</v>
      </c>
      <c r="I490" s="136"/>
      <c r="J490" s="137">
        <f>ROUND(I490*H490,2)</f>
        <v>0</v>
      </c>
      <c r="K490" s="133" t="s">
        <v>178</v>
      </c>
      <c r="L490" s="33"/>
      <c r="M490" s="138" t="s">
        <v>19</v>
      </c>
      <c r="N490" s="139" t="s">
        <v>46</v>
      </c>
      <c r="P490" s="140">
        <f>O490*H490</f>
        <v>0</v>
      </c>
      <c r="Q490" s="140">
        <v>0</v>
      </c>
      <c r="R490" s="140">
        <f>Q490*H490</f>
        <v>0</v>
      </c>
      <c r="S490" s="140">
        <v>0</v>
      </c>
      <c r="T490" s="140">
        <f>S490*H490</f>
        <v>0</v>
      </c>
      <c r="U490" s="141" t="s">
        <v>19</v>
      </c>
      <c r="AR490" s="142" t="s">
        <v>179</v>
      </c>
      <c r="AT490" s="142" t="s">
        <v>174</v>
      </c>
      <c r="AU490" s="142" t="s">
        <v>84</v>
      </c>
      <c r="AY490" s="18" t="s">
        <v>172</v>
      </c>
      <c r="BE490" s="143">
        <f>IF(N490="základní",J490,0)</f>
        <v>0</v>
      </c>
      <c r="BF490" s="143">
        <f>IF(N490="snížená",J490,0)</f>
        <v>0</v>
      </c>
      <c r="BG490" s="143">
        <f>IF(N490="zákl. přenesená",J490,0)</f>
        <v>0</v>
      </c>
      <c r="BH490" s="143">
        <f>IF(N490="sníž. přenesená",J490,0)</f>
        <v>0</v>
      </c>
      <c r="BI490" s="143">
        <f>IF(N490="nulová",J490,0)</f>
        <v>0</v>
      </c>
      <c r="BJ490" s="18" t="s">
        <v>82</v>
      </c>
      <c r="BK490" s="143">
        <f>ROUND(I490*H490,2)</f>
        <v>0</v>
      </c>
      <c r="BL490" s="18" t="s">
        <v>179</v>
      </c>
      <c r="BM490" s="142" t="s">
        <v>565</v>
      </c>
    </row>
    <row r="491" spans="2:65" s="1" customFormat="1">
      <c r="B491" s="33"/>
      <c r="D491" s="144" t="s">
        <v>180</v>
      </c>
      <c r="F491" s="145" t="s">
        <v>1125</v>
      </c>
      <c r="I491" s="146"/>
      <c r="L491" s="33"/>
      <c r="M491" s="147"/>
      <c r="U491" s="54"/>
      <c r="AT491" s="18" t="s">
        <v>180</v>
      </c>
      <c r="AU491" s="18" t="s">
        <v>84</v>
      </c>
    </row>
    <row r="492" spans="2:65" s="12" customFormat="1">
      <c r="B492" s="148"/>
      <c r="D492" s="149" t="s">
        <v>182</v>
      </c>
      <c r="E492" s="150" t="s">
        <v>19</v>
      </c>
      <c r="F492" s="151" t="s">
        <v>1122</v>
      </c>
      <c r="H492" s="150" t="s">
        <v>19</v>
      </c>
      <c r="I492" s="152"/>
      <c r="L492" s="148"/>
      <c r="M492" s="153"/>
      <c r="U492" s="154"/>
      <c r="AT492" s="150" t="s">
        <v>182</v>
      </c>
      <c r="AU492" s="150" t="s">
        <v>84</v>
      </c>
      <c r="AV492" s="12" t="s">
        <v>82</v>
      </c>
      <c r="AW492" s="12" t="s">
        <v>37</v>
      </c>
      <c r="AX492" s="12" t="s">
        <v>75</v>
      </c>
      <c r="AY492" s="150" t="s">
        <v>172</v>
      </c>
    </row>
    <row r="493" spans="2:65" s="12" customFormat="1">
      <c r="B493" s="148"/>
      <c r="D493" s="149" t="s">
        <v>182</v>
      </c>
      <c r="E493" s="150" t="s">
        <v>19</v>
      </c>
      <c r="F493" s="151" t="s">
        <v>831</v>
      </c>
      <c r="H493" s="150" t="s">
        <v>19</v>
      </c>
      <c r="I493" s="152"/>
      <c r="L493" s="148"/>
      <c r="M493" s="153"/>
      <c r="U493" s="154"/>
      <c r="AT493" s="150" t="s">
        <v>182</v>
      </c>
      <c r="AU493" s="150" t="s">
        <v>84</v>
      </c>
      <c r="AV493" s="12" t="s">
        <v>82</v>
      </c>
      <c r="AW493" s="12" t="s">
        <v>37</v>
      </c>
      <c r="AX493" s="12" t="s">
        <v>75</v>
      </c>
      <c r="AY493" s="150" t="s">
        <v>172</v>
      </c>
    </row>
    <row r="494" spans="2:65" s="13" customFormat="1">
      <c r="B494" s="155"/>
      <c r="D494" s="149" t="s">
        <v>182</v>
      </c>
      <c r="E494" s="156" t="s">
        <v>19</v>
      </c>
      <c r="F494" s="157" t="s">
        <v>184</v>
      </c>
      <c r="H494" s="158">
        <v>143.19999999999999</v>
      </c>
      <c r="I494" s="159"/>
      <c r="L494" s="155"/>
      <c r="M494" s="160"/>
      <c r="U494" s="161"/>
      <c r="AT494" s="156" t="s">
        <v>182</v>
      </c>
      <c r="AU494" s="156" t="s">
        <v>84</v>
      </c>
      <c r="AV494" s="13" t="s">
        <v>84</v>
      </c>
      <c r="AW494" s="13" t="s">
        <v>37</v>
      </c>
      <c r="AX494" s="13" t="s">
        <v>75</v>
      </c>
      <c r="AY494" s="156" t="s">
        <v>172</v>
      </c>
    </row>
    <row r="495" spans="2:65" s="14" customFormat="1">
      <c r="B495" s="162"/>
      <c r="D495" s="149" t="s">
        <v>182</v>
      </c>
      <c r="E495" s="163" t="s">
        <v>19</v>
      </c>
      <c r="F495" s="164" t="s">
        <v>185</v>
      </c>
      <c r="H495" s="165">
        <v>143.19999999999999</v>
      </c>
      <c r="I495" s="166"/>
      <c r="L495" s="162"/>
      <c r="M495" s="167"/>
      <c r="U495" s="168"/>
      <c r="AT495" s="163" t="s">
        <v>182</v>
      </c>
      <c r="AU495" s="163" t="s">
        <v>84</v>
      </c>
      <c r="AV495" s="14" t="s">
        <v>179</v>
      </c>
      <c r="AW495" s="14" t="s">
        <v>37</v>
      </c>
      <c r="AX495" s="14" t="s">
        <v>82</v>
      </c>
      <c r="AY495" s="163" t="s">
        <v>172</v>
      </c>
    </row>
    <row r="496" spans="2:65" s="1" customFormat="1" ht="16.5" customHeight="1">
      <c r="B496" s="33"/>
      <c r="C496" s="179" t="s">
        <v>391</v>
      </c>
      <c r="D496" s="179" t="s">
        <v>836</v>
      </c>
      <c r="E496" s="180" t="s">
        <v>1126</v>
      </c>
      <c r="F496" s="181" t="s">
        <v>1127</v>
      </c>
      <c r="G496" s="182" t="s">
        <v>177</v>
      </c>
      <c r="H496" s="183">
        <v>147.49600000000001</v>
      </c>
      <c r="I496" s="184"/>
      <c r="J496" s="185">
        <f>ROUND(I496*H496,2)</f>
        <v>0</v>
      </c>
      <c r="K496" s="181" t="s">
        <v>178</v>
      </c>
      <c r="L496" s="186"/>
      <c r="M496" s="187" t="s">
        <v>19</v>
      </c>
      <c r="N496" s="188" t="s">
        <v>46</v>
      </c>
      <c r="P496" s="140">
        <f>O496*H496</f>
        <v>0</v>
      </c>
      <c r="Q496" s="140">
        <v>0</v>
      </c>
      <c r="R496" s="140">
        <f>Q496*H496</f>
        <v>0</v>
      </c>
      <c r="S496" s="140">
        <v>0</v>
      </c>
      <c r="T496" s="140">
        <f>S496*H496</f>
        <v>0</v>
      </c>
      <c r="U496" s="141" t="s">
        <v>19</v>
      </c>
      <c r="AR496" s="142" t="s">
        <v>198</v>
      </c>
      <c r="AT496" s="142" t="s">
        <v>836</v>
      </c>
      <c r="AU496" s="142" t="s">
        <v>84</v>
      </c>
      <c r="AY496" s="18" t="s">
        <v>172</v>
      </c>
      <c r="BE496" s="143">
        <f>IF(N496="základní",J496,0)</f>
        <v>0</v>
      </c>
      <c r="BF496" s="143">
        <f>IF(N496="snížená",J496,0)</f>
        <v>0</v>
      </c>
      <c r="BG496" s="143">
        <f>IF(N496="zákl. přenesená",J496,0)</f>
        <v>0</v>
      </c>
      <c r="BH496" s="143">
        <f>IF(N496="sníž. přenesená",J496,0)</f>
        <v>0</v>
      </c>
      <c r="BI496" s="143">
        <f>IF(N496="nulová",J496,0)</f>
        <v>0</v>
      </c>
      <c r="BJ496" s="18" t="s">
        <v>82</v>
      </c>
      <c r="BK496" s="143">
        <f>ROUND(I496*H496,2)</f>
        <v>0</v>
      </c>
      <c r="BL496" s="18" t="s">
        <v>179</v>
      </c>
      <c r="BM496" s="142" t="s">
        <v>569</v>
      </c>
    </row>
    <row r="497" spans="2:65" s="13" customFormat="1">
      <c r="B497" s="155"/>
      <c r="D497" s="149" t="s">
        <v>182</v>
      </c>
      <c r="E497" s="156" t="s">
        <v>19</v>
      </c>
      <c r="F497" s="157" t="s">
        <v>1128</v>
      </c>
      <c r="H497" s="158">
        <v>147.49600000000001</v>
      </c>
      <c r="I497" s="159"/>
      <c r="L497" s="155"/>
      <c r="M497" s="160"/>
      <c r="U497" s="161"/>
      <c r="AT497" s="156" t="s">
        <v>182</v>
      </c>
      <c r="AU497" s="156" t="s">
        <v>84</v>
      </c>
      <c r="AV497" s="13" t="s">
        <v>84</v>
      </c>
      <c r="AW497" s="13" t="s">
        <v>37</v>
      </c>
      <c r="AX497" s="13" t="s">
        <v>75</v>
      </c>
      <c r="AY497" s="156" t="s">
        <v>172</v>
      </c>
    </row>
    <row r="498" spans="2:65" s="14" customFormat="1">
      <c r="B498" s="162"/>
      <c r="D498" s="149" t="s">
        <v>182</v>
      </c>
      <c r="E498" s="163" t="s">
        <v>19</v>
      </c>
      <c r="F498" s="164" t="s">
        <v>185</v>
      </c>
      <c r="H498" s="165">
        <v>147.49600000000001</v>
      </c>
      <c r="I498" s="166"/>
      <c r="L498" s="162"/>
      <c r="M498" s="167"/>
      <c r="U498" s="168"/>
      <c r="AT498" s="163" t="s">
        <v>182</v>
      </c>
      <c r="AU498" s="163" t="s">
        <v>84</v>
      </c>
      <c r="AV498" s="14" t="s">
        <v>179</v>
      </c>
      <c r="AW498" s="14" t="s">
        <v>37</v>
      </c>
      <c r="AX498" s="14" t="s">
        <v>82</v>
      </c>
      <c r="AY498" s="163" t="s">
        <v>172</v>
      </c>
    </row>
    <row r="499" spans="2:65" s="1" customFormat="1" ht="16.5" customHeight="1">
      <c r="B499" s="33"/>
      <c r="C499" s="131" t="s">
        <v>571</v>
      </c>
      <c r="D499" s="131" t="s">
        <v>174</v>
      </c>
      <c r="E499" s="132" t="s">
        <v>1129</v>
      </c>
      <c r="F499" s="133" t="s">
        <v>1130</v>
      </c>
      <c r="G499" s="134" t="s">
        <v>1131</v>
      </c>
      <c r="H499" s="135">
        <v>4</v>
      </c>
      <c r="I499" s="136"/>
      <c r="J499" s="137">
        <f>ROUND(I499*H499,2)</f>
        <v>0</v>
      </c>
      <c r="K499" s="133" t="s">
        <v>19</v>
      </c>
      <c r="L499" s="33"/>
      <c r="M499" s="138" t="s">
        <v>19</v>
      </c>
      <c r="N499" s="139" t="s">
        <v>46</v>
      </c>
      <c r="P499" s="140">
        <f>O499*H499</f>
        <v>0</v>
      </c>
      <c r="Q499" s="140">
        <v>0</v>
      </c>
      <c r="R499" s="140">
        <f>Q499*H499</f>
        <v>0</v>
      </c>
      <c r="S499" s="140">
        <v>0</v>
      </c>
      <c r="T499" s="140">
        <f>S499*H499</f>
        <v>0</v>
      </c>
      <c r="U499" s="141" t="s">
        <v>19</v>
      </c>
      <c r="AR499" s="142" t="s">
        <v>179</v>
      </c>
      <c r="AT499" s="142" t="s">
        <v>174</v>
      </c>
      <c r="AU499" s="142" t="s">
        <v>84</v>
      </c>
      <c r="AY499" s="18" t="s">
        <v>172</v>
      </c>
      <c r="BE499" s="143">
        <f>IF(N499="základní",J499,0)</f>
        <v>0</v>
      </c>
      <c r="BF499" s="143">
        <f>IF(N499="snížená",J499,0)</f>
        <v>0</v>
      </c>
      <c r="BG499" s="143">
        <f>IF(N499="zákl. přenesená",J499,0)</f>
        <v>0</v>
      </c>
      <c r="BH499" s="143">
        <f>IF(N499="sníž. přenesená",J499,0)</f>
        <v>0</v>
      </c>
      <c r="BI499" s="143">
        <f>IF(N499="nulová",J499,0)</f>
        <v>0</v>
      </c>
      <c r="BJ499" s="18" t="s">
        <v>82</v>
      </c>
      <c r="BK499" s="143">
        <f>ROUND(I499*H499,2)</f>
        <v>0</v>
      </c>
      <c r="BL499" s="18" t="s">
        <v>179</v>
      </c>
      <c r="BM499" s="142" t="s">
        <v>574</v>
      </c>
    </row>
    <row r="500" spans="2:65" s="12" customFormat="1">
      <c r="B500" s="148"/>
      <c r="D500" s="149" t="s">
        <v>182</v>
      </c>
      <c r="E500" s="150" t="s">
        <v>19</v>
      </c>
      <c r="F500" s="151" t="s">
        <v>1122</v>
      </c>
      <c r="H500" s="150" t="s">
        <v>19</v>
      </c>
      <c r="I500" s="152"/>
      <c r="L500" s="148"/>
      <c r="M500" s="153"/>
      <c r="U500" s="154"/>
      <c r="AT500" s="150" t="s">
        <v>182</v>
      </c>
      <c r="AU500" s="150" t="s">
        <v>84</v>
      </c>
      <c r="AV500" s="12" t="s">
        <v>82</v>
      </c>
      <c r="AW500" s="12" t="s">
        <v>37</v>
      </c>
      <c r="AX500" s="12" t="s">
        <v>75</v>
      </c>
      <c r="AY500" s="150" t="s">
        <v>172</v>
      </c>
    </row>
    <row r="501" spans="2:65" s="13" customFormat="1">
      <c r="B501" s="155"/>
      <c r="D501" s="149" t="s">
        <v>182</v>
      </c>
      <c r="E501" s="156" t="s">
        <v>19</v>
      </c>
      <c r="F501" s="157" t="s">
        <v>179</v>
      </c>
      <c r="H501" s="158">
        <v>4</v>
      </c>
      <c r="I501" s="159"/>
      <c r="L501" s="155"/>
      <c r="M501" s="160"/>
      <c r="U501" s="161"/>
      <c r="AT501" s="156" t="s">
        <v>182</v>
      </c>
      <c r="AU501" s="156" t="s">
        <v>84</v>
      </c>
      <c r="AV501" s="13" t="s">
        <v>84</v>
      </c>
      <c r="AW501" s="13" t="s">
        <v>37</v>
      </c>
      <c r="AX501" s="13" t="s">
        <v>75</v>
      </c>
      <c r="AY501" s="156" t="s">
        <v>172</v>
      </c>
    </row>
    <row r="502" spans="2:65" s="14" customFormat="1">
      <c r="B502" s="162"/>
      <c r="D502" s="149" t="s">
        <v>182</v>
      </c>
      <c r="E502" s="163" t="s">
        <v>19</v>
      </c>
      <c r="F502" s="164" t="s">
        <v>185</v>
      </c>
      <c r="H502" s="165">
        <v>4</v>
      </c>
      <c r="I502" s="166"/>
      <c r="L502" s="162"/>
      <c r="M502" s="167"/>
      <c r="U502" s="168"/>
      <c r="AT502" s="163" t="s">
        <v>182</v>
      </c>
      <c r="AU502" s="163" t="s">
        <v>84</v>
      </c>
      <c r="AV502" s="14" t="s">
        <v>179</v>
      </c>
      <c r="AW502" s="14" t="s">
        <v>37</v>
      </c>
      <c r="AX502" s="14" t="s">
        <v>82</v>
      </c>
      <c r="AY502" s="163" t="s">
        <v>172</v>
      </c>
    </row>
    <row r="503" spans="2:65" s="11" customFormat="1" ht="22.9" customHeight="1">
      <c r="B503" s="119"/>
      <c r="D503" s="120" t="s">
        <v>74</v>
      </c>
      <c r="E503" s="129" t="s">
        <v>192</v>
      </c>
      <c r="F503" s="129" t="s">
        <v>1132</v>
      </c>
      <c r="I503" s="122"/>
      <c r="J503" s="130">
        <f>BK503</f>
        <v>0</v>
      </c>
      <c r="L503" s="119"/>
      <c r="M503" s="124"/>
      <c r="P503" s="125">
        <f>SUM(P504:P1078)</f>
        <v>0</v>
      </c>
      <c r="R503" s="125">
        <f>SUM(R504:R1078)</f>
        <v>3.6999999999999998E-2</v>
      </c>
      <c r="T503" s="125">
        <f>SUM(T504:T1078)</f>
        <v>0</v>
      </c>
      <c r="U503" s="126"/>
      <c r="AR503" s="120" t="s">
        <v>82</v>
      </c>
      <c r="AT503" s="127" t="s">
        <v>74</v>
      </c>
      <c r="AU503" s="127" t="s">
        <v>82</v>
      </c>
      <c r="AY503" s="120" t="s">
        <v>172</v>
      </c>
      <c r="BK503" s="128">
        <f>SUM(BK504:BK1078)</f>
        <v>0</v>
      </c>
    </row>
    <row r="504" spans="2:65" s="1" customFormat="1" ht="21.75" customHeight="1">
      <c r="B504" s="33"/>
      <c r="C504" s="131" t="s">
        <v>403</v>
      </c>
      <c r="D504" s="131" t="s">
        <v>174</v>
      </c>
      <c r="E504" s="132" t="s">
        <v>1133</v>
      </c>
      <c r="F504" s="133" t="s">
        <v>1134</v>
      </c>
      <c r="G504" s="134" t="s">
        <v>177</v>
      </c>
      <c r="H504" s="135">
        <v>516.53</v>
      </c>
      <c r="I504" s="136"/>
      <c r="J504" s="137">
        <f>ROUND(I504*H504,2)</f>
        <v>0</v>
      </c>
      <c r="K504" s="133" t="s">
        <v>178</v>
      </c>
      <c r="L504" s="33"/>
      <c r="M504" s="138" t="s">
        <v>19</v>
      </c>
      <c r="N504" s="139" t="s">
        <v>46</v>
      </c>
      <c r="P504" s="140">
        <f>O504*H504</f>
        <v>0</v>
      </c>
      <c r="Q504" s="140">
        <v>0</v>
      </c>
      <c r="R504" s="140">
        <f>Q504*H504</f>
        <v>0</v>
      </c>
      <c r="S504" s="140">
        <v>0</v>
      </c>
      <c r="T504" s="140">
        <f>S504*H504</f>
        <v>0</v>
      </c>
      <c r="U504" s="141" t="s">
        <v>19</v>
      </c>
      <c r="AR504" s="142" t="s">
        <v>179</v>
      </c>
      <c r="AT504" s="142" t="s">
        <v>174</v>
      </c>
      <c r="AU504" s="142" t="s">
        <v>84</v>
      </c>
      <c r="AY504" s="18" t="s">
        <v>172</v>
      </c>
      <c r="BE504" s="143">
        <f>IF(N504="základní",J504,0)</f>
        <v>0</v>
      </c>
      <c r="BF504" s="143">
        <f>IF(N504="snížená",J504,0)</f>
        <v>0</v>
      </c>
      <c r="BG504" s="143">
        <f>IF(N504="zákl. přenesená",J504,0)</f>
        <v>0</v>
      </c>
      <c r="BH504" s="143">
        <f>IF(N504="sníž. přenesená",J504,0)</f>
        <v>0</v>
      </c>
      <c r="BI504" s="143">
        <f>IF(N504="nulová",J504,0)</f>
        <v>0</v>
      </c>
      <c r="BJ504" s="18" t="s">
        <v>82</v>
      </c>
      <c r="BK504" s="143">
        <f>ROUND(I504*H504,2)</f>
        <v>0</v>
      </c>
      <c r="BL504" s="18" t="s">
        <v>179</v>
      </c>
      <c r="BM504" s="142" t="s">
        <v>578</v>
      </c>
    </row>
    <row r="505" spans="2:65" s="1" customFormat="1">
      <c r="B505" s="33"/>
      <c r="D505" s="144" t="s">
        <v>180</v>
      </c>
      <c r="F505" s="145" t="s">
        <v>1135</v>
      </c>
      <c r="I505" s="146"/>
      <c r="L505" s="33"/>
      <c r="M505" s="147"/>
      <c r="U505" s="54"/>
      <c r="AT505" s="18" t="s">
        <v>180</v>
      </c>
      <c r="AU505" s="18" t="s">
        <v>84</v>
      </c>
    </row>
    <row r="506" spans="2:65" s="12" customFormat="1">
      <c r="B506" s="148"/>
      <c r="D506" s="149" t="s">
        <v>182</v>
      </c>
      <c r="E506" s="150" t="s">
        <v>19</v>
      </c>
      <c r="F506" s="151" t="s">
        <v>861</v>
      </c>
      <c r="H506" s="150" t="s">
        <v>19</v>
      </c>
      <c r="I506" s="152"/>
      <c r="L506" s="148"/>
      <c r="M506" s="153"/>
      <c r="U506" s="154"/>
      <c r="AT506" s="150" t="s">
        <v>182</v>
      </c>
      <c r="AU506" s="150" t="s">
        <v>84</v>
      </c>
      <c r="AV506" s="12" t="s">
        <v>82</v>
      </c>
      <c r="AW506" s="12" t="s">
        <v>37</v>
      </c>
      <c r="AX506" s="12" t="s">
        <v>75</v>
      </c>
      <c r="AY506" s="150" t="s">
        <v>172</v>
      </c>
    </row>
    <row r="507" spans="2:65" s="12" customFormat="1">
      <c r="B507" s="148"/>
      <c r="D507" s="149" t="s">
        <v>182</v>
      </c>
      <c r="E507" s="150" t="s">
        <v>19</v>
      </c>
      <c r="F507" s="151" t="s">
        <v>244</v>
      </c>
      <c r="H507" s="150" t="s">
        <v>19</v>
      </c>
      <c r="I507" s="152"/>
      <c r="L507" s="148"/>
      <c r="M507" s="153"/>
      <c r="U507" s="154"/>
      <c r="AT507" s="150" t="s">
        <v>182</v>
      </c>
      <c r="AU507" s="150" t="s">
        <v>84</v>
      </c>
      <c r="AV507" s="12" t="s">
        <v>82</v>
      </c>
      <c r="AW507" s="12" t="s">
        <v>37</v>
      </c>
      <c r="AX507" s="12" t="s">
        <v>75</v>
      </c>
      <c r="AY507" s="150" t="s">
        <v>172</v>
      </c>
    </row>
    <row r="508" spans="2:65" s="13" customFormat="1">
      <c r="B508" s="155"/>
      <c r="D508" s="149" t="s">
        <v>182</v>
      </c>
      <c r="E508" s="156" t="s">
        <v>19</v>
      </c>
      <c r="F508" s="157" t="s">
        <v>1136</v>
      </c>
      <c r="H508" s="158">
        <v>296.93</v>
      </c>
      <c r="I508" s="159"/>
      <c r="L508" s="155"/>
      <c r="M508" s="160"/>
      <c r="U508" s="161"/>
      <c r="AT508" s="156" t="s">
        <v>182</v>
      </c>
      <c r="AU508" s="156" t="s">
        <v>84</v>
      </c>
      <c r="AV508" s="13" t="s">
        <v>84</v>
      </c>
      <c r="AW508" s="13" t="s">
        <v>37</v>
      </c>
      <c r="AX508" s="13" t="s">
        <v>75</v>
      </c>
      <c r="AY508" s="156" t="s">
        <v>172</v>
      </c>
    </row>
    <row r="509" spans="2:65" s="15" customFormat="1">
      <c r="B509" s="169"/>
      <c r="D509" s="149" t="s">
        <v>182</v>
      </c>
      <c r="E509" s="170" t="s">
        <v>19</v>
      </c>
      <c r="F509" s="171" t="s">
        <v>248</v>
      </c>
      <c r="H509" s="172">
        <v>296.93</v>
      </c>
      <c r="I509" s="173"/>
      <c r="L509" s="169"/>
      <c r="M509" s="174"/>
      <c r="U509" s="175"/>
      <c r="AT509" s="170" t="s">
        <v>182</v>
      </c>
      <c r="AU509" s="170" t="s">
        <v>84</v>
      </c>
      <c r="AV509" s="15" t="s">
        <v>92</v>
      </c>
      <c r="AW509" s="15" t="s">
        <v>37</v>
      </c>
      <c r="AX509" s="15" t="s">
        <v>75</v>
      </c>
      <c r="AY509" s="170" t="s">
        <v>172</v>
      </c>
    </row>
    <row r="510" spans="2:65" s="12" customFormat="1">
      <c r="B510" s="148"/>
      <c r="D510" s="149" t="s">
        <v>182</v>
      </c>
      <c r="E510" s="150" t="s">
        <v>19</v>
      </c>
      <c r="F510" s="151" t="s">
        <v>249</v>
      </c>
      <c r="H510" s="150" t="s">
        <v>19</v>
      </c>
      <c r="I510" s="152"/>
      <c r="L510" s="148"/>
      <c r="M510" s="153"/>
      <c r="U510" s="154"/>
      <c r="AT510" s="150" t="s">
        <v>182</v>
      </c>
      <c r="AU510" s="150" t="s">
        <v>84</v>
      </c>
      <c r="AV510" s="12" t="s">
        <v>82</v>
      </c>
      <c r="AW510" s="12" t="s">
        <v>37</v>
      </c>
      <c r="AX510" s="12" t="s">
        <v>75</v>
      </c>
      <c r="AY510" s="150" t="s">
        <v>172</v>
      </c>
    </row>
    <row r="511" spans="2:65" s="13" customFormat="1">
      <c r="B511" s="155"/>
      <c r="D511" s="149" t="s">
        <v>182</v>
      </c>
      <c r="E511" s="156" t="s">
        <v>19</v>
      </c>
      <c r="F511" s="157" t="s">
        <v>1137</v>
      </c>
      <c r="H511" s="158">
        <v>132.27000000000001</v>
      </c>
      <c r="I511" s="159"/>
      <c r="L511" s="155"/>
      <c r="M511" s="160"/>
      <c r="U511" s="161"/>
      <c r="AT511" s="156" t="s">
        <v>182</v>
      </c>
      <c r="AU511" s="156" t="s">
        <v>84</v>
      </c>
      <c r="AV511" s="13" t="s">
        <v>84</v>
      </c>
      <c r="AW511" s="13" t="s">
        <v>37</v>
      </c>
      <c r="AX511" s="13" t="s">
        <v>75</v>
      </c>
      <c r="AY511" s="156" t="s">
        <v>172</v>
      </c>
    </row>
    <row r="512" spans="2:65" s="13" customFormat="1">
      <c r="B512" s="155"/>
      <c r="D512" s="149" t="s">
        <v>182</v>
      </c>
      <c r="E512" s="156" t="s">
        <v>19</v>
      </c>
      <c r="F512" s="157" t="s">
        <v>1138</v>
      </c>
      <c r="H512" s="158">
        <v>87.33</v>
      </c>
      <c r="I512" s="159"/>
      <c r="L512" s="155"/>
      <c r="M512" s="160"/>
      <c r="U512" s="161"/>
      <c r="AT512" s="156" t="s">
        <v>182</v>
      </c>
      <c r="AU512" s="156" t="s">
        <v>84</v>
      </c>
      <c r="AV512" s="13" t="s">
        <v>84</v>
      </c>
      <c r="AW512" s="13" t="s">
        <v>37</v>
      </c>
      <c r="AX512" s="13" t="s">
        <v>75</v>
      </c>
      <c r="AY512" s="156" t="s">
        <v>172</v>
      </c>
    </row>
    <row r="513" spans="2:65" s="15" customFormat="1">
      <c r="B513" s="169"/>
      <c r="D513" s="149" t="s">
        <v>182</v>
      </c>
      <c r="E513" s="170" t="s">
        <v>19</v>
      </c>
      <c r="F513" s="171" t="s">
        <v>248</v>
      </c>
      <c r="H513" s="172">
        <v>219.6</v>
      </c>
      <c r="I513" s="173"/>
      <c r="L513" s="169"/>
      <c r="M513" s="174"/>
      <c r="U513" s="175"/>
      <c r="AT513" s="170" t="s">
        <v>182</v>
      </c>
      <c r="AU513" s="170" t="s">
        <v>84</v>
      </c>
      <c r="AV513" s="15" t="s">
        <v>92</v>
      </c>
      <c r="AW513" s="15" t="s">
        <v>37</v>
      </c>
      <c r="AX513" s="15" t="s">
        <v>75</v>
      </c>
      <c r="AY513" s="170" t="s">
        <v>172</v>
      </c>
    </row>
    <row r="514" spans="2:65" s="14" customFormat="1">
      <c r="B514" s="162"/>
      <c r="D514" s="149" t="s">
        <v>182</v>
      </c>
      <c r="E514" s="163" t="s">
        <v>19</v>
      </c>
      <c r="F514" s="164" t="s">
        <v>185</v>
      </c>
      <c r="H514" s="165">
        <v>516.53</v>
      </c>
      <c r="I514" s="166"/>
      <c r="L514" s="162"/>
      <c r="M514" s="167"/>
      <c r="U514" s="168"/>
      <c r="AT514" s="163" t="s">
        <v>182</v>
      </c>
      <c r="AU514" s="163" t="s">
        <v>84</v>
      </c>
      <c r="AV514" s="14" t="s">
        <v>179</v>
      </c>
      <c r="AW514" s="14" t="s">
        <v>37</v>
      </c>
      <c r="AX514" s="14" t="s">
        <v>82</v>
      </c>
      <c r="AY514" s="163" t="s">
        <v>172</v>
      </c>
    </row>
    <row r="515" spans="2:65" s="1" customFormat="1" ht="24.2" customHeight="1">
      <c r="B515" s="33"/>
      <c r="C515" s="131" t="s">
        <v>580</v>
      </c>
      <c r="D515" s="131" t="s">
        <v>174</v>
      </c>
      <c r="E515" s="132" t="s">
        <v>1139</v>
      </c>
      <c r="F515" s="133" t="s">
        <v>1140</v>
      </c>
      <c r="G515" s="134" t="s">
        <v>177</v>
      </c>
      <c r="H515" s="135">
        <v>516.53</v>
      </c>
      <c r="I515" s="136"/>
      <c r="J515" s="137">
        <f>ROUND(I515*H515,2)</f>
        <v>0</v>
      </c>
      <c r="K515" s="133" t="s">
        <v>178</v>
      </c>
      <c r="L515" s="33"/>
      <c r="M515" s="138" t="s">
        <v>19</v>
      </c>
      <c r="N515" s="139" t="s">
        <v>46</v>
      </c>
      <c r="P515" s="140">
        <f>O515*H515</f>
        <v>0</v>
      </c>
      <c r="Q515" s="140">
        <v>0</v>
      </c>
      <c r="R515" s="140">
        <f>Q515*H515</f>
        <v>0</v>
      </c>
      <c r="S515" s="140">
        <v>0</v>
      </c>
      <c r="T515" s="140">
        <f>S515*H515</f>
        <v>0</v>
      </c>
      <c r="U515" s="141" t="s">
        <v>19</v>
      </c>
      <c r="AR515" s="142" t="s">
        <v>179</v>
      </c>
      <c r="AT515" s="142" t="s">
        <v>174</v>
      </c>
      <c r="AU515" s="142" t="s">
        <v>84</v>
      </c>
      <c r="AY515" s="18" t="s">
        <v>172</v>
      </c>
      <c r="BE515" s="143">
        <f>IF(N515="základní",J515,0)</f>
        <v>0</v>
      </c>
      <c r="BF515" s="143">
        <f>IF(N515="snížená",J515,0)</f>
        <v>0</v>
      </c>
      <c r="BG515" s="143">
        <f>IF(N515="zákl. přenesená",J515,0)</f>
        <v>0</v>
      </c>
      <c r="BH515" s="143">
        <f>IF(N515="sníž. přenesená",J515,0)</f>
        <v>0</v>
      </c>
      <c r="BI515" s="143">
        <f>IF(N515="nulová",J515,0)</f>
        <v>0</v>
      </c>
      <c r="BJ515" s="18" t="s">
        <v>82</v>
      </c>
      <c r="BK515" s="143">
        <f>ROUND(I515*H515,2)</f>
        <v>0</v>
      </c>
      <c r="BL515" s="18" t="s">
        <v>179</v>
      </c>
      <c r="BM515" s="142" t="s">
        <v>583</v>
      </c>
    </row>
    <row r="516" spans="2:65" s="1" customFormat="1">
      <c r="B516" s="33"/>
      <c r="D516" s="144" t="s">
        <v>180</v>
      </c>
      <c r="F516" s="145" t="s">
        <v>1141</v>
      </c>
      <c r="I516" s="146"/>
      <c r="L516" s="33"/>
      <c r="M516" s="147"/>
      <c r="U516" s="54"/>
      <c r="AT516" s="18" t="s">
        <v>180</v>
      </c>
      <c r="AU516" s="18" t="s">
        <v>84</v>
      </c>
    </row>
    <row r="517" spans="2:65" s="12" customFormat="1">
      <c r="B517" s="148"/>
      <c r="D517" s="149" t="s">
        <v>182</v>
      </c>
      <c r="E517" s="150" t="s">
        <v>19</v>
      </c>
      <c r="F517" s="151" t="s">
        <v>861</v>
      </c>
      <c r="H517" s="150" t="s">
        <v>19</v>
      </c>
      <c r="I517" s="152"/>
      <c r="L517" s="148"/>
      <c r="M517" s="153"/>
      <c r="U517" s="154"/>
      <c r="AT517" s="150" t="s">
        <v>182</v>
      </c>
      <c r="AU517" s="150" t="s">
        <v>84</v>
      </c>
      <c r="AV517" s="12" t="s">
        <v>82</v>
      </c>
      <c r="AW517" s="12" t="s">
        <v>37</v>
      </c>
      <c r="AX517" s="12" t="s">
        <v>75</v>
      </c>
      <c r="AY517" s="150" t="s">
        <v>172</v>
      </c>
    </row>
    <row r="518" spans="2:65" s="12" customFormat="1">
      <c r="B518" s="148"/>
      <c r="D518" s="149" t="s">
        <v>182</v>
      </c>
      <c r="E518" s="150" t="s">
        <v>19</v>
      </c>
      <c r="F518" s="151" t="s">
        <v>244</v>
      </c>
      <c r="H518" s="150" t="s">
        <v>19</v>
      </c>
      <c r="I518" s="152"/>
      <c r="L518" s="148"/>
      <c r="M518" s="153"/>
      <c r="U518" s="154"/>
      <c r="AT518" s="150" t="s">
        <v>182</v>
      </c>
      <c r="AU518" s="150" t="s">
        <v>84</v>
      </c>
      <c r="AV518" s="12" t="s">
        <v>82</v>
      </c>
      <c r="AW518" s="12" t="s">
        <v>37</v>
      </c>
      <c r="AX518" s="12" t="s">
        <v>75</v>
      </c>
      <c r="AY518" s="150" t="s">
        <v>172</v>
      </c>
    </row>
    <row r="519" spans="2:65" s="13" customFormat="1">
      <c r="B519" s="155"/>
      <c r="D519" s="149" t="s">
        <v>182</v>
      </c>
      <c r="E519" s="156" t="s">
        <v>19</v>
      </c>
      <c r="F519" s="157" t="s">
        <v>1136</v>
      </c>
      <c r="H519" s="158">
        <v>296.93</v>
      </c>
      <c r="I519" s="159"/>
      <c r="L519" s="155"/>
      <c r="M519" s="160"/>
      <c r="U519" s="161"/>
      <c r="AT519" s="156" t="s">
        <v>182</v>
      </c>
      <c r="AU519" s="156" t="s">
        <v>84</v>
      </c>
      <c r="AV519" s="13" t="s">
        <v>84</v>
      </c>
      <c r="AW519" s="13" t="s">
        <v>37</v>
      </c>
      <c r="AX519" s="13" t="s">
        <v>75</v>
      </c>
      <c r="AY519" s="156" t="s">
        <v>172</v>
      </c>
    </row>
    <row r="520" spans="2:65" s="15" customFormat="1">
      <c r="B520" s="169"/>
      <c r="D520" s="149" t="s">
        <v>182</v>
      </c>
      <c r="E520" s="170" t="s">
        <v>19</v>
      </c>
      <c r="F520" s="171" t="s">
        <v>248</v>
      </c>
      <c r="H520" s="172">
        <v>296.93</v>
      </c>
      <c r="I520" s="173"/>
      <c r="L520" s="169"/>
      <c r="M520" s="174"/>
      <c r="U520" s="175"/>
      <c r="AT520" s="170" t="s">
        <v>182</v>
      </c>
      <c r="AU520" s="170" t="s">
        <v>84</v>
      </c>
      <c r="AV520" s="15" t="s">
        <v>92</v>
      </c>
      <c r="AW520" s="15" t="s">
        <v>37</v>
      </c>
      <c r="AX520" s="15" t="s">
        <v>75</v>
      </c>
      <c r="AY520" s="170" t="s">
        <v>172</v>
      </c>
    </row>
    <row r="521" spans="2:65" s="12" customFormat="1">
      <c r="B521" s="148"/>
      <c r="D521" s="149" t="s">
        <v>182</v>
      </c>
      <c r="E521" s="150" t="s">
        <v>19</v>
      </c>
      <c r="F521" s="151" t="s">
        <v>249</v>
      </c>
      <c r="H521" s="150" t="s">
        <v>19</v>
      </c>
      <c r="I521" s="152"/>
      <c r="L521" s="148"/>
      <c r="M521" s="153"/>
      <c r="U521" s="154"/>
      <c r="AT521" s="150" t="s">
        <v>182</v>
      </c>
      <c r="AU521" s="150" t="s">
        <v>84</v>
      </c>
      <c r="AV521" s="12" t="s">
        <v>82</v>
      </c>
      <c r="AW521" s="12" t="s">
        <v>37</v>
      </c>
      <c r="AX521" s="12" t="s">
        <v>75</v>
      </c>
      <c r="AY521" s="150" t="s">
        <v>172</v>
      </c>
    </row>
    <row r="522" spans="2:65" s="13" customFormat="1">
      <c r="B522" s="155"/>
      <c r="D522" s="149" t="s">
        <v>182</v>
      </c>
      <c r="E522" s="156" t="s">
        <v>19</v>
      </c>
      <c r="F522" s="157" t="s">
        <v>1137</v>
      </c>
      <c r="H522" s="158">
        <v>132.27000000000001</v>
      </c>
      <c r="I522" s="159"/>
      <c r="L522" s="155"/>
      <c r="M522" s="160"/>
      <c r="U522" s="161"/>
      <c r="AT522" s="156" t="s">
        <v>182</v>
      </c>
      <c r="AU522" s="156" t="s">
        <v>84</v>
      </c>
      <c r="AV522" s="13" t="s">
        <v>84</v>
      </c>
      <c r="AW522" s="13" t="s">
        <v>37</v>
      </c>
      <c r="AX522" s="13" t="s">
        <v>75</v>
      </c>
      <c r="AY522" s="156" t="s">
        <v>172</v>
      </c>
    </row>
    <row r="523" spans="2:65" s="13" customFormat="1">
      <c r="B523" s="155"/>
      <c r="D523" s="149" t="s">
        <v>182</v>
      </c>
      <c r="E523" s="156" t="s">
        <v>19</v>
      </c>
      <c r="F523" s="157" t="s">
        <v>1138</v>
      </c>
      <c r="H523" s="158">
        <v>87.33</v>
      </c>
      <c r="I523" s="159"/>
      <c r="L523" s="155"/>
      <c r="M523" s="160"/>
      <c r="U523" s="161"/>
      <c r="AT523" s="156" t="s">
        <v>182</v>
      </c>
      <c r="AU523" s="156" t="s">
        <v>84</v>
      </c>
      <c r="AV523" s="13" t="s">
        <v>84</v>
      </c>
      <c r="AW523" s="13" t="s">
        <v>37</v>
      </c>
      <c r="AX523" s="13" t="s">
        <v>75</v>
      </c>
      <c r="AY523" s="156" t="s">
        <v>172</v>
      </c>
    </row>
    <row r="524" spans="2:65" s="15" customFormat="1">
      <c r="B524" s="169"/>
      <c r="D524" s="149" t="s">
        <v>182</v>
      </c>
      <c r="E524" s="170" t="s">
        <v>19</v>
      </c>
      <c r="F524" s="171" t="s">
        <v>248</v>
      </c>
      <c r="H524" s="172">
        <v>219.6</v>
      </c>
      <c r="I524" s="173"/>
      <c r="L524" s="169"/>
      <c r="M524" s="174"/>
      <c r="U524" s="175"/>
      <c r="AT524" s="170" t="s">
        <v>182</v>
      </c>
      <c r="AU524" s="170" t="s">
        <v>84</v>
      </c>
      <c r="AV524" s="15" t="s">
        <v>92</v>
      </c>
      <c r="AW524" s="15" t="s">
        <v>37</v>
      </c>
      <c r="AX524" s="15" t="s">
        <v>75</v>
      </c>
      <c r="AY524" s="170" t="s">
        <v>172</v>
      </c>
    </row>
    <row r="525" spans="2:65" s="14" customFormat="1">
      <c r="B525" s="162"/>
      <c r="D525" s="149" t="s">
        <v>182</v>
      </c>
      <c r="E525" s="163" t="s">
        <v>19</v>
      </c>
      <c r="F525" s="164" t="s">
        <v>185</v>
      </c>
      <c r="H525" s="165">
        <v>516.53</v>
      </c>
      <c r="I525" s="166"/>
      <c r="L525" s="162"/>
      <c r="M525" s="167"/>
      <c r="U525" s="168"/>
      <c r="AT525" s="163" t="s">
        <v>182</v>
      </c>
      <c r="AU525" s="163" t="s">
        <v>84</v>
      </c>
      <c r="AV525" s="14" t="s">
        <v>179</v>
      </c>
      <c r="AW525" s="14" t="s">
        <v>37</v>
      </c>
      <c r="AX525" s="14" t="s">
        <v>82</v>
      </c>
      <c r="AY525" s="163" t="s">
        <v>172</v>
      </c>
    </row>
    <row r="526" spans="2:65" s="1" customFormat="1" ht="21.75" customHeight="1">
      <c r="B526" s="33"/>
      <c r="C526" s="131" t="s">
        <v>413</v>
      </c>
      <c r="D526" s="131" t="s">
        <v>174</v>
      </c>
      <c r="E526" s="132" t="s">
        <v>1142</v>
      </c>
      <c r="F526" s="133" t="s">
        <v>1143</v>
      </c>
      <c r="G526" s="134" t="s">
        <v>177</v>
      </c>
      <c r="H526" s="135">
        <v>516.53</v>
      </c>
      <c r="I526" s="136"/>
      <c r="J526" s="137">
        <f>ROUND(I526*H526,2)</f>
        <v>0</v>
      </c>
      <c r="K526" s="133" t="s">
        <v>178</v>
      </c>
      <c r="L526" s="33"/>
      <c r="M526" s="138" t="s">
        <v>19</v>
      </c>
      <c r="N526" s="139" t="s">
        <v>46</v>
      </c>
      <c r="P526" s="140">
        <f>O526*H526</f>
        <v>0</v>
      </c>
      <c r="Q526" s="140">
        <v>0</v>
      </c>
      <c r="R526" s="140">
        <f>Q526*H526</f>
        <v>0</v>
      </c>
      <c r="S526" s="140">
        <v>0</v>
      </c>
      <c r="T526" s="140">
        <f>S526*H526</f>
        <v>0</v>
      </c>
      <c r="U526" s="141" t="s">
        <v>19</v>
      </c>
      <c r="AR526" s="142" t="s">
        <v>179</v>
      </c>
      <c r="AT526" s="142" t="s">
        <v>174</v>
      </c>
      <c r="AU526" s="142" t="s">
        <v>84</v>
      </c>
      <c r="AY526" s="18" t="s">
        <v>172</v>
      </c>
      <c r="BE526" s="143">
        <f>IF(N526="základní",J526,0)</f>
        <v>0</v>
      </c>
      <c r="BF526" s="143">
        <f>IF(N526="snížená",J526,0)</f>
        <v>0</v>
      </c>
      <c r="BG526" s="143">
        <f>IF(N526="zákl. přenesená",J526,0)</f>
        <v>0</v>
      </c>
      <c r="BH526" s="143">
        <f>IF(N526="sníž. přenesená",J526,0)</f>
        <v>0</v>
      </c>
      <c r="BI526" s="143">
        <f>IF(N526="nulová",J526,0)</f>
        <v>0</v>
      </c>
      <c r="BJ526" s="18" t="s">
        <v>82</v>
      </c>
      <c r="BK526" s="143">
        <f>ROUND(I526*H526,2)</f>
        <v>0</v>
      </c>
      <c r="BL526" s="18" t="s">
        <v>179</v>
      </c>
      <c r="BM526" s="142" t="s">
        <v>587</v>
      </c>
    </row>
    <row r="527" spans="2:65" s="1" customFormat="1">
      <c r="B527" s="33"/>
      <c r="D527" s="144" t="s">
        <v>180</v>
      </c>
      <c r="F527" s="145" t="s">
        <v>1144</v>
      </c>
      <c r="I527" s="146"/>
      <c r="L527" s="33"/>
      <c r="M527" s="147"/>
      <c r="U527" s="54"/>
      <c r="AT527" s="18" t="s">
        <v>180</v>
      </c>
      <c r="AU527" s="18" t="s">
        <v>84</v>
      </c>
    </row>
    <row r="528" spans="2:65" s="12" customFormat="1">
      <c r="B528" s="148"/>
      <c r="D528" s="149" t="s">
        <v>182</v>
      </c>
      <c r="E528" s="150" t="s">
        <v>19</v>
      </c>
      <c r="F528" s="151" t="s">
        <v>861</v>
      </c>
      <c r="H528" s="150" t="s">
        <v>19</v>
      </c>
      <c r="I528" s="152"/>
      <c r="L528" s="148"/>
      <c r="M528" s="153"/>
      <c r="U528" s="154"/>
      <c r="AT528" s="150" t="s">
        <v>182</v>
      </c>
      <c r="AU528" s="150" t="s">
        <v>84</v>
      </c>
      <c r="AV528" s="12" t="s">
        <v>82</v>
      </c>
      <c r="AW528" s="12" t="s">
        <v>37</v>
      </c>
      <c r="AX528" s="12" t="s">
        <v>75</v>
      </c>
      <c r="AY528" s="150" t="s">
        <v>172</v>
      </c>
    </row>
    <row r="529" spans="2:65" s="12" customFormat="1">
      <c r="B529" s="148"/>
      <c r="D529" s="149" t="s">
        <v>182</v>
      </c>
      <c r="E529" s="150" t="s">
        <v>19</v>
      </c>
      <c r="F529" s="151" t="s">
        <v>244</v>
      </c>
      <c r="H529" s="150" t="s">
        <v>19</v>
      </c>
      <c r="I529" s="152"/>
      <c r="L529" s="148"/>
      <c r="M529" s="153"/>
      <c r="U529" s="154"/>
      <c r="AT529" s="150" t="s">
        <v>182</v>
      </c>
      <c r="AU529" s="150" t="s">
        <v>84</v>
      </c>
      <c r="AV529" s="12" t="s">
        <v>82</v>
      </c>
      <c r="AW529" s="12" t="s">
        <v>37</v>
      </c>
      <c r="AX529" s="12" t="s">
        <v>75</v>
      </c>
      <c r="AY529" s="150" t="s">
        <v>172</v>
      </c>
    </row>
    <row r="530" spans="2:65" s="13" customFormat="1">
      <c r="B530" s="155"/>
      <c r="D530" s="149" t="s">
        <v>182</v>
      </c>
      <c r="E530" s="156" t="s">
        <v>19</v>
      </c>
      <c r="F530" s="157" t="s">
        <v>1136</v>
      </c>
      <c r="H530" s="158">
        <v>296.93</v>
      </c>
      <c r="I530" s="159"/>
      <c r="L530" s="155"/>
      <c r="M530" s="160"/>
      <c r="U530" s="161"/>
      <c r="AT530" s="156" t="s">
        <v>182</v>
      </c>
      <c r="AU530" s="156" t="s">
        <v>84</v>
      </c>
      <c r="AV530" s="13" t="s">
        <v>84</v>
      </c>
      <c r="AW530" s="13" t="s">
        <v>37</v>
      </c>
      <c r="AX530" s="13" t="s">
        <v>75</v>
      </c>
      <c r="AY530" s="156" t="s">
        <v>172</v>
      </c>
    </row>
    <row r="531" spans="2:65" s="15" customFormat="1">
      <c r="B531" s="169"/>
      <c r="D531" s="149" t="s">
        <v>182</v>
      </c>
      <c r="E531" s="170" t="s">
        <v>19</v>
      </c>
      <c r="F531" s="171" t="s">
        <v>248</v>
      </c>
      <c r="H531" s="172">
        <v>296.93</v>
      </c>
      <c r="I531" s="173"/>
      <c r="L531" s="169"/>
      <c r="M531" s="174"/>
      <c r="U531" s="175"/>
      <c r="AT531" s="170" t="s">
        <v>182</v>
      </c>
      <c r="AU531" s="170" t="s">
        <v>84</v>
      </c>
      <c r="AV531" s="15" t="s">
        <v>92</v>
      </c>
      <c r="AW531" s="15" t="s">
        <v>37</v>
      </c>
      <c r="AX531" s="15" t="s">
        <v>75</v>
      </c>
      <c r="AY531" s="170" t="s">
        <v>172</v>
      </c>
    </row>
    <row r="532" spans="2:65" s="12" customFormat="1">
      <c r="B532" s="148"/>
      <c r="D532" s="149" t="s">
        <v>182</v>
      </c>
      <c r="E532" s="150" t="s">
        <v>19</v>
      </c>
      <c r="F532" s="151" t="s">
        <v>249</v>
      </c>
      <c r="H532" s="150" t="s">
        <v>19</v>
      </c>
      <c r="I532" s="152"/>
      <c r="L532" s="148"/>
      <c r="M532" s="153"/>
      <c r="U532" s="154"/>
      <c r="AT532" s="150" t="s">
        <v>182</v>
      </c>
      <c r="AU532" s="150" t="s">
        <v>84</v>
      </c>
      <c r="AV532" s="12" t="s">
        <v>82</v>
      </c>
      <c r="AW532" s="12" t="s">
        <v>37</v>
      </c>
      <c r="AX532" s="12" t="s">
        <v>75</v>
      </c>
      <c r="AY532" s="150" t="s">
        <v>172</v>
      </c>
    </row>
    <row r="533" spans="2:65" s="13" customFormat="1">
      <c r="B533" s="155"/>
      <c r="D533" s="149" t="s">
        <v>182</v>
      </c>
      <c r="E533" s="156" t="s">
        <v>19</v>
      </c>
      <c r="F533" s="157" t="s">
        <v>1137</v>
      </c>
      <c r="H533" s="158">
        <v>132.27000000000001</v>
      </c>
      <c r="I533" s="159"/>
      <c r="L533" s="155"/>
      <c r="M533" s="160"/>
      <c r="U533" s="161"/>
      <c r="AT533" s="156" t="s">
        <v>182</v>
      </c>
      <c r="AU533" s="156" t="s">
        <v>84</v>
      </c>
      <c r="AV533" s="13" t="s">
        <v>84</v>
      </c>
      <c r="AW533" s="13" t="s">
        <v>37</v>
      </c>
      <c r="AX533" s="13" t="s">
        <v>75</v>
      </c>
      <c r="AY533" s="156" t="s">
        <v>172</v>
      </c>
    </row>
    <row r="534" spans="2:65" s="13" customFormat="1">
      <c r="B534" s="155"/>
      <c r="D534" s="149" t="s">
        <v>182</v>
      </c>
      <c r="E534" s="156" t="s">
        <v>19</v>
      </c>
      <c r="F534" s="157" t="s">
        <v>1138</v>
      </c>
      <c r="H534" s="158">
        <v>87.33</v>
      </c>
      <c r="I534" s="159"/>
      <c r="L534" s="155"/>
      <c r="M534" s="160"/>
      <c r="U534" s="161"/>
      <c r="AT534" s="156" t="s">
        <v>182</v>
      </c>
      <c r="AU534" s="156" t="s">
        <v>84</v>
      </c>
      <c r="AV534" s="13" t="s">
        <v>84</v>
      </c>
      <c r="AW534" s="13" t="s">
        <v>37</v>
      </c>
      <c r="AX534" s="13" t="s">
        <v>75</v>
      </c>
      <c r="AY534" s="156" t="s">
        <v>172</v>
      </c>
    </row>
    <row r="535" spans="2:65" s="15" customFormat="1">
      <c r="B535" s="169"/>
      <c r="D535" s="149" t="s">
        <v>182</v>
      </c>
      <c r="E535" s="170" t="s">
        <v>19</v>
      </c>
      <c r="F535" s="171" t="s">
        <v>248</v>
      </c>
      <c r="H535" s="172">
        <v>219.6</v>
      </c>
      <c r="I535" s="173"/>
      <c r="L535" s="169"/>
      <c r="M535" s="174"/>
      <c r="U535" s="175"/>
      <c r="AT535" s="170" t="s">
        <v>182</v>
      </c>
      <c r="AU535" s="170" t="s">
        <v>84</v>
      </c>
      <c r="AV535" s="15" t="s">
        <v>92</v>
      </c>
      <c r="AW535" s="15" t="s">
        <v>37</v>
      </c>
      <c r="AX535" s="15" t="s">
        <v>75</v>
      </c>
      <c r="AY535" s="170" t="s">
        <v>172</v>
      </c>
    </row>
    <row r="536" spans="2:65" s="14" customFormat="1">
      <c r="B536" s="162"/>
      <c r="D536" s="149" t="s">
        <v>182</v>
      </c>
      <c r="E536" s="163" t="s">
        <v>19</v>
      </c>
      <c r="F536" s="164" t="s">
        <v>185</v>
      </c>
      <c r="H536" s="165">
        <v>516.53</v>
      </c>
      <c r="I536" s="166"/>
      <c r="L536" s="162"/>
      <c r="M536" s="167"/>
      <c r="U536" s="168"/>
      <c r="AT536" s="163" t="s">
        <v>182</v>
      </c>
      <c r="AU536" s="163" t="s">
        <v>84</v>
      </c>
      <c r="AV536" s="14" t="s">
        <v>179</v>
      </c>
      <c r="AW536" s="14" t="s">
        <v>37</v>
      </c>
      <c r="AX536" s="14" t="s">
        <v>82</v>
      </c>
      <c r="AY536" s="163" t="s">
        <v>172</v>
      </c>
    </row>
    <row r="537" spans="2:65" s="1" customFormat="1" ht="16.5" customHeight="1">
      <c r="B537" s="33"/>
      <c r="C537" s="131" t="s">
        <v>593</v>
      </c>
      <c r="D537" s="131" t="s">
        <v>174</v>
      </c>
      <c r="E537" s="132" t="s">
        <v>1145</v>
      </c>
      <c r="F537" s="133" t="s">
        <v>1146</v>
      </c>
      <c r="G537" s="134" t="s">
        <v>177</v>
      </c>
      <c r="H537" s="135">
        <v>3744.7829999999999</v>
      </c>
      <c r="I537" s="136"/>
      <c r="J537" s="137">
        <f>ROUND(I537*H537,2)</f>
        <v>0</v>
      </c>
      <c r="K537" s="133" t="s">
        <v>178</v>
      </c>
      <c r="L537" s="33"/>
      <c r="M537" s="138" t="s">
        <v>19</v>
      </c>
      <c r="N537" s="139" t="s">
        <v>46</v>
      </c>
      <c r="P537" s="140">
        <f>O537*H537</f>
        <v>0</v>
      </c>
      <c r="Q537" s="140">
        <v>0</v>
      </c>
      <c r="R537" s="140">
        <f>Q537*H537</f>
        <v>0</v>
      </c>
      <c r="S537" s="140">
        <v>0</v>
      </c>
      <c r="T537" s="140">
        <f>S537*H537</f>
        <v>0</v>
      </c>
      <c r="U537" s="141" t="s">
        <v>19</v>
      </c>
      <c r="AR537" s="142" t="s">
        <v>179</v>
      </c>
      <c r="AT537" s="142" t="s">
        <v>174</v>
      </c>
      <c r="AU537" s="142" t="s">
        <v>84</v>
      </c>
      <c r="AY537" s="18" t="s">
        <v>172</v>
      </c>
      <c r="BE537" s="143">
        <f>IF(N537="základní",J537,0)</f>
        <v>0</v>
      </c>
      <c r="BF537" s="143">
        <f>IF(N537="snížená",J537,0)</f>
        <v>0</v>
      </c>
      <c r="BG537" s="143">
        <f>IF(N537="zákl. přenesená",J537,0)</f>
        <v>0</v>
      </c>
      <c r="BH537" s="143">
        <f>IF(N537="sníž. přenesená",J537,0)</f>
        <v>0</v>
      </c>
      <c r="BI537" s="143">
        <f>IF(N537="nulová",J537,0)</f>
        <v>0</v>
      </c>
      <c r="BJ537" s="18" t="s">
        <v>82</v>
      </c>
      <c r="BK537" s="143">
        <f>ROUND(I537*H537,2)</f>
        <v>0</v>
      </c>
      <c r="BL537" s="18" t="s">
        <v>179</v>
      </c>
      <c r="BM537" s="142" t="s">
        <v>596</v>
      </c>
    </row>
    <row r="538" spans="2:65" s="1" customFormat="1">
      <c r="B538" s="33"/>
      <c r="D538" s="144" t="s">
        <v>180</v>
      </c>
      <c r="F538" s="145" t="s">
        <v>1147</v>
      </c>
      <c r="I538" s="146"/>
      <c r="L538" s="33"/>
      <c r="M538" s="147"/>
      <c r="U538" s="54"/>
      <c r="AT538" s="18" t="s">
        <v>180</v>
      </c>
      <c r="AU538" s="18" t="s">
        <v>84</v>
      </c>
    </row>
    <row r="539" spans="2:65" s="12" customFormat="1">
      <c r="B539" s="148"/>
      <c r="D539" s="149" t="s">
        <v>182</v>
      </c>
      <c r="E539" s="150" t="s">
        <v>19</v>
      </c>
      <c r="F539" s="151" t="s">
        <v>861</v>
      </c>
      <c r="H539" s="150" t="s">
        <v>19</v>
      </c>
      <c r="I539" s="152"/>
      <c r="L539" s="148"/>
      <c r="M539" s="153"/>
      <c r="U539" s="154"/>
      <c r="AT539" s="150" t="s">
        <v>182</v>
      </c>
      <c r="AU539" s="150" t="s">
        <v>84</v>
      </c>
      <c r="AV539" s="12" t="s">
        <v>82</v>
      </c>
      <c r="AW539" s="12" t="s">
        <v>37</v>
      </c>
      <c r="AX539" s="12" t="s">
        <v>75</v>
      </c>
      <c r="AY539" s="150" t="s">
        <v>172</v>
      </c>
    </row>
    <row r="540" spans="2:65" s="12" customFormat="1">
      <c r="B540" s="148"/>
      <c r="D540" s="149" t="s">
        <v>182</v>
      </c>
      <c r="E540" s="150" t="s">
        <v>19</v>
      </c>
      <c r="F540" s="151" t="s">
        <v>244</v>
      </c>
      <c r="H540" s="150" t="s">
        <v>19</v>
      </c>
      <c r="I540" s="152"/>
      <c r="L540" s="148"/>
      <c r="M540" s="153"/>
      <c r="U540" s="154"/>
      <c r="AT540" s="150" t="s">
        <v>182</v>
      </c>
      <c r="AU540" s="150" t="s">
        <v>84</v>
      </c>
      <c r="AV540" s="12" t="s">
        <v>82</v>
      </c>
      <c r="AW540" s="12" t="s">
        <v>37</v>
      </c>
      <c r="AX540" s="12" t="s">
        <v>75</v>
      </c>
      <c r="AY540" s="150" t="s">
        <v>172</v>
      </c>
    </row>
    <row r="541" spans="2:65" s="13" customFormat="1">
      <c r="B541" s="155"/>
      <c r="D541" s="149" t="s">
        <v>182</v>
      </c>
      <c r="E541" s="156" t="s">
        <v>19</v>
      </c>
      <c r="F541" s="157" t="s">
        <v>1148</v>
      </c>
      <c r="H541" s="158">
        <v>1030.365</v>
      </c>
      <c r="I541" s="159"/>
      <c r="L541" s="155"/>
      <c r="M541" s="160"/>
      <c r="U541" s="161"/>
      <c r="AT541" s="156" t="s">
        <v>182</v>
      </c>
      <c r="AU541" s="156" t="s">
        <v>84</v>
      </c>
      <c r="AV541" s="13" t="s">
        <v>84</v>
      </c>
      <c r="AW541" s="13" t="s">
        <v>37</v>
      </c>
      <c r="AX541" s="13" t="s">
        <v>75</v>
      </c>
      <c r="AY541" s="156" t="s">
        <v>172</v>
      </c>
    </row>
    <row r="542" spans="2:65" s="12" customFormat="1">
      <c r="B542" s="148"/>
      <c r="D542" s="149" t="s">
        <v>182</v>
      </c>
      <c r="E542" s="150" t="s">
        <v>19</v>
      </c>
      <c r="F542" s="151" t="s">
        <v>246</v>
      </c>
      <c r="H542" s="150" t="s">
        <v>19</v>
      </c>
      <c r="I542" s="152"/>
      <c r="L542" s="148"/>
      <c r="M542" s="153"/>
      <c r="U542" s="154"/>
      <c r="AT542" s="150" t="s">
        <v>182</v>
      </c>
      <c r="AU542" s="150" t="s">
        <v>84</v>
      </c>
      <c r="AV542" s="12" t="s">
        <v>82</v>
      </c>
      <c r="AW542" s="12" t="s">
        <v>37</v>
      </c>
      <c r="AX542" s="12" t="s">
        <v>75</v>
      </c>
      <c r="AY542" s="150" t="s">
        <v>172</v>
      </c>
    </row>
    <row r="543" spans="2:65" s="13" customFormat="1">
      <c r="B543" s="155"/>
      <c r="D543" s="149" t="s">
        <v>182</v>
      </c>
      <c r="E543" s="156" t="s">
        <v>19</v>
      </c>
      <c r="F543" s="157" t="s">
        <v>1149</v>
      </c>
      <c r="H543" s="158">
        <v>-142.29</v>
      </c>
      <c r="I543" s="159"/>
      <c r="L543" s="155"/>
      <c r="M543" s="160"/>
      <c r="U543" s="161"/>
      <c r="AT543" s="156" t="s">
        <v>182</v>
      </c>
      <c r="AU543" s="156" t="s">
        <v>84</v>
      </c>
      <c r="AV543" s="13" t="s">
        <v>84</v>
      </c>
      <c r="AW543" s="13" t="s">
        <v>37</v>
      </c>
      <c r="AX543" s="13" t="s">
        <v>75</v>
      </c>
      <c r="AY543" s="156" t="s">
        <v>172</v>
      </c>
    </row>
    <row r="544" spans="2:65" s="15" customFormat="1">
      <c r="B544" s="169"/>
      <c r="D544" s="149" t="s">
        <v>182</v>
      </c>
      <c r="E544" s="170" t="s">
        <v>19</v>
      </c>
      <c r="F544" s="171" t="s">
        <v>248</v>
      </c>
      <c r="H544" s="172">
        <v>888.07500000000005</v>
      </c>
      <c r="I544" s="173"/>
      <c r="L544" s="169"/>
      <c r="M544" s="174"/>
      <c r="U544" s="175"/>
      <c r="AT544" s="170" t="s">
        <v>182</v>
      </c>
      <c r="AU544" s="170" t="s">
        <v>84</v>
      </c>
      <c r="AV544" s="15" t="s">
        <v>92</v>
      </c>
      <c r="AW544" s="15" t="s">
        <v>37</v>
      </c>
      <c r="AX544" s="15" t="s">
        <v>75</v>
      </c>
      <c r="AY544" s="170" t="s">
        <v>172</v>
      </c>
    </row>
    <row r="545" spans="2:51" s="12" customFormat="1">
      <c r="B545" s="148"/>
      <c r="D545" s="149" t="s">
        <v>182</v>
      </c>
      <c r="E545" s="150" t="s">
        <v>19</v>
      </c>
      <c r="F545" s="151" t="s">
        <v>249</v>
      </c>
      <c r="H545" s="150" t="s">
        <v>19</v>
      </c>
      <c r="I545" s="152"/>
      <c r="L545" s="148"/>
      <c r="M545" s="153"/>
      <c r="U545" s="154"/>
      <c r="AT545" s="150" t="s">
        <v>182</v>
      </c>
      <c r="AU545" s="150" t="s">
        <v>84</v>
      </c>
      <c r="AV545" s="12" t="s">
        <v>82</v>
      </c>
      <c r="AW545" s="12" t="s">
        <v>37</v>
      </c>
      <c r="AX545" s="12" t="s">
        <v>75</v>
      </c>
      <c r="AY545" s="150" t="s">
        <v>172</v>
      </c>
    </row>
    <row r="546" spans="2:51" s="13" customFormat="1">
      <c r="B546" s="155"/>
      <c r="D546" s="149" t="s">
        <v>182</v>
      </c>
      <c r="E546" s="156" t="s">
        <v>19</v>
      </c>
      <c r="F546" s="157" t="s">
        <v>1150</v>
      </c>
      <c r="H546" s="158">
        <v>1127.73</v>
      </c>
      <c r="I546" s="159"/>
      <c r="L546" s="155"/>
      <c r="M546" s="160"/>
      <c r="U546" s="161"/>
      <c r="AT546" s="156" t="s">
        <v>182</v>
      </c>
      <c r="AU546" s="156" t="s">
        <v>84</v>
      </c>
      <c r="AV546" s="13" t="s">
        <v>84</v>
      </c>
      <c r="AW546" s="13" t="s">
        <v>37</v>
      </c>
      <c r="AX546" s="13" t="s">
        <v>75</v>
      </c>
      <c r="AY546" s="156" t="s">
        <v>172</v>
      </c>
    </row>
    <row r="547" spans="2:51" s="13" customFormat="1">
      <c r="B547" s="155"/>
      <c r="D547" s="149" t="s">
        <v>182</v>
      </c>
      <c r="E547" s="156" t="s">
        <v>19</v>
      </c>
      <c r="F547" s="157" t="s">
        <v>1151</v>
      </c>
      <c r="H547" s="158">
        <v>236.48</v>
      </c>
      <c r="I547" s="159"/>
      <c r="L547" s="155"/>
      <c r="M547" s="160"/>
      <c r="U547" s="161"/>
      <c r="AT547" s="156" t="s">
        <v>182</v>
      </c>
      <c r="AU547" s="156" t="s">
        <v>84</v>
      </c>
      <c r="AV547" s="13" t="s">
        <v>84</v>
      </c>
      <c r="AW547" s="13" t="s">
        <v>37</v>
      </c>
      <c r="AX547" s="13" t="s">
        <v>75</v>
      </c>
      <c r="AY547" s="156" t="s">
        <v>172</v>
      </c>
    </row>
    <row r="548" spans="2:51" s="13" customFormat="1">
      <c r="B548" s="155"/>
      <c r="D548" s="149" t="s">
        <v>182</v>
      </c>
      <c r="E548" s="156" t="s">
        <v>19</v>
      </c>
      <c r="F548" s="157" t="s">
        <v>993</v>
      </c>
      <c r="H548" s="158">
        <v>36.18</v>
      </c>
      <c r="I548" s="159"/>
      <c r="L548" s="155"/>
      <c r="M548" s="160"/>
      <c r="U548" s="161"/>
      <c r="AT548" s="156" t="s">
        <v>182</v>
      </c>
      <c r="AU548" s="156" t="s">
        <v>84</v>
      </c>
      <c r="AV548" s="13" t="s">
        <v>84</v>
      </c>
      <c r="AW548" s="13" t="s">
        <v>37</v>
      </c>
      <c r="AX548" s="13" t="s">
        <v>75</v>
      </c>
      <c r="AY548" s="156" t="s">
        <v>172</v>
      </c>
    </row>
    <row r="549" spans="2:51" s="12" customFormat="1">
      <c r="B549" s="148"/>
      <c r="D549" s="149" t="s">
        <v>182</v>
      </c>
      <c r="E549" s="150" t="s">
        <v>19</v>
      </c>
      <c r="F549" s="151" t="s">
        <v>246</v>
      </c>
      <c r="H549" s="150" t="s">
        <v>19</v>
      </c>
      <c r="I549" s="152"/>
      <c r="L549" s="148"/>
      <c r="M549" s="153"/>
      <c r="U549" s="154"/>
      <c r="AT549" s="150" t="s">
        <v>182</v>
      </c>
      <c r="AU549" s="150" t="s">
        <v>84</v>
      </c>
      <c r="AV549" s="12" t="s">
        <v>82</v>
      </c>
      <c r="AW549" s="12" t="s">
        <v>37</v>
      </c>
      <c r="AX549" s="12" t="s">
        <v>75</v>
      </c>
      <c r="AY549" s="150" t="s">
        <v>172</v>
      </c>
    </row>
    <row r="550" spans="2:51" s="13" customFormat="1">
      <c r="B550" s="155"/>
      <c r="D550" s="149" t="s">
        <v>182</v>
      </c>
      <c r="E550" s="156" t="s">
        <v>19</v>
      </c>
      <c r="F550" s="157" t="s">
        <v>1152</v>
      </c>
      <c r="H550" s="158">
        <v>-27</v>
      </c>
      <c r="I550" s="159"/>
      <c r="L550" s="155"/>
      <c r="M550" s="160"/>
      <c r="U550" s="161"/>
      <c r="AT550" s="156" t="s">
        <v>182</v>
      </c>
      <c r="AU550" s="156" t="s">
        <v>84</v>
      </c>
      <c r="AV550" s="13" t="s">
        <v>84</v>
      </c>
      <c r="AW550" s="13" t="s">
        <v>37</v>
      </c>
      <c r="AX550" s="13" t="s">
        <v>75</v>
      </c>
      <c r="AY550" s="156" t="s">
        <v>172</v>
      </c>
    </row>
    <row r="551" spans="2:51" s="13" customFormat="1">
      <c r="B551" s="155"/>
      <c r="D551" s="149" t="s">
        <v>182</v>
      </c>
      <c r="E551" s="156" t="s">
        <v>19</v>
      </c>
      <c r="F551" s="157" t="s">
        <v>1153</v>
      </c>
      <c r="H551" s="158">
        <v>-146.40199999999999</v>
      </c>
      <c r="I551" s="159"/>
      <c r="L551" s="155"/>
      <c r="M551" s="160"/>
      <c r="U551" s="161"/>
      <c r="AT551" s="156" t="s">
        <v>182</v>
      </c>
      <c r="AU551" s="156" t="s">
        <v>84</v>
      </c>
      <c r="AV551" s="13" t="s">
        <v>84</v>
      </c>
      <c r="AW551" s="13" t="s">
        <v>37</v>
      </c>
      <c r="AX551" s="13" t="s">
        <v>75</v>
      </c>
      <c r="AY551" s="156" t="s">
        <v>172</v>
      </c>
    </row>
    <row r="552" spans="2:51" s="15" customFormat="1">
      <c r="B552" s="169"/>
      <c r="D552" s="149" t="s">
        <v>182</v>
      </c>
      <c r="E552" s="170" t="s">
        <v>19</v>
      </c>
      <c r="F552" s="171" t="s">
        <v>248</v>
      </c>
      <c r="H552" s="172">
        <v>1226.9880000000001</v>
      </c>
      <c r="I552" s="173"/>
      <c r="L552" s="169"/>
      <c r="M552" s="174"/>
      <c r="U552" s="175"/>
      <c r="AT552" s="170" t="s">
        <v>182</v>
      </c>
      <c r="AU552" s="170" t="s">
        <v>84</v>
      </c>
      <c r="AV552" s="15" t="s">
        <v>92</v>
      </c>
      <c r="AW552" s="15" t="s">
        <v>37</v>
      </c>
      <c r="AX552" s="15" t="s">
        <v>75</v>
      </c>
      <c r="AY552" s="170" t="s">
        <v>172</v>
      </c>
    </row>
    <row r="553" spans="2:51" s="12" customFormat="1">
      <c r="B553" s="148"/>
      <c r="D553" s="149" t="s">
        <v>182</v>
      </c>
      <c r="E553" s="150" t="s">
        <v>19</v>
      </c>
      <c r="F553" s="151" t="s">
        <v>256</v>
      </c>
      <c r="H553" s="150" t="s">
        <v>19</v>
      </c>
      <c r="I553" s="152"/>
      <c r="L553" s="148"/>
      <c r="M553" s="153"/>
      <c r="U553" s="154"/>
      <c r="AT553" s="150" t="s">
        <v>182</v>
      </c>
      <c r="AU553" s="150" t="s">
        <v>84</v>
      </c>
      <c r="AV553" s="12" t="s">
        <v>82</v>
      </c>
      <c r="AW553" s="12" t="s">
        <v>37</v>
      </c>
      <c r="AX553" s="12" t="s">
        <v>75</v>
      </c>
      <c r="AY553" s="150" t="s">
        <v>172</v>
      </c>
    </row>
    <row r="554" spans="2:51" s="13" customFormat="1">
      <c r="B554" s="155"/>
      <c r="D554" s="149" t="s">
        <v>182</v>
      </c>
      <c r="E554" s="156" t="s">
        <v>19</v>
      </c>
      <c r="F554" s="157" t="s">
        <v>1154</v>
      </c>
      <c r="H554" s="158">
        <v>928.56799999999998</v>
      </c>
      <c r="I554" s="159"/>
      <c r="L554" s="155"/>
      <c r="M554" s="160"/>
      <c r="U554" s="161"/>
      <c r="AT554" s="156" t="s">
        <v>182</v>
      </c>
      <c r="AU554" s="156" t="s">
        <v>84</v>
      </c>
      <c r="AV554" s="13" t="s">
        <v>84</v>
      </c>
      <c r="AW554" s="13" t="s">
        <v>37</v>
      </c>
      <c r="AX554" s="13" t="s">
        <v>75</v>
      </c>
      <c r="AY554" s="156" t="s">
        <v>172</v>
      </c>
    </row>
    <row r="555" spans="2:51" s="13" customFormat="1">
      <c r="B555" s="155"/>
      <c r="D555" s="149" t="s">
        <v>182</v>
      </c>
      <c r="E555" s="156" t="s">
        <v>19</v>
      </c>
      <c r="F555" s="157" t="s">
        <v>1155</v>
      </c>
      <c r="H555" s="158">
        <v>32.311</v>
      </c>
      <c r="I555" s="159"/>
      <c r="L555" s="155"/>
      <c r="M555" s="160"/>
      <c r="U555" s="161"/>
      <c r="AT555" s="156" t="s">
        <v>182</v>
      </c>
      <c r="AU555" s="156" t="s">
        <v>84</v>
      </c>
      <c r="AV555" s="13" t="s">
        <v>84</v>
      </c>
      <c r="AW555" s="13" t="s">
        <v>37</v>
      </c>
      <c r="AX555" s="13" t="s">
        <v>75</v>
      </c>
      <c r="AY555" s="156" t="s">
        <v>172</v>
      </c>
    </row>
    <row r="556" spans="2:51" s="13" customFormat="1">
      <c r="B556" s="155"/>
      <c r="D556" s="149" t="s">
        <v>182</v>
      </c>
      <c r="E556" s="156" t="s">
        <v>19</v>
      </c>
      <c r="F556" s="157" t="s">
        <v>1156</v>
      </c>
      <c r="H556" s="158">
        <v>191.62</v>
      </c>
      <c r="I556" s="159"/>
      <c r="L556" s="155"/>
      <c r="M556" s="160"/>
      <c r="U556" s="161"/>
      <c r="AT556" s="156" t="s">
        <v>182</v>
      </c>
      <c r="AU556" s="156" t="s">
        <v>84</v>
      </c>
      <c r="AV556" s="13" t="s">
        <v>84</v>
      </c>
      <c r="AW556" s="13" t="s">
        <v>37</v>
      </c>
      <c r="AX556" s="13" t="s">
        <v>75</v>
      </c>
      <c r="AY556" s="156" t="s">
        <v>172</v>
      </c>
    </row>
    <row r="557" spans="2:51" s="13" customFormat="1">
      <c r="B557" s="155"/>
      <c r="D557" s="149" t="s">
        <v>182</v>
      </c>
      <c r="E557" s="156" t="s">
        <v>19</v>
      </c>
      <c r="F557" s="157" t="s">
        <v>1157</v>
      </c>
      <c r="H557" s="158">
        <v>429.90600000000001</v>
      </c>
      <c r="I557" s="159"/>
      <c r="L557" s="155"/>
      <c r="M557" s="160"/>
      <c r="U557" s="161"/>
      <c r="AT557" s="156" t="s">
        <v>182</v>
      </c>
      <c r="AU557" s="156" t="s">
        <v>84</v>
      </c>
      <c r="AV557" s="13" t="s">
        <v>84</v>
      </c>
      <c r="AW557" s="13" t="s">
        <v>37</v>
      </c>
      <c r="AX557" s="13" t="s">
        <v>75</v>
      </c>
      <c r="AY557" s="156" t="s">
        <v>172</v>
      </c>
    </row>
    <row r="558" spans="2:51" s="12" customFormat="1">
      <c r="B558" s="148"/>
      <c r="D558" s="149" t="s">
        <v>182</v>
      </c>
      <c r="E558" s="150" t="s">
        <v>19</v>
      </c>
      <c r="F558" s="151" t="s">
        <v>246</v>
      </c>
      <c r="H558" s="150" t="s">
        <v>19</v>
      </c>
      <c r="I558" s="152"/>
      <c r="L558" s="148"/>
      <c r="M558" s="153"/>
      <c r="U558" s="154"/>
      <c r="AT558" s="150" t="s">
        <v>182</v>
      </c>
      <c r="AU558" s="150" t="s">
        <v>84</v>
      </c>
      <c r="AV558" s="12" t="s">
        <v>82</v>
      </c>
      <c r="AW558" s="12" t="s">
        <v>37</v>
      </c>
      <c r="AX558" s="12" t="s">
        <v>75</v>
      </c>
      <c r="AY558" s="150" t="s">
        <v>172</v>
      </c>
    </row>
    <row r="559" spans="2:51" s="13" customFormat="1">
      <c r="B559" s="155"/>
      <c r="D559" s="149" t="s">
        <v>182</v>
      </c>
      <c r="E559" s="156" t="s">
        <v>19</v>
      </c>
      <c r="F559" s="157" t="s">
        <v>1158</v>
      </c>
      <c r="H559" s="158">
        <v>-95.757999999999996</v>
      </c>
      <c r="I559" s="159"/>
      <c r="L559" s="155"/>
      <c r="M559" s="160"/>
      <c r="U559" s="161"/>
      <c r="AT559" s="156" t="s">
        <v>182</v>
      </c>
      <c r="AU559" s="156" t="s">
        <v>84</v>
      </c>
      <c r="AV559" s="13" t="s">
        <v>84</v>
      </c>
      <c r="AW559" s="13" t="s">
        <v>37</v>
      </c>
      <c r="AX559" s="13" t="s">
        <v>75</v>
      </c>
      <c r="AY559" s="156" t="s">
        <v>172</v>
      </c>
    </row>
    <row r="560" spans="2:51" s="13" customFormat="1">
      <c r="B560" s="155"/>
      <c r="D560" s="149" t="s">
        <v>182</v>
      </c>
      <c r="E560" s="156" t="s">
        <v>19</v>
      </c>
      <c r="F560" s="157" t="s">
        <v>1159</v>
      </c>
      <c r="H560" s="158">
        <v>143.07300000000001</v>
      </c>
      <c r="I560" s="159"/>
      <c r="L560" s="155"/>
      <c r="M560" s="160"/>
      <c r="U560" s="161"/>
      <c r="AT560" s="156" t="s">
        <v>182</v>
      </c>
      <c r="AU560" s="156" t="s">
        <v>84</v>
      </c>
      <c r="AV560" s="13" t="s">
        <v>84</v>
      </c>
      <c r="AW560" s="13" t="s">
        <v>37</v>
      </c>
      <c r="AX560" s="13" t="s">
        <v>75</v>
      </c>
      <c r="AY560" s="156" t="s">
        <v>172</v>
      </c>
    </row>
    <row r="561" spans="2:65" s="15" customFormat="1">
      <c r="B561" s="169"/>
      <c r="D561" s="149" t="s">
        <v>182</v>
      </c>
      <c r="E561" s="170" t="s">
        <v>19</v>
      </c>
      <c r="F561" s="171" t="s">
        <v>248</v>
      </c>
      <c r="H561" s="172">
        <v>1629.72</v>
      </c>
      <c r="I561" s="173"/>
      <c r="L561" s="169"/>
      <c r="M561" s="174"/>
      <c r="U561" s="175"/>
      <c r="AT561" s="170" t="s">
        <v>182</v>
      </c>
      <c r="AU561" s="170" t="s">
        <v>84</v>
      </c>
      <c r="AV561" s="15" t="s">
        <v>92</v>
      </c>
      <c r="AW561" s="15" t="s">
        <v>37</v>
      </c>
      <c r="AX561" s="15" t="s">
        <v>75</v>
      </c>
      <c r="AY561" s="170" t="s">
        <v>172</v>
      </c>
    </row>
    <row r="562" spans="2:65" s="14" customFormat="1">
      <c r="B562" s="162"/>
      <c r="D562" s="149" t="s">
        <v>182</v>
      </c>
      <c r="E562" s="163" t="s">
        <v>19</v>
      </c>
      <c r="F562" s="164" t="s">
        <v>185</v>
      </c>
      <c r="H562" s="165">
        <v>3744.7829999999999</v>
      </c>
      <c r="I562" s="166"/>
      <c r="L562" s="162"/>
      <c r="M562" s="167"/>
      <c r="U562" s="168"/>
      <c r="AT562" s="163" t="s">
        <v>182</v>
      </c>
      <c r="AU562" s="163" t="s">
        <v>84</v>
      </c>
      <c r="AV562" s="14" t="s">
        <v>179</v>
      </c>
      <c r="AW562" s="14" t="s">
        <v>37</v>
      </c>
      <c r="AX562" s="14" t="s">
        <v>82</v>
      </c>
      <c r="AY562" s="163" t="s">
        <v>172</v>
      </c>
    </row>
    <row r="563" spans="2:65" s="1" customFormat="1" ht="24.2" customHeight="1">
      <c r="B563" s="33"/>
      <c r="C563" s="131" t="s">
        <v>419</v>
      </c>
      <c r="D563" s="131" t="s">
        <v>174</v>
      </c>
      <c r="E563" s="132" t="s">
        <v>1160</v>
      </c>
      <c r="F563" s="133" t="s">
        <v>1161</v>
      </c>
      <c r="G563" s="134" t="s">
        <v>177</v>
      </c>
      <c r="H563" s="135">
        <v>3744.7829999999999</v>
      </c>
      <c r="I563" s="136"/>
      <c r="J563" s="137">
        <f>ROUND(I563*H563,2)</f>
        <v>0</v>
      </c>
      <c r="K563" s="133" t="s">
        <v>178</v>
      </c>
      <c r="L563" s="33"/>
      <c r="M563" s="138" t="s">
        <v>19</v>
      </c>
      <c r="N563" s="139" t="s">
        <v>46</v>
      </c>
      <c r="P563" s="140">
        <f>O563*H563</f>
        <v>0</v>
      </c>
      <c r="Q563" s="140">
        <v>0</v>
      </c>
      <c r="R563" s="140">
        <f>Q563*H563</f>
        <v>0</v>
      </c>
      <c r="S563" s="140">
        <v>0</v>
      </c>
      <c r="T563" s="140">
        <f>S563*H563</f>
        <v>0</v>
      </c>
      <c r="U563" s="141" t="s">
        <v>19</v>
      </c>
      <c r="AR563" s="142" t="s">
        <v>179</v>
      </c>
      <c r="AT563" s="142" t="s">
        <v>174</v>
      </c>
      <c r="AU563" s="142" t="s">
        <v>84</v>
      </c>
      <c r="AY563" s="18" t="s">
        <v>172</v>
      </c>
      <c r="BE563" s="143">
        <f>IF(N563="základní",J563,0)</f>
        <v>0</v>
      </c>
      <c r="BF563" s="143">
        <f>IF(N563="snížená",J563,0)</f>
        <v>0</v>
      </c>
      <c r="BG563" s="143">
        <f>IF(N563="zákl. přenesená",J563,0)</f>
        <v>0</v>
      </c>
      <c r="BH563" s="143">
        <f>IF(N563="sníž. přenesená",J563,0)</f>
        <v>0</v>
      </c>
      <c r="BI563" s="143">
        <f>IF(N563="nulová",J563,0)</f>
        <v>0</v>
      </c>
      <c r="BJ563" s="18" t="s">
        <v>82</v>
      </c>
      <c r="BK563" s="143">
        <f>ROUND(I563*H563,2)</f>
        <v>0</v>
      </c>
      <c r="BL563" s="18" t="s">
        <v>179</v>
      </c>
      <c r="BM563" s="142" t="s">
        <v>611</v>
      </c>
    </row>
    <row r="564" spans="2:65" s="1" customFormat="1">
      <c r="B564" s="33"/>
      <c r="D564" s="144" t="s">
        <v>180</v>
      </c>
      <c r="F564" s="145" t="s">
        <v>1162</v>
      </c>
      <c r="I564" s="146"/>
      <c r="L564" s="33"/>
      <c r="M564" s="147"/>
      <c r="U564" s="54"/>
      <c r="AT564" s="18" t="s">
        <v>180</v>
      </c>
      <c r="AU564" s="18" t="s">
        <v>84</v>
      </c>
    </row>
    <row r="565" spans="2:65" s="12" customFormat="1">
      <c r="B565" s="148"/>
      <c r="D565" s="149" t="s">
        <v>182</v>
      </c>
      <c r="E565" s="150" t="s">
        <v>19</v>
      </c>
      <c r="F565" s="151" t="s">
        <v>861</v>
      </c>
      <c r="H565" s="150" t="s">
        <v>19</v>
      </c>
      <c r="I565" s="152"/>
      <c r="L565" s="148"/>
      <c r="M565" s="153"/>
      <c r="U565" s="154"/>
      <c r="AT565" s="150" t="s">
        <v>182</v>
      </c>
      <c r="AU565" s="150" t="s">
        <v>84</v>
      </c>
      <c r="AV565" s="12" t="s">
        <v>82</v>
      </c>
      <c r="AW565" s="12" t="s">
        <v>37</v>
      </c>
      <c r="AX565" s="12" t="s">
        <v>75</v>
      </c>
      <c r="AY565" s="150" t="s">
        <v>172</v>
      </c>
    </row>
    <row r="566" spans="2:65" s="12" customFormat="1">
      <c r="B566" s="148"/>
      <c r="D566" s="149" t="s">
        <v>182</v>
      </c>
      <c r="E566" s="150" t="s">
        <v>19</v>
      </c>
      <c r="F566" s="151" t="s">
        <v>244</v>
      </c>
      <c r="H566" s="150" t="s">
        <v>19</v>
      </c>
      <c r="I566" s="152"/>
      <c r="L566" s="148"/>
      <c r="M566" s="153"/>
      <c r="U566" s="154"/>
      <c r="AT566" s="150" t="s">
        <v>182</v>
      </c>
      <c r="AU566" s="150" t="s">
        <v>84</v>
      </c>
      <c r="AV566" s="12" t="s">
        <v>82</v>
      </c>
      <c r="AW566" s="12" t="s">
        <v>37</v>
      </c>
      <c r="AX566" s="12" t="s">
        <v>75</v>
      </c>
      <c r="AY566" s="150" t="s">
        <v>172</v>
      </c>
    </row>
    <row r="567" spans="2:65" s="13" customFormat="1">
      <c r="B567" s="155"/>
      <c r="D567" s="149" t="s">
        <v>182</v>
      </c>
      <c r="E567" s="156" t="s">
        <v>19</v>
      </c>
      <c r="F567" s="157" t="s">
        <v>1148</v>
      </c>
      <c r="H567" s="158">
        <v>1030.365</v>
      </c>
      <c r="I567" s="159"/>
      <c r="L567" s="155"/>
      <c r="M567" s="160"/>
      <c r="U567" s="161"/>
      <c r="AT567" s="156" t="s">
        <v>182</v>
      </c>
      <c r="AU567" s="156" t="s">
        <v>84</v>
      </c>
      <c r="AV567" s="13" t="s">
        <v>84</v>
      </c>
      <c r="AW567" s="13" t="s">
        <v>37</v>
      </c>
      <c r="AX567" s="13" t="s">
        <v>75</v>
      </c>
      <c r="AY567" s="156" t="s">
        <v>172</v>
      </c>
    </row>
    <row r="568" spans="2:65" s="12" customFormat="1">
      <c r="B568" s="148"/>
      <c r="D568" s="149" t="s">
        <v>182</v>
      </c>
      <c r="E568" s="150" t="s">
        <v>19</v>
      </c>
      <c r="F568" s="151" t="s">
        <v>246</v>
      </c>
      <c r="H568" s="150" t="s">
        <v>19</v>
      </c>
      <c r="I568" s="152"/>
      <c r="L568" s="148"/>
      <c r="M568" s="153"/>
      <c r="U568" s="154"/>
      <c r="AT568" s="150" t="s">
        <v>182</v>
      </c>
      <c r="AU568" s="150" t="s">
        <v>84</v>
      </c>
      <c r="AV568" s="12" t="s">
        <v>82</v>
      </c>
      <c r="AW568" s="12" t="s">
        <v>37</v>
      </c>
      <c r="AX568" s="12" t="s">
        <v>75</v>
      </c>
      <c r="AY568" s="150" t="s">
        <v>172</v>
      </c>
    </row>
    <row r="569" spans="2:65" s="13" customFormat="1">
      <c r="B569" s="155"/>
      <c r="D569" s="149" t="s">
        <v>182</v>
      </c>
      <c r="E569" s="156" t="s">
        <v>19</v>
      </c>
      <c r="F569" s="157" t="s">
        <v>1149</v>
      </c>
      <c r="H569" s="158">
        <v>-142.29</v>
      </c>
      <c r="I569" s="159"/>
      <c r="L569" s="155"/>
      <c r="M569" s="160"/>
      <c r="U569" s="161"/>
      <c r="AT569" s="156" t="s">
        <v>182</v>
      </c>
      <c r="AU569" s="156" t="s">
        <v>84</v>
      </c>
      <c r="AV569" s="13" t="s">
        <v>84</v>
      </c>
      <c r="AW569" s="13" t="s">
        <v>37</v>
      </c>
      <c r="AX569" s="13" t="s">
        <v>75</v>
      </c>
      <c r="AY569" s="156" t="s">
        <v>172</v>
      </c>
    </row>
    <row r="570" spans="2:65" s="15" customFormat="1">
      <c r="B570" s="169"/>
      <c r="D570" s="149" t="s">
        <v>182</v>
      </c>
      <c r="E570" s="170" t="s">
        <v>19</v>
      </c>
      <c r="F570" s="171" t="s">
        <v>248</v>
      </c>
      <c r="H570" s="172">
        <v>888.07500000000005</v>
      </c>
      <c r="I570" s="173"/>
      <c r="L570" s="169"/>
      <c r="M570" s="174"/>
      <c r="U570" s="175"/>
      <c r="AT570" s="170" t="s">
        <v>182</v>
      </c>
      <c r="AU570" s="170" t="s">
        <v>84</v>
      </c>
      <c r="AV570" s="15" t="s">
        <v>92</v>
      </c>
      <c r="AW570" s="15" t="s">
        <v>37</v>
      </c>
      <c r="AX570" s="15" t="s">
        <v>75</v>
      </c>
      <c r="AY570" s="170" t="s">
        <v>172</v>
      </c>
    </row>
    <row r="571" spans="2:65" s="12" customFormat="1">
      <c r="B571" s="148"/>
      <c r="D571" s="149" t="s">
        <v>182</v>
      </c>
      <c r="E571" s="150" t="s">
        <v>19</v>
      </c>
      <c r="F571" s="151" t="s">
        <v>249</v>
      </c>
      <c r="H571" s="150" t="s">
        <v>19</v>
      </c>
      <c r="I571" s="152"/>
      <c r="L571" s="148"/>
      <c r="M571" s="153"/>
      <c r="U571" s="154"/>
      <c r="AT571" s="150" t="s">
        <v>182</v>
      </c>
      <c r="AU571" s="150" t="s">
        <v>84</v>
      </c>
      <c r="AV571" s="12" t="s">
        <v>82</v>
      </c>
      <c r="AW571" s="12" t="s">
        <v>37</v>
      </c>
      <c r="AX571" s="12" t="s">
        <v>75</v>
      </c>
      <c r="AY571" s="150" t="s">
        <v>172</v>
      </c>
    </row>
    <row r="572" spans="2:65" s="13" customFormat="1">
      <c r="B572" s="155"/>
      <c r="D572" s="149" t="s">
        <v>182</v>
      </c>
      <c r="E572" s="156" t="s">
        <v>19</v>
      </c>
      <c r="F572" s="157" t="s">
        <v>1150</v>
      </c>
      <c r="H572" s="158">
        <v>1127.73</v>
      </c>
      <c r="I572" s="159"/>
      <c r="L572" s="155"/>
      <c r="M572" s="160"/>
      <c r="U572" s="161"/>
      <c r="AT572" s="156" t="s">
        <v>182</v>
      </c>
      <c r="AU572" s="156" t="s">
        <v>84</v>
      </c>
      <c r="AV572" s="13" t="s">
        <v>84</v>
      </c>
      <c r="AW572" s="13" t="s">
        <v>37</v>
      </c>
      <c r="AX572" s="13" t="s">
        <v>75</v>
      </c>
      <c r="AY572" s="156" t="s">
        <v>172</v>
      </c>
    </row>
    <row r="573" spans="2:65" s="13" customFormat="1">
      <c r="B573" s="155"/>
      <c r="D573" s="149" t="s">
        <v>182</v>
      </c>
      <c r="E573" s="156" t="s">
        <v>19</v>
      </c>
      <c r="F573" s="157" t="s">
        <v>1151</v>
      </c>
      <c r="H573" s="158">
        <v>236.48</v>
      </c>
      <c r="I573" s="159"/>
      <c r="L573" s="155"/>
      <c r="M573" s="160"/>
      <c r="U573" s="161"/>
      <c r="AT573" s="156" t="s">
        <v>182</v>
      </c>
      <c r="AU573" s="156" t="s">
        <v>84</v>
      </c>
      <c r="AV573" s="13" t="s">
        <v>84</v>
      </c>
      <c r="AW573" s="13" t="s">
        <v>37</v>
      </c>
      <c r="AX573" s="13" t="s">
        <v>75</v>
      </c>
      <c r="AY573" s="156" t="s">
        <v>172</v>
      </c>
    </row>
    <row r="574" spans="2:65" s="13" customFormat="1">
      <c r="B574" s="155"/>
      <c r="D574" s="149" t="s">
        <v>182</v>
      </c>
      <c r="E574" s="156" t="s">
        <v>19</v>
      </c>
      <c r="F574" s="157" t="s">
        <v>993</v>
      </c>
      <c r="H574" s="158">
        <v>36.18</v>
      </c>
      <c r="I574" s="159"/>
      <c r="L574" s="155"/>
      <c r="M574" s="160"/>
      <c r="U574" s="161"/>
      <c r="AT574" s="156" t="s">
        <v>182</v>
      </c>
      <c r="AU574" s="156" t="s">
        <v>84</v>
      </c>
      <c r="AV574" s="13" t="s">
        <v>84</v>
      </c>
      <c r="AW574" s="13" t="s">
        <v>37</v>
      </c>
      <c r="AX574" s="13" t="s">
        <v>75</v>
      </c>
      <c r="AY574" s="156" t="s">
        <v>172</v>
      </c>
    </row>
    <row r="575" spans="2:65" s="12" customFormat="1">
      <c r="B575" s="148"/>
      <c r="D575" s="149" t="s">
        <v>182</v>
      </c>
      <c r="E575" s="150" t="s">
        <v>19</v>
      </c>
      <c r="F575" s="151" t="s">
        <v>246</v>
      </c>
      <c r="H575" s="150" t="s">
        <v>19</v>
      </c>
      <c r="I575" s="152"/>
      <c r="L575" s="148"/>
      <c r="M575" s="153"/>
      <c r="U575" s="154"/>
      <c r="AT575" s="150" t="s">
        <v>182</v>
      </c>
      <c r="AU575" s="150" t="s">
        <v>84</v>
      </c>
      <c r="AV575" s="12" t="s">
        <v>82</v>
      </c>
      <c r="AW575" s="12" t="s">
        <v>37</v>
      </c>
      <c r="AX575" s="12" t="s">
        <v>75</v>
      </c>
      <c r="AY575" s="150" t="s">
        <v>172</v>
      </c>
    </row>
    <row r="576" spans="2:65" s="13" customFormat="1">
      <c r="B576" s="155"/>
      <c r="D576" s="149" t="s">
        <v>182</v>
      </c>
      <c r="E576" s="156" t="s">
        <v>19</v>
      </c>
      <c r="F576" s="157" t="s">
        <v>1152</v>
      </c>
      <c r="H576" s="158">
        <v>-27</v>
      </c>
      <c r="I576" s="159"/>
      <c r="L576" s="155"/>
      <c r="M576" s="160"/>
      <c r="U576" s="161"/>
      <c r="AT576" s="156" t="s">
        <v>182</v>
      </c>
      <c r="AU576" s="156" t="s">
        <v>84</v>
      </c>
      <c r="AV576" s="13" t="s">
        <v>84</v>
      </c>
      <c r="AW576" s="13" t="s">
        <v>37</v>
      </c>
      <c r="AX576" s="13" t="s">
        <v>75</v>
      </c>
      <c r="AY576" s="156" t="s">
        <v>172</v>
      </c>
    </row>
    <row r="577" spans="2:65" s="13" customFormat="1">
      <c r="B577" s="155"/>
      <c r="D577" s="149" t="s">
        <v>182</v>
      </c>
      <c r="E577" s="156" t="s">
        <v>19</v>
      </c>
      <c r="F577" s="157" t="s">
        <v>1153</v>
      </c>
      <c r="H577" s="158">
        <v>-146.40199999999999</v>
      </c>
      <c r="I577" s="159"/>
      <c r="L577" s="155"/>
      <c r="M577" s="160"/>
      <c r="U577" s="161"/>
      <c r="AT577" s="156" t="s">
        <v>182</v>
      </c>
      <c r="AU577" s="156" t="s">
        <v>84</v>
      </c>
      <c r="AV577" s="13" t="s">
        <v>84</v>
      </c>
      <c r="AW577" s="13" t="s">
        <v>37</v>
      </c>
      <c r="AX577" s="13" t="s">
        <v>75</v>
      </c>
      <c r="AY577" s="156" t="s">
        <v>172</v>
      </c>
    </row>
    <row r="578" spans="2:65" s="15" customFormat="1">
      <c r="B578" s="169"/>
      <c r="D578" s="149" t="s">
        <v>182</v>
      </c>
      <c r="E578" s="170" t="s">
        <v>19</v>
      </c>
      <c r="F578" s="171" t="s">
        <v>248</v>
      </c>
      <c r="H578" s="172">
        <v>1226.9880000000001</v>
      </c>
      <c r="I578" s="173"/>
      <c r="L578" s="169"/>
      <c r="M578" s="174"/>
      <c r="U578" s="175"/>
      <c r="AT578" s="170" t="s">
        <v>182</v>
      </c>
      <c r="AU578" s="170" t="s">
        <v>84</v>
      </c>
      <c r="AV578" s="15" t="s">
        <v>92</v>
      </c>
      <c r="AW578" s="15" t="s">
        <v>37</v>
      </c>
      <c r="AX578" s="15" t="s">
        <v>75</v>
      </c>
      <c r="AY578" s="170" t="s">
        <v>172</v>
      </c>
    </row>
    <row r="579" spans="2:65" s="12" customFormat="1">
      <c r="B579" s="148"/>
      <c r="D579" s="149" t="s">
        <v>182</v>
      </c>
      <c r="E579" s="150" t="s">
        <v>19</v>
      </c>
      <c r="F579" s="151" t="s">
        <v>256</v>
      </c>
      <c r="H579" s="150" t="s">
        <v>19</v>
      </c>
      <c r="I579" s="152"/>
      <c r="L579" s="148"/>
      <c r="M579" s="153"/>
      <c r="U579" s="154"/>
      <c r="AT579" s="150" t="s">
        <v>182</v>
      </c>
      <c r="AU579" s="150" t="s">
        <v>84</v>
      </c>
      <c r="AV579" s="12" t="s">
        <v>82</v>
      </c>
      <c r="AW579" s="12" t="s">
        <v>37</v>
      </c>
      <c r="AX579" s="12" t="s">
        <v>75</v>
      </c>
      <c r="AY579" s="150" t="s">
        <v>172</v>
      </c>
    </row>
    <row r="580" spans="2:65" s="13" customFormat="1">
      <c r="B580" s="155"/>
      <c r="D580" s="149" t="s">
        <v>182</v>
      </c>
      <c r="E580" s="156" t="s">
        <v>19</v>
      </c>
      <c r="F580" s="157" t="s">
        <v>1154</v>
      </c>
      <c r="H580" s="158">
        <v>928.56799999999998</v>
      </c>
      <c r="I580" s="159"/>
      <c r="L580" s="155"/>
      <c r="M580" s="160"/>
      <c r="U580" s="161"/>
      <c r="AT580" s="156" t="s">
        <v>182</v>
      </c>
      <c r="AU580" s="156" t="s">
        <v>84</v>
      </c>
      <c r="AV580" s="13" t="s">
        <v>84</v>
      </c>
      <c r="AW580" s="13" t="s">
        <v>37</v>
      </c>
      <c r="AX580" s="13" t="s">
        <v>75</v>
      </c>
      <c r="AY580" s="156" t="s">
        <v>172</v>
      </c>
    </row>
    <row r="581" spans="2:65" s="13" customFormat="1">
      <c r="B581" s="155"/>
      <c r="D581" s="149" t="s">
        <v>182</v>
      </c>
      <c r="E581" s="156" t="s">
        <v>19</v>
      </c>
      <c r="F581" s="157" t="s">
        <v>1155</v>
      </c>
      <c r="H581" s="158">
        <v>32.311</v>
      </c>
      <c r="I581" s="159"/>
      <c r="L581" s="155"/>
      <c r="M581" s="160"/>
      <c r="U581" s="161"/>
      <c r="AT581" s="156" t="s">
        <v>182</v>
      </c>
      <c r="AU581" s="156" t="s">
        <v>84</v>
      </c>
      <c r="AV581" s="13" t="s">
        <v>84</v>
      </c>
      <c r="AW581" s="13" t="s">
        <v>37</v>
      </c>
      <c r="AX581" s="13" t="s">
        <v>75</v>
      </c>
      <c r="AY581" s="156" t="s">
        <v>172</v>
      </c>
    </row>
    <row r="582" spans="2:65" s="13" customFormat="1">
      <c r="B582" s="155"/>
      <c r="D582" s="149" t="s">
        <v>182</v>
      </c>
      <c r="E582" s="156" t="s">
        <v>19</v>
      </c>
      <c r="F582" s="157" t="s">
        <v>1156</v>
      </c>
      <c r="H582" s="158">
        <v>191.62</v>
      </c>
      <c r="I582" s="159"/>
      <c r="L582" s="155"/>
      <c r="M582" s="160"/>
      <c r="U582" s="161"/>
      <c r="AT582" s="156" t="s">
        <v>182</v>
      </c>
      <c r="AU582" s="156" t="s">
        <v>84</v>
      </c>
      <c r="AV582" s="13" t="s">
        <v>84</v>
      </c>
      <c r="AW582" s="13" t="s">
        <v>37</v>
      </c>
      <c r="AX582" s="13" t="s">
        <v>75</v>
      </c>
      <c r="AY582" s="156" t="s">
        <v>172</v>
      </c>
    </row>
    <row r="583" spans="2:65" s="13" customFormat="1">
      <c r="B583" s="155"/>
      <c r="D583" s="149" t="s">
        <v>182</v>
      </c>
      <c r="E583" s="156" t="s">
        <v>19</v>
      </c>
      <c r="F583" s="157" t="s">
        <v>1157</v>
      </c>
      <c r="H583" s="158">
        <v>429.90600000000001</v>
      </c>
      <c r="I583" s="159"/>
      <c r="L583" s="155"/>
      <c r="M583" s="160"/>
      <c r="U583" s="161"/>
      <c r="AT583" s="156" t="s">
        <v>182</v>
      </c>
      <c r="AU583" s="156" t="s">
        <v>84</v>
      </c>
      <c r="AV583" s="13" t="s">
        <v>84</v>
      </c>
      <c r="AW583" s="13" t="s">
        <v>37</v>
      </c>
      <c r="AX583" s="13" t="s">
        <v>75</v>
      </c>
      <c r="AY583" s="156" t="s">
        <v>172</v>
      </c>
    </row>
    <row r="584" spans="2:65" s="12" customFormat="1">
      <c r="B584" s="148"/>
      <c r="D584" s="149" t="s">
        <v>182</v>
      </c>
      <c r="E584" s="150" t="s">
        <v>19</v>
      </c>
      <c r="F584" s="151" t="s">
        <v>246</v>
      </c>
      <c r="H584" s="150" t="s">
        <v>19</v>
      </c>
      <c r="I584" s="152"/>
      <c r="L584" s="148"/>
      <c r="M584" s="153"/>
      <c r="U584" s="154"/>
      <c r="AT584" s="150" t="s">
        <v>182</v>
      </c>
      <c r="AU584" s="150" t="s">
        <v>84</v>
      </c>
      <c r="AV584" s="12" t="s">
        <v>82</v>
      </c>
      <c r="AW584" s="12" t="s">
        <v>37</v>
      </c>
      <c r="AX584" s="12" t="s">
        <v>75</v>
      </c>
      <c r="AY584" s="150" t="s">
        <v>172</v>
      </c>
    </row>
    <row r="585" spans="2:65" s="13" customFormat="1">
      <c r="B585" s="155"/>
      <c r="D585" s="149" t="s">
        <v>182</v>
      </c>
      <c r="E585" s="156" t="s">
        <v>19</v>
      </c>
      <c r="F585" s="157" t="s">
        <v>1158</v>
      </c>
      <c r="H585" s="158">
        <v>-95.757999999999996</v>
      </c>
      <c r="I585" s="159"/>
      <c r="L585" s="155"/>
      <c r="M585" s="160"/>
      <c r="U585" s="161"/>
      <c r="AT585" s="156" t="s">
        <v>182</v>
      </c>
      <c r="AU585" s="156" t="s">
        <v>84</v>
      </c>
      <c r="AV585" s="13" t="s">
        <v>84</v>
      </c>
      <c r="AW585" s="13" t="s">
        <v>37</v>
      </c>
      <c r="AX585" s="13" t="s">
        <v>75</v>
      </c>
      <c r="AY585" s="156" t="s">
        <v>172</v>
      </c>
    </row>
    <row r="586" spans="2:65" s="13" customFormat="1">
      <c r="B586" s="155"/>
      <c r="D586" s="149" t="s">
        <v>182</v>
      </c>
      <c r="E586" s="156" t="s">
        <v>19</v>
      </c>
      <c r="F586" s="157" t="s">
        <v>1159</v>
      </c>
      <c r="H586" s="158">
        <v>143.07300000000001</v>
      </c>
      <c r="I586" s="159"/>
      <c r="L586" s="155"/>
      <c r="M586" s="160"/>
      <c r="U586" s="161"/>
      <c r="AT586" s="156" t="s">
        <v>182</v>
      </c>
      <c r="AU586" s="156" t="s">
        <v>84</v>
      </c>
      <c r="AV586" s="13" t="s">
        <v>84</v>
      </c>
      <c r="AW586" s="13" t="s">
        <v>37</v>
      </c>
      <c r="AX586" s="13" t="s">
        <v>75</v>
      </c>
      <c r="AY586" s="156" t="s">
        <v>172</v>
      </c>
    </row>
    <row r="587" spans="2:65" s="15" customFormat="1">
      <c r="B587" s="169"/>
      <c r="D587" s="149" t="s">
        <v>182</v>
      </c>
      <c r="E587" s="170" t="s">
        <v>19</v>
      </c>
      <c r="F587" s="171" t="s">
        <v>248</v>
      </c>
      <c r="H587" s="172">
        <v>1629.72</v>
      </c>
      <c r="I587" s="173"/>
      <c r="L587" s="169"/>
      <c r="M587" s="174"/>
      <c r="U587" s="175"/>
      <c r="AT587" s="170" t="s">
        <v>182</v>
      </c>
      <c r="AU587" s="170" t="s">
        <v>84</v>
      </c>
      <c r="AV587" s="15" t="s">
        <v>92</v>
      </c>
      <c r="AW587" s="15" t="s">
        <v>37</v>
      </c>
      <c r="AX587" s="15" t="s">
        <v>75</v>
      </c>
      <c r="AY587" s="170" t="s">
        <v>172</v>
      </c>
    </row>
    <row r="588" spans="2:65" s="14" customFormat="1">
      <c r="B588" s="162"/>
      <c r="D588" s="149" t="s">
        <v>182</v>
      </c>
      <c r="E588" s="163" t="s">
        <v>19</v>
      </c>
      <c r="F588" s="164" t="s">
        <v>185</v>
      </c>
      <c r="H588" s="165">
        <v>3744.7829999999999</v>
      </c>
      <c r="I588" s="166"/>
      <c r="L588" s="162"/>
      <c r="M588" s="167"/>
      <c r="U588" s="168"/>
      <c r="AT588" s="163" t="s">
        <v>182</v>
      </c>
      <c r="AU588" s="163" t="s">
        <v>84</v>
      </c>
      <c r="AV588" s="14" t="s">
        <v>179</v>
      </c>
      <c r="AW588" s="14" t="s">
        <v>37</v>
      </c>
      <c r="AX588" s="14" t="s">
        <v>82</v>
      </c>
      <c r="AY588" s="163" t="s">
        <v>172</v>
      </c>
    </row>
    <row r="589" spans="2:65" s="1" customFormat="1" ht="16.5" customHeight="1">
      <c r="B589" s="33"/>
      <c r="C589" s="131" t="s">
        <v>615</v>
      </c>
      <c r="D589" s="131" t="s">
        <v>174</v>
      </c>
      <c r="E589" s="132" t="s">
        <v>1163</v>
      </c>
      <c r="F589" s="133" t="s">
        <v>1164</v>
      </c>
      <c r="G589" s="134" t="s">
        <v>177</v>
      </c>
      <c r="H589" s="135">
        <v>3744.7829999999999</v>
      </c>
      <c r="I589" s="136"/>
      <c r="J589" s="137">
        <f>ROUND(I589*H589,2)</f>
        <v>0</v>
      </c>
      <c r="K589" s="133" t="s">
        <v>178</v>
      </c>
      <c r="L589" s="33"/>
      <c r="M589" s="138" t="s">
        <v>19</v>
      </c>
      <c r="N589" s="139" t="s">
        <v>46</v>
      </c>
      <c r="P589" s="140">
        <f>O589*H589</f>
        <v>0</v>
      </c>
      <c r="Q589" s="140">
        <v>0</v>
      </c>
      <c r="R589" s="140">
        <f>Q589*H589</f>
        <v>0</v>
      </c>
      <c r="S589" s="140">
        <v>0</v>
      </c>
      <c r="T589" s="140">
        <f>S589*H589</f>
        <v>0</v>
      </c>
      <c r="U589" s="141" t="s">
        <v>19</v>
      </c>
      <c r="AR589" s="142" t="s">
        <v>179</v>
      </c>
      <c r="AT589" s="142" t="s">
        <v>174</v>
      </c>
      <c r="AU589" s="142" t="s">
        <v>84</v>
      </c>
      <c r="AY589" s="18" t="s">
        <v>172</v>
      </c>
      <c r="BE589" s="143">
        <f>IF(N589="základní",J589,0)</f>
        <v>0</v>
      </c>
      <c r="BF589" s="143">
        <f>IF(N589="snížená",J589,0)</f>
        <v>0</v>
      </c>
      <c r="BG589" s="143">
        <f>IF(N589="zákl. přenesená",J589,0)</f>
        <v>0</v>
      </c>
      <c r="BH589" s="143">
        <f>IF(N589="sníž. přenesená",J589,0)</f>
        <v>0</v>
      </c>
      <c r="BI589" s="143">
        <f>IF(N589="nulová",J589,0)</f>
        <v>0</v>
      </c>
      <c r="BJ589" s="18" t="s">
        <v>82</v>
      </c>
      <c r="BK589" s="143">
        <f>ROUND(I589*H589,2)</f>
        <v>0</v>
      </c>
      <c r="BL589" s="18" t="s">
        <v>179</v>
      </c>
      <c r="BM589" s="142" t="s">
        <v>618</v>
      </c>
    </row>
    <row r="590" spans="2:65" s="1" customFormat="1">
      <c r="B590" s="33"/>
      <c r="D590" s="144" t="s">
        <v>180</v>
      </c>
      <c r="F590" s="145" t="s">
        <v>1165</v>
      </c>
      <c r="I590" s="146"/>
      <c r="L590" s="33"/>
      <c r="M590" s="147"/>
      <c r="U590" s="54"/>
      <c r="AT590" s="18" t="s">
        <v>180</v>
      </c>
      <c r="AU590" s="18" t="s">
        <v>84</v>
      </c>
    </row>
    <row r="591" spans="2:65" s="12" customFormat="1">
      <c r="B591" s="148"/>
      <c r="D591" s="149" t="s">
        <v>182</v>
      </c>
      <c r="E591" s="150" t="s">
        <v>19</v>
      </c>
      <c r="F591" s="151" t="s">
        <v>861</v>
      </c>
      <c r="H591" s="150" t="s">
        <v>19</v>
      </c>
      <c r="I591" s="152"/>
      <c r="L591" s="148"/>
      <c r="M591" s="153"/>
      <c r="U591" s="154"/>
      <c r="AT591" s="150" t="s">
        <v>182</v>
      </c>
      <c r="AU591" s="150" t="s">
        <v>84</v>
      </c>
      <c r="AV591" s="12" t="s">
        <v>82</v>
      </c>
      <c r="AW591" s="12" t="s">
        <v>37</v>
      </c>
      <c r="AX591" s="12" t="s">
        <v>75</v>
      </c>
      <c r="AY591" s="150" t="s">
        <v>172</v>
      </c>
    </row>
    <row r="592" spans="2:65" s="12" customFormat="1">
      <c r="B592" s="148"/>
      <c r="D592" s="149" t="s">
        <v>182</v>
      </c>
      <c r="E592" s="150" t="s">
        <v>19</v>
      </c>
      <c r="F592" s="151" t="s">
        <v>244</v>
      </c>
      <c r="H592" s="150" t="s">
        <v>19</v>
      </c>
      <c r="I592" s="152"/>
      <c r="L592" s="148"/>
      <c r="M592" s="153"/>
      <c r="U592" s="154"/>
      <c r="AT592" s="150" t="s">
        <v>182</v>
      </c>
      <c r="AU592" s="150" t="s">
        <v>84</v>
      </c>
      <c r="AV592" s="12" t="s">
        <v>82</v>
      </c>
      <c r="AW592" s="12" t="s">
        <v>37</v>
      </c>
      <c r="AX592" s="12" t="s">
        <v>75</v>
      </c>
      <c r="AY592" s="150" t="s">
        <v>172</v>
      </c>
    </row>
    <row r="593" spans="2:51" s="13" customFormat="1">
      <c r="B593" s="155"/>
      <c r="D593" s="149" t="s">
        <v>182</v>
      </c>
      <c r="E593" s="156" t="s">
        <v>19</v>
      </c>
      <c r="F593" s="157" t="s">
        <v>1148</v>
      </c>
      <c r="H593" s="158">
        <v>1030.365</v>
      </c>
      <c r="I593" s="159"/>
      <c r="L593" s="155"/>
      <c r="M593" s="160"/>
      <c r="U593" s="161"/>
      <c r="AT593" s="156" t="s">
        <v>182</v>
      </c>
      <c r="AU593" s="156" t="s">
        <v>84</v>
      </c>
      <c r="AV593" s="13" t="s">
        <v>84</v>
      </c>
      <c r="AW593" s="13" t="s">
        <v>37</v>
      </c>
      <c r="AX593" s="13" t="s">
        <v>75</v>
      </c>
      <c r="AY593" s="156" t="s">
        <v>172</v>
      </c>
    </row>
    <row r="594" spans="2:51" s="12" customFormat="1">
      <c r="B594" s="148"/>
      <c r="D594" s="149" t="s">
        <v>182</v>
      </c>
      <c r="E594" s="150" t="s">
        <v>19</v>
      </c>
      <c r="F594" s="151" t="s">
        <v>246</v>
      </c>
      <c r="H594" s="150" t="s">
        <v>19</v>
      </c>
      <c r="I594" s="152"/>
      <c r="L594" s="148"/>
      <c r="M594" s="153"/>
      <c r="U594" s="154"/>
      <c r="AT594" s="150" t="s">
        <v>182</v>
      </c>
      <c r="AU594" s="150" t="s">
        <v>84</v>
      </c>
      <c r="AV594" s="12" t="s">
        <v>82</v>
      </c>
      <c r="AW594" s="12" t="s">
        <v>37</v>
      </c>
      <c r="AX594" s="12" t="s">
        <v>75</v>
      </c>
      <c r="AY594" s="150" t="s">
        <v>172</v>
      </c>
    </row>
    <row r="595" spans="2:51" s="13" customFormat="1">
      <c r="B595" s="155"/>
      <c r="D595" s="149" t="s">
        <v>182</v>
      </c>
      <c r="E595" s="156" t="s">
        <v>19</v>
      </c>
      <c r="F595" s="157" t="s">
        <v>1149</v>
      </c>
      <c r="H595" s="158">
        <v>-142.29</v>
      </c>
      <c r="I595" s="159"/>
      <c r="L595" s="155"/>
      <c r="M595" s="160"/>
      <c r="U595" s="161"/>
      <c r="AT595" s="156" t="s">
        <v>182</v>
      </c>
      <c r="AU595" s="156" t="s">
        <v>84</v>
      </c>
      <c r="AV595" s="13" t="s">
        <v>84</v>
      </c>
      <c r="AW595" s="13" t="s">
        <v>37</v>
      </c>
      <c r="AX595" s="13" t="s">
        <v>75</v>
      </c>
      <c r="AY595" s="156" t="s">
        <v>172</v>
      </c>
    </row>
    <row r="596" spans="2:51" s="15" customFormat="1">
      <c r="B596" s="169"/>
      <c r="D596" s="149" t="s">
        <v>182</v>
      </c>
      <c r="E596" s="170" t="s">
        <v>19</v>
      </c>
      <c r="F596" s="171" t="s">
        <v>248</v>
      </c>
      <c r="H596" s="172">
        <v>888.07500000000005</v>
      </c>
      <c r="I596" s="173"/>
      <c r="L596" s="169"/>
      <c r="M596" s="174"/>
      <c r="U596" s="175"/>
      <c r="AT596" s="170" t="s">
        <v>182</v>
      </c>
      <c r="AU596" s="170" t="s">
        <v>84</v>
      </c>
      <c r="AV596" s="15" t="s">
        <v>92</v>
      </c>
      <c r="AW596" s="15" t="s">
        <v>37</v>
      </c>
      <c r="AX596" s="15" t="s">
        <v>75</v>
      </c>
      <c r="AY596" s="170" t="s">
        <v>172</v>
      </c>
    </row>
    <row r="597" spans="2:51" s="12" customFormat="1">
      <c r="B597" s="148"/>
      <c r="D597" s="149" t="s">
        <v>182</v>
      </c>
      <c r="E597" s="150" t="s">
        <v>19</v>
      </c>
      <c r="F597" s="151" t="s">
        <v>249</v>
      </c>
      <c r="H597" s="150" t="s">
        <v>19</v>
      </c>
      <c r="I597" s="152"/>
      <c r="L597" s="148"/>
      <c r="M597" s="153"/>
      <c r="U597" s="154"/>
      <c r="AT597" s="150" t="s">
        <v>182</v>
      </c>
      <c r="AU597" s="150" t="s">
        <v>84</v>
      </c>
      <c r="AV597" s="12" t="s">
        <v>82</v>
      </c>
      <c r="AW597" s="12" t="s">
        <v>37</v>
      </c>
      <c r="AX597" s="12" t="s">
        <v>75</v>
      </c>
      <c r="AY597" s="150" t="s">
        <v>172</v>
      </c>
    </row>
    <row r="598" spans="2:51" s="13" customFormat="1">
      <c r="B598" s="155"/>
      <c r="D598" s="149" t="s">
        <v>182</v>
      </c>
      <c r="E598" s="156" t="s">
        <v>19</v>
      </c>
      <c r="F598" s="157" t="s">
        <v>1150</v>
      </c>
      <c r="H598" s="158">
        <v>1127.73</v>
      </c>
      <c r="I598" s="159"/>
      <c r="L598" s="155"/>
      <c r="M598" s="160"/>
      <c r="U598" s="161"/>
      <c r="AT598" s="156" t="s">
        <v>182</v>
      </c>
      <c r="AU598" s="156" t="s">
        <v>84</v>
      </c>
      <c r="AV598" s="13" t="s">
        <v>84</v>
      </c>
      <c r="AW598" s="13" t="s">
        <v>37</v>
      </c>
      <c r="AX598" s="13" t="s">
        <v>75</v>
      </c>
      <c r="AY598" s="156" t="s">
        <v>172</v>
      </c>
    </row>
    <row r="599" spans="2:51" s="13" customFormat="1">
      <c r="B599" s="155"/>
      <c r="D599" s="149" t="s">
        <v>182</v>
      </c>
      <c r="E599" s="156" t="s">
        <v>19</v>
      </c>
      <c r="F599" s="157" t="s">
        <v>1151</v>
      </c>
      <c r="H599" s="158">
        <v>236.48</v>
      </c>
      <c r="I599" s="159"/>
      <c r="L599" s="155"/>
      <c r="M599" s="160"/>
      <c r="U599" s="161"/>
      <c r="AT599" s="156" t="s">
        <v>182</v>
      </c>
      <c r="AU599" s="156" t="s">
        <v>84</v>
      </c>
      <c r="AV599" s="13" t="s">
        <v>84</v>
      </c>
      <c r="AW599" s="13" t="s">
        <v>37</v>
      </c>
      <c r="AX599" s="13" t="s">
        <v>75</v>
      </c>
      <c r="AY599" s="156" t="s">
        <v>172</v>
      </c>
    </row>
    <row r="600" spans="2:51" s="13" customFormat="1">
      <c r="B600" s="155"/>
      <c r="D600" s="149" t="s">
        <v>182</v>
      </c>
      <c r="E600" s="156" t="s">
        <v>19</v>
      </c>
      <c r="F600" s="157" t="s">
        <v>993</v>
      </c>
      <c r="H600" s="158">
        <v>36.18</v>
      </c>
      <c r="I600" s="159"/>
      <c r="L600" s="155"/>
      <c r="M600" s="160"/>
      <c r="U600" s="161"/>
      <c r="AT600" s="156" t="s">
        <v>182</v>
      </c>
      <c r="AU600" s="156" t="s">
        <v>84</v>
      </c>
      <c r="AV600" s="13" t="s">
        <v>84</v>
      </c>
      <c r="AW600" s="13" t="s">
        <v>37</v>
      </c>
      <c r="AX600" s="13" t="s">
        <v>75</v>
      </c>
      <c r="AY600" s="156" t="s">
        <v>172</v>
      </c>
    </row>
    <row r="601" spans="2:51" s="12" customFormat="1">
      <c r="B601" s="148"/>
      <c r="D601" s="149" t="s">
        <v>182</v>
      </c>
      <c r="E601" s="150" t="s">
        <v>19</v>
      </c>
      <c r="F601" s="151" t="s">
        <v>246</v>
      </c>
      <c r="H601" s="150" t="s">
        <v>19</v>
      </c>
      <c r="I601" s="152"/>
      <c r="L601" s="148"/>
      <c r="M601" s="153"/>
      <c r="U601" s="154"/>
      <c r="AT601" s="150" t="s">
        <v>182</v>
      </c>
      <c r="AU601" s="150" t="s">
        <v>84</v>
      </c>
      <c r="AV601" s="12" t="s">
        <v>82</v>
      </c>
      <c r="AW601" s="12" t="s">
        <v>37</v>
      </c>
      <c r="AX601" s="12" t="s">
        <v>75</v>
      </c>
      <c r="AY601" s="150" t="s">
        <v>172</v>
      </c>
    </row>
    <row r="602" spans="2:51" s="13" customFormat="1">
      <c r="B602" s="155"/>
      <c r="D602" s="149" t="s">
        <v>182</v>
      </c>
      <c r="E602" s="156" t="s">
        <v>19</v>
      </c>
      <c r="F602" s="157" t="s">
        <v>1152</v>
      </c>
      <c r="H602" s="158">
        <v>-27</v>
      </c>
      <c r="I602" s="159"/>
      <c r="L602" s="155"/>
      <c r="M602" s="160"/>
      <c r="U602" s="161"/>
      <c r="AT602" s="156" t="s">
        <v>182</v>
      </c>
      <c r="AU602" s="156" t="s">
        <v>84</v>
      </c>
      <c r="AV602" s="13" t="s">
        <v>84</v>
      </c>
      <c r="AW602" s="13" t="s">
        <v>37</v>
      </c>
      <c r="AX602" s="13" t="s">
        <v>75</v>
      </c>
      <c r="AY602" s="156" t="s">
        <v>172</v>
      </c>
    </row>
    <row r="603" spans="2:51" s="13" customFormat="1">
      <c r="B603" s="155"/>
      <c r="D603" s="149" t="s">
        <v>182</v>
      </c>
      <c r="E603" s="156" t="s">
        <v>19</v>
      </c>
      <c r="F603" s="157" t="s">
        <v>1153</v>
      </c>
      <c r="H603" s="158">
        <v>-146.40199999999999</v>
      </c>
      <c r="I603" s="159"/>
      <c r="L603" s="155"/>
      <c r="M603" s="160"/>
      <c r="U603" s="161"/>
      <c r="AT603" s="156" t="s">
        <v>182</v>
      </c>
      <c r="AU603" s="156" t="s">
        <v>84</v>
      </c>
      <c r="AV603" s="13" t="s">
        <v>84</v>
      </c>
      <c r="AW603" s="13" t="s">
        <v>37</v>
      </c>
      <c r="AX603" s="13" t="s">
        <v>75</v>
      </c>
      <c r="AY603" s="156" t="s">
        <v>172</v>
      </c>
    </row>
    <row r="604" spans="2:51" s="15" customFormat="1">
      <c r="B604" s="169"/>
      <c r="D604" s="149" t="s">
        <v>182</v>
      </c>
      <c r="E604" s="170" t="s">
        <v>19</v>
      </c>
      <c r="F604" s="171" t="s">
        <v>248</v>
      </c>
      <c r="H604" s="172">
        <v>1226.9880000000001</v>
      </c>
      <c r="I604" s="173"/>
      <c r="L604" s="169"/>
      <c r="M604" s="174"/>
      <c r="U604" s="175"/>
      <c r="AT604" s="170" t="s">
        <v>182</v>
      </c>
      <c r="AU604" s="170" t="s">
        <v>84</v>
      </c>
      <c r="AV604" s="15" t="s">
        <v>92</v>
      </c>
      <c r="AW604" s="15" t="s">
        <v>37</v>
      </c>
      <c r="AX604" s="15" t="s">
        <v>75</v>
      </c>
      <c r="AY604" s="170" t="s">
        <v>172</v>
      </c>
    </row>
    <row r="605" spans="2:51" s="12" customFormat="1">
      <c r="B605" s="148"/>
      <c r="D605" s="149" t="s">
        <v>182</v>
      </c>
      <c r="E605" s="150" t="s">
        <v>19</v>
      </c>
      <c r="F605" s="151" t="s">
        <v>256</v>
      </c>
      <c r="H605" s="150" t="s">
        <v>19</v>
      </c>
      <c r="I605" s="152"/>
      <c r="L605" s="148"/>
      <c r="M605" s="153"/>
      <c r="U605" s="154"/>
      <c r="AT605" s="150" t="s">
        <v>182</v>
      </c>
      <c r="AU605" s="150" t="s">
        <v>84</v>
      </c>
      <c r="AV605" s="12" t="s">
        <v>82</v>
      </c>
      <c r="AW605" s="12" t="s">
        <v>37</v>
      </c>
      <c r="AX605" s="12" t="s">
        <v>75</v>
      </c>
      <c r="AY605" s="150" t="s">
        <v>172</v>
      </c>
    </row>
    <row r="606" spans="2:51" s="13" customFormat="1">
      <c r="B606" s="155"/>
      <c r="D606" s="149" t="s">
        <v>182</v>
      </c>
      <c r="E606" s="156" t="s">
        <v>19</v>
      </c>
      <c r="F606" s="157" t="s">
        <v>1154</v>
      </c>
      <c r="H606" s="158">
        <v>928.56799999999998</v>
      </c>
      <c r="I606" s="159"/>
      <c r="L606" s="155"/>
      <c r="M606" s="160"/>
      <c r="U606" s="161"/>
      <c r="AT606" s="156" t="s">
        <v>182</v>
      </c>
      <c r="AU606" s="156" t="s">
        <v>84</v>
      </c>
      <c r="AV606" s="13" t="s">
        <v>84</v>
      </c>
      <c r="AW606" s="13" t="s">
        <v>37</v>
      </c>
      <c r="AX606" s="13" t="s">
        <v>75</v>
      </c>
      <c r="AY606" s="156" t="s">
        <v>172</v>
      </c>
    </row>
    <row r="607" spans="2:51" s="13" customFormat="1">
      <c r="B607" s="155"/>
      <c r="D607" s="149" t="s">
        <v>182</v>
      </c>
      <c r="E607" s="156" t="s">
        <v>19</v>
      </c>
      <c r="F607" s="157" t="s">
        <v>1155</v>
      </c>
      <c r="H607" s="158">
        <v>32.311</v>
      </c>
      <c r="I607" s="159"/>
      <c r="L607" s="155"/>
      <c r="M607" s="160"/>
      <c r="U607" s="161"/>
      <c r="AT607" s="156" t="s">
        <v>182</v>
      </c>
      <c r="AU607" s="156" t="s">
        <v>84</v>
      </c>
      <c r="AV607" s="13" t="s">
        <v>84</v>
      </c>
      <c r="AW607" s="13" t="s">
        <v>37</v>
      </c>
      <c r="AX607" s="13" t="s">
        <v>75</v>
      </c>
      <c r="AY607" s="156" t="s">
        <v>172</v>
      </c>
    </row>
    <row r="608" spans="2:51" s="13" customFormat="1">
      <c r="B608" s="155"/>
      <c r="D608" s="149" t="s">
        <v>182</v>
      </c>
      <c r="E608" s="156" t="s">
        <v>19</v>
      </c>
      <c r="F608" s="157" t="s">
        <v>1156</v>
      </c>
      <c r="H608" s="158">
        <v>191.62</v>
      </c>
      <c r="I608" s="159"/>
      <c r="L608" s="155"/>
      <c r="M608" s="160"/>
      <c r="U608" s="161"/>
      <c r="AT608" s="156" t="s">
        <v>182</v>
      </c>
      <c r="AU608" s="156" t="s">
        <v>84</v>
      </c>
      <c r="AV608" s="13" t="s">
        <v>84</v>
      </c>
      <c r="AW608" s="13" t="s">
        <v>37</v>
      </c>
      <c r="AX608" s="13" t="s">
        <v>75</v>
      </c>
      <c r="AY608" s="156" t="s">
        <v>172</v>
      </c>
    </row>
    <row r="609" spans="2:65" s="13" customFormat="1">
      <c r="B609" s="155"/>
      <c r="D609" s="149" t="s">
        <v>182</v>
      </c>
      <c r="E609" s="156" t="s">
        <v>19</v>
      </c>
      <c r="F609" s="157" t="s">
        <v>1157</v>
      </c>
      <c r="H609" s="158">
        <v>429.90600000000001</v>
      </c>
      <c r="I609" s="159"/>
      <c r="L609" s="155"/>
      <c r="M609" s="160"/>
      <c r="U609" s="161"/>
      <c r="AT609" s="156" t="s">
        <v>182</v>
      </c>
      <c r="AU609" s="156" t="s">
        <v>84</v>
      </c>
      <c r="AV609" s="13" t="s">
        <v>84</v>
      </c>
      <c r="AW609" s="13" t="s">
        <v>37</v>
      </c>
      <c r="AX609" s="13" t="s">
        <v>75</v>
      </c>
      <c r="AY609" s="156" t="s">
        <v>172</v>
      </c>
    </row>
    <row r="610" spans="2:65" s="12" customFormat="1">
      <c r="B610" s="148"/>
      <c r="D610" s="149" t="s">
        <v>182</v>
      </c>
      <c r="E610" s="150" t="s">
        <v>19</v>
      </c>
      <c r="F610" s="151" t="s">
        <v>246</v>
      </c>
      <c r="H610" s="150" t="s">
        <v>19</v>
      </c>
      <c r="I610" s="152"/>
      <c r="L610" s="148"/>
      <c r="M610" s="153"/>
      <c r="U610" s="154"/>
      <c r="AT610" s="150" t="s">
        <v>182</v>
      </c>
      <c r="AU610" s="150" t="s">
        <v>84</v>
      </c>
      <c r="AV610" s="12" t="s">
        <v>82</v>
      </c>
      <c r="AW610" s="12" t="s">
        <v>37</v>
      </c>
      <c r="AX610" s="12" t="s">
        <v>75</v>
      </c>
      <c r="AY610" s="150" t="s">
        <v>172</v>
      </c>
    </row>
    <row r="611" spans="2:65" s="13" customFormat="1">
      <c r="B611" s="155"/>
      <c r="D611" s="149" t="s">
        <v>182</v>
      </c>
      <c r="E611" s="156" t="s">
        <v>19</v>
      </c>
      <c r="F611" s="157" t="s">
        <v>1158</v>
      </c>
      <c r="H611" s="158">
        <v>-95.757999999999996</v>
      </c>
      <c r="I611" s="159"/>
      <c r="L611" s="155"/>
      <c r="M611" s="160"/>
      <c r="U611" s="161"/>
      <c r="AT611" s="156" t="s">
        <v>182</v>
      </c>
      <c r="AU611" s="156" t="s">
        <v>84</v>
      </c>
      <c r="AV611" s="13" t="s">
        <v>84</v>
      </c>
      <c r="AW611" s="13" t="s">
        <v>37</v>
      </c>
      <c r="AX611" s="13" t="s">
        <v>75</v>
      </c>
      <c r="AY611" s="156" t="s">
        <v>172</v>
      </c>
    </row>
    <row r="612" spans="2:65" s="13" customFormat="1">
      <c r="B612" s="155"/>
      <c r="D612" s="149" t="s">
        <v>182</v>
      </c>
      <c r="E612" s="156" t="s">
        <v>19</v>
      </c>
      <c r="F612" s="157" t="s">
        <v>1159</v>
      </c>
      <c r="H612" s="158">
        <v>143.07300000000001</v>
      </c>
      <c r="I612" s="159"/>
      <c r="L612" s="155"/>
      <c r="M612" s="160"/>
      <c r="U612" s="161"/>
      <c r="AT612" s="156" t="s">
        <v>182</v>
      </c>
      <c r="AU612" s="156" t="s">
        <v>84</v>
      </c>
      <c r="AV612" s="13" t="s">
        <v>84</v>
      </c>
      <c r="AW612" s="13" t="s">
        <v>37</v>
      </c>
      <c r="AX612" s="13" t="s">
        <v>75</v>
      </c>
      <c r="AY612" s="156" t="s">
        <v>172</v>
      </c>
    </row>
    <row r="613" spans="2:65" s="15" customFormat="1">
      <c r="B613" s="169"/>
      <c r="D613" s="149" t="s">
        <v>182</v>
      </c>
      <c r="E613" s="170" t="s">
        <v>19</v>
      </c>
      <c r="F613" s="171" t="s">
        <v>248</v>
      </c>
      <c r="H613" s="172">
        <v>1629.72</v>
      </c>
      <c r="I613" s="173"/>
      <c r="L613" s="169"/>
      <c r="M613" s="174"/>
      <c r="U613" s="175"/>
      <c r="AT613" s="170" t="s">
        <v>182</v>
      </c>
      <c r="AU613" s="170" t="s">
        <v>84</v>
      </c>
      <c r="AV613" s="15" t="s">
        <v>92</v>
      </c>
      <c r="AW613" s="15" t="s">
        <v>37</v>
      </c>
      <c r="AX613" s="15" t="s">
        <v>75</v>
      </c>
      <c r="AY613" s="170" t="s">
        <v>172</v>
      </c>
    </row>
    <row r="614" spans="2:65" s="14" customFormat="1">
      <c r="B614" s="162"/>
      <c r="D614" s="149" t="s">
        <v>182</v>
      </c>
      <c r="E614" s="163" t="s">
        <v>19</v>
      </c>
      <c r="F614" s="164" t="s">
        <v>185</v>
      </c>
      <c r="H614" s="165">
        <v>3744.7829999999999</v>
      </c>
      <c r="I614" s="166"/>
      <c r="L614" s="162"/>
      <c r="M614" s="167"/>
      <c r="U614" s="168"/>
      <c r="AT614" s="163" t="s">
        <v>182</v>
      </c>
      <c r="AU614" s="163" t="s">
        <v>84</v>
      </c>
      <c r="AV614" s="14" t="s">
        <v>179</v>
      </c>
      <c r="AW614" s="14" t="s">
        <v>37</v>
      </c>
      <c r="AX614" s="14" t="s">
        <v>82</v>
      </c>
      <c r="AY614" s="163" t="s">
        <v>172</v>
      </c>
    </row>
    <row r="615" spans="2:65" s="1" customFormat="1" ht="16.5" customHeight="1">
      <c r="B615" s="33"/>
      <c r="C615" s="131" t="s">
        <v>426</v>
      </c>
      <c r="D615" s="131" t="s">
        <v>174</v>
      </c>
      <c r="E615" s="132" t="s">
        <v>1166</v>
      </c>
      <c r="F615" s="133" t="s">
        <v>1167</v>
      </c>
      <c r="G615" s="134" t="s">
        <v>337</v>
      </c>
      <c r="H615" s="135">
        <v>972.53800000000001</v>
      </c>
      <c r="I615" s="136"/>
      <c r="J615" s="137">
        <f>ROUND(I615*H615,2)</f>
        <v>0</v>
      </c>
      <c r="K615" s="133" t="s">
        <v>178</v>
      </c>
      <c r="L615" s="33"/>
      <c r="M615" s="138" t="s">
        <v>19</v>
      </c>
      <c r="N615" s="139" t="s">
        <v>46</v>
      </c>
      <c r="P615" s="140">
        <f>O615*H615</f>
        <v>0</v>
      </c>
      <c r="Q615" s="140">
        <v>0</v>
      </c>
      <c r="R615" s="140">
        <f>Q615*H615</f>
        <v>0</v>
      </c>
      <c r="S615" s="140">
        <v>0</v>
      </c>
      <c r="T615" s="140">
        <f>S615*H615</f>
        <v>0</v>
      </c>
      <c r="U615" s="141" t="s">
        <v>19</v>
      </c>
      <c r="AR615" s="142" t="s">
        <v>179</v>
      </c>
      <c r="AT615" s="142" t="s">
        <v>174</v>
      </c>
      <c r="AU615" s="142" t="s">
        <v>84</v>
      </c>
      <c r="AY615" s="18" t="s">
        <v>172</v>
      </c>
      <c r="BE615" s="143">
        <f>IF(N615="základní",J615,0)</f>
        <v>0</v>
      </c>
      <c r="BF615" s="143">
        <f>IF(N615="snížená",J615,0)</f>
        <v>0</v>
      </c>
      <c r="BG615" s="143">
        <f>IF(N615="zákl. přenesená",J615,0)</f>
        <v>0</v>
      </c>
      <c r="BH615" s="143">
        <f>IF(N615="sníž. přenesená",J615,0)</f>
        <v>0</v>
      </c>
      <c r="BI615" s="143">
        <f>IF(N615="nulová",J615,0)</f>
        <v>0</v>
      </c>
      <c r="BJ615" s="18" t="s">
        <v>82</v>
      </c>
      <c r="BK615" s="143">
        <f>ROUND(I615*H615,2)</f>
        <v>0</v>
      </c>
      <c r="BL615" s="18" t="s">
        <v>179</v>
      </c>
      <c r="BM615" s="142" t="s">
        <v>622</v>
      </c>
    </row>
    <row r="616" spans="2:65" s="1" customFormat="1">
      <c r="B616" s="33"/>
      <c r="D616" s="144" t="s">
        <v>180</v>
      </c>
      <c r="F616" s="145" t="s">
        <v>1168</v>
      </c>
      <c r="I616" s="146"/>
      <c r="L616" s="33"/>
      <c r="M616" s="147"/>
      <c r="U616" s="54"/>
      <c r="AT616" s="18" t="s">
        <v>180</v>
      </c>
      <c r="AU616" s="18" t="s">
        <v>84</v>
      </c>
    </row>
    <row r="617" spans="2:65" s="12" customFormat="1">
      <c r="B617" s="148"/>
      <c r="D617" s="149" t="s">
        <v>182</v>
      </c>
      <c r="E617" s="150" t="s">
        <v>19</v>
      </c>
      <c r="F617" s="151" t="s">
        <v>861</v>
      </c>
      <c r="H617" s="150" t="s">
        <v>19</v>
      </c>
      <c r="I617" s="152"/>
      <c r="L617" s="148"/>
      <c r="M617" s="153"/>
      <c r="U617" s="154"/>
      <c r="AT617" s="150" t="s">
        <v>182</v>
      </c>
      <c r="AU617" s="150" t="s">
        <v>84</v>
      </c>
      <c r="AV617" s="12" t="s">
        <v>82</v>
      </c>
      <c r="AW617" s="12" t="s">
        <v>37</v>
      </c>
      <c r="AX617" s="12" t="s">
        <v>75</v>
      </c>
      <c r="AY617" s="150" t="s">
        <v>172</v>
      </c>
    </row>
    <row r="618" spans="2:65" s="13" customFormat="1">
      <c r="B618" s="155"/>
      <c r="D618" s="149" t="s">
        <v>182</v>
      </c>
      <c r="E618" s="156" t="s">
        <v>19</v>
      </c>
      <c r="F618" s="157" t="s">
        <v>1169</v>
      </c>
      <c r="H618" s="158">
        <v>3.24</v>
      </c>
      <c r="I618" s="159"/>
      <c r="L618" s="155"/>
      <c r="M618" s="160"/>
      <c r="U618" s="161"/>
      <c r="AT618" s="156" t="s">
        <v>182</v>
      </c>
      <c r="AU618" s="156" t="s">
        <v>84</v>
      </c>
      <c r="AV618" s="13" t="s">
        <v>84</v>
      </c>
      <c r="AW618" s="13" t="s">
        <v>37</v>
      </c>
      <c r="AX618" s="13" t="s">
        <v>75</v>
      </c>
      <c r="AY618" s="156" t="s">
        <v>172</v>
      </c>
    </row>
    <row r="619" spans="2:65" s="13" customFormat="1">
      <c r="B619" s="155"/>
      <c r="D619" s="149" t="s">
        <v>182</v>
      </c>
      <c r="E619" s="156" t="s">
        <v>19</v>
      </c>
      <c r="F619" s="157" t="s">
        <v>1170</v>
      </c>
      <c r="H619" s="158">
        <v>1.7729999999999999</v>
      </c>
      <c r="I619" s="159"/>
      <c r="L619" s="155"/>
      <c r="M619" s="160"/>
      <c r="U619" s="161"/>
      <c r="AT619" s="156" t="s">
        <v>182</v>
      </c>
      <c r="AU619" s="156" t="s">
        <v>84</v>
      </c>
      <c r="AV619" s="13" t="s">
        <v>84</v>
      </c>
      <c r="AW619" s="13" t="s">
        <v>37</v>
      </c>
      <c r="AX619" s="13" t="s">
        <v>75</v>
      </c>
      <c r="AY619" s="156" t="s">
        <v>172</v>
      </c>
    </row>
    <row r="620" spans="2:65" s="13" customFormat="1">
      <c r="B620" s="155"/>
      <c r="D620" s="149" t="s">
        <v>182</v>
      </c>
      <c r="E620" s="156" t="s">
        <v>19</v>
      </c>
      <c r="F620" s="157" t="s">
        <v>1171</v>
      </c>
      <c r="H620" s="158">
        <v>25.925000000000001</v>
      </c>
      <c r="I620" s="159"/>
      <c r="L620" s="155"/>
      <c r="M620" s="160"/>
      <c r="U620" s="161"/>
      <c r="AT620" s="156" t="s">
        <v>182</v>
      </c>
      <c r="AU620" s="156" t="s">
        <v>84</v>
      </c>
      <c r="AV620" s="13" t="s">
        <v>84</v>
      </c>
      <c r="AW620" s="13" t="s">
        <v>37</v>
      </c>
      <c r="AX620" s="13" t="s">
        <v>75</v>
      </c>
      <c r="AY620" s="156" t="s">
        <v>172</v>
      </c>
    </row>
    <row r="621" spans="2:65" s="13" customFormat="1">
      <c r="B621" s="155"/>
      <c r="D621" s="149" t="s">
        <v>182</v>
      </c>
      <c r="E621" s="156" t="s">
        <v>19</v>
      </c>
      <c r="F621" s="157" t="s">
        <v>1172</v>
      </c>
      <c r="H621" s="158">
        <v>195.3</v>
      </c>
      <c r="I621" s="159"/>
      <c r="L621" s="155"/>
      <c r="M621" s="160"/>
      <c r="U621" s="161"/>
      <c r="AT621" s="156" t="s">
        <v>182</v>
      </c>
      <c r="AU621" s="156" t="s">
        <v>84</v>
      </c>
      <c r="AV621" s="13" t="s">
        <v>84</v>
      </c>
      <c r="AW621" s="13" t="s">
        <v>37</v>
      </c>
      <c r="AX621" s="13" t="s">
        <v>75</v>
      </c>
      <c r="AY621" s="156" t="s">
        <v>172</v>
      </c>
    </row>
    <row r="622" spans="2:65" s="13" customFormat="1">
      <c r="B622" s="155"/>
      <c r="D622" s="149" t="s">
        <v>182</v>
      </c>
      <c r="E622" s="156" t="s">
        <v>19</v>
      </c>
      <c r="F622" s="157" t="s">
        <v>1173</v>
      </c>
      <c r="H622" s="158">
        <v>22.66</v>
      </c>
      <c r="I622" s="159"/>
      <c r="L622" s="155"/>
      <c r="M622" s="160"/>
      <c r="U622" s="161"/>
      <c r="AT622" s="156" t="s">
        <v>182</v>
      </c>
      <c r="AU622" s="156" t="s">
        <v>84</v>
      </c>
      <c r="AV622" s="13" t="s">
        <v>84</v>
      </c>
      <c r="AW622" s="13" t="s">
        <v>37</v>
      </c>
      <c r="AX622" s="13" t="s">
        <v>75</v>
      </c>
      <c r="AY622" s="156" t="s">
        <v>172</v>
      </c>
    </row>
    <row r="623" spans="2:65" s="13" customFormat="1">
      <c r="B623" s="155"/>
      <c r="D623" s="149" t="s">
        <v>182</v>
      </c>
      <c r="E623" s="156" t="s">
        <v>19</v>
      </c>
      <c r="F623" s="157" t="s">
        <v>1174</v>
      </c>
      <c r="H623" s="158">
        <v>6.86</v>
      </c>
      <c r="I623" s="159"/>
      <c r="L623" s="155"/>
      <c r="M623" s="160"/>
      <c r="U623" s="161"/>
      <c r="AT623" s="156" t="s">
        <v>182</v>
      </c>
      <c r="AU623" s="156" t="s">
        <v>84</v>
      </c>
      <c r="AV623" s="13" t="s">
        <v>84</v>
      </c>
      <c r="AW623" s="13" t="s">
        <v>37</v>
      </c>
      <c r="AX623" s="13" t="s">
        <v>75</v>
      </c>
      <c r="AY623" s="156" t="s">
        <v>172</v>
      </c>
    </row>
    <row r="624" spans="2:65" s="13" customFormat="1">
      <c r="B624" s="155"/>
      <c r="D624" s="149" t="s">
        <v>182</v>
      </c>
      <c r="E624" s="156" t="s">
        <v>19</v>
      </c>
      <c r="F624" s="157" t="s">
        <v>1175</v>
      </c>
      <c r="H624" s="158">
        <v>6.48</v>
      </c>
      <c r="I624" s="159"/>
      <c r="L624" s="155"/>
      <c r="M624" s="160"/>
      <c r="U624" s="161"/>
      <c r="AT624" s="156" t="s">
        <v>182</v>
      </c>
      <c r="AU624" s="156" t="s">
        <v>84</v>
      </c>
      <c r="AV624" s="13" t="s">
        <v>84</v>
      </c>
      <c r="AW624" s="13" t="s">
        <v>37</v>
      </c>
      <c r="AX624" s="13" t="s">
        <v>75</v>
      </c>
      <c r="AY624" s="156" t="s">
        <v>172</v>
      </c>
    </row>
    <row r="625" spans="2:51" s="13" customFormat="1">
      <c r="B625" s="155"/>
      <c r="D625" s="149" t="s">
        <v>182</v>
      </c>
      <c r="E625" s="156" t="s">
        <v>19</v>
      </c>
      <c r="F625" s="157" t="s">
        <v>1176</v>
      </c>
      <c r="H625" s="158">
        <v>51.9</v>
      </c>
      <c r="I625" s="159"/>
      <c r="L625" s="155"/>
      <c r="M625" s="160"/>
      <c r="U625" s="161"/>
      <c r="AT625" s="156" t="s">
        <v>182</v>
      </c>
      <c r="AU625" s="156" t="s">
        <v>84</v>
      </c>
      <c r="AV625" s="13" t="s">
        <v>84</v>
      </c>
      <c r="AW625" s="13" t="s">
        <v>37</v>
      </c>
      <c r="AX625" s="13" t="s">
        <v>75</v>
      </c>
      <c r="AY625" s="156" t="s">
        <v>172</v>
      </c>
    </row>
    <row r="626" spans="2:51" s="13" customFormat="1">
      <c r="B626" s="155"/>
      <c r="D626" s="149" t="s">
        <v>182</v>
      </c>
      <c r="E626" s="156" t="s">
        <v>19</v>
      </c>
      <c r="F626" s="157" t="s">
        <v>1177</v>
      </c>
      <c r="H626" s="158">
        <v>9.6</v>
      </c>
      <c r="I626" s="159"/>
      <c r="L626" s="155"/>
      <c r="M626" s="160"/>
      <c r="U626" s="161"/>
      <c r="AT626" s="156" t="s">
        <v>182</v>
      </c>
      <c r="AU626" s="156" t="s">
        <v>84</v>
      </c>
      <c r="AV626" s="13" t="s">
        <v>84</v>
      </c>
      <c r="AW626" s="13" t="s">
        <v>37</v>
      </c>
      <c r="AX626" s="13" t="s">
        <v>75</v>
      </c>
      <c r="AY626" s="156" t="s">
        <v>172</v>
      </c>
    </row>
    <row r="627" spans="2:51" s="13" customFormat="1">
      <c r="B627" s="155"/>
      <c r="D627" s="149" t="s">
        <v>182</v>
      </c>
      <c r="E627" s="156" t="s">
        <v>19</v>
      </c>
      <c r="F627" s="157" t="s">
        <v>1178</v>
      </c>
      <c r="H627" s="158">
        <v>90</v>
      </c>
      <c r="I627" s="159"/>
      <c r="L627" s="155"/>
      <c r="M627" s="160"/>
      <c r="U627" s="161"/>
      <c r="AT627" s="156" t="s">
        <v>182</v>
      </c>
      <c r="AU627" s="156" t="s">
        <v>84</v>
      </c>
      <c r="AV627" s="13" t="s">
        <v>84</v>
      </c>
      <c r="AW627" s="13" t="s">
        <v>37</v>
      </c>
      <c r="AX627" s="13" t="s">
        <v>75</v>
      </c>
      <c r="AY627" s="156" t="s">
        <v>172</v>
      </c>
    </row>
    <row r="628" spans="2:51" s="13" customFormat="1">
      <c r="B628" s="155"/>
      <c r="D628" s="149" t="s">
        <v>182</v>
      </c>
      <c r="E628" s="156" t="s">
        <v>19</v>
      </c>
      <c r="F628" s="157" t="s">
        <v>1179</v>
      </c>
      <c r="H628" s="158">
        <v>18.72</v>
      </c>
      <c r="I628" s="159"/>
      <c r="L628" s="155"/>
      <c r="M628" s="160"/>
      <c r="U628" s="161"/>
      <c r="AT628" s="156" t="s">
        <v>182</v>
      </c>
      <c r="AU628" s="156" t="s">
        <v>84</v>
      </c>
      <c r="AV628" s="13" t="s">
        <v>84</v>
      </c>
      <c r="AW628" s="13" t="s">
        <v>37</v>
      </c>
      <c r="AX628" s="13" t="s">
        <v>75</v>
      </c>
      <c r="AY628" s="156" t="s">
        <v>172</v>
      </c>
    </row>
    <row r="629" spans="2:51" s="13" customFormat="1">
      <c r="B629" s="155"/>
      <c r="D629" s="149" t="s">
        <v>182</v>
      </c>
      <c r="E629" s="156" t="s">
        <v>19</v>
      </c>
      <c r="F629" s="157" t="s">
        <v>1180</v>
      </c>
      <c r="H629" s="158">
        <v>25.2</v>
      </c>
      <c r="I629" s="159"/>
      <c r="L629" s="155"/>
      <c r="M629" s="160"/>
      <c r="U629" s="161"/>
      <c r="AT629" s="156" t="s">
        <v>182</v>
      </c>
      <c r="AU629" s="156" t="s">
        <v>84</v>
      </c>
      <c r="AV629" s="13" t="s">
        <v>84</v>
      </c>
      <c r="AW629" s="13" t="s">
        <v>37</v>
      </c>
      <c r="AX629" s="13" t="s">
        <v>75</v>
      </c>
      <c r="AY629" s="156" t="s">
        <v>172</v>
      </c>
    </row>
    <row r="630" spans="2:51" s="13" customFormat="1">
      <c r="B630" s="155"/>
      <c r="D630" s="149" t="s">
        <v>182</v>
      </c>
      <c r="E630" s="156" t="s">
        <v>19</v>
      </c>
      <c r="F630" s="157" t="s">
        <v>1181</v>
      </c>
      <c r="H630" s="158">
        <v>14.4</v>
      </c>
      <c r="I630" s="159"/>
      <c r="L630" s="155"/>
      <c r="M630" s="160"/>
      <c r="U630" s="161"/>
      <c r="AT630" s="156" t="s">
        <v>182</v>
      </c>
      <c r="AU630" s="156" t="s">
        <v>84</v>
      </c>
      <c r="AV630" s="13" t="s">
        <v>84</v>
      </c>
      <c r="AW630" s="13" t="s">
        <v>37</v>
      </c>
      <c r="AX630" s="13" t="s">
        <v>75</v>
      </c>
      <c r="AY630" s="156" t="s">
        <v>172</v>
      </c>
    </row>
    <row r="631" spans="2:51" s="13" customFormat="1">
      <c r="B631" s="155"/>
      <c r="D631" s="149" t="s">
        <v>182</v>
      </c>
      <c r="E631" s="156" t="s">
        <v>19</v>
      </c>
      <c r="F631" s="157" t="s">
        <v>1182</v>
      </c>
      <c r="H631" s="158">
        <v>3.6</v>
      </c>
      <c r="I631" s="159"/>
      <c r="L631" s="155"/>
      <c r="M631" s="160"/>
      <c r="U631" s="161"/>
      <c r="AT631" s="156" t="s">
        <v>182</v>
      </c>
      <c r="AU631" s="156" t="s">
        <v>84</v>
      </c>
      <c r="AV631" s="13" t="s">
        <v>84</v>
      </c>
      <c r="AW631" s="13" t="s">
        <v>37</v>
      </c>
      <c r="AX631" s="13" t="s">
        <v>75</v>
      </c>
      <c r="AY631" s="156" t="s">
        <v>172</v>
      </c>
    </row>
    <row r="632" spans="2:51" s="13" customFormat="1">
      <c r="B632" s="155"/>
      <c r="D632" s="149" t="s">
        <v>182</v>
      </c>
      <c r="E632" s="156" t="s">
        <v>19</v>
      </c>
      <c r="F632" s="157" t="s">
        <v>1183</v>
      </c>
      <c r="H632" s="158">
        <v>4.2</v>
      </c>
      <c r="I632" s="159"/>
      <c r="L632" s="155"/>
      <c r="M632" s="160"/>
      <c r="U632" s="161"/>
      <c r="AT632" s="156" t="s">
        <v>182</v>
      </c>
      <c r="AU632" s="156" t="s">
        <v>84</v>
      </c>
      <c r="AV632" s="13" t="s">
        <v>84</v>
      </c>
      <c r="AW632" s="13" t="s">
        <v>37</v>
      </c>
      <c r="AX632" s="13" t="s">
        <v>75</v>
      </c>
      <c r="AY632" s="156" t="s">
        <v>172</v>
      </c>
    </row>
    <row r="633" spans="2:51" s="13" customFormat="1">
      <c r="B633" s="155"/>
      <c r="D633" s="149" t="s">
        <v>182</v>
      </c>
      <c r="E633" s="156" t="s">
        <v>19</v>
      </c>
      <c r="F633" s="157" t="s">
        <v>1184</v>
      </c>
      <c r="H633" s="158">
        <v>240.04</v>
      </c>
      <c r="I633" s="159"/>
      <c r="L633" s="155"/>
      <c r="M633" s="160"/>
      <c r="U633" s="161"/>
      <c r="AT633" s="156" t="s">
        <v>182</v>
      </c>
      <c r="AU633" s="156" t="s">
        <v>84</v>
      </c>
      <c r="AV633" s="13" t="s">
        <v>84</v>
      </c>
      <c r="AW633" s="13" t="s">
        <v>37</v>
      </c>
      <c r="AX633" s="13" t="s">
        <v>75</v>
      </c>
      <c r="AY633" s="156" t="s">
        <v>172</v>
      </c>
    </row>
    <row r="634" spans="2:51" s="13" customFormat="1">
      <c r="B634" s="155"/>
      <c r="D634" s="149" t="s">
        <v>182</v>
      </c>
      <c r="E634" s="156" t="s">
        <v>19</v>
      </c>
      <c r="F634" s="157" t="s">
        <v>1185</v>
      </c>
      <c r="H634" s="158">
        <v>6.46</v>
      </c>
      <c r="I634" s="159"/>
      <c r="L634" s="155"/>
      <c r="M634" s="160"/>
      <c r="U634" s="161"/>
      <c r="AT634" s="156" t="s">
        <v>182</v>
      </c>
      <c r="AU634" s="156" t="s">
        <v>84</v>
      </c>
      <c r="AV634" s="13" t="s">
        <v>84</v>
      </c>
      <c r="AW634" s="13" t="s">
        <v>37</v>
      </c>
      <c r="AX634" s="13" t="s">
        <v>75</v>
      </c>
      <c r="AY634" s="156" t="s">
        <v>172</v>
      </c>
    </row>
    <row r="635" spans="2:51" s="13" customFormat="1">
      <c r="B635" s="155"/>
      <c r="D635" s="149" t="s">
        <v>182</v>
      </c>
      <c r="E635" s="156" t="s">
        <v>19</v>
      </c>
      <c r="F635" s="157" t="s">
        <v>1186</v>
      </c>
      <c r="H635" s="158">
        <v>6.48</v>
      </c>
      <c r="I635" s="159"/>
      <c r="L635" s="155"/>
      <c r="M635" s="160"/>
      <c r="U635" s="161"/>
      <c r="AT635" s="156" t="s">
        <v>182</v>
      </c>
      <c r="AU635" s="156" t="s">
        <v>84</v>
      </c>
      <c r="AV635" s="13" t="s">
        <v>84</v>
      </c>
      <c r="AW635" s="13" t="s">
        <v>37</v>
      </c>
      <c r="AX635" s="13" t="s">
        <v>75</v>
      </c>
      <c r="AY635" s="156" t="s">
        <v>172</v>
      </c>
    </row>
    <row r="636" spans="2:51" s="13" customFormat="1">
      <c r="B636" s="155"/>
      <c r="D636" s="149" t="s">
        <v>182</v>
      </c>
      <c r="E636" s="156" t="s">
        <v>19</v>
      </c>
      <c r="F636" s="157" t="s">
        <v>1187</v>
      </c>
      <c r="H636" s="158">
        <v>7</v>
      </c>
      <c r="I636" s="159"/>
      <c r="L636" s="155"/>
      <c r="M636" s="160"/>
      <c r="U636" s="161"/>
      <c r="AT636" s="156" t="s">
        <v>182</v>
      </c>
      <c r="AU636" s="156" t="s">
        <v>84</v>
      </c>
      <c r="AV636" s="13" t="s">
        <v>84</v>
      </c>
      <c r="AW636" s="13" t="s">
        <v>37</v>
      </c>
      <c r="AX636" s="13" t="s">
        <v>75</v>
      </c>
      <c r="AY636" s="156" t="s">
        <v>172</v>
      </c>
    </row>
    <row r="637" spans="2:51" s="13" customFormat="1">
      <c r="B637" s="155"/>
      <c r="D637" s="149" t="s">
        <v>182</v>
      </c>
      <c r="E637" s="156" t="s">
        <v>19</v>
      </c>
      <c r="F637" s="157" t="s">
        <v>1188</v>
      </c>
      <c r="H637" s="158">
        <v>7.5</v>
      </c>
      <c r="I637" s="159"/>
      <c r="L637" s="155"/>
      <c r="M637" s="160"/>
      <c r="U637" s="161"/>
      <c r="AT637" s="156" t="s">
        <v>182</v>
      </c>
      <c r="AU637" s="156" t="s">
        <v>84</v>
      </c>
      <c r="AV637" s="13" t="s">
        <v>84</v>
      </c>
      <c r="AW637" s="13" t="s">
        <v>37</v>
      </c>
      <c r="AX637" s="13" t="s">
        <v>75</v>
      </c>
      <c r="AY637" s="156" t="s">
        <v>172</v>
      </c>
    </row>
    <row r="638" spans="2:51" s="13" customFormat="1">
      <c r="B638" s="155"/>
      <c r="D638" s="149" t="s">
        <v>182</v>
      </c>
      <c r="E638" s="156" t="s">
        <v>19</v>
      </c>
      <c r="F638" s="157" t="s">
        <v>1189</v>
      </c>
      <c r="H638" s="158">
        <v>8</v>
      </c>
      <c r="I638" s="159"/>
      <c r="L638" s="155"/>
      <c r="M638" s="160"/>
      <c r="U638" s="161"/>
      <c r="AT638" s="156" t="s">
        <v>182</v>
      </c>
      <c r="AU638" s="156" t="s">
        <v>84</v>
      </c>
      <c r="AV638" s="13" t="s">
        <v>84</v>
      </c>
      <c r="AW638" s="13" t="s">
        <v>37</v>
      </c>
      <c r="AX638" s="13" t="s">
        <v>75</v>
      </c>
      <c r="AY638" s="156" t="s">
        <v>172</v>
      </c>
    </row>
    <row r="639" spans="2:51" s="13" customFormat="1">
      <c r="B639" s="155"/>
      <c r="D639" s="149" t="s">
        <v>182</v>
      </c>
      <c r="E639" s="156" t="s">
        <v>19</v>
      </c>
      <c r="F639" s="157" t="s">
        <v>1190</v>
      </c>
      <c r="H639" s="158">
        <v>34.799999999999997</v>
      </c>
      <c r="I639" s="159"/>
      <c r="L639" s="155"/>
      <c r="M639" s="160"/>
      <c r="U639" s="161"/>
      <c r="AT639" s="156" t="s">
        <v>182</v>
      </c>
      <c r="AU639" s="156" t="s">
        <v>84</v>
      </c>
      <c r="AV639" s="13" t="s">
        <v>84</v>
      </c>
      <c r="AW639" s="13" t="s">
        <v>37</v>
      </c>
      <c r="AX639" s="13" t="s">
        <v>75</v>
      </c>
      <c r="AY639" s="156" t="s">
        <v>172</v>
      </c>
    </row>
    <row r="640" spans="2:51" s="13" customFormat="1">
      <c r="B640" s="155"/>
      <c r="D640" s="149" t="s">
        <v>182</v>
      </c>
      <c r="E640" s="156" t="s">
        <v>19</v>
      </c>
      <c r="F640" s="157" t="s">
        <v>1191</v>
      </c>
      <c r="H640" s="158">
        <v>169.44</v>
      </c>
      <c r="I640" s="159"/>
      <c r="L640" s="155"/>
      <c r="M640" s="160"/>
      <c r="U640" s="161"/>
      <c r="AT640" s="156" t="s">
        <v>182</v>
      </c>
      <c r="AU640" s="156" t="s">
        <v>84</v>
      </c>
      <c r="AV640" s="13" t="s">
        <v>84</v>
      </c>
      <c r="AW640" s="13" t="s">
        <v>37</v>
      </c>
      <c r="AX640" s="13" t="s">
        <v>75</v>
      </c>
      <c r="AY640" s="156" t="s">
        <v>172</v>
      </c>
    </row>
    <row r="641" spans="2:65" s="13" customFormat="1">
      <c r="B641" s="155"/>
      <c r="D641" s="149" t="s">
        <v>182</v>
      </c>
      <c r="E641" s="156" t="s">
        <v>19</v>
      </c>
      <c r="F641" s="157" t="s">
        <v>1192</v>
      </c>
      <c r="H641" s="158">
        <v>12.96</v>
      </c>
      <c r="I641" s="159"/>
      <c r="L641" s="155"/>
      <c r="M641" s="160"/>
      <c r="U641" s="161"/>
      <c r="AT641" s="156" t="s">
        <v>182</v>
      </c>
      <c r="AU641" s="156" t="s">
        <v>84</v>
      </c>
      <c r="AV641" s="13" t="s">
        <v>84</v>
      </c>
      <c r="AW641" s="13" t="s">
        <v>37</v>
      </c>
      <c r="AX641" s="13" t="s">
        <v>75</v>
      </c>
      <c r="AY641" s="156" t="s">
        <v>172</v>
      </c>
    </row>
    <row r="642" spans="2:65" s="14" customFormat="1">
      <c r="B642" s="162"/>
      <c r="D642" s="149" t="s">
        <v>182</v>
      </c>
      <c r="E642" s="163" t="s">
        <v>19</v>
      </c>
      <c r="F642" s="164" t="s">
        <v>185</v>
      </c>
      <c r="H642" s="165">
        <v>972.53800000000001</v>
      </c>
      <c r="I642" s="166"/>
      <c r="L642" s="162"/>
      <c r="M642" s="167"/>
      <c r="U642" s="168"/>
      <c r="AT642" s="163" t="s">
        <v>182</v>
      </c>
      <c r="AU642" s="163" t="s">
        <v>84</v>
      </c>
      <c r="AV642" s="14" t="s">
        <v>179</v>
      </c>
      <c r="AW642" s="14" t="s">
        <v>37</v>
      </c>
      <c r="AX642" s="14" t="s">
        <v>82</v>
      </c>
      <c r="AY642" s="163" t="s">
        <v>172</v>
      </c>
    </row>
    <row r="643" spans="2:65" s="1" customFormat="1" ht="16.5" customHeight="1">
      <c r="B643" s="33"/>
      <c r="C643" s="131" t="s">
        <v>624</v>
      </c>
      <c r="D643" s="131" t="s">
        <v>174</v>
      </c>
      <c r="E643" s="132" t="s">
        <v>1193</v>
      </c>
      <c r="F643" s="133" t="s">
        <v>1194</v>
      </c>
      <c r="G643" s="134" t="s">
        <v>177</v>
      </c>
      <c r="H643" s="135">
        <v>27.6</v>
      </c>
      <c r="I643" s="136"/>
      <c r="J643" s="137">
        <f>ROUND(I643*H643,2)</f>
        <v>0</v>
      </c>
      <c r="K643" s="133" t="s">
        <v>178</v>
      </c>
      <c r="L643" s="33"/>
      <c r="M643" s="138" t="s">
        <v>19</v>
      </c>
      <c r="N643" s="139" t="s">
        <v>46</v>
      </c>
      <c r="P643" s="140">
        <f>O643*H643</f>
        <v>0</v>
      </c>
      <c r="Q643" s="140">
        <v>0</v>
      </c>
      <c r="R643" s="140">
        <f>Q643*H643</f>
        <v>0</v>
      </c>
      <c r="S643" s="140">
        <v>0</v>
      </c>
      <c r="T643" s="140">
        <f>S643*H643</f>
        <v>0</v>
      </c>
      <c r="U643" s="141" t="s">
        <v>19</v>
      </c>
      <c r="AR643" s="142" t="s">
        <v>179</v>
      </c>
      <c r="AT643" s="142" t="s">
        <v>174</v>
      </c>
      <c r="AU643" s="142" t="s">
        <v>84</v>
      </c>
      <c r="AY643" s="18" t="s">
        <v>172</v>
      </c>
      <c r="BE643" s="143">
        <f>IF(N643="základní",J643,0)</f>
        <v>0</v>
      </c>
      <c r="BF643" s="143">
        <f>IF(N643="snížená",J643,0)</f>
        <v>0</v>
      </c>
      <c r="BG643" s="143">
        <f>IF(N643="zákl. přenesená",J643,0)</f>
        <v>0</v>
      </c>
      <c r="BH643" s="143">
        <f>IF(N643="sníž. přenesená",J643,0)</f>
        <v>0</v>
      </c>
      <c r="BI643" s="143">
        <f>IF(N643="nulová",J643,0)</f>
        <v>0</v>
      </c>
      <c r="BJ643" s="18" t="s">
        <v>82</v>
      </c>
      <c r="BK643" s="143">
        <f>ROUND(I643*H643,2)</f>
        <v>0</v>
      </c>
      <c r="BL643" s="18" t="s">
        <v>179</v>
      </c>
      <c r="BM643" s="142" t="s">
        <v>627</v>
      </c>
    </row>
    <row r="644" spans="2:65" s="1" customFormat="1">
      <c r="B644" s="33"/>
      <c r="D644" s="144" t="s">
        <v>180</v>
      </c>
      <c r="F644" s="145" t="s">
        <v>1195</v>
      </c>
      <c r="I644" s="146"/>
      <c r="L644" s="33"/>
      <c r="M644" s="147"/>
      <c r="U644" s="54"/>
      <c r="AT644" s="18" t="s">
        <v>180</v>
      </c>
      <c r="AU644" s="18" t="s">
        <v>84</v>
      </c>
    </row>
    <row r="645" spans="2:65" s="12" customFormat="1">
      <c r="B645" s="148"/>
      <c r="D645" s="149" t="s">
        <v>182</v>
      </c>
      <c r="E645" s="150" t="s">
        <v>19</v>
      </c>
      <c r="F645" s="151" t="s">
        <v>861</v>
      </c>
      <c r="H645" s="150" t="s">
        <v>19</v>
      </c>
      <c r="I645" s="152"/>
      <c r="L645" s="148"/>
      <c r="M645" s="153"/>
      <c r="U645" s="154"/>
      <c r="AT645" s="150" t="s">
        <v>182</v>
      </c>
      <c r="AU645" s="150" t="s">
        <v>84</v>
      </c>
      <c r="AV645" s="12" t="s">
        <v>82</v>
      </c>
      <c r="AW645" s="12" t="s">
        <v>37</v>
      </c>
      <c r="AX645" s="12" t="s">
        <v>75</v>
      </c>
      <c r="AY645" s="150" t="s">
        <v>172</v>
      </c>
    </row>
    <row r="646" spans="2:65" s="13" customFormat="1">
      <c r="B646" s="155"/>
      <c r="D646" s="149" t="s">
        <v>182</v>
      </c>
      <c r="E646" s="156" t="s">
        <v>19</v>
      </c>
      <c r="F646" s="157" t="s">
        <v>1196</v>
      </c>
      <c r="H646" s="158">
        <v>27.6</v>
      </c>
      <c r="I646" s="159"/>
      <c r="L646" s="155"/>
      <c r="M646" s="160"/>
      <c r="U646" s="161"/>
      <c r="AT646" s="156" t="s">
        <v>182</v>
      </c>
      <c r="AU646" s="156" t="s">
        <v>84</v>
      </c>
      <c r="AV646" s="13" t="s">
        <v>84</v>
      </c>
      <c r="AW646" s="13" t="s">
        <v>37</v>
      </c>
      <c r="AX646" s="13" t="s">
        <v>75</v>
      </c>
      <c r="AY646" s="156" t="s">
        <v>172</v>
      </c>
    </row>
    <row r="647" spans="2:65" s="14" customFormat="1">
      <c r="B647" s="162"/>
      <c r="D647" s="149" t="s">
        <v>182</v>
      </c>
      <c r="E647" s="163" t="s">
        <v>19</v>
      </c>
      <c r="F647" s="164" t="s">
        <v>185</v>
      </c>
      <c r="H647" s="165">
        <v>27.6</v>
      </c>
      <c r="I647" s="166"/>
      <c r="L647" s="162"/>
      <c r="M647" s="167"/>
      <c r="U647" s="168"/>
      <c r="AT647" s="163" t="s">
        <v>182</v>
      </c>
      <c r="AU647" s="163" t="s">
        <v>84</v>
      </c>
      <c r="AV647" s="14" t="s">
        <v>179</v>
      </c>
      <c r="AW647" s="14" t="s">
        <v>37</v>
      </c>
      <c r="AX647" s="14" t="s">
        <v>82</v>
      </c>
      <c r="AY647" s="163" t="s">
        <v>172</v>
      </c>
    </row>
    <row r="648" spans="2:65" s="1" customFormat="1" ht="44.25" customHeight="1">
      <c r="B648" s="33"/>
      <c r="C648" s="131" t="s">
        <v>436</v>
      </c>
      <c r="D648" s="131" t="s">
        <v>174</v>
      </c>
      <c r="E648" s="132" t="s">
        <v>1197</v>
      </c>
      <c r="F648" s="133" t="s">
        <v>1198</v>
      </c>
      <c r="G648" s="134" t="s">
        <v>177</v>
      </c>
      <c r="H648" s="135">
        <v>27.6</v>
      </c>
      <c r="I648" s="136"/>
      <c r="J648" s="137">
        <f>ROUND(I648*H648,2)</f>
        <v>0</v>
      </c>
      <c r="K648" s="133" t="s">
        <v>178</v>
      </c>
      <c r="L648" s="33"/>
      <c r="M648" s="138" t="s">
        <v>19</v>
      </c>
      <c r="N648" s="139" t="s">
        <v>46</v>
      </c>
      <c r="P648" s="140">
        <f>O648*H648</f>
        <v>0</v>
      </c>
      <c r="Q648" s="140">
        <v>0</v>
      </c>
      <c r="R648" s="140">
        <f>Q648*H648</f>
        <v>0</v>
      </c>
      <c r="S648" s="140">
        <v>0</v>
      </c>
      <c r="T648" s="140">
        <f>S648*H648</f>
        <v>0</v>
      </c>
      <c r="U648" s="141" t="s">
        <v>19</v>
      </c>
      <c r="AR648" s="142" t="s">
        <v>179</v>
      </c>
      <c r="AT648" s="142" t="s">
        <v>174</v>
      </c>
      <c r="AU648" s="142" t="s">
        <v>84</v>
      </c>
      <c r="AY648" s="18" t="s">
        <v>172</v>
      </c>
      <c r="BE648" s="143">
        <f>IF(N648="základní",J648,0)</f>
        <v>0</v>
      </c>
      <c r="BF648" s="143">
        <f>IF(N648="snížená",J648,0)</f>
        <v>0</v>
      </c>
      <c r="BG648" s="143">
        <f>IF(N648="zákl. přenesená",J648,0)</f>
        <v>0</v>
      </c>
      <c r="BH648" s="143">
        <f>IF(N648="sníž. přenesená",J648,0)</f>
        <v>0</v>
      </c>
      <c r="BI648" s="143">
        <f>IF(N648="nulová",J648,0)</f>
        <v>0</v>
      </c>
      <c r="BJ648" s="18" t="s">
        <v>82</v>
      </c>
      <c r="BK648" s="143">
        <f>ROUND(I648*H648,2)</f>
        <v>0</v>
      </c>
      <c r="BL648" s="18" t="s">
        <v>179</v>
      </c>
      <c r="BM648" s="142" t="s">
        <v>631</v>
      </c>
    </row>
    <row r="649" spans="2:65" s="1" customFormat="1">
      <c r="B649" s="33"/>
      <c r="D649" s="144" t="s">
        <v>180</v>
      </c>
      <c r="F649" s="145" t="s">
        <v>1199</v>
      </c>
      <c r="I649" s="146"/>
      <c r="L649" s="33"/>
      <c r="M649" s="147"/>
      <c r="U649" s="54"/>
      <c r="AT649" s="18" t="s">
        <v>180</v>
      </c>
      <c r="AU649" s="18" t="s">
        <v>84</v>
      </c>
    </row>
    <row r="650" spans="2:65" s="12" customFormat="1">
      <c r="B650" s="148"/>
      <c r="D650" s="149" t="s">
        <v>182</v>
      </c>
      <c r="E650" s="150" t="s">
        <v>19</v>
      </c>
      <c r="F650" s="151" t="s">
        <v>1200</v>
      </c>
      <c r="H650" s="150" t="s">
        <v>19</v>
      </c>
      <c r="I650" s="152"/>
      <c r="L650" s="148"/>
      <c r="M650" s="153"/>
      <c r="U650" s="154"/>
      <c r="AT650" s="150" t="s">
        <v>182</v>
      </c>
      <c r="AU650" s="150" t="s">
        <v>84</v>
      </c>
      <c r="AV650" s="12" t="s">
        <v>82</v>
      </c>
      <c r="AW650" s="12" t="s">
        <v>37</v>
      </c>
      <c r="AX650" s="12" t="s">
        <v>75</v>
      </c>
      <c r="AY650" s="150" t="s">
        <v>172</v>
      </c>
    </row>
    <row r="651" spans="2:65" s="13" customFormat="1">
      <c r="B651" s="155"/>
      <c r="D651" s="149" t="s">
        <v>182</v>
      </c>
      <c r="E651" s="156" t="s">
        <v>19</v>
      </c>
      <c r="F651" s="157" t="s">
        <v>1196</v>
      </c>
      <c r="H651" s="158">
        <v>27.6</v>
      </c>
      <c r="I651" s="159"/>
      <c r="L651" s="155"/>
      <c r="M651" s="160"/>
      <c r="U651" s="161"/>
      <c r="AT651" s="156" t="s">
        <v>182</v>
      </c>
      <c r="AU651" s="156" t="s">
        <v>84</v>
      </c>
      <c r="AV651" s="13" t="s">
        <v>84</v>
      </c>
      <c r="AW651" s="13" t="s">
        <v>37</v>
      </c>
      <c r="AX651" s="13" t="s">
        <v>75</v>
      </c>
      <c r="AY651" s="156" t="s">
        <v>172</v>
      </c>
    </row>
    <row r="652" spans="2:65" s="14" customFormat="1">
      <c r="B652" s="162"/>
      <c r="D652" s="149" t="s">
        <v>182</v>
      </c>
      <c r="E652" s="163" t="s">
        <v>19</v>
      </c>
      <c r="F652" s="164" t="s">
        <v>185</v>
      </c>
      <c r="H652" s="165">
        <v>27.6</v>
      </c>
      <c r="I652" s="166"/>
      <c r="L652" s="162"/>
      <c r="M652" s="167"/>
      <c r="U652" s="168"/>
      <c r="AT652" s="163" t="s">
        <v>182</v>
      </c>
      <c r="AU652" s="163" t="s">
        <v>84</v>
      </c>
      <c r="AV652" s="14" t="s">
        <v>179</v>
      </c>
      <c r="AW652" s="14" t="s">
        <v>37</v>
      </c>
      <c r="AX652" s="14" t="s">
        <v>82</v>
      </c>
      <c r="AY652" s="163" t="s">
        <v>172</v>
      </c>
    </row>
    <row r="653" spans="2:65" s="1" customFormat="1" ht="16.5" customHeight="1">
      <c r="B653" s="33"/>
      <c r="C653" s="179" t="s">
        <v>633</v>
      </c>
      <c r="D653" s="179" t="s">
        <v>836</v>
      </c>
      <c r="E653" s="180" t="s">
        <v>1201</v>
      </c>
      <c r="F653" s="181" t="s">
        <v>1202</v>
      </c>
      <c r="G653" s="182" t="s">
        <v>177</v>
      </c>
      <c r="H653" s="183">
        <v>28.98</v>
      </c>
      <c r="I653" s="184"/>
      <c r="J653" s="185">
        <f>ROUND(I653*H653,2)</f>
        <v>0</v>
      </c>
      <c r="K653" s="181" t="s">
        <v>178</v>
      </c>
      <c r="L653" s="186"/>
      <c r="M653" s="187" t="s">
        <v>19</v>
      </c>
      <c r="N653" s="188" t="s">
        <v>46</v>
      </c>
      <c r="P653" s="140">
        <f>O653*H653</f>
        <v>0</v>
      </c>
      <c r="Q653" s="140">
        <v>0</v>
      </c>
      <c r="R653" s="140">
        <f>Q653*H653</f>
        <v>0</v>
      </c>
      <c r="S653" s="140">
        <v>0</v>
      </c>
      <c r="T653" s="140">
        <f>S653*H653</f>
        <v>0</v>
      </c>
      <c r="U653" s="141" t="s">
        <v>19</v>
      </c>
      <c r="AR653" s="142" t="s">
        <v>198</v>
      </c>
      <c r="AT653" s="142" t="s">
        <v>836</v>
      </c>
      <c r="AU653" s="142" t="s">
        <v>84</v>
      </c>
      <c r="AY653" s="18" t="s">
        <v>172</v>
      </c>
      <c r="BE653" s="143">
        <f>IF(N653="základní",J653,0)</f>
        <v>0</v>
      </c>
      <c r="BF653" s="143">
        <f>IF(N653="snížená",J653,0)</f>
        <v>0</v>
      </c>
      <c r="BG653" s="143">
        <f>IF(N653="zákl. přenesená",J653,0)</f>
        <v>0</v>
      </c>
      <c r="BH653" s="143">
        <f>IF(N653="sníž. přenesená",J653,0)</f>
        <v>0</v>
      </c>
      <c r="BI653" s="143">
        <f>IF(N653="nulová",J653,0)</f>
        <v>0</v>
      </c>
      <c r="BJ653" s="18" t="s">
        <v>82</v>
      </c>
      <c r="BK653" s="143">
        <f>ROUND(I653*H653,2)</f>
        <v>0</v>
      </c>
      <c r="BL653" s="18" t="s">
        <v>179</v>
      </c>
      <c r="BM653" s="142" t="s">
        <v>635</v>
      </c>
    </row>
    <row r="654" spans="2:65" s="13" customFormat="1">
      <c r="B654" s="155"/>
      <c r="D654" s="149" t="s">
        <v>182</v>
      </c>
      <c r="E654" s="156" t="s">
        <v>19</v>
      </c>
      <c r="F654" s="157" t="s">
        <v>1203</v>
      </c>
      <c r="H654" s="158">
        <v>28.98</v>
      </c>
      <c r="I654" s="159"/>
      <c r="L654" s="155"/>
      <c r="M654" s="160"/>
      <c r="U654" s="161"/>
      <c r="AT654" s="156" t="s">
        <v>182</v>
      </c>
      <c r="AU654" s="156" t="s">
        <v>84</v>
      </c>
      <c r="AV654" s="13" t="s">
        <v>84</v>
      </c>
      <c r="AW654" s="13" t="s">
        <v>37</v>
      </c>
      <c r="AX654" s="13" t="s">
        <v>75</v>
      </c>
      <c r="AY654" s="156" t="s">
        <v>172</v>
      </c>
    </row>
    <row r="655" spans="2:65" s="14" customFormat="1">
      <c r="B655" s="162"/>
      <c r="D655" s="149" t="s">
        <v>182</v>
      </c>
      <c r="E655" s="163" t="s">
        <v>19</v>
      </c>
      <c r="F655" s="164" t="s">
        <v>185</v>
      </c>
      <c r="H655" s="165">
        <v>28.98</v>
      </c>
      <c r="I655" s="166"/>
      <c r="L655" s="162"/>
      <c r="M655" s="167"/>
      <c r="U655" s="168"/>
      <c r="AT655" s="163" t="s">
        <v>182</v>
      </c>
      <c r="AU655" s="163" t="s">
        <v>84</v>
      </c>
      <c r="AV655" s="14" t="s">
        <v>179</v>
      </c>
      <c r="AW655" s="14" t="s">
        <v>37</v>
      </c>
      <c r="AX655" s="14" t="s">
        <v>82</v>
      </c>
      <c r="AY655" s="163" t="s">
        <v>172</v>
      </c>
    </row>
    <row r="656" spans="2:65" s="1" customFormat="1" ht="24.2" customHeight="1">
      <c r="B656" s="33"/>
      <c r="C656" s="131" t="s">
        <v>444</v>
      </c>
      <c r="D656" s="131" t="s">
        <v>174</v>
      </c>
      <c r="E656" s="132" t="s">
        <v>1204</v>
      </c>
      <c r="F656" s="133" t="s">
        <v>1205</v>
      </c>
      <c r="G656" s="134" t="s">
        <v>177</v>
      </c>
      <c r="H656" s="135">
        <v>27.6</v>
      </c>
      <c r="I656" s="136"/>
      <c r="J656" s="137">
        <f>ROUND(I656*H656,2)</f>
        <v>0</v>
      </c>
      <c r="K656" s="133" t="s">
        <v>178</v>
      </c>
      <c r="L656" s="33"/>
      <c r="M656" s="138" t="s">
        <v>19</v>
      </c>
      <c r="N656" s="139" t="s">
        <v>46</v>
      </c>
      <c r="P656" s="140">
        <f>O656*H656</f>
        <v>0</v>
      </c>
      <c r="Q656" s="140">
        <v>0</v>
      </c>
      <c r="R656" s="140">
        <f>Q656*H656</f>
        <v>0</v>
      </c>
      <c r="S656" s="140">
        <v>0</v>
      </c>
      <c r="T656" s="140">
        <f>S656*H656</f>
        <v>0</v>
      </c>
      <c r="U656" s="141" t="s">
        <v>19</v>
      </c>
      <c r="AR656" s="142" t="s">
        <v>179</v>
      </c>
      <c r="AT656" s="142" t="s">
        <v>174</v>
      </c>
      <c r="AU656" s="142" t="s">
        <v>84</v>
      </c>
      <c r="AY656" s="18" t="s">
        <v>172</v>
      </c>
      <c r="BE656" s="143">
        <f>IF(N656="základní",J656,0)</f>
        <v>0</v>
      </c>
      <c r="BF656" s="143">
        <f>IF(N656="snížená",J656,0)</f>
        <v>0</v>
      </c>
      <c r="BG656" s="143">
        <f>IF(N656="zákl. přenesená",J656,0)</f>
        <v>0</v>
      </c>
      <c r="BH656" s="143">
        <f>IF(N656="sníž. přenesená",J656,0)</f>
        <v>0</v>
      </c>
      <c r="BI656" s="143">
        <f>IF(N656="nulová",J656,0)</f>
        <v>0</v>
      </c>
      <c r="BJ656" s="18" t="s">
        <v>82</v>
      </c>
      <c r="BK656" s="143">
        <f>ROUND(I656*H656,2)</f>
        <v>0</v>
      </c>
      <c r="BL656" s="18" t="s">
        <v>179</v>
      </c>
      <c r="BM656" s="142" t="s">
        <v>641</v>
      </c>
    </row>
    <row r="657" spans="2:65" s="1" customFormat="1">
      <c r="B657" s="33"/>
      <c r="D657" s="144" t="s">
        <v>180</v>
      </c>
      <c r="F657" s="145" t="s">
        <v>1206</v>
      </c>
      <c r="I657" s="146"/>
      <c r="L657" s="33"/>
      <c r="M657" s="147"/>
      <c r="U657" s="54"/>
      <c r="AT657" s="18" t="s">
        <v>180</v>
      </c>
      <c r="AU657" s="18" t="s">
        <v>84</v>
      </c>
    </row>
    <row r="658" spans="2:65" s="12" customFormat="1">
      <c r="B658" s="148"/>
      <c r="D658" s="149" t="s">
        <v>182</v>
      </c>
      <c r="E658" s="150" t="s">
        <v>19</v>
      </c>
      <c r="F658" s="151" t="s">
        <v>1200</v>
      </c>
      <c r="H658" s="150" t="s">
        <v>19</v>
      </c>
      <c r="I658" s="152"/>
      <c r="L658" s="148"/>
      <c r="M658" s="153"/>
      <c r="U658" s="154"/>
      <c r="AT658" s="150" t="s">
        <v>182</v>
      </c>
      <c r="AU658" s="150" t="s">
        <v>84</v>
      </c>
      <c r="AV658" s="12" t="s">
        <v>82</v>
      </c>
      <c r="AW658" s="12" t="s">
        <v>37</v>
      </c>
      <c r="AX658" s="12" t="s">
        <v>75</v>
      </c>
      <c r="AY658" s="150" t="s">
        <v>172</v>
      </c>
    </row>
    <row r="659" spans="2:65" s="13" customFormat="1">
      <c r="B659" s="155"/>
      <c r="D659" s="149" t="s">
        <v>182</v>
      </c>
      <c r="E659" s="156" t="s">
        <v>19</v>
      </c>
      <c r="F659" s="157" t="s">
        <v>1196</v>
      </c>
      <c r="H659" s="158">
        <v>27.6</v>
      </c>
      <c r="I659" s="159"/>
      <c r="L659" s="155"/>
      <c r="M659" s="160"/>
      <c r="U659" s="161"/>
      <c r="AT659" s="156" t="s">
        <v>182</v>
      </c>
      <c r="AU659" s="156" t="s">
        <v>84</v>
      </c>
      <c r="AV659" s="13" t="s">
        <v>84</v>
      </c>
      <c r="AW659" s="13" t="s">
        <v>37</v>
      </c>
      <c r="AX659" s="13" t="s">
        <v>75</v>
      </c>
      <c r="AY659" s="156" t="s">
        <v>172</v>
      </c>
    </row>
    <row r="660" spans="2:65" s="14" customFormat="1">
      <c r="B660" s="162"/>
      <c r="D660" s="149" t="s">
        <v>182</v>
      </c>
      <c r="E660" s="163" t="s">
        <v>19</v>
      </c>
      <c r="F660" s="164" t="s">
        <v>185</v>
      </c>
      <c r="H660" s="165">
        <v>27.6</v>
      </c>
      <c r="I660" s="166"/>
      <c r="L660" s="162"/>
      <c r="M660" s="167"/>
      <c r="U660" s="168"/>
      <c r="AT660" s="163" t="s">
        <v>182</v>
      </c>
      <c r="AU660" s="163" t="s">
        <v>84</v>
      </c>
      <c r="AV660" s="14" t="s">
        <v>179</v>
      </c>
      <c r="AW660" s="14" t="s">
        <v>37</v>
      </c>
      <c r="AX660" s="14" t="s">
        <v>82</v>
      </c>
      <c r="AY660" s="163" t="s">
        <v>172</v>
      </c>
    </row>
    <row r="661" spans="2:65" s="1" customFormat="1" ht="24.2" customHeight="1">
      <c r="B661" s="33"/>
      <c r="C661" s="131" t="s">
        <v>645</v>
      </c>
      <c r="D661" s="131" t="s">
        <v>174</v>
      </c>
      <c r="E661" s="132" t="s">
        <v>1207</v>
      </c>
      <c r="F661" s="133" t="s">
        <v>1208</v>
      </c>
      <c r="G661" s="134" t="s">
        <v>177</v>
      </c>
      <c r="H661" s="135">
        <v>27.6</v>
      </c>
      <c r="I661" s="136"/>
      <c r="J661" s="137">
        <f>ROUND(I661*H661,2)</f>
        <v>0</v>
      </c>
      <c r="K661" s="133" t="s">
        <v>178</v>
      </c>
      <c r="L661" s="33"/>
      <c r="M661" s="138" t="s">
        <v>19</v>
      </c>
      <c r="N661" s="139" t="s">
        <v>46</v>
      </c>
      <c r="P661" s="140">
        <f>O661*H661</f>
        <v>0</v>
      </c>
      <c r="Q661" s="140">
        <v>0</v>
      </c>
      <c r="R661" s="140">
        <f>Q661*H661</f>
        <v>0</v>
      </c>
      <c r="S661" s="140">
        <v>0</v>
      </c>
      <c r="T661" s="140">
        <f>S661*H661</f>
        <v>0</v>
      </c>
      <c r="U661" s="141" t="s">
        <v>19</v>
      </c>
      <c r="AR661" s="142" t="s">
        <v>179</v>
      </c>
      <c r="AT661" s="142" t="s">
        <v>174</v>
      </c>
      <c r="AU661" s="142" t="s">
        <v>84</v>
      </c>
      <c r="AY661" s="18" t="s">
        <v>172</v>
      </c>
      <c r="BE661" s="143">
        <f>IF(N661="základní",J661,0)</f>
        <v>0</v>
      </c>
      <c r="BF661" s="143">
        <f>IF(N661="snížená",J661,0)</f>
        <v>0</v>
      </c>
      <c r="BG661" s="143">
        <f>IF(N661="zákl. přenesená",J661,0)</f>
        <v>0</v>
      </c>
      <c r="BH661" s="143">
        <f>IF(N661="sníž. přenesená",J661,0)</f>
        <v>0</v>
      </c>
      <c r="BI661" s="143">
        <f>IF(N661="nulová",J661,0)</f>
        <v>0</v>
      </c>
      <c r="BJ661" s="18" t="s">
        <v>82</v>
      </c>
      <c r="BK661" s="143">
        <f>ROUND(I661*H661,2)</f>
        <v>0</v>
      </c>
      <c r="BL661" s="18" t="s">
        <v>179</v>
      </c>
      <c r="BM661" s="142" t="s">
        <v>648</v>
      </c>
    </row>
    <row r="662" spans="2:65" s="1" customFormat="1">
      <c r="B662" s="33"/>
      <c r="D662" s="144" t="s">
        <v>180</v>
      </c>
      <c r="F662" s="145" t="s">
        <v>1209</v>
      </c>
      <c r="I662" s="146"/>
      <c r="L662" s="33"/>
      <c r="M662" s="147"/>
      <c r="U662" s="54"/>
      <c r="AT662" s="18" t="s">
        <v>180</v>
      </c>
      <c r="AU662" s="18" t="s">
        <v>84</v>
      </c>
    </row>
    <row r="663" spans="2:65" s="12" customFormat="1">
      <c r="B663" s="148"/>
      <c r="D663" s="149" t="s">
        <v>182</v>
      </c>
      <c r="E663" s="150" t="s">
        <v>19</v>
      </c>
      <c r="F663" s="151" t="s">
        <v>1200</v>
      </c>
      <c r="H663" s="150" t="s">
        <v>19</v>
      </c>
      <c r="I663" s="152"/>
      <c r="L663" s="148"/>
      <c r="M663" s="153"/>
      <c r="U663" s="154"/>
      <c r="AT663" s="150" t="s">
        <v>182</v>
      </c>
      <c r="AU663" s="150" t="s">
        <v>84</v>
      </c>
      <c r="AV663" s="12" t="s">
        <v>82</v>
      </c>
      <c r="AW663" s="12" t="s">
        <v>37</v>
      </c>
      <c r="AX663" s="12" t="s">
        <v>75</v>
      </c>
      <c r="AY663" s="150" t="s">
        <v>172</v>
      </c>
    </row>
    <row r="664" spans="2:65" s="13" customFormat="1">
      <c r="B664" s="155"/>
      <c r="D664" s="149" t="s">
        <v>182</v>
      </c>
      <c r="E664" s="156" t="s">
        <v>19</v>
      </c>
      <c r="F664" s="157" t="s">
        <v>1196</v>
      </c>
      <c r="H664" s="158">
        <v>27.6</v>
      </c>
      <c r="I664" s="159"/>
      <c r="L664" s="155"/>
      <c r="M664" s="160"/>
      <c r="U664" s="161"/>
      <c r="AT664" s="156" t="s">
        <v>182</v>
      </c>
      <c r="AU664" s="156" t="s">
        <v>84</v>
      </c>
      <c r="AV664" s="13" t="s">
        <v>84</v>
      </c>
      <c r="AW664" s="13" t="s">
        <v>37</v>
      </c>
      <c r="AX664" s="13" t="s">
        <v>75</v>
      </c>
      <c r="AY664" s="156" t="s">
        <v>172</v>
      </c>
    </row>
    <row r="665" spans="2:65" s="14" customFormat="1">
      <c r="B665" s="162"/>
      <c r="D665" s="149" t="s">
        <v>182</v>
      </c>
      <c r="E665" s="163" t="s">
        <v>19</v>
      </c>
      <c r="F665" s="164" t="s">
        <v>185</v>
      </c>
      <c r="H665" s="165">
        <v>27.6</v>
      </c>
      <c r="I665" s="166"/>
      <c r="L665" s="162"/>
      <c r="M665" s="167"/>
      <c r="U665" s="168"/>
      <c r="AT665" s="163" t="s">
        <v>182</v>
      </c>
      <c r="AU665" s="163" t="s">
        <v>84</v>
      </c>
      <c r="AV665" s="14" t="s">
        <v>179</v>
      </c>
      <c r="AW665" s="14" t="s">
        <v>37</v>
      </c>
      <c r="AX665" s="14" t="s">
        <v>82</v>
      </c>
      <c r="AY665" s="163" t="s">
        <v>172</v>
      </c>
    </row>
    <row r="666" spans="2:65" s="1" customFormat="1" ht="16.5" customHeight="1">
      <c r="B666" s="33"/>
      <c r="C666" s="131" t="s">
        <v>449</v>
      </c>
      <c r="D666" s="131" t="s">
        <v>174</v>
      </c>
      <c r="E666" s="132" t="s">
        <v>1210</v>
      </c>
      <c r="F666" s="133" t="s">
        <v>1211</v>
      </c>
      <c r="G666" s="134" t="s">
        <v>177</v>
      </c>
      <c r="H666" s="135">
        <v>1414.5250000000001</v>
      </c>
      <c r="I666" s="136"/>
      <c r="J666" s="137">
        <f>ROUND(I666*H666,2)</f>
        <v>0</v>
      </c>
      <c r="K666" s="133" t="s">
        <v>178</v>
      </c>
      <c r="L666" s="33"/>
      <c r="M666" s="138" t="s">
        <v>19</v>
      </c>
      <c r="N666" s="139" t="s">
        <v>46</v>
      </c>
      <c r="P666" s="140">
        <f>O666*H666</f>
        <v>0</v>
      </c>
      <c r="Q666" s="140">
        <v>0</v>
      </c>
      <c r="R666" s="140">
        <f>Q666*H666</f>
        <v>0</v>
      </c>
      <c r="S666" s="140">
        <v>0</v>
      </c>
      <c r="T666" s="140">
        <f>S666*H666</f>
        <v>0</v>
      </c>
      <c r="U666" s="141" t="s">
        <v>19</v>
      </c>
      <c r="AR666" s="142" t="s">
        <v>179</v>
      </c>
      <c r="AT666" s="142" t="s">
        <v>174</v>
      </c>
      <c r="AU666" s="142" t="s">
        <v>84</v>
      </c>
      <c r="AY666" s="18" t="s">
        <v>172</v>
      </c>
      <c r="BE666" s="143">
        <f>IF(N666="základní",J666,0)</f>
        <v>0</v>
      </c>
      <c r="BF666" s="143">
        <f>IF(N666="snížená",J666,0)</f>
        <v>0</v>
      </c>
      <c r="BG666" s="143">
        <f>IF(N666="zákl. přenesená",J666,0)</f>
        <v>0</v>
      </c>
      <c r="BH666" s="143">
        <f>IF(N666="sníž. přenesená",J666,0)</f>
        <v>0</v>
      </c>
      <c r="BI666" s="143">
        <f>IF(N666="nulová",J666,0)</f>
        <v>0</v>
      </c>
      <c r="BJ666" s="18" t="s">
        <v>82</v>
      </c>
      <c r="BK666" s="143">
        <f>ROUND(I666*H666,2)</f>
        <v>0</v>
      </c>
      <c r="BL666" s="18" t="s">
        <v>179</v>
      </c>
      <c r="BM666" s="142" t="s">
        <v>652</v>
      </c>
    </row>
    <row r="667" spans="2:65" s="1" customFormat="1">
      <c r="B667" s="33"/>
      <c r="D667" s="144" t="s">
        <v>180</v>
      </c>
      <c r="F667" s="145" t="s">
        <v>1212</v>
      </c>
      <c r="I667" s="146"/>
      <c r="L667" s="33"/>
      <c r="M667" s="147"/>
      <c r="U667" s="54"/>
      <c r="AT667" s="18" t="s">
        <v>180</v>
      </c>
      <c r="AU667" s="18" t="s">
        <v>84</v>
      </c>
    </row>
    <row r="668" spans="2:65" s="12" customFormat="1">
      <c r="B668" s="148"/>
      <c r="D668" s="149" t="s">
        <v>182</v>
      </c>
      <c r="E668" s="150" t="s">
        <v>19</v>
      </c>
      <c r="F668" s="151" t="s">
        <v>1213</v>
      </c>
      <c r="H668" s="150" t="s">
        <v>19</v>
      </c>
      <c r="I668" s="152"/>
      <c r="L668" s="148"/>
      <c r="M668" s="153"/>
      <c r="U668" s="154"/>
      <c r="AT668" s="150" t="s">
        <v>182</v>
      </c>
      <c r="AU668" s="150" t="s">
        <v>84</v>
      </c>
      <c r="AV668" s="12" t="s">
        <v>82</v>
      </c>
      <c r="AW668" s="12" t="s">
        <v>37</v>
      </c>
      <c r="AX668" s="12" t="s">
        <v>75</v>
      </c>
      <c r="AY668" s="150" t="s">
        <v>172</v>
      </c>
    </row>
    <row r="669" spans="2:65" s="12" customFormat="1">
      <c r="B669" s="148"/>
      <c r="D669" s="149" t="s">
        <v>182</v>
      </c>
      <c r="E669" s="150" t="s">
        <v>19</v>
      </c>
      <c r="F669" s="151" t="s">
        <v>1214</v>
      </c>
      <c r="H669" s="150" t="s">
        <v>19</v>
      </c>
      <c r="I669" s="152"/>
      <c r="L669" s="148"/>
      <c r="M669" s="153"/>
      <c r="U669" s="154"/>
      <c r="AT669" s="150" t="s">
        <v>182</v>
      </c>
      <c r="AU669" s="150" t="s">
        <v>84</v>
      </c>
      <c r="AV669" s="12" t="s">
        <v>82</v>
      </c>
      <c r="AW669" s="12" t="s">
        <v>37</v>
      </c>
      <c r="AX669" s="12" t="s">
        <v>75</v>
      </c>
      <c r="AY669" s="150" t="s">
        <v>172</v>
      </c>
    </row>
    <row r="670" spans="2:65" s="13" customFormat="1">
      <c r="B670" s="155"/>
      <c r="D670" s="149" t="s">
        <v>182</v>
      </c>
      <c r="E670" s="156" t="s">
        <v>19</v>
      </c>
      <c r="F670" s="157" t="s">
        <v>1215</v>
      </c>
      <c r="H670" s="158">
        <v>262.70100000000002</v>
      </c>
      <c r="I670" s="159"/>
      <c r="L670" s="155"/>
      <c r="M670" s="160"/>
      <c r="U670" s="161"/>
      <c r="AT670" s="156" t="s">
        <v>182</v>
      </c>
      <c r="AU670" s="156" t="s">
        <v>84</v>
      </c>
      <c r="AV670" s="13" t="s">
        <v>84</v>
      </c>
      <c r="AW670" s="13" t="s">
        <v>37</v>
      </c>
      <c r="AX670" s="13" t="s">
        <v>75</v>
      </c>
      <c r="AY670" s="156" t="s">
        <v>172</v>
      </c>
    </row>
    <row r="671" spans="2:65" s="13" customFormat="1">
      <c r="B671" s="155"/>
      <c r="D671" s="149" t="s">
        <v>182</v>
      </c>
      <c r="E671" s="156" t="s">
        <v>19</v>
      </c>
      <c r="F671" s="157" t="s">
        <v>1216</v>
      </c>
      <c r="H671" s="158">
        <v>348.375</v>
      </c>
      <c r="I671" s="159"/>
      <c r="L671" s="155"/>
      <c r="M671" s="160"/>
      <c r="U671" s="161"/>
      <c r="AT671" s="156" t="s">
        <v>182</v>
      </c>
      <c r="AU671" s="156" t="s">
        <v>84</v>
      </c>
      <c r="AV671" s="13" t="s">
        <v>84</v>
      </c>
      <c r="AW671" s="13" t="s">
        <v>37</v>
      </c>
      <c r="AX671" s="13" t="s">
        <v>75</v>
      </c>
      <c r="AY671" s="156" t="s">
        <v>172</v>
      </c>
    </row>
    <row r="672" spans="2:65" s="13" customFormat="1">
      <c r="B672" s="155"/>
      <c r="D672" s="149" t="s">
        <v>182</v>
      </c>
      <c r="E672" s="156" t="s">
        <v>19</v>
      </c>
      <c r="F672" s="157" t="s">
        <v>1217</v>
      </c>
      <c r="H672" s="158">
        <v>242.52</v>
      </c>
      <c r="I672" s="159"/>
      <c r="L672" s="155"/>
      <c r="M672" s="160"/>
      <c r="U672" s="161"/>
      <c r="AT672" s="156" t="s">
        <v>182</v>
      </c>
      <c r="AU672" s="156" t="s">
        <v>84</v>
      </c>
      <c r="AV672" s="13" t="s">
        <v>84</v>
      </c>
      <c r="AW672" s="13" t="s">
        <v>37</v>
      </c>
      <c r="AX672" s="13" t="s">
        <v>75</v>
      </c>
      <c r="AY672" s="156" t="s">
        <v>172</v>
      </c>
    </row>
    <row r="673" spans="2:51" s="13" customFormat="1">
      <c r="B673" s="155"/>
      <c r="D673" s="149" t="s">
        <v>182</v>
      </c>
      <c r="E673" s="156" t="s">
        <v>19</v>
      </c>
      <c r="F673" s="157" t="s">
        <v>1218</v>
      </c>
      <c r="H673" s="158">
        <v>639.17899999999997</v>
      </c>
      <c r="I673" s="159"/>
      <c r="L673" s="155"/>
      <c r="M673" s="160"/>
      <c r="U673" s="161"/>
      <c r="AT673" s="156" t="s">
        <v>182</v>
      </c>
      <c r="AU673" s="156" t="s">
        <v>84</v>
      </c>
      <c r="AV673" s="13" t="s">
        <v>84</v>
      </c>
      <c r="AW673" s="13" t="s">
        <v>37</v>
      </c>
      <c r="AX673" s="13" t="s">
        <v>75</v>
      </c>
      <c r="AY673" s="156" t="s">
        <v>172</v>
      </c>
    </row>
    <row r="674" spans="2:51" s="13" customFormat="1">
      <c r="B674" s="155"/>
      <c r="D674" s="149" t="s">
        <v>182</v>
      </c>
      <c r="E674" s="156" t="s">
        <v>19</v>
      </c>
      <c r="F674" s="157" t="s">
        <v>1219</v>
      </c>
      <c r="H674" s="158">
        <v>55.88</v>
      </c>
      <c r="I674" s="159"/>
      <c r="L674" s="155"/>
      <c r="M674" s="160"/>
      <c r="U674" s="161"/>
      <c r="AT674" s="156" t="s">
        <v>182</v>
      </c>
      <c r="AU674" s="156" t="s">
        <v>84</v>
      </c>
      <c r="AV674" s="13" t="s">
        <v>84</v>
      </c>
      <c r="AW674" s="13" t="s">
        <v>37</v>
      </c>
      <c r="AX674" s="13" t="s">
        <v>75</v>
      </c>
      <c r="AY674" s="156" t="s">
        <v>172</v>
      </c>
    </row>
    <row r="675" spans="2:51" s="13" customFormat="1">
      <c r="B675" s="155"/>
      <c r="D675" s="149" t="s">
        <v>182</v>
      </c>
      <c r="E675" s="156" t="s">
        <v>19</v>
      </c>
      <c r="F675" s="157" t="s">
        <v>1220</v>
      </c>
      <c r="H675" s="158">
        <v>-40.231000000000002</v>
      </c>
      <c r="I675" s="159"/>
      <c r="L675" s="155"/>
      <c r="M675" s="160"/>
      <c r="U675" s="161"/>
      <c r="AT675" s="156" t="s">
        <v>182</v>
      </c>
      <c r="AU675" s="156" t="s">
        <v>84</v>
      </c>
      <c r="AV675" s="13" t="s">
        <v>84</v>
      </c>
      <c r="AW675" s="13" t="s">
        <v>37</v>
      </c>
      <c r="AX675" s="13" t="s">
        <v>75</v>
      </c>
      <c r="AY675" s="156" t="s">
        <v>172</v>
      </c>
    </row>
    <row r="676" spans="2:51" s="13" customFormat="1">
      <c r="B676" s="155"/>
      <c r="D676" s="149" t="s">
        <v>182</v>
      </c>
      <c r="E676" s="156" t="s">
        <v>19</v>
      </c>
      <c r="F676" s="157" t="s">
        <v>1221</v>
      </c>
      <c r="H676" s="158">
        <v>-276.541</v>
      </c>
      <c r="I676" s="159"/>
      <c r="L676" s="155"/>
      <c r="M676" s="160"/>
      <c r="U676" s="161"/>
      <c r="AT676" s="156" t="s">
        <v>182</v>
      </c>
      <c r="AU676" s="156" t="s">
        <v>84</v>
      </c>
      <c r="AV676" s="13" t="s">
        <v>84</v>
      </c>
      <c r="AW676" s="13" t="s">
        <v>37</v>
      </c>
      <c r="AX676" s="13" t="s">
        <v>75</v>
      </c>
      <c r="AY676" s="156" t="s">
        <v>172</v>
      </c>
    </row>
    <row r="677" spans="2:51" s="15" customFormat="1">
      <c r="B677" s="169"/>
      <c r="D677" s="149" t="s">
        <v>182</v>
      </c>
      <c r="E677" s="170" t="s">
        <v>19</v>
      </c>
      <c r="F677" s="171" t="s">
        <v>248</v>
      </c>
      <c r="H677" s="172">
        <v>1231.883</v>
      </c>
      <c r="I677" s="173"/>
      <c r="L677" s="169"/>
      <c r="M677" s="174"/>
      <c r="U677" s="175"/>
      <c r="AT677" s="170" t="s">
        <v>182</v>
      </c>
      <c r="AU677" s="170" t="s">
        <v>84</v>
      </c>
      <c r="AV677" s="15" t="s">
        <v>92</v>
      </c>
      <c r="AW677" s="15" t="s">
        <v>37</v>
      </c>
      <c r="AX677" s="15" t="s">
        <v>75</v>
      </c>
      <c r="AY677" s="170" t="s">
        <v>172</v>
      </c>
    </row>
    <row r="678" spans="2:51" s="12" customFormat="1">
      <c r="B678" s="148"/>
      <c r="D678" s="149" t="s">
        <v>182</v>
      </c>
      <c r="E678" s="150" t="s">
        <v>19</v>
      </c>
      <c r="F678" s="151" t="s">
        <v>1222</v>
      </c>
      <c r="H678" s="150" t="s">
        <v>19</v>
      </c>
      <c r="I678" s="152"/>
      <c r="L678" s="148"/>
      <c r="M678" s="153"/>
      <c r="U678" s="154"/>
      <c r="AT678" s="150" t="s">
        <v>182</v>
      </c>
      <c r="AU678" s="150" t="s">
        <v>84</v>
      </c>
      <c r="AV678" s="12" t="s">
        <v>82</v>
      </c>
      <c r="AW678" s="12" t="s">
        <v>37</v>
      </c>
      <c r="AX678" s="12" t="s">
        <v>75</v>
      </c>
      <c r="AY678" s="150" t="s">
        <v>172</v>
      </c>
    </row>
    <row r="679" spans="2:51" s="12" customFormat="1">
      <c r="B679" s="148"/>
      <c r="D679" s="149" t="s">
        <v>182</v>
      </c>
      <c r="E679" s="150" t="s">
        <v>19</v>
      </c>
      <c r="F679" s="151" t="s">
        <v>244</v>
      </c>
      <c r="H679" s="150" t="s">
        <v>19</v>
      </c>
      <c r="I679" s="152"/>
      <c r="L679" s="148"/>
      <c r="M679" s="153"/>
      <c r="U679" s="154"/>
      <c r="AT679" s="150" t="s">
        <v>182</v>
      </c>
      <c r="AU679" s="150" t="s">
        <v>84</v>
      </c>
      <c r="AV679" s="12" t="s">
        <v>82</v>
      </c>
      <c r="AW679" s="12" t="s">
        <v>37</v>
      </c>
      <c r="AX679" s="12" t="s">
        <v>75</v>
      </c>
      <c r="AY679" s="150" t="s">
        <v>172</v>
      </c>
    </row>
    <row r="680" spans="2:51" s="13" customFormat="1">
      <c r="B680" s="155"/>
      <c r="D680" s="149" t="s">
        <v>182</v>
      </c>
      <c r="E680" s="156" t="s">
        <v>19</v>
      </c>
      <c r="F680" s="157" t="s">
        <v>1223</v>
      </c>
      <c r="H680" s="158">
        <v>1.92</v>
      </c>
      <c r="I680" s="159"/>
      <c r="L680" s="155"/>
      <c r="M680" s="160"/>
      <c r="U680" s="161"/>
      <c r="AT680" s="156" t="s">
        <v>182</v>
      </c>
      <c r="AU680" s="156" t="s">
        <v>84</v>
      </c>
      <c r="AV680" s="13" t="s">
        <v>84</v>
      </c>
      <c r="AW680" s="13" t="s">
        <v>37</v>
      </c>
      <c r="AX680" s="13" t="s">
        <v>75</v>
      </c>
      <c r="AY680" s="156" t="s">
        <v>172</v>
      </c>
    </row>
    <row r="681" spans="2:51" s="13" customFormat="1">
      <c r="B681" s="155"/>
      <c r="D681" s="149" t="s">
        <v>182</v>
      </c>
      <c r="E681" s="156" t="s">
        <v>19</v>
      </c>
      <c r="F681" s="157" t="s">
        <v>1224</v>
      </c>
      <c r="H681" s="158">
        <v>18</v>
      </c>
      <c r="I681" s="159"/>
      <c r="L681" s="155"/>
      <c r="M681" s="160"/>
      <c r="U681" s="161"/>
      <c r="AT681" s="156" t="s">
        <v>182</v>
      </c>
      <c r="AU681" s="156" t="s">
        <v>84</v>
      </c>
      <c r="AV681" s="13" t="s">
        <v>84</v>
      </c>
      <c r="AW681" s="13" t="s">
        <v>37</v>
      </c>
      <c r="AX681" s="13" t="s">
        <v>75</v>
      </c>
      <c r="AY681" s="156" t="s">
        <v>172</v>
      </c>
    </row>
    <row r="682" spans="2:51" s="13" customFormat="1">
      <c r="B682" s="155"/>
      <c r="D682" s="149" t="s">
        <v>182</v>
      </c>
      <c r="E682" s="156" t="s">
        <v>19</v>
      </c>
      <c r="F682" s="157" t="s">
        <v>1225</v>
      </c>
      <c r="H682" s="158">
        <v>3.7440000000000002</v>
      </c>
      <c r="I682" s="159"/>
      <c r="L682" s="155"/>
      <c r="M682" s="160"/>
      <c r="U682" s="161"/>
      <c r="AT682" s="156" t="s">
        <v>182</v>
      </c>
      <c r="AU682" s="156" t="s">
        <v>84</v>
      </c>
      <c r="AV682" s="13" t="s">
        <v>84</v>
      </c>
      <c r="AW682" s="13" t="s">
        <v>37</v>
      </c>
      <c r="AX682" s="13" t="s">
        <v>75</v>
      </c>
      <c r="AY682" s="156" t="s">
        <v>172</v>
      </c>
    </row>
    <row r="683" spans="2:51" s="13" customFormat="1">
      <c r="B683" s="155"/>
      <c r="D683" s="149" t="s">
        <v>182</v>
      </c>
      <c r="E683" s="156" t="s">
        <v>19</v>
      </c>
      <c r="F683" s="157" t="s">
        <v>1226</v>
      </c>
      <c r="H683" s="158">
        <v>5.04</v>
      </c>
      <c r="I683" s="159"/>
      <c r="L683" s="155"/>
      <c r="M683" s="160"/>
      <c r="U683" s="161"/>
      <c r="AT683" s="156" t="s">
        <v>182</v>
      </c>
      <c r="AU683" s="156" t="s">
        <v>84</v>
      </c>
      <c r="AV683" s="13" t="s">
        <v>84</v>
      </c>
      <c r="AW683" s="13" t="s">
        <v>37</v>
      </c>
      <c r="AX683" s="13" t="s">
        <v>75</v>
      </c>
      <c r="AY683" s="156" t="s">
        <v>172</v>
      </c>
    </row>
    <row r="684" spans="2:51" s="13" customFormat="1">
      <c r="B684" s="155"/>
      <c r="D684" s="149" t="s">
        <v>182</v>
      </c>
      <c r="E684" s="156" t="s">
        <v>19</v>
      </c>
      <c r="F684" s="157" t="s">
        <v>1227</v>
      </c>
      <c r="H684" s="158">
        <v>2.88</v>
      </c>
      <c r="I684" s="159"/>
      <c r="L684" s="155"/>
      <c r="M684" s="160"/>
      <c r="U684" s="161"/>
      <c r="AT684" s="156" t="s">
        <v>182</v>
      </c>
      <c r="AU684" s="156" t="s">
        <v>84</v>
      </c>
      <c r="AV684" s="13" t="s">
        <v>84</v>
      </c>
      <c r="AW684" s="13" t="s">
        <v>37</v>
      </c>
      <c r="AX684" s="13" t="s">
        <v>75</v>
      </c>
      <c r="AY684" s="156" t="s">
        <v>172</v>
      </c>
    </row>
    <row r="685" spans="2:51" s="13" customFormat="1">
      <c r="B685" s="155"/>
      <c r="D685" s="149" t="s">
        <v>182</v>
      </c>
      <c r="E685" s="156" t="s">
        <v>19</v>
      </c>
      <c r="F685" s="157" t="s">
        <v>1228</v>
      </c>
      <c r="H685" s="158">
        <v>0.72</v>
      </c>
      <c r="I685" s="159"/>
      <c r="L685" s="155"/>
      <c r="M685" s="160"/>
      <c r="U685" s="161"/>
      <c r="AT685" s="156" t="s">
        <v>182</v>
      </c>
      <c r="AU685" s="156" t="s">
        <v>84</v>
      </c>
      <c r="AV685" s="13" t="s">
        <v>84</v>
      </c>
      <c r="AW685" s="13" t="s">
        <v>37</v>
      </c>
      <c r="AX685" s="13" t="s">
        <v>75</v>
      </c>
      <c r="AY685" s="156" t="s">
        <v>172</v>
      </c>
    </row>
    <row r="686" spans="2:51" s="13" customFormat="1">
      <c r="B686" s="155"/>
      <c r="D686" s="149" t="s">
        <v>182</v>
      </c>
      <c r="E686" s="156" t="s">
        <v>19</v>
      </c>
      <c r="F686" s="157" t="s">
        <v>1229</v>
      </c>
      <c r="H686" s="158">
        <v>0.84</v>
      </c>
      <c r="I686" s="159"/>
      <c r="L686" s="155"/>
      <c r="M686" s="160"/>
      <c r="U686" s="161"/>
      <c r="AT686" s="156" t="s">
        <v>182</v>
      </c>
      <c r="AU686" s="156" t="s">
        <v>84</v>
      </c>
      <c r="AV686" s="13" t="s">
        <v>84</v>
      </c>
      <c r="AW686" s="13" t="s">
        <v>37</v>
      </c>
      <c r="AX686" s="13" t="s">
        <v>75</v>
      </c>
      <c r="AY686" s="156" t="s">
        <v>172</v>
      </c>
    </row>
    <row r="687" spans="2:51" s="12" customFormat="1">
      <c r="B687" s="148"/>
      <c r="D687" s="149" t="s">
        <v>182</v>
      </c>
      <c r="E687" s="150" t="s">
        <v>19</v>
      </c>
      <c r="F687" s="151" t="s">
        <v>249</v>
      </c>
      <c r="H687" s="150" t="s">
        <v>19</v>
      </c>
      <c r="I687" s="152"/>
      <c r="L687" s="148"/>
      <c r="M687" s="153"/>
      <c r="U687" s="154"/>
      <c r="AT687" s="150" t="s">
        <v>182</v>
      </c>
      <c r="AU687" s="150" t="s">
        <v>84</v>
      </c>
      <c r="AV687" s="12" t="s">
        <v>82</v>
      </c>
      <c r="AW687" s="12" t="s">
        <v>37</v>
      </c>
      <c r="AX687" s="12" t="s">
        <v>75</v>
      </c>
      <c r="AY687" s="150" t="s">
        <v>172</v>
      </c>
    </row>
    <row r="688" spans="2:51" s="13" customFormat="1">
      <c r="B688" s="155"/>
      <c r="D688" s="149" t="s">
        <v>182</v>
      </c>
      <c r="E688" s="156" t="s">
        <v>19</v>
      </c>
      <c r="F688" s="157" t="s">
        <v>1230</v>
      </c>
      <c r="H688" s="158">
        <v>48.008000000000003</v>
      </c>
      <c r="I688" s="159"/>
      <c r="L688" s="155"/>
      <c r="M688" s="160"/>
      <c r="U688" s="161"/>
      <c r="AT688" s="156" t="s">
        <v>182</v>
      </c>
      <c r="AU688" s="156" t="s">
        <v>84</v>
      </c>
      <c r="AV688" s="13" t="s">
        <v>84</v>
      </c>
      <c r="AW688" s="13" t="s">
        <v>37</v>
      </c>
      <c r="AX688" s="13" t="s">
        <v>75</v>
      </c>
      <c r="AY688" s="156" t="s">
        <v>172</v>
      </c>
    </row>
    <row r="689" spans="2:51" s="13" customFormat="1">
      <c r="B689" s="155"/>
      <c r="D689" s="149" t="s">
        <v>182</v>
      </c>
      <c r="E689" s="156" t="s">
        <v>19</v>
      </c>
      <c r="F689" s="157" t="s">
        <v>1231</v>
      </c>
      <c r="H689" s="158">
        <v>1.292</v>
      </c>
      <c r="I689" s="159"/>
      <c r="L689" s="155"/>
      <c r="M689" s="160"/>
      <c r="U689" s="161"/>
      <c r="AT689" s="156" t="s">
        <v>182</v>
      </c>
      <c r="AU689" s="156" t="s">
        <v>84</v>
      </c>
      <c r="AV689" s="13" t="s">
        <v>84</v>
      </c>
      <c r="AW689" s="13" t="s">
        <v>37</v>
      </c>
      <c r="AX689" s="13" t="s">
        <v>75</v>
      </c>
      <c r="AY689" s="156" t="s">
        <v>172</v>
      </c>
    </row>
    <row r="690" spans="2:51" s="13" customFormat="1">
      <c r="B690" s="155"/>
      <c r="D690" s="149" t="s">
        <v>182</v>
      </c>
      <c r="E690" s="156" t="s">
        <v>19</v>
      </c>
      <c r="F690" s="157" t="s">
        <v>1232</v>
      </c>
      <c r="H690" s="158">
        <v>2.5920000000000001</v>
      </c>
      <c r="I690" s="159"/>
      <c r="L690" s="155"/>
      <c r="M690" s="160"/>
      <c r="U690" s="161"/>
      <c r="AT690" s="156" t="s">
        <v>182</v>
      </c>
      <c r="AU690" s="156" t="s">
        <v>84</v>
      </c>
      <c r="AV690" s="13" t="s">
        <v>84</v>
      </c>
      <c r="AW690" s="13" t="s">
        <v>37</v>
      </c>
      <c r="AX690" s="13" t="s">
        <v>75</v>
      </c>
      <c r="AY690" s="156" t="s">
        <v>172</v>
      </c>
    </row>
    <row r="691" spans="2:51" s="13" customFormat="1">
      <c r="B691" s="155"/>
      <c r="D691" s="149" t="s">
        <v>182</v>
      </c>
      <c r="E691" s="156" t="s">
        <v>19</v>
      </c>
      <c r="F691" s="157" t="s">
        <v>1233</v>
      </c>
      <c r="H691" s="158">
        <v>1.4</v>
      </c>
      <c r="I691" s="159"/>
      <c r="L691" s="155"/>
      <c r="M691" s="160"/>
      <c r="U691" s="161"/>
      <c r="AT691" s="156" t="s">
        <v>182</v>
      </c>
      <c r="AU691" s="156" t="s">
        <v>84</v>
      </c>
      <c r="AV691" s="13" t="s">
        <v>84</v>
      </c>
      <c r="AW691" s="13" t="s">
        <v>37</v>
      </c>
      <c r="AX691" s="13" t="s">
        <v>75</v>
      </c>
      <c r="AY691" s="156" t="s">
        <v>172</v>
      </c>
    </row>
    <row r="692" spans="2:51" s="13" customFormat="1">
      <c r="B692" s="155"/>
      <c r="D692" s="149" t="s">
        <v>182</v>
      </c>
      <c r="E692" s="156" t="s">
        <v>19</v>
      </c>
      <c r="F692" s="157" t="s">
        <v>1234</v>
      </c>
      <c r="H692" s="158">
        <v>1.5</v>
      </c>
      <c r="I692" s="159"/>
      <c r="L692" s="155"/>
      <c r="M692" s="160"/>
      <c r="U692" s="161"/>
      <c r="AT692" s="156" t="s">
        <v>182</v>
      </c>
      <c r="AU692" s="156" t="s">
        <v>84</v>
      </c>
      <c r="AV692" s="13" t="s">
        <v>84</v>
      </c>
      <c r="AW692" s="13" t="s">
        <v>37</v>
      </c>
      <c r="AX692" s="13" t="s">
        <v>75</v>
      </c>
      <c r="AY692" s="156" t="s">
        <v>172</v>
      </c>
    </row>
    <row r="693" spans="2:51" s="13" customFormat="1">
      <c r="B693" s="155"/>
      <c r="D693" s="149" t="s">
        <v>182</v>
      </c>
      <c r="E693" s="156" t="s">
        <v>19</v>
      </c>
      <c r="F693" s="157" t="s">
        <v>1235</v>
      </c>
      <c r="H693" s="158">
        <v>1.6</v>
      </c>
      <c r="I693" s="159"/>
      <c r="L693" s="155"/>
      <c r="M693" s="160"/>
      <c r="U693" s="161"/>
      <c r="AT693" s="156" t="s">
        <v>182</v>
      </c>
      <c r="AU693" s="156" t="s">
        <v>84</v>
      </c>
      <c r="AV693" s="13" t="s">
        <v>84</v>
      </c>
      <c r="AW693" s="13" t="s">
        <v>37</v>
      </c>
      <c r="AX693" s="13" t="s">
        <v>75</v>
      </c>
      <c r="AY693" s="156" t="s">
        <v>172</v>
      </c>
    </row>
    <row r="694" spans="2:51" s="13" customFormat="1">
      <c r="B694" s="155"/>
      <c r="D694" s="149" t="s">
        <v>182</v>
      </c>
      <c r="E694" s="156" t="s">
        <v>19</v>
      </c>
      <c r="F694" s="157" t="s">
        <v>1236</v>
      </c>
      <c r="H694" s="158">
        <v>6.96</v>
      </c>
      <c r="I694" s="159"/>
      <c r="L694" s="155"/>
      <c r="M694" s="160"/>
      <c r="U694" s="161"/>
      <c r="AT694" s="156" t="s">
        <v>182</v>
      </c>
      <c r="AU694" s="156" t="s">
        <v>84</v>
      </c>
      <c r="AV694" s="13" t="s">
        <v>84</v>
      </c>
      <c r="AW694" s="13" t="s">
        <v>37</v>
      </c>
      <c r="AX694" s="13" t="s">
        <v>75</v>
      </c>
      <c r="AY694" s="156" t="s">
        <v>172</v>
      </c>
    </row>
    <row r="695" spans="2:51" s="12" customFormat="1">
      <c r="B695" s="148"/>
      <c r="D695" s="149" t="s">
        <v>182</v>
      </c>
      <c r="E695" s="150" t="s">
        <v>19</v>
      </c>
      <c r="F695" s="151" t="s">
        <v>256</v>
      </c>
      <c r="H695" s="150" t="s">
        <v>19</v>
      </c>
      <c r="I695" s="152"/>
      <c r="L695" s="148"/>
      <c r="M695" s="153"/>
      <c r="U695" s="154"/>
      <c r="AT695" s="150" t="s">
        <v>182</v>
      </c>
      <c r="AU695" s="150" t="s">
        <v>84</v>
      </c>
      <c r="AV695" s="12" t="s">
        <v>82</v>
      </c>
      <c r="AW695" s="12" t="s">
        <v>37</v>
      </c>
      <c r="AX695" s="12" t="s">
        <v>75</v>
      </c>
      <c r="AY695" s="150" t="s">
        <v>172</v>
      </c>
    </row>
    <row r="696" spans="2:51" s="13" customFormat="1">
      <c r="B696" s="155"/>
      <c r="D696" s="149" t="s">
        <v>182</v>
      </c>
      <c r="E696" s="156" t="s">
        <v>19</v>
      </c>
      <c r="F696" s="157" t="s">
        <v>1237</v>
      </c>
      <c r="H696" s="158">
        <v>33.887999999999998</v>
      </c>
      <c r="I696" s="159"/>
      <c r="L696" s="155"/>
      <c r="M696" s="160"/>
      <c r="U696" s="161"/>
      <c r="AT696" s="156" t="s">
        <v>182</v>
      </c>
      <c r="AU696" s="156" t="s">
        <v>84</v>
      </c>
      <c r="AV696" s="13" t="s">
        <v>84</v>
      </c>
      <c r="AW696" s="13" t="s">
        <v>37</v>
      </c>
      <c r="AX696" s="13" t="s">
        <v>75</v>
      </c>
      <c r="AY696" s="156" t="s">
        <v>172</v>
      </c>
    </row>
    <row r="697" spans="2:51" s="13" customFormat="1">
      <c r="B697" s="155"/>
      <c r="D697" s="149" t="s">
        <v>182</v>
      </c>
      <c r="E697" s="156" t="s">
        <v>19</v>
      </c>
      <c r="F697" s="157" t="s">
        <v>1232</v>
      </c>
      <c r="H697" s="158">
        <v>2.5920000000000001</v>
      </c>
      <c r="I697" s="159"/>
      <c r="L697" s="155"/>
      <c r="M697" s="160"/>
      <c r="U697" s="161"/>
      <c r="AT697" s="156" t="s">
        <v>182</v>
      </c>
      <c r="AU697" s="156" t="s">
        <v>84</v>
      </c>
      <c r="AV697" s="13" t="s">
        <v>84</v>
      </c>
      <c r="AW697" s="13" t="s">
        <v>37</v>
      </c>
      <c r="AX697" s="13" t="s">
        <v>75</v>
      </c>
      <c r="AY697" s="156" t="s">
        <v>172</v>
      </c>
    </row>
    <row r="698" spans="2:51" s="15" customFormat="1">
      <c r="B698" s="169"/>
      <c r="D698" s="149" t="s">
        <v>182</v>
      </c>
      <c r="E698" s="170" t="s">
        <v>19</v>
      </c>
      <c r="F698" s="171" t="s">
        <v>248</v>
      </c>
      <c r="H698" s="172">
        <v>132.976</v>
      </c>
      <c r="I698" s="173"/>
      <c r="L698" s="169"/>
      <c r="M698" s="174"/>
      <c r="U698" s="175"/>
      <c r="AT698" s="170" t="s">
        <v>182</v>
      </c>
      <c r="AU698" s="170" t="s">
        <v>84</v>
      </c>
      <c r="AV698" s="15" t="s">
        <v>92</v>
      </c>
      <c r="AW698" s="15" t="s">
        <v>37</v>
      </c>
      <c r="AX698" s="15" t="s">
        <v>75</v>
      </c>
      <c r="AY698" s="170" t="s">
        <v>172</v>
      </c>
    </row>
    <row r="699" spans="2:51" s="12" customFormat="1">
      <c r="B699" s="148"/>
      <c r="D699" s="149" t="s">
        <v>182</v>
      </c>
      <c r="E699" s="150" t="s">
        <v>19</v>
      </c>
      <c r="F699" s="151" t="s">
        <v>1238</v>
      </c>
      <c r="H699" s="150" t="s">
        <v>19</v>
      </c>
      <c r="I699" s="152"/>
      <c r="L699" s="148"/>
      <c r="M699" s="153"/>
      <c r="U699" s="154"/>
      <c r="AT699" s="150" t="s">
        <v>182</v>
      </c>
      <c r="AU699" s="150" t="s">
        <v>84</v>
      </c>
      <c r="AV699" s="12" t="s">
        <v>82</v>
      </c>
      <c r="AW699" s="12" t="s">
        <v>37</v>
      </c>
      <c r="AX699" s="12" t="s">
        <v>75</v>
      </c>
      <c r="AY699" s="150" t="s">
        <v>172</v>
      </c>
    </row>
    <row r="700" spans="2:51" s="13" customFormat="1">
      <c r="B700" s="155"/>
      <c r="D700" s="149" t="s">
        <v>182</v>
      </c>
      <c r="E700" s="156" t="s">
        <v>19</v>
      </c>
      <c r="F700" s="157" t="s">
        <v>1239</v>
      </c>
      <c r="H700" s="158">
        <v>39.06</v>
      </c>
      <c r="I700" s="159"/>
      <c r="L700" s="155"/>
      <c r="M700" s="160"/>
      <c r="U700" s="161"/>
      <c r="AT700" s="156" t="s">
        <v>182</v>
      </c>
      <c r="AU700" s="156" t="s">
        <v>84</v>
      </c>
      <c r="AV700" s="13" t="s">
        <v>84</v>
      </c>
      <c r="AW700" s="13" t="s">
        <v>37</v>
      </c>
      <c r="AX700" s="13" t="s">
        <v>75</v>
      </c>
      <c r="AY700" s="156" t="s">
        <v>172</v>
      </c>
    </row>
    <row r="701" spans="2:51" s="13" customFormat="1">
      <c r="B701" s="155"/>
      <c r="D701" s="149" t="s">
        <v>182</v>
      </c>
      <c r="E701" s="156" t="s">
        <v>19</v>
      </c>
      <c r="F701" s="157" t="s">
        <v>1240</v>
      </c>
      <c r="H701" s="158">
        <v>1.0960000000000001</v>
      </c>
      <c r="I701" s="159"/>
      <c r="L701" s="155"/>
      <c r="M701" s="160"/>
      <c r="U701" s="161"/>
      <c r="AT701" s="156" t="s">
        <v>182</v>
      </c>
      <c r="AU701" s="156" t="s">
        <v>84</v>
      </c>
      <c r="AV701" s="13" t="s">
        <v>84</v>
      </c>
      <c r="AW701" s="13" t="s">
        <v>37</v>
      </c>
      <c r="AX701" s="13" t="s">
        <v>75</v>
      </c>
      <c r="AY701" s="156" t="s">
        <v>172</v>
      </c>
    </row>
    <row r="702" spans="2:51" s="13" customFormat="1">
      <c r="B702" s="155"/>
      <c r="D702" s="149" t="s">
        <v>182</v>
      </c>
      <c r="E702" s="156" t="s">
        <v>19</v>
      </c>
      <c r="F702" s="157" t="s">
        <v>1241</v>
      </c>
      <c r="H702" s="158">
        <v>1.1279999999999999</v>
      </c>
      <c r="I702" s="159"/>
      <c r="L702" s="155"/>
      <c r="M702" s="160"/>
      <c r="U702" s="161"/>
      <c r="AT702" s="156" t="s">
        <v>182</v>
      </c>
      <c r="AU702" s="156" t="s">
        <v>84</v>
      </c>
      <c r="AV702" s="13" t="s">
        <v>84</v>
      </c>
      <c r="AW702" s="13" t="s">
        <v>37</v>
      </c>
      <c r="AX702" s="13" t="s">
        <v>75</v>
      </c>
      <c r="AY702" s="156" t="s">
        <v>172</v>
      </c>
    </row>
    <row r="703" spans="2:51" s="13" customFormat="1">
      <c r="B703" s="155"/>
      <c r="D703" s="149" t="s">
        <v>182</v>
      </c>
      <c r="E703" s="156" t="s">
        <v>19</v>
      </c>
      <c r="F703" s="157" t="s">
        <v>1242</v>
      </c>
      <c r="H703" s="158">
        <v>5.65</v>
      </c>
      <c r="I703" s="159"/>
      <c r="L703" s="155"/>
      <c r="M703" s="160"/>
      <c r="U703" s="161"/>
      <c r="AT703" s="156" t="s">
        <v>182</v>
      </c>
      <c r="AU703" s="156" t="s">
        <v>84</v>
      </c>
      <c r="AV703" s="13" t="s">
        <v>84</v>
      </c>
      <c r="AW703" s="13" t="s">
        <v>37</v>
      </c>
      <c r="AX703" s="13" t="s">
        <v>75</v>
      </c>
      <c r="AY703" s="156" t="s">
        <v>172</v>
      </c>
    </row>
    <row r="704" spans="2:51" s="13" customFormat="1">
      <c r="B704" s="155"/>
      <c r="D704" s="149" t="s">
        <v>182</v>
      </c>
      <c r="E704" s="156" t="s">
        <v>19</v>
      </c>
      <c r="F704" s="157" t="s">
        <v>1243</v>
      </c>
      <c r="H704" s="158">
        <v>2.7320000000000002</v>
      </c>
      <c r="I704" s="159"/>
      <c r="L704" s="155"/>
      <c r="M704" s="160"/>
      <c r="U704" s="161"/>
      <c r="AT704" s="156" t="s">
        <v>182</v>
      </c>
      <c r="AU704" s="156" t="s">
        <v>84</v>
      </c>
      <c r="AV704" s="13" t="s">
        <v>84</v>
      </c>
      <c r="AW704" s="13" t="s">
        <v>37</v>
      </c>
      <c r="AX704" s="13" t="s">
        <v>75</v>
      </c>
      <c r="AY704" s="156" t="s">
        <v>172</v>
      </c>
    </row>
    <row r="705" spans="2:65" s="14" customFormat="1">
      <c r="B705" s="162"/>
      <c r="D705" s="149" t="s">
        <v>182</v>
      </c>
      <c r="E705" s="163" t="s">
        <v>19</v>
      </c>
      <c r="F705" s="164" t="s">
        <v>185</v>
      </c>
      <c r="H705" s="165">
        <v>1414.5250000000001</v>
      </c>
      <c r="I705" s="166"/>
      <c r="L705" s="162"/>
      <c r="M705" s="167"/>
      <c r="U705" s="168"/>
      <c r="AT705" s="163" t="s">
        <v>182</v>
      </c>
      <c r="AU705" s="163" t="s">
        <v>84</v>
      </c>
      <c r="AV705" s="14" t="s">
        <v>179</v>
      </c>
      <c r="AW705" s="14" t="s">
        <v>37</v>
      </c>
      <c r="AX705" s="14" t="s">
        <v>82</v>
      </c>
      <c r="AY705" s="163" t="s">
        <v>172</v>
      </c>
    </row>
    <row r="706" spans="2:65" s="1" customFormat="1" ht="24.2" customHeight="1">
      <c r="B706" s="33"/>
      <c r="C706" s="131" t="s">
        <v>654</v>
      </c>
      <c r="D706" s="131" t="s">
        <v>174</v>
      </c>
      <c r="E706" s="132" t="s">
        <v>1244</v>
      </c>
      <c r="F706" s="133" t="s">
        <v>1245</v>
      </c>
      <c r="G706" s="134" t="s">
        <v>177</v>
      </c>
      <c r="H706" s="135">
        <v>724.50900000000001</v>
      </c>
      <c r="I706" s="136"/>
      <c r="J706" s="137">
        <f>ROUND(I706*H706,2)</f>
        <v>0</v>
      </c>
      <c r="K706" s="133" t="s">
        <v>178</v>
      </c>
      <c r="L706" s="33"/>
      <c r="M706" s="138" t="s">
        <v>19</v>
      </c>
      <c r="N706" s="139" t="s">
        <v>46</v>
      </c>
      <c r="P706" s="140">
        <f>O706*H706</f>
        <v>0</v>
      </c>
      <c r="Q706" s="140">
        <v>0</v>
      </c>
      <c r="R706" s="140">
        <f>Q706*H706</f>
        <v>0</v>
      </c>
      <c r="S706" s="140">
        <v>0</v>
      </c>
      <c r="T706" s="140">
        <f>S706*H706</f>
        <v>0</v>
      </c>
      <c r="U706" s="141" t="s">
        <v>19</v>
      </c>
      <c r="AR706" s="142" t="s">
        <v>179</v>
      </c>
      <c r="AT706" s="142" t="s">
        <v>174</v>
      </c>
      <c r="AU706" s="142" t="s">
        <v>84</v>
      </c>
      <c r="AY706" s="18" t="s">
        <v>172</v>
      </c>
      <c r="BE706" s="143">
        <f>IF(N706="základní",J706,0)</f>
        <v>0</v>
      </c>
      <c r="BF706" s="143">
        <f>IF(N706="snížená",J706,0)</f>
        <v>0</v>
      </c>
      <c r="BG706" s="143">
        <f>IF(N706="zákl. přenesená",J706,0)</f>
        <v>0</v>
      </c>
      <c r="BH706" s="143">
        <f>IF(N706="sníž. přenesená",J706,0)</f>
        <v>0</v>
      </c>
      <c r="BI706" s="143">
        <f>IF(N706="nulová",J706,0)</f>
        <v>0</v>
      </c>
      <c r="BJ706" s="18" t="s">
        <v>82</v>
      </c>
      <c r="BK706" s="143">
        <f>ROUND(I706*H706,2)</f>
        <v>0</v>
      </c>
      <c r="BL706" s="18" t="s">
        <v>179</v>
      </c>
      <c r="BM706" s="142" t="s">
        <v>657</v>
      </c>
    </row>
    <row r="707" spans="2:65" s="1" customFormat="1">
      <c r="B707" s="33"/>
      <c r="D707" s="144" t="s">
        <v>180</v>
      </c>
      <c r="F707" s="145" t="s">
        <v>1246</v>
      </c>
      <c r="I707" s="146"/>
      <c r="L707" s="33"/>
      <c r="M707" s="147"/>
      <c r="U707" s="54"/>
      <c r="AT707" s="18" t="s">
        <v>180</v>
      </c>
      <c r="AU707" s="18" t="s">
        <v>84</v>
      </c>
    </row>
    <row r="708" spans="2:65" s="13" customFormat="1">
      <c r="B708" s="155"/>
      <c r="D708" s="149" t="s">
        <v>182</v>
      </c>
      <c r="E708" s="156" t="s">
        <v>19</v>
      </c>
      <c r="F708" s="157" t="s">
        <v>1247</v>
      </c>
      <c r="H708" s="158">
        <v>724.50900000000001</v>
      </c>
      <c r="I708" s="159"/>
      <c r="L708" s="155"/>
      <c r="M708" s="160"/>
      <c r="U708" s="161"/>
      <c r="AT708" s="156" t="s">
        <v>182</v>
      </c>
      <c r="AU708" s="156" t="s">
        <v>84</v>
      </c>
      <c r="AV708" s="13" t="s">
        <v>84</v>
      </c>
      <c r="AW708" s="13" t="s">
        <v>37</v>
      </c>
      <c r="AX708" s="13" t="s">
        <v>75</v>
      </c>
      <c r="AY708" s="156" t="s">
        <v>172</v>
      </c>
    </row>
    <row r="709" spans="2:65" s="14" customFormat="1">
      <c r="B709" s="162"/>
      <c r="D709" s="149" t="s">
        <v>182</v>
      </c>
      <c r="E709" s="163" t="s">
        <v>19</v>
      </c>
      <c r="F709" s="164" t="s">
        <v>185</v>
      </c>
      <c r="H709" s="165">
        <v>724.50900000000001</v>
      </c>
      <c r="I709" s="166"/>
      <c r="L709" s="162"/>
      <c r="M709" s="167"/>
      <c r="U709" s="168"/>
      <c r="AT709" s="163" t="s">
        <v>182</v>
      </c>
      <c r="AU709" s="163" t="s">
        <v>84</v>
      </c>
      <c r="AV709" s="14" t="s">
        <v>179</v>
      </c>
      <c r="AW709" s="14" t="s">
        <v>37</v>
      </c>
      <c r="AX709" s="14" t="s">
        <v>82</v>
      </c>
      <c r="AY709" s="163" t="s">
        <v>172</v>
      </c>
    </row>
    <row r="710" spans="2:65" s="1" customFormat="1" ht="24.2" customHeight="1">
      <c r="B710" s="33"/>
      <c r="C710" s="131" t="s">
        <v>455</v>
      </c>
      <c r="D710" s="131" t="s">
        <v>174</v>
      </c>
      <c r="E710" s="132" t="s">
        <v>1248</v>
      </c>
      <c r="F710" s="133" t="s">
        <v>1249</v>
      </c>
      <c r="G710" s="134" t="s">
        <v>337</v>
      </c>
      <c r="H710" s="135">
        <v>474.36</v>
      </c>
      <c r="I710" s="136"/>
      <c r="J710" s="137">
        <f>ROUND(I710*H710,2)</f>
        <v>0</v>
      </c>
      <c r="K710" s="133" t="s">
        <v>178</v>
      </c>
      <c r="L710" s="33"/>
      <c r="M710" s="138" t="s">
        <v>19</v>
      </c>
      <c r="N710" s="139" t="s">
        <v>46</v>
      </c>
      <c r="P710" s="140">
        <f>O710*H710</f>
        <v>0</v>
      </c>
      <c r="Q710" s="140">
        <v>0</v>
      </c>
      <c r="R710" s="140">
        <f>Q710*H710</f>
        <v>0</v>
      </c>
      <c r="S710" s="140">
        <v>0</v>
      </c>
      <c r="T710" s="140">
        <f>S710*H710</f>
        <v>0</v>
      </c>
      <c r="U710" s="141" t="s">
        <v>19</v>
      </c>
      <c r="AR710" s="142" t="s">
        <v>179</v>
      </c>
      <c r="AT710" s="142" t="s">
        <v>174</v>
      </c>
      <c r="AU710" s="142" t="s">
        <v>84</v>
      </c>
      <c r="AY710" s="18" t="s">
        <v>172</v>
      </c>
      <c r="BE710" s="143">
        <f>IF(N710="základní",J710,0)</f>
        <v>0</v>
      </c>
      <c r="BF710" s="143">
        <f>IF(N710="snížená",J710,0)</f>
        <v>0</v>
      </c>
      <c r="BG710" s="143">
        <f>IF(N710="zákl. přenesená",J710,0)</f>
        <v>0</v>
      </c>
      <c r="BH710" s="143">
        <f>IF(N710="sníž. přenesená",J710,0)</f>
        <v>0</v>
      </c>
      <c r="BI710" s="143">
        <f>IF(N710="nulová",J710,0)</f>
        <v>0</v>
      </c>
      <c r="BJ710" s="18" t="s">
        <v>82</v>
      </c>
      <c r="BK710" s="143">
        <f>ROUND(I710*H710,2)</f>
        <v>0</v>
      </c>
      <c r="BL710" s="18" t="s">
        <v>179</v>
      </c>
      <c r="BM710" s="142" t="s">
        <v>661</v>
      </c>
    </row>
    <row r="711" spans="2:65" s="1" customFormat="1">
      <c r="B711" s="33"/>
      <c r="D711" s="144" t="s">
        <v>180</v>
      </c>
      <c r="F711" s="145" t="s">
        <v>1250</v>
      </c>
      <c r="I711" s="146"/>
      <c r="L711" s="33"/>
      <c r="M711" s="147"/>
      <c r="U711" s="54"/>
      <c r="AT711" s="18" t="s">
        <v>180</v>
      </c>
      <c r="AU711" s="18" t="s">
        <v>84</v>
      </c>
    </row>
    <row r="712" spans="2:65" s="12" customFormat="1">
      <c r="B712" s="148"/>
      <c r="D712" s="149" t="s">
        <v>182</v>
      </c>
      <c r="E712" s="150" t="s">
        <v>19</v>
      </c>
      <c r="F712" s="151" t="s">
        <v>1251</v>
      </c>
      <c r="H712" s="150" t="s">
        <v>19</v>
      </c>
      <c r="I712" s="152"/>
      <c r="L712" s="148"/>
      <c r="M712" s="153"/>
      <c r="U712" s="154"/>
      <c r="AT712" s="150" t="s">
        <v>182</v>
      </c>
      <c r="AU712" s="150" t="s">
        <v>84</v>
      </c>
      <c r="AV712" s="12" t="s">
        <v>82</v>
      </c>
      <c r="AW712" s="12" t="s">
        <v>37</v>
      </c>
      <c r="AX712" s="12" t="s">
        <v>75</v>
      </c>
      <c r="AY712" s="150" t="s">
        <v>172</v>
      </c>
    </row>
    <row r="713" spans="2:65" s="13" customFormat="1">
      <c r="B713" s="155"/>
      <c r="D713" s="149" t="s">
        <v>182</v>
      </c>
      <c r="E713" s="156" t="s">
        <v>19</v>
      </c>
      <c r="F713" s="157" t="s">
        <v>1252</v>
      </c>
      <c r="H713" s="158">
        <v>2.9</v>
      </c>
      <c r="I713" s="159"/>
      <c r="L713" s="155"/>
      <c r="M713" s="160"/>
      <c r="U713" s="161"/>
      <c r="AT713" s="156" t="s">
        <v>182</v>
      </c>
      <c r="AU713" s="156" t="s">
        <v>84</v>
      </c>
      <c r="AV713" s="13" t="s">
        <v>84</v>
      </c>
      <c r="AW713" s="13" t="s">
        <v>37</v>
      </c>
      <c r="AX713" s="13" t="s">
        <v>75</v>
      </c>
      <c r="AY713" s="156" t="s">
        <v>172</v>
      </c>
    </row>
    <row r="714" spans="2:65" s="13" customFormat="1">
      <c r="B714" s="155"/>
      <c r="D714" s="149" t="s">
        <v>182</v>
      </c>
      <c r="E714" s="156" t="s">
        <v>19</v>
      </c>
      <c r="F714" s="157" t="s">
        <v>1253</v>
      </c>
      <c r="H714" s="158">
        <v>16.8</v>
      </c>
      <c r="I714" s="159"/>
      <c r="L714" s="155"/>
      <c r="M714" s="160"/>
      <c r="U714" s="161"/>
      <c r="AT714" s="156" t="s">
        <v>182</v>
      </c>
      <c r="AU714" s="156" t="s">
        <v>84</v>
      </c>
      <c r="AV714" s="13" t="s">
        <v>84</v>
      </c>
      <c r="AW714" s="13" t="s">
        <v>37</v>
      </c>
      <c r="AX714" s="13" t="s">
        <v>75</v>
      </c>
      <c r="AY714" s="156" t="s">
        <v>172</v>
      </c>
    </row>
    <row r="715" spans="2:65" s="13" customFormat="1">
      <c r="B715" s="155"/>
      <c r="D715" s="149" t="s">
        <v>182</v>
      </c>
      <c r="E715" s="156" t="s">
        <v>19</v>
      </c>
      <c r="F715" s="157" t="s">
        <v>1254</v>
      </c>
      <c r="H715" s="158">
        <v>109.75</v>
      </c>
      <c r="I715" s="159"/>
      <c r="L715" s="155"/>
      <c r="M715" s="160"/>
      <c r="U715" s="161"/>
      <c r="AT715" s="156" t="s">
        <v>182</v>
      </c>
      <c r="AU715" s="156" t="s">
        <v>84</v>
      </c>
      <c r="AV715" s="13" t="s">
        <v>84</v>
      </c>
      <c r="AW715" s="13" t="s">
        <v>37</v>
      </c>
      <c r="AX715" s="13" t="s">
        <v>75</v>
      </c>
      <c r="AY715" s="156" t="s">
        <v>172</v>
      </c>
    </row>
    <row r="716" spans="2:65" s="15" customFormat="1">
      <c r="B716" s="169"/>
      <c r="D716" s="149" t="s">
        <v>182</v>
      </c>
      <c r="E716" s="170" t="s">
        <v>19</v>
      </c>
      <c r="F716" s="171" t="s">
        <v>248</v>
      </c>
      <c r="H716" s="172">
        <v>129.44999999999999</v>
      </c>
      <c r="I716" s="173"/>
      <c r="L716" s="169"/>
      <c r="M716" s="174"/>
      <c r="U716" s="175"/>
      <c r="AT716" s="170" t="s">
        <v>182</v>
      </c>
      <c r="AU716" s="170" t="s">
        <v>84</v>
      </c>
      <c r="AV716" s="15" t="s">
        <v>92</v>
      </c>
      <c r="AW716" s="15" t="s">
        <v>37</v>
      </c>
      <c r="AX716" s="15" t="s">
        <v>75</v>
      </c>
      <c r="AY716" s="170" t="s">
        <v>172</v>
      </c>
    </row>
    <row r="717" spans="2:65" s="12" customFormat="1">
      <c r="B717" s="148"/>
      <c r="D717" s="149" t="s">
        <v>182</v>
      </c>
      <c r="E717" s="150" t="s">
        <v>19</v>
      </c>
      <c r="F717" s="151" t="s">
        <v>1255</v>
      </c>
      <c r="H717" s="150" t="s">
        <v>19</v>
      </c>
      <c r="I717" s="152"/>
      <c r="L717" s="148"/>
      <c r="M717" s="153"/>
      <c r="U717" s="154"/>
      <c r="AT717" s="150" t="s">
        <v>182</v>
      </c>
      <c r="AU717" s="150" t="s">
        <v>84</v>
      </c>
      <c r="AV717" s="12" t="s">
        <v>82</v>
      </c>
      <c r="AW717" s="12" t="s">
        <v>37</v>
      </c>
      <c r="AX717" s="12" t="s">
        <v>75</v>
      </c>
      <c r="AY717" s="150" t="s">
        <v>172</v>
      </c>
    </row>
    <row r="718" spans="2:65" s="13" customFormat="1">
      <c r="B718" s="155"/>
      <c r="D718" s="149" t="s">
        <v>182</v>
      </c>
      <c r="E718" s="156" t="s">
        <v>19</v>
      </c>
      <c r="F718" s="157" t="s">
        <v>1256</v>
      </c>
      <c r="H718" s="158">
        <v>6.42</v>
      </c>
      <c r="I718" s="159"/>
      <c r="L718" s="155"/>
      <c r="M718" s="160"/>
      <c r="U718" s="161"/>
      <c r="AT718" s="156" t="s">
        <v>182</v>
      </c>
      <c r="AU718" s="156" t="s">
        <v>84</v>
      </c>
      <c r="AV718" s="13" t="s">
        <v>84</v>
      </c>
      <c r="AW718" s="13" t="s">
        <v>37</v>
      </c>
      <c r="AX718" s="13" t="s">
        <v>75</v>
      </c>
      <c r="AY718" s="156" t="s">
        <v>172</v>
      </c>
    </row>
    <row r="719" spans="2:65" s="13" customFormat="1">
      <c r="B719" s="155"/>
      <c r="D719" s="149" t="s">
        <v>182</v>
      </c>
      <c r="E719" s="156" t="s">
        <v>19</v>
      </c>
      <c r="F719" s="157" t="s">
        <v>1257</v>
      </c>
      <c r="H719" s="158">
        <v>46.5</v>
      </c>
      <c r="I719" s="159"/>
      <c r="L719" s="155"/>
      <c r="M719" s="160"/>
      <c r="U719" s="161"/>
      <c r="AT719" s="156" t="s">
        <v>182</v>
      </c>
      <c r="AU719" s="156" t="s">
        <v>84</v>
      </c>
      <c r="AV719" s="13" t="s">
        <v>84</v>
      </c>
      <c r="AW719" s="13" t="s">
        <v>37</v>
      </c>
      <c r="AX719" s="13" t="s">
        <v>75</v>
      </c>
      <c r="AY719" s="156" t="s">
        <v>172</v>
      </c>
    </row>
    <row r="720" spans="2:65" s="13" customFormat="1">
      <c r="B720" s="155"/>
      <c r="D720" s="149" t="s">
        <v>182</v>
      </c>
      <c r="E720" s="156" t="s">
        <v>19</v>
      </c>
      <c r="F720" s="157" t="s">
        <v>1258</v>
      </c>
      <c r="H720" s="158">
        <v>70</v>
      </c>
      <c r="I720" s="159"/>
      <c r="L720" s="155"/>
      <c r="M720" s="160"/>
      <c r="U720" s="161"/>
      <c r="AT720" s="156" t="s">
        <v>182</v>
      </c>
      <c r="AU720" s="156" t="s">
        <v>84</v>
      </c>
      <c r="AV720" s="13" t="s">
        <v>84</v>
      </c>
      <c r="AW720" s="13" t="s">
        <v>37</v>
      </c>
      <c r="AX720" s="13" t="s">
        <v>75</v>
      </c>
      <c r="AY720" s="156" t="s">
        <v>172</v>
      </c>
    </row>
    <row r="721" spans="2:65" s="13" customFormat="1">
      <c r="B721" s="155"/>
      <c r="D721" s="149" t="s">
        <v>182</v>
      </c>
      <c r="E721" s="156" t="s">
        <v>19</v>
      </c>
      <c r="F721" s="157" t="s">
        <v>1259</v>
      </c>
      <c r="H721" s="158">
        <v>64.400000000000006</v>
      </c>
      <c r="I721" s="159"/>
      <c r="L721" s="155"/>
      <c r="M721" s="160"/>
      <c r="U721" s="161"/>
      <c r="AT721" s="156" t="s">
        <v>182</v>
      </c>
      <c r="AU721" s="156" t="s">
        <v>84</v>
      </c>
      <c r="AV721" s="13" t="s">
        <v>84</v>
      </c>
      <c r="AW721" s="13" t="s">
        <v>37</v>
      </c>
      <c r="AX721" s="13" t="s">
        <v>75</v>
      </c>
      <c r="AY721" s="156" t="s">
        <v>172</v>
      </c>
    </row>
    <row r="722" spans="2:65" s="13" customFormat="1">
      <c r="B722" s="155"/>
      <c r="D722" s="149" t="s">
        <v>182</v>
      </c>
      <c r="E722" s="156" t="s">
        <v>19</v>
      </c>
      <c r="F722" s="157" t="s">
        <v>1260</v>
      </c>
      <c r="H722" s="158">
        <v>5.46</v>
      </c>
      <c r="I722" s="159"/>
      <c r="L722" s="155"/>
      <c r="M722" s="160"/>
      <c r="U722" s="161"/>
      <c r="AT722" s="156" t="s">
        <v>182</v>
      </c>
      <c r="AU722" s="156" t="s">
        <v>84</v>
      </c>
      <c r="AV722" s="13" t="s">
        <v>84</v>
      </c>
      <c r="AW722" s="13" t="s">
        <v>37</v>
      </c>
      <c r="AX722" s="13" t="s">
        <v>75</v>
      </c>
      <c r="AY722" s="156" t="s">
        <v>172</v>
      </c>
    </row>
    <row r="723" spans="2:65" s="13" customFormat="1">
      <c r="B723" s="155"/>
      <c r="D723" s="149" t="s">
        <v>182</v>
      </c>
      <c r="E723" s="156" t="s">
        <v>19</v>
      </c>
      <c r="F723" s="157" t="s">
        <v>1261</v>
      </c>
      <c r="H723" s="158">
        <v>2.48</v>
      </c>
      <c r="I723" s="159"/>
      <c r="L723" s="155"/>
      <c r="M723" s="160"/>
      <c r="U723" s="161"/>
      <c r="AT723" s="156" t="s">
        <v>182</v>
      </c>
      <c r="AU723" s="156" t="s">
        <v>84</v>
      </c>
      <c r="AV723" s="13" t="s">
        <v>84</v>
      </c>
      <c r="AW723" s="13" t="s">
        <v>37</v>
      </c>
      <c r="AX723" s="13" t="s">
        <v>75</v>
      </c>
      <c r="AY723" s="156" t="s">
        <v>172</v>
      </c>
    </row>
    <row r="724" spans="2:65" s="13" customFormat="1">
      <c r="B724" s="155"/>
      <c r="D724" s="149" t="s">
        <v>182</v>
      </c>
      <c r="E724" s="156" t="s">
        <v>19</v>
      </c>
      <c r="F724" s="157" t="s">
        <v>1262</v>
      </c>
      <c r="H724" s="158">
        <v>4.5999999999999996</v>
      </c>
      <c r="I724" s="159"/>
      <c r="L724" s="155"/>
      <c r="M724" s="160"/>
      <c r="U724" s="161"/>
      <c r="AT724" s="156" t="s">
        <v>182</v>
      </c>
      <c r="AU724" s="156" t="s">
        <v>84</v>
      </c>
      <c r="AV724" s="13" t="s">
        <v>84</v>
      </c>
      <c r="AW724" s="13" t="s">
        <v>37</v>
      </c>
      <c r="AX724" s="13" t="s">
        <v>75</v>
      </c>
      <c r="AY724" s="156" t="s">
        <v>172</v>
      </c>
    </row>
    <row r="725" spans="2:65" s="15" customFormat="1">
      <c r="B725" s="169"/>
      <c r="D725" s="149" t="s">
        <v>182</v>
      </c>
      <c r="E725" s="170" t="s">
        <v>19</v>
      </c>
      <c r="F725" s="171" t="s">
        <v>248</v>
      </c>
      <c r="H725" s="172">
        <v>199.86</v>
      </c>
      <c r="I725" s="173"/>
      <c r="L725" s="169"/>
      <c r="M725" s="174"/>
      <c r="U725" s="175"/>
      <c r="AT725" s="170" t="s">
        <v>182</v>
      </c>
      <c r="AU725" s="170" t="s">
        <v>84</v>
      </c>
      <c r="AV725" s="15" t="s">
        <v>92</v>
      </c>
      <c r="AW725" s="15" t="s">
        <v>37</v>
      </c>
      <c r="AX725" s="15" t="s">
        <v>75</v>
      </c>
      <c r="AY725" s="170" t="s">
        <v>172</v>
      </c>
    </row>
    <row r="726" spans="2:65" s="12" customFormat="1">
      <c r="B726" s="148"/>
      <c r="D726" s="149" t="s">
        <v>182</v>
      </c>
      <c r="E726" s="150" t="s">
        <v>19</v>
      </c>
      <c r="F726" s="151" t="s">
        <v>1263</v>
      </c>
      <c r="H726" s="150" t="s">
        <v>19</v>
      </c>
      <c r="I726" s="152"/>
      <c r="L726" s="148"/>
      <c r="M726" s="153"/>
      <c r="U726" s="154"/>
      <c r="AT726" s="150" t="s">
        <v>182</v>
      </c>
      <c r="AU726" s="150" t="s">
        <v>84</v>
      </c>
      <c r="AV726" s="12" t="s">
        <v>82</v>
      </c>
      <c r="AW726" s="12" t="s">
        <v>37</v>
      </c>
      <c r="AX726" s="12" t="s">
        <v>75</v>
      </c>
      <c r="AY726" s="150" t="s">
        <v>172</v>
      </c>
    </row>
    <row r="727" spans="2:65" s="13" customFormat="1">
      <c r="B727" s="155"/>
      <c r="D727" s="149" t="s">
        <v>182</v>
      </c>
      <c r="E727" s="156" t="s">
        <v>19</v>
      </c>
      <c r="F727" s="157" t="s">
        <v>1252</v>
      </c>
      <c r="H727" s="158">
        <v>2.9</v>
      </c>
      <c r="I727" s="159"/>
      <c r="L727" s="155"/>
      <c r="M727" s="160"/>
      <c r="U727" s="161"/>
      <c r="AT727" s="156" t="s">
        <v>182</v>
      </c>
      <c r="AU727" s="156" t="s">
        <v>84</v>
      </c>
      <c r="AV727" s="13" t="s">
        <v>84</v>
      </c>
      <c r="AW727" s="13" t="s">
        <v>37</v>
      </c>
      <c r="AX727" s="13" t="s">
        <v>75</v>
      </c>
      <c r="AY727" s="156" t="s">
        <v>172</v>
      </c>
    </row>
    <row r="728" spans="2:65" s="13" customFormat="1">
      <c r="B728" s="155"/>
      <c r="D728" s="149" t="s">
        <v>182</v>
      </c>
      <c r="E728" s="156" t="s">
        <v>19</v>
      </c>
      <c r="F728" s="157" t="s">
        <v>1253</v>
      </c>
      <c r="H728" s="158">
        <v>16.8</v>
      </c>
      <c r="I728" s="159"/>
      <c r="L728" s="155"/>
      <c r="M728" s="160"/>
      <c r="U728" s="161"/>
      <c r="AT728" s="156" t="s">
        <v>182</v>
      </c>
      <c r="AU728" s="156" t="s">
        <v>84</v>
      </c>
      <c r="AV728" s="13" t="s">
        <v>84</v>
      </c>
      <c r="AW728" s="13" t="s">
        <v>37</v>
      </c>
      <c r="AX728" s="13" t="s">
        <v>75</v>
      </c>
      <c r="AY728" s="156" t="s">
        <v>172</v>
      </c>
    </row>
    <row r="729" spans="2:65" s="13" customFormat="1">
      <c r="B729" s="155"/>
      <c r="D729" s="149" t="s">
        <v>182</v>
      </c>
      <c r="E729" s="156" t="s">
        <v>19</v>
      </c>
      <c r="F729" s="157" t="s">
        <v>1254</v>
      </c>
      <c r="H729" s="158">
        <v>109.75</v>
      </c>
      <c r="I729" s="159"/>
      <c r="L729" s="155"/>
      <c r="M729" s="160"/>
      <c r="U729" s="161"/>
      <c r="AT729" s="156" t="s">
        <v>182</v>
      </c>
      <c r="AU729" s="156" t="s">
        <v>84</v>
      </c>
      <c r="AV729" s="13" t="s">
        <v>84</v>
      </c>
      <c r="AW729" s="13" t="s">
        <v>37</v>
      </c>
      <c r="AX729" s="13" t="s">
        <v>75</v>
      </c>
      <c r="AY729" s="156" t="s">
        <v>172</v>
      </c>
    </row>
    <row r="730" spans="2:65" s="15" customFormat="1">
      <c r="B730" s="169"/>
      <c r="D730" s="149" t="s">
        <v>182</v>
      </c>
      <c r="E730" s="170" t="s">
        <v>19</v>
      </c>
      <c r="F730" s="171" t="s">
        <v>248</v>
      </c>
      <c r="H730" s="172">
        <v>129.44999999999999</v>
      </c>
      <c r="I730" s="173"/>
      <c r="L730" s="169"/>
      <c r="M730" s="174"/>
      <c r="U730" s="175"/>
      <c r="AT730" s="170" t="s">
        <v>182</v>
      </c>
      <c r="AU730" s="170" t="s">
        <v>84</v>
      </c>
      <c r="AV730" s="15" t="s">
        <v>92</v>
      </c>
      <c r="AW730" s="15" t="s">
        <v>37</v>
      </c>
      <c r="AX730" s="15" t="s">
        <v>75</v>
      </c>
      <c r="AY730" s="170" t="s">
        <v>172</v>
      </c>
    </row>
    <row r="731" spans="2:65" s="12" customFormat="1">
      <c r="B731" s="148"/>
      <c r="D731" s="149" t="s">
        <v>182</v>
      </c>
      <c r="E731" s="150" t="s">
        <v>19</v>
      </c>
      <c r="F731" s="151" t="s">
        <v>1264</v>
      </c>
      <c r="H731" s="150" t="s">
        <v>19</v>
      </c>
      <c r="I731" s="152"/>
      <c r="L731" s="148"/>
      <c r="M731" s="153"/>
      <c r="U731" s="154"/>
      <c r="AT731" s="150" t="s">
        <v>182</v>
      </c>
      <c r="AU731" s="150" t="s">
        <v>84</v>
      </c>
      <c r="AV731" s="12" t="s">
        <v>82</v>
      </c>
      <c r="AW731" s="12" t="s">
        <v>37</v>
      </c>
      <c r="AX731" s="12" t="s">
        <v>75</v>
      </c>
      <c r="AY731" s="150" t="s">
        <v>172</v>
      </c>
    </row>
    <row r="732" spans="2:65" s="13" customFormat="1">
      <c r="B732" s="155"/>
      <c r="D732" s="149" t="s">
        <v>182</v>
      </c>
      <c r="E732" s="156" t="s">
        <v>19</v>
      </c>
      <c r="F732" s="157" t="s">
        <v>1265</v>
      </c>
      <c r="H732" s="158">
        <v>1.2</v>
      </c>
      <c r="I732" s="159"/>
      <c r="L732" s="155"/>
      <c r="M732" s="160"/>
      <c r="U732" s="161"/>
      <c r="AT732" s="156" t="s">
        <v>182</v>
      </c>
      <c r="AU732" s="156" t="s">
        <v>84</v>
      </c>
      <c r="AV732" s="13" t="s">
        <v>84</v>
      </c>
      <c r="AW732" s="13" t="s">
        <v>37</v>
      </c>
      <c r="AX732" s="13" t="s">
        <v>75</v>
      </c>
      <c r="AY732" s="156" t="s">
        <v>172</v>
      </c>
    </row>
    <row r="733" spans="2:65" s="13" customFormat="1">
      <c r="B733" s="155"/>
      <c r="D733" s="149" t="s">
        <v>182</v>
      </c>
      <c r="E733" s="156" t="s">
        <v>19</v>
      </c>
      <c r="F733" s="157" t="s">
        <v>1266</v>
      </c>
      <c r="H733" s="158">
        <v>14.4</v>
      </c>
      <c r="I733" s="159"/>
      <c r="L733" s="155"/>
      <c r="M733" s="160"/>
      <c r="U733" s="161"/>
      <c r="AT733" s="156" t="s">
        <v>182</v>
      </c>
      <c r="AU733" s="156" t="s">
        <v>84</v>
      </c>
      <c r="AV733" s="13" t="s">
        <v>84</v>
      </c>
      <c r="AW733" s="13" t="s">
        <v>37</v>
      </c>
      <c r="AX733" s="13" t="s">
        <v>75</v>
      </c>
      <c r="AY733" s="156" t="s">
        <v>172</v>
      </c>
    </row>
    <row r="734" spans="2:65" s="15" customFormat="1">
      <c r="B734" s="169"/>
      <c r="D734" s="149" t="s">
        <v>182</v>
      </c>
      <c r="E734" s="170" t="s">
        <v>19</v>
      </c>
      <c r="F734" s="171" t="s">
        <v>248</v>
      </c>
      <c r="H734" s="172">
        <v>15.6</v>
      </c>
      <c r="I734" s="173"/>
      <c r="L734" s="169"/>
      <c r="M734" s="174"/>
      <c r="U734" s="175"/>
      <c r="AT734" s="170" t="s">
        <v>182</v>
      </c>
      <c r="AU734" s="170" t="s">
        <v>84</v>
      </c>
      <c r="AV734" s="15" t="s">
        <v>92</v>
      </c>
      <c r="AW734" s="15" t="s">
        <v>37</v>
      </c>
      <c r="AX734" s="15" t="s">
        <v>75</v>
      </c>
      <c r="AY734" s="170" t="s">
        <v>172</v>
      </c>
    </row>
    <row r="735" spans="2:65" s="14" customFormat="1">
      <c r="B735" s="162"/>
      <c r="D735" s="149" t="s">
        <v>182</v>
      </c>
      <c r="E735" s="163" t="s">
        <v>19</v>
      </c>
      <c r="F735" s="164" t="s">
        <v>185</v>
      </c>
      <c r="H735" s="165">
        <v>474.36</v>
      </c>
      <c r="I735" s="166"/>
      <c r="L735" s="162"/>
      <c r="M735" s="167"/>
      <c r="U735" s="168"/>
      <c r="AT735" s="163" t="s">
        <v>182</v>
      </c>
      <c r="AU735" s="163" t="s">
        <v>84</v>
      </c>
      <c r="AV735" s="14" t="s">
        <v>179</v>
      </c>
      <c r="AW735" s="14" t="s">
        <v>37</v>
      </c>
      <c r="AX735" s="14" t="s">
        <v>82</v>
      </c>
      <c r="AY735" s="163" t="s">
        <v>172</v>
      </c>
    </row>
    <row r="736" spans="2:65" s="1" customFormat="1" ht="16.5" customHeight="1">
      <c r="B736" s="33"/>
      <c r="C736" s="179" t="s">
        <v>669</v>
      </c>
      <c r="D736" s="179" t="s">
        <v>836</v>
      </c>
      <c r="E736" s="180" t="s">
        <v>1267</v>
      </c>
      <c r="F736" s="181" t="s">
        <v>1268</v>
      </c>
      <c r="G736" s="182" t="s">
        <v>337</v>
      </c>
      <c r="H736" s="183">
        <v>142.39500000000001</v>
      </c>
      <c r="I736" s="184"/>
      <c r="J736" s="185">
        <f>ROUND(I736*H736,2)</f>
        <v>0</v>
      </c>
      <c r="K736" s="181" t="s">
        <v>178</v>
      </c>
      <c r="L736" s="186"/>
      <c r="M736" s="187" t="s">
        <v>19</v>
      </c>
      <c r="N736" s="188" t="s">
        <v>46</v>
      </c>
      <c r="P736" s="140">
        <f>O736*H736</f>
        <v>0</v>
      </c>
      <c r="Q736" s="140">
        <v>0</v>
      </c>
      <c r="R736" s="140">
        <f>Q736*H736</f>
        <v>0</v>
      </c>
      <c r="S736" s="140">
        <v>0</v>
      </c>
      <c r="T736" s="140">
        <f>S736*H736</f>
        <v>0</v>
      </c>
      <c r="U736" s="141" t="s">
        <v>19</v>
      </c>
      <c r="AR736" s="142" t="s">
        <v>198</v>
      </c>
      <c r="AT736" s="142" t="s">
        <v>836</v>
      </c>
      <c r="AU736" s="142" t="s">
        <v>84</v>
      </c>
      <c r="AY736" s="18" t="s">
        <v>172</v>
      </c>
      <c r="BE736" s="143">
        <f>IF(N736="základní",J736,0)</f>
        <v>0</v>
      </c>
      <c r="BF736" s="143">
        <f>IF(N736="snížená",J736,0)</f>
        <v>0</v>
      </c>
      <c r="BG736" s="143">
        <f>IF(N736="zákl. přenesená",J736,0)</f>
        <v>0</v>
      </c>
      <c r="BH736" s="143">
        <f>IF(N736="sníž. přenesená",J736,0)</f>
        <v>0</v>
      </c>
      <c r="BI736" s="143">
        <f>IF(N736="nulová",J736,0)</f>
        <v>0</v>
      </c>
      <c r="BJ736" s="18" t="s">
        <v>82</v>
      </c>
      <c r="BK736" s="143">
        <f>ROUND(I736*H736,2)</f>
        <v>0</v>
      </c>
      <c r="BL736" s="18" t="s">
        <v>179</v>
      </c>
      <c r="BM736" s="142" t="s">
        <v>672</v>
      </c>
    </row>
    <row r="737" spans="2:65" s="13" customFormat="1">
      <c r="B737" s="155"/>
      <c r="D737" s="149" t="s">
        <v>182</v>
      </c>
      <c r="E737" s="156" t="s">
        <v>19</v>
      </c>
      <c r="F737" s="157" t="s">
        <v>1269</v>
      </c>
      <c r="H737" s="158">
        <v>142.39500000000001</v>
      </c>
      <c r="I737" s="159"/>
      <c r="L737" s="155"/>
      <c r="M737" s="160"/>
      <c r="U737" s="161"/>
      <c r="AT737" s="156" t="s">
        <v>182</v>
      </c>
      <c r="AU737" s="156" t="s">
        <v>84</v>
      </c>
      <c r="AV737" s="13" t="s">
        <v>84</v>
      </c>
      <c r="AW737" s="13" t="s">
        <v>37</v>
      </c>
      <c r="AX737" s="13" t="s">
        <v>75</v>
      </c>
      <c r="AY737" s="156" t="s">
        <v>172</v>
      </c>
    </row>
    <row r="738" spans="2:65" s="14" customFormat="1">
      <c r="B738" s="162"/>
      <c r="D738" s="149" t="s">
        <v>182</v>
      </c>
      <c r="E738" s="163" t="s">
        <v>19</v>
      </c>
      <c r="F738" s="164" t="s">
        <v>185</v>
      </c>
      <c r="H738" s="165">
        <v>142.39500000000001</v>
      </c>
      <c r="I738" s="166"/>
      <c r="L738" s="162"/>
      <c r="M738" s="167"/>
      <c r="U738" s="168"/>
      <c r="AT738" s="163" t="s">
        <v>182</v>
      </c>
      <c r="AU738" s="163" t="s">
        <v>84</v>
      </c>
      <c r="AV738" s="14" t="s">
        <v>179</v>
      </c>
      <c r="AW738" s="14" t="s">
        <v>37</v>
      </c>
      <c r="AX738" s="14" t="s">
        <v>82</v>
      </c>
      <c r="AY738" s="163" t="s">
        <v>172</v>
      </c>
    </row>
    <row r="739" spans="2:65" s="1" customFormat="1" ht="16.5" customHeight="1">
      <c r="B739" s="33"/>
      <c r="C739" s="179" t="s">
        <v>461</v>
      </c>
      <c r="D739" s="179" t="s">
        <v>836</v>
      </c>
      <c r="E739" s="180" t="s">
        <v>1270</v>
      </c>
      <c r="F739" s="181" t="s">
        <v>1271</v>
      </c>
      <c r="G739" s="182" t="s">
        <v>337</v>
      </c>
      <c r="H739" s="183">
        <v>219.846</v>
      </c>
      <c r="I739" s="184"/>
      <c r="J739" s="185">
        <f>ROUND(I739*H739,2)</f>
        <v>0</v>
      </c>
      <c r="K739" s="181" t="s">
        <v>19</v>
      </c>
      <c r="L739" s="186"/>
      <c r="M739" s="187" t="s">
        <v>19</v>
      </c>
      <c r="N739" s="188" t="s">
        <v>46</v>
      </c>
      <c r="P739" s="140">
        <f>O739*H739</f>
        <v>0</v>
      </c>
      <c r="Q739" s="140">
        <v>0</v>
      </c>
      <c r="R739" s="140">
        <f>Q739*H739</f>
        <v>0</v>
      </c>
      <c r="S739" s="140">
        <v>0</v>
      </c>
      <c r="T739" s="140">
        <f>S739*H739</f>
        <v>0</v>
      </c>
      <c r="U739" s="141" t="s">
        <v>19</v>
      </c>
      <c r="AR739" s="142" t="s">
        <v>198</v>
      </c>
      <c r="AT739" s="142" t="s">
        <v>836</v>
      </c>
      <c r="AU739" s="142" t="s">
        <v>84</v>
      </c>
      <c r="AY739" s="18" t="s">
        <v>172</v>
      </c>
      <c r="BE739" s="143">
        <f>IF(N739="základní",J739,0)</f>
        <v>0</v>
      </c>
      <c r="BF739" s="143">
        <f>IF(N739="snížená",J739,0)</f>
        <v>0</v>
      </c>
      <c r="BG739" s="143">
        <f>IF(N739="zákl. přenesená",J739,0)</f>
        <v>0</v>
      </c>
      <c r="BH739" s="143">
        <f>IF(N739="sníž. přenesená",J739,0)</f>
        <v>0</v>
      </c>
      <c r="BI739" s="143">
        <f>IF(N739="nulová",J739,0)</f>
        <v>0</v>
      </c>
      <c r="BJ739" s="18" t="s">
        <v>82</v>
      </c>
      <c r="BK739" s="143">
        <f>ROUND(I739*H739,2)</f>
        <v>0</v>
      </c>
      <c r="BL739" s="18" t="s">
        <v>179</v>
      </c>
      <c r="BM739" s="142" t="s">
        <v>677</v>
      </c>
    </row>
    <row r="740" spans="2:65" s="13" customFormat="1">
      <c r="B740" s="155"/>
      <c r="D740" s="149" t="s">
        <v>182</v>
      </c>
      <c r="E740" s="156" t="s">
        <v>19</v>
      </c>
      <c r="F740" s="157" t="s">
        <v>1272</v>
      </c>
      <c r="H740" s="158">
        <v>219.846</v>
      </c>
      <c r="I740" s="159"/>
      <c r="L740" s="155"/>
      <c r="M740" s="160"/>
      <c r="U740" s="161"/>
      <c r="AT740" s="156" t="s">
        <v>182</v>
      </c>
      <c r="AU740" s="156" t="s">
        <v>84</v>
      </c>
      <c r="AV740" s="13" t="s">
        <v>84</v>
      </c>
      <c r="AW740" s="13" t="s">
        <v>37</v>
      </c>
      <c r="AX740" s="13" t="s">
        <v>75</v>
      </c>
      <c r="AY740" s="156" t="s">
        <v>172</v>
      </c>
    </row>
    <row r="741" spans="2:65" s="14" customFormat="1">
      <c r="B741" s="162"/>
      <c r="D741" s="149" t="s">
        <v>182</v>
      </c>
      <c r="E741" s="163" t="s">
        <v>19</v>
      </c>
      <c r="F741" s="164" t="s">
        <v>185</v>
      </c>
      <c r="H741" s="165">
        <v>219.846</v>
      </c>
      <c r="I741" s="166"/>
      <c r="L741" s="162"/>
      <c r="M741" s="167"/>
      <c r="U741" s="168"/>
      <c r="AT741" s="163" t="s">
        <v>182</v>
      </c>
      <c r="AU741" s="163" t="s">
        <v>84</v>
      </c>
      <c r="AV741" s="14" t="s">
        <v>179</v>
      </c>
      <c r="AW741" s="14" t="s">
        <v>37</v>
      </c>
      <c r="AX741" s="14" t="s">
        <v>82</v>
      </c>
      <c r="AY741" s="163" t="s">
        <v>172</v>
      </c>
    </row>
    <row r="742" spans="2:65" s="1" customFormat="1" ht="16.5" customHeight="1">
      <c r="B742" s="33"/>
      <c r="C742" s="179" t="s">
        <v>679</v>
      </c>
      <c r="D742" s="179" t="s">
        <v>836</v>
      </c>
      <c r="E742" s="180" t="s">
        <v>1273</v>
      </c>
      <c r="F742" s="181" t="s">
        <v>1274</v>
      </c>
      <c r="G742" s="182" t="s">
        <v>337</v>
      </c>
      <c r="H742" s="183">
        <v>142.39500000000001</v>
      </c>
      <c r="I742" s="184"/>
      <c r="J742" s="185">
        <f>ROUND(I742*H742,2)</f>
        <v>0</v>
      </c>
      <c r="K742" s="181" t="s">
        <v>19</v>
      </c>
      <c r="L742" s="186"/>
      <c r="M742" s="187" t="s">
        <v>19</v>
      </c>
      <c r="N742" s="188" t="s">
        <v>46</v>
      </c>
      <c r="P742" s="140">
        <f>O742*H742</f>
        <v>0</v>
      </c>
      <c r="Q742" s="140">
        <v>0</v>
      </c>
      <c r="R742" s="140">
        <f>Q742*H742</f>
        <v>0</v>
      </c>
      <c r="S742" s="140">
        <v>0</v>
      </c>
      <c r="T742" s="140">
        <f>S742*H742</f>
        <v>0</v>
      </c>
      <c r="U742" s="141" t="s">
        <v>19</v>
      </c>
      <c r="AR742" s="142" t="s">
        <v>198</v>
      </c>
      <c r="AT742" s="142" t="s">
        <v>836</v>
      </c>
      <c r="AU742" s="142" t="s">
        <v>84</v>
      </c>
      <c r="AY742" s="18" t="s">
        <v>172</v>
      </c>
      <c r="BE742" s="143">
        <f>IF(N742="základní",J742,0)</f>
        <v>0</v>
      </c>
      <c r="BF742" s="143">
        <f>IF(N742="snížená",J742,0)</f>
        <v>0</v>
      </c>
      <c r="BG742" s="143">
        <f>IF(N742="zákl. přenesená",J742,0)</f>
        <v>0</v>
      </c>
      <c r="BH742" s="143">
        <f>IF(N742="sníž. přenesená",J742,0)</f>
        <v>0</v>
      </c>
      <c r="BI742" s="143">
        <f>IF(N742="nulová",J742,0)</f>
        <v>0</v>
      </c>
      <c r="BJ742" s="18" t="s">
        <v>82</v>
      </c>
      <c r="BK742" s="143">
        <f>ROUND(I742*H742,2)</f>
        <v>0</v>
      </c>
      <c r="BL742" s="18" t="s">
        <v>179</v>
      </c>
      <c r="BM742" s="142" t="s">
        <v>682</v>
      </c>
    </row>
    <row r="743" spans="2:65" s="13" customFormat="1">
      <c r="B743" s="155"/>
      <c r="D743" s="149" t="s">
        <v>182</v>
      </c>
      <c r="E743" s="156" t="s">
        <v>19</v>
      </c>
      <c r="F743" s="157" t="s">
        <v>1269</v>
      </c>
      <c r="H743" s="158">
        <v>142.39500000000001</v>
      </c>
      <c r="I743" s="159"/>
      <c r="L743" s="155"/>
      <c r="M743" s="160"/>
      <c r="U743" s="161"/>
      <c r="AT743" s="156" t="s">
        <v>182</v>
      </c>
      <c r="AU743" s="156" t="s">
        <v>84</v>
      </c>
      <c r="AV743" s="13" t="s">
        <v>84</v>
      </c>
      <c r="AW743" s="13" t="s">
        <v>37</v>
      </c>
      <c r="AX743" s="13" t="s">
        <v>75</v>
      </c>
      <c r="AY743" s="156" t="s">
        <v>172</v>
      </c>
    </row>
    <row r="744" spans="2:65" s="14" customFormat="1">
      <c r="B744" s="162"/>
      <c r="D744" s="149" t="s">
        <v>182</v>
      </c>
      <c r="E744" s="163" t="s">
        <v>19</v>
      </c>
      <c r="F744" s="164" t="s">
        <v>185</v>
      </c>
      <c r="H744" s="165">
        <v>142.39500000000001</v>
      </c>
      <c r="I744" s="166"/>
      <c r="L744" s="162"/>
      <c r="M744" s="167"/>
      <c r="U744" s="168"/>
      <c r="AT744" s="163" t="s">
        <v>182</v>
      </c>
      <c r="AU744" s="163" t="s">
        <v>84</v>
      </c>
      <c r="AV744" s="14" t="s">
        <v>179</v>
      </c>
      <c r="AW744" s="14" t="s">
        <v>37</v>
      </c>
      <c r="AX744" s="14" t="s">
        <v>82</v>
      </c>
      <c r="AY744" s="163" t="s">
        <v>172</v>
      </c>
    </row>
    <row r="745" spans="2:65" s="1" customFormat="1" ht="16.5" customHeight="1">
      <c r="B745" s="33"/>
      <c r="C745" s="179" t="s">
        <v>467</v>
      </c>
      <c r="D745" s="179" t="s">
        <v>836</v>
      </c>
      <c r="E745" s="180" t="s">
        <v>1275</v>
      </c>
      <c r="F745" s="181" t="s">
        <v>1276</v>
      </c>
      <c r="G745" s="182" t="s">
        <v>337</v>
      </c>
      <c r="H745" s="183">
        <v>17.16</v>
      </c>
      <c r="I745" s="184"/>
      <c r="J745" s="185">
        <f>ROUND(I745*H745,2)</f>
        <v>0</v>
      </c>
      <c r="K745" s="181" t="s">
        <v>19</v>
      </c>
      <c r="L745" s="186"/>
      <c r="M745" s="187" t="s">
        <v>19</v>
      </c>
      <c r="N745" s="188" t="s">
        <v>46</v>
      </c>
      <c r="P745" s="140">
        <f>O745*H745</f>
        <v>0</v>
      </c>
      <c r="Q745" s="140">
        <v>0</v>
      </c>
      <c r="R745" s="140">
        <f>Q745*H745</f>
        <v>0</v>
      </c>
      <c r="S745" s="140">
        <v>0</v>
      </c>
      <c r="T745" s="140">
        <f>S745*H745</f>
        <v>0</v>
      </c>
      <c r="U745" s="141" t="s">
        <v>19</v>
      </c>
      <c r="AR745" s="142" t="s">
        <v>198</v>
      </c>
      <c r="AT745" s="142" t="s">
        <v>836</v>
      </c>
      <c r="AU745" s="142" t="s">
        <v>84</v>
      </c>
      <c r="AY745" s="18" t="s">
        <v>172</v>
      </c>
      <c r="BE745" s="143">
        <f>IF(N745="základní",J745,0)</f>
        <v>0</v>
      </c>
      <c r="BF745" s="143">
        <f>IF(N745="snížená",J745,0)</f>
        <v>0</v>
      </c>
      <c r="BG745" s="143">
        <f>IF(N745="zákl. přenesená",J745,0)</f>
        <v>0</v>
      </c>
      <c r="BH745" s="143">
        <f>IF(N745="sníž. přenesená",J745,0)</f>
        <v>0</v>
      </c>
      <c r="BI745" s="143">
        <f>IF(N745="nulová",J745,0)</f>
        <v>0</v>
      </c>
      <c r="BJ745" s="18" t="s">
        <v>82</v>
      </c>
      <c r="BK745" s="143">
        <f>ROUND(I745*H745,2)</f>
        <v>0</v>
      </c>
      <c r="BL745" s="18" t="s">
        <v>179</v>
      </c>
      <c r="BM745" s="142" t="s">
        <v>691</v>
      </c>
    </row>
    <row r="746" spans="2:65" s="13" customFormat="1">
      <c r="B746" s="155"/>
      <c r="D746" s="149" t="s">
        <v>182</v>
      </c>
      <c r="E746" s="156" t="s">
        <v>19</v>
      </c>
      <c r="F746" s="157" t="s">
        <v>1277</v>
      </c>
      <c r="H746" s="158">
        <v>17.16</v>
      </c>
      <c r="I746" s="159"/>
      <c r="L746" s="155"/>
      <c r="M746" s="160"/>
      <c r="U746" s="161"/>
      <c r="AT746" s="156" t="s">
        <v>182</v>
      </c>
      <c r="AU746" s="156" t="s">
        <v>84</v>
      </c>
      <c r="AV746" s="13" t="s">
        <v>84</v>
      </c>
      <c r="AW746" s="13" t="s">
        <v>37</v>
      </c>
      <c r="AX746" s="13" t="s">
        <v>75</v>
      </c>
      <c r="AY746" s="156" t="s">
        <v>172</v>
      </c>
    </row>
    <row r="747" spans="2:65" s="14" customFormat="1">
      <c r="B747" s="162"/>
      <c r="D747" s="149" t="s">
        <v>182</v>
      </c>
      <c r="E747" s="163" t="s">
        <v>19</v>
      </c>
      <c r="F747" s="164" t="s">
        <v>185</v>
      </c>
      <c r="H747" s="165">
        <v>17.16</v>
      </c>
      <c r="I747" s="166"/>
      <c r="L747" s="162"/>
      <c r="M747" s="167"/>
      <c r="U747" s="168"/>
      <c r="AT747" s="163" t="s">
        <v>182</v>
      </c>
      <c r="AU747" s="163" t="s">
        <v>84</v>
      </c>
      <c r="AV747" s="14" t="s">
        <v>179</v>
      </c>
      <c r="AW747" s="14" t="s">
        <v>37</v>
      </c>
      <c r="AX747" s="14" t="s">
        <v>82</v>
      </c>
      <c r="AY747" s="163" t="s">
        <v>172</v>
      </c>
    </row>
    <row r="748" spans="2:65" s="1" customFormat="1" ht="33" customHeight="1">
      <c r="B748" s="33"/>
      <c r="C748" s="131" t="s">
        <v>701</v>
      </c>
      <c r="D748" s="131" t="s">
        <v>174</v>
      </c>
      <c r="E748" s="132" t="s">
        <v>1278</v>
      </c>
      <c r="F748" s="133" t="s">
        <v>1279</v>
      </c>
      <c r="G748" s="134" t="s">
        <v>337</v>
      </c>
      <c r="H748" s="135">
        <v>182.77</v>
      </c>
      <c r="I748" s="136"/>
      <c r="J748" s="137">
        <f>ROUND(I748*H748,2)</f>
        <v>0</v>
      </c>
      <c r="K748" s="133" t="s">
        <v>178</v>
      </c>
      <c r="L748" s="33"/>
      <c r="M748" s="138" t="s">
        <v>19</v>
      </c>
      <c r="N748" s="139" t="s">
        <v>46</v>
      </c>
      <c r="P748" s="140">
        <f>O748*H748</f>
        <v>0</v>
      </c>
      <c r="Q748" s="140">
        <v>0</v>
      </c>
      <c r="R748" s="140">
        <f>Q748*H748</f>
        <v>0</v>
      </c>
      <c r="S748" s="140">
        <v>0</v>
      </c>
      <c r="T748" s="140">
        <f>S748*H748</f>
        <v>0</v>
      </c>
      <c r="U748" s="141" t="s">
        <v>19</v>
      </c>
      <c r="AR748" s="142" t="s">
        <v>179</v>
      </c>
      <c r="AT748" s="142" t="s">
        <v>174</v>
      </c>
      <c r="AU748" s="142" t="s">
        <v>84</v>
      </c>
      <c r="AY748" s="18" t="s">
        <v>172</v>
      </c>
      <c r="BE748" s="143">
        <f>IF(N748="základní",J748,0)</f>
        <v>0</v>
      </c>
      <c r="BF748" s="143">
        <f>IF(N748="snížená",J748,0)</f>
        <v>0</v>
      </c>
      <c r="BG748" s="143">
        <f>IF(N748="zákl. přenesená",J748,0)</f>
        <v>0</v>
      </c>
      <c r="BH748" s="143">
        <f>IF(N748="sníž. přenesená",J748,0)</f>
        <v>0</v>
      </c>
      <c r="BI748" s="143">
        <f>IF(N748="nulová",J748,0)</f>
        <v>0</v>
      </c>
      <c r="BJ748" s="18" t="s">
        <v>82</v>
      </c>
      <c r="BK748" s="143">
        <f>ROUND(I748*H748,2)</f>
        <v>0</v>
      </c>
      <c r="BL748" s="18" t="s">
        <v>179</v>
      </c>
      <c r="BM748" s="142" t="s">
        <v>704</v>
      </c>
    </row>
    <row r="749" spans="2:65" s="1" customFormat="1">
      <c r="B749" s="33"/>
      <c r="D749" s="144" t="s">
        <v>180</v>
      </c>
      <c r="F749" s="145" t="s">
        <v>1280</v>
      </c>
      <c r="I749" s="146"/>
      <c r="L749" s="33"/>
      <c r="M749" s="147"/>
      <c r="U749" s="54"/>
      <c r="AT749" s="18" t="s">
        <v>180</v>
      </c>
      <c r="AU749" s="18" t="s">
        <v>84</v>
      </c>
    </row>
    <row r="750" spans="2:65" s="13" customFormat="1">
      <c r="B750" s="155"/>
      <c r="D750" s="149" t="s">
        <v>182</v>
      </c>
      <c r="E750" s="156" t="s">
        <v>19</v>
      </c>
      <c r="F750" s="157" t="s">
        <v>1281</v>
      </c>
      <c r="H750" s="158">
        <v>4.4800000000000004</v>
      </c>
      <c r="I750" s="159"/>
      <c r="L750" s="155"/>
      <c r="M750" s="160"/>
      <c r="U750" s="161"/>
      <c r="AT750" s="156" t="s">
        <v>182</v>
      </c>
      <c r="AU750" s="156" t="s">
        <v>84</v>
      </c>
      <c r="AV750" s="13" t="s">
        <v>84</v>
      </c>
      <c r="AW750" s="13" t="s">
        <v>37</v>
      </c>
      <c r="AX750" s="13" t="s">
        <v>75</v>
      </c>
      <c r="AY750" s="156" t="s">
        <v>172</v>
      </c>
    </row>
    <row r="751" spans="2:65" s="13" customFormat="1">
      <c r="B751" s="155"/>
      <c r="D751" s="149" t="s">
        <v>182</v>
      </c>
      <c r="E751" s="156" t="s">
        <v>19</v>
      </c>
      <c r="F751" s="157" t="s">
        <v>1282</v>
      </c>
      <c r="H751" s="158">
        <v>4.84</v>
      </c>
      <c r="I751" s="159"/>
      <c r="L751" s="155"/>
      <c r="M751" s="160"/>
      <c r="U751" s="161"/>
      <c r="AT751" s="156" t="s">
        <v>182</v>
      </c>
      <c r="AU751" s="156" t="s">
        <v>84</v>
      </c>
      <c r="AV751" s="13" t="s">
        <v>84</v>
      </c>
      <c r="AW751" s="13" t="s">
        <v>37</v>
      </c>
      <c r="AX751" s="13" t="s">
        <v>75</v>
      </c>
      <c r="AY751" s="156" t="s">
        <v>172</v>
      </c>
    </row>
    <row r="752" spans="2:65" s="13" customFormat="1">
      <c r="B752" s="155"/>
      <c r="D752" s="149" t="s">
        <v>182</v>
      </c>
      <c r="E752" s="156" t="s">
        <v>19</v>
      </c>
      <c r="F752" s="157" t="s">
        <v>1283</v>
      </c>
      <c r="H752" s="158">
        <v>120.9</v>
      </c>
      <c r="I752" s="159"/>
      <c r="L752" s="155"/>
      <c r="M752" s="160"/>
      <c r="U752" s="161"/>
      <c r="AT752" s="156" t="s">
        <v>182</v>
      </c>
      <c r="AU752" s="156" t="s">
        <v>84</v>
      </c>
      <c r="AV752" s="13" t="s">
        <v>84</v>
      </c>
      <c r="AW752" s="13" t="s">
        <v>37</v>
      </c>
      <c r="AX752" s="13" t="s">
        <v>75</v>
      </c>
      <c r="AY752" s="156" t="s">
        <v>172</v>
      </c>
    </row>
    <row r="753" spans="2:65" s="13" customFormat="1">
      <c r="B753" s="155"/>
      <c r="D753" s="149" t="s">
        <v>182</v>
      </c>
      <c r="E753" s="156" t="s">
        <v>19</v>
      </c>
      <c r="F753" s="157" t="s">
        <v>1284</v>
      </c>
      <c r="H753" s="158">
        <v>13.66</v>
      </c>
      <c r="I753" s="159"/>
      <c r="L753" s="155"/>
      <c r="M753" s="160"/>
      <c r="U753" s="161"/>
      <c r="AT753" s="156" t="s">
        <v>182</v>
      </c>
      <c r="AU753" s="156" t="s">
        <v>84</v>
      </c>
      <c r="AV753" s="13" t="s">
        <v>84</v>
      </c>
      <c r="AW753" s="13" t="s">
        <v>37</v>
      </c>
      <c r="AX753" s="13" t="s">
        <v>75</v>
      </c>
      <c r="AY753" s="156" t="s">
        <v>172</v>
      </c>
    </row>
    <row r="754" spans="2:65" s="13" customFormat="1">
      <c r="B754" s="155"/>
      <c r="D754" s="149" t="s">
        <v>182</v>
      </c>
      <c r="E754" s="156" t="s">
        <v>19</v>
      </c>
      <c r="F754" s="157" t="s">
        <v>1285</v>
      </c>
      <c r="H754" s="158">
        <v>6.16</v>
      </c>
      <c r="I754" s="159"/>
      <c r="L754" s="155"/>
      <c r="M754" s="160"/>
      <c r="U754" s="161"/>
      <c r="AT754" s="156" t="s">
        <v>182</v>
      </c>
      <c r="AU754" s="156" t="s">
        <v>84</v>
      </c>
      <c r="AV754" s="13" t="s">
        <v>84</v>
      </c>
      <c r="AW754" s="13" t="s">
        <v>37</v>
      </c>
      <c r="AX754" s="13" t="s">
        <v>75</v>
      </c>
      <c r="AY754" s="156" t="s">
        <v>172</v>
      </c>
    </row>
    <row r="755" spans="2:65" s="13" customFormat="1">
      <c r="B755" s="155"/>
      <c r="D755" s="149" t="s">
        <v>182</v>
      </c>
      <c r="E755" s="156" t="s">
        <v>19</v>
      </c>
      <c r="F755" s="157" t="s">
        <v>1281</v>
      </c>
      <c r="H755" s="158">
        <v>4.4800000000000004</v>
      </c>
      <c r="I755" s="159"/>
      <c r="L755" s="155"/>
      <c r="M755" s="160"/>
      <c r="U755" s="161"/>
      <c r="AT755" s="156" t="s">
        <v>182</v>
      </c>
      <c r="AU755" s="156" t="s">
        <v>84</v>
      </c>
      <c r="AV755" s="13" t="s">
        <v>84</v>
      </c>
      <c r="AW755" s="13" t="s">
        <v>37</v>
      </c>
      <c r="AX755" s="13" t="s">
        <v>75</v>
      </c>
      <c r="AY755" s="156" t="s">
        <v>172</v>
      </c>
    </row>
    <row r="756" spans="2:65" s="13" customFormat="1">
      <c r="B756" s="155"/>
      <c r="D756" s="149" t="s">
        <v>182</v>
      </c>
      <c r="E756" s="156" t="s">
        <v>19</v>
      </c>
      <c r="F756" s="157" t="s">
        <v>1286</v>
      </c>
      <c r="H756" s="158">
        <v>28.25</v>
      </c>
      <c r="I756" s="159"/>
      <c r="L756" s="155"/>
      <c r="M756" s="160"/>
      <c r="U756" s="161"/>
      <c r="AT756" s="156" t="s">
        <v>182</v>
      </c>
      <c r="AU756" s="156" t="s">
        <v>84</v>
      </c>
      <c r="AV756" s="13" t="s">
        <v>84</v>
      </c>
      <c r="AW756" s="13" t="s">
        <v>37</v>
      </c>
      <c r="AX756" s="13" t="s">
        <v>75</v>
      </c>
      <c r="AY756" s="156" t="s">
        <v>172</v>
      </c>
    </row>
    <row r="757" spans="2:65" s="14" customFormat="1">
      <c r="B757" s="162"/>
      <c r="D757" s="149" t="s">
        <v>182</v>
      </c>
      <c r="E757" s="163" t="s">
        <v>19</v>
      </c>
      <c r="F757" s="164" t="s">
        <v>185</v>
      </c>
      <c r="H757" s="165">
        <v>182.77</v>
      </c>
      <c r="I757" s="166"/>
      <c r="L757" s="162"/>
      <c r="M757" s="167"/>
      <c r="U757" s="168"/>
      <c r="AT757" s="163" t="s">
        <v>182</v>
      </c>
      <c r="AU757" s="163" t="s">
        <v>84</v>
      </c>
      <c r="AV757" s="14" t="s">
        <v>179</v>
      </c>
      <c r="AW757" s="14" t="s">
        <v>37</v>
      </c>
      <c r="AX757" s="14" t="s">
        <v>82</v>
      </c>
      <c r="AY757" s="163" t="s">
        <v>172</v>
      </c>
    </row>
    <row r="758" spans="2:65" s="1" customFormat="1" ht="16.5" customHeight="1">
      <c r="B758" s="33"/>
      <c r="C758" s="179" t="s">
        <v>471</v>
      </c>
      <c r="D758" s="179" t="s">
        <v>836</v>
      </c>
      <c r="E758" s="180" t="s">
        <v>1287</v>
      </c>
      <c r="F758" s="181" t="s">
        <v>1288</v>
      </c>
      <c r="G758" s="182" t="s">
        <v>337</v>
      </c>
      <c r="H758" s="183">
        <v>201.047</v>
      </c>
      <c r="I758" s="184"/>
      <c r="J758" s="185">
        <f>ROUND(I758*H758,2)</f>
        <v>0</v>
      </c>
      <c r="K758" s="181" t="s">
        <v>178</v>
      </c>
      <c r="L758" s="186"/>
      <c r="M758" s="187" t="s">
        <v>19</v>
      </c>
      <c r="N758" s="188" t="s">
        <v>46</v>
      </c>
      <c r="P758" s="140">
        <f>O758*H758</f>
        <v>0</v>
      </c>
      <c r="Q758" s="140">
        <v>0</v>
      </c>
      <c r="R758" s="140">
        <f>Q758*H758</f>
        <v>0</v>
      </c>
      <c r="S758" s="140">
        <v>0</v>
      </c>
      <c r="T758" s="140">
        <f>S758*H758</f>
        <v>0</v>
      </c>
      <c r="U758" s="141" t="s">
        <v>19</v>
      </c>
      <c r="AR758" s="142" t="s">
        <v>198</v>
      </c>
      <c r="AT758" s="142" t="s">
        <v>836</v>
      </c>
      <c r="AU758" s="142" t="s">
        <v>84</v>
      </c>
      <c r="AY758" s="18" t="s">
        <v>172</v>
      </c>
      <c r="BE758" s="143">
        <f>IF(N758="základní",J758,0)</f>
        <v>0</v>
      </c>
      <c r="BF758" s="143">
        <f>IF(N758="snížená",J758,0)</f>
        <v>0</v>
      </c>
      <c r="BG758" s="143">
        <f>IF(N758="zákl. přenesená",J758,0)</f>
        <v>0</v>
      </c>
      <c r="BH758" s="143">
        <f>IF(N758="sníž. přenesená",J758,0)</f>
        <v>0</v>
      </c>
      <c r="BI758" s="143">
        <f>IF(N758="nulová",J758,0)</f>
        <v>0</v>
      </c>
      <c r="BJ758" s="18" t="s">
        <v>82</v>
      </c>
      <c r="BK758" s="143">
        <f>ROUND(I758*H758,2)</f>
        <v>0</v>
      </c>
      <c r="BL758" s="18" t="s">
        <v>179</v>
      </c>
      <c r="BM758" s="142" t="s">
        <v>712</v>
      </c>
    </row>
    <row r="759" spans="2:65" s="13" customFormat="1">
      <c r="B759" s="155"/>
      <c r="D759" s="149" t="s">
        <v>182</v>
      </c>
      <c r="E759" s="156" t="s">
        <v>19</v>
      </c>
      <c r="F759" s="157" t="s">
        <v>1289</v>
      </c>
      <c r="H759" s="158">
        <v>201.047</v>
      </c>
      <c r="I759" s="159"/>
      <c r="L759" s="155"/>
      <c r="M759" s="160"/>
      <c r="U759" s="161"/>
      <c r="AT759" s="156" t="s">
        <v>182</v>
      </c>
      <c r="AU759" s="156" t="s">
        <v>84</v>
      </c>
      <c r="AV759" s="13" t="s">
        <v>84</v>
      </c>
      <c r="AW759" s="13" t="s">
        <v>37</v>
      </c>
      <c r="AX759" s="13" t="s">
        <v>75</v>
      </c>
      <c r="AY759" s="156" t="s">
        <v>172</v>
      </c>
    </row>
    <row r="760" spans="2:65" s="14" customFormat="1">
      <c r="B760" s="162"/>
      <c r="D760" s="149" t="s">
        <v>182</v>
      </c>
      <c r="E760" s="163" t="s">
        <v>19</v>
      </c>
      <c r="F760" s="164" t="s">
        <v>185</v>
      </c>
      <c r="H760" s="165">
        <v>201.047</v>
      </c>
      <c r="I760" s="166"/>
      <c r="L760" s="162"/>
      <c r="M760" s="167"/>
      <c r="U760" s="168"/>
      <c r="AT760" s="163" t="s">
        <v>182</v>
      </c>
      <c r="AU760" s="163" t="s">
        <v>84</v>
      </c>
      <c r="AV760" s="14" t="s">
        <v>179</v>
      </c>
      <c r="AW760" s="14" t="s">
        <v>37</v>
      </c>
      <c r="AX760" s="14" t="s">
        <v>82</v>
      </c>
      <c r="AY760" s="163" t="s">
        <v>172</v>
      </c>
    </row>
    <row r="761" spans="2:65" s="1" customFormat="1" ht="16.5" customHeight="1">
      <c r="B761" s="33"/>
      <c r="C761" s="131" t="s">
        <v>714</v>
      </c>
      <c r="D761" s="131" t="s">
        <v>174</v>
      </c>
      <c r="E761" s="132" t="s">
        <v>1290</v>
      </c>
      <c r="F761" s="133" t="s">
        <v>1291</v>
      </c>
      <c r="G761" s="134" t="s">
        <v>177</v>
      </c>
      <c r="H761" s="135">
        <v>1667.4480000000001</v>
      </c>
      <c r="I761" s="136"/>
      <c r="J761" s="137">
        <f>ROUND(I761*H761,2)</f>
        <v>0</v>
      </c>
      <c r="K761" s="133" t="s">
        <v>178</v>
      </c>
      <c r="L761" s="33"/>
      <c r="M761" s="138" t="s">
        <v>19</v>
      </c>
      <c r="N761" s="139" t="s">
        <v>46</v>
      </c>
      <c r="P761" s="140">
        <f>O761*H761</f>
        <v>0</v>
      </c>
      <c r="Q761" s="140">
        <v>0</v>
      </c>
      <c r="R761" s="140">
        <f>Q761*H761</f>
        <v>0</v>
      </c>
      <c r="S761" s="140">
        <v>0</v>
      </c>
      <c r="T761" s="140">
        <f>S761*H761</f>
        <v>0</v>
      </c>
      <c r="U761" s="141" t="s">
        <v>19</v>
      </c>
      <c r="AR761" s="142" t="s">
        <v>179</v>
      </c>
      <c r="AT761" s="142" t="s">
        <v>174</v>
      </c>
      <c r="AU761" s="142" t="s">
        <v>84</v>
      </c>
      <c r="AY761" s="18" t="s">
        <v>172</v>
      </c>
      <c r="BE761" s="143">
        <f>IF(N761="základní",J761,0)</f>
        <v>0</v>
      </c>
      <c r="BF761" s="143">
        <f>IF(N761="snížená",J761,0)</f>
        <v>0</v>
      </c>
      <c r="BG761" s="143">
        <f>IF(N761="zákl. přenesená",J761,0)</f>
        <v>0</v>
      </c>
      <c r="BH761" s="143">
        <f>IF(N761="sníž. přenesená",J761,0)</f>
        <v>0</v>
      </c>
      <c r="BI761" s="143">
        <f>IF(N761="nulová",J761,0)</f>
        <v>0</v>
      </c>
      <c r="BJ761" s="18" t="s">
        <v>82</v>
      </c>
      <c r="BK761" s="143">
        <f>ROUND(I761*H761,2)</f>
        <v>0</v>
      </c>
      <c r="BL761" s="18" t="s">
        <v>179</v>
      </c>
      <c r="BM761" s="142" t="s">
        <v>717</v>
      </c>
    </row>
    <row r="762" spans="2:65" s="1" customFormat="1">
      <c r="B762" s="33"/>
      <c r="D762" s="144" t="s">
        <v>180</v>
      </c>
      <c r="F762" s="145" t="s">
        <v>1292</v>
      </c>
      <c r="I762" s="146"/>
      <c r="L762" s="33"/>
      <c r="M762" s="147"/>
      <c r="U762" s="54"/>
      <c r="AT762" s="18" t="s">
        <v>180</v>
      </c>
      <c r="AU762" s="18" t="s">
        <v>84</v>
      </c>
    </row>
    <row r="763" spans="2:65" s="1" customFormat="1" ht="37.9" customHeight="1">
      <c r="B763" s="33"/>
      <c r="C763" s="131" t="s">
        <v>478</v>
      </c>
      <c r="D763" s="131" t="s">
        <v>174</v>
      </c>
      <c r="E763" s="132" t="s">
        <v>1293</v>
      </c>
      <c r="F763" s="133" t="s">
        <v>1294</v>
      </c>
      <c r="G763" s="134" t="s">
        <v>177</v>
      </c>
      <c r="H763" s="135">
        <v>30</v>
      </c>
      <c r="I763" s="136"/>
      <c r="J763" s="137">
        <f>ROUND(I763*H763,2)</f>
        <v>0</v>
      </c>
      <c r="K763" s="133" t="s">
        <v>178</v>
      </c>
      <c r="L763" s="33"/>
      <c r="M763" s="138" t="s">
        <v>19</v>
      </c>
      <c r="N763" s="139" t="s">
        <v>46</v>
      </c>
      <c r="P763" s="140">
        <f>O763*H763</f>
        <v>0</v>
      </c>
      <c r="Q763" s="140">
        <v>0</v>
      </c>
      <c r="R763" s="140">
        <f>Q763*H763</f>
        <v>0</v>
      </c>
      <c r="S763" s="140">
        <v>0</v>
      </c>
      <c r="T763" s="140">
        <f>S763*H763</f>
        <v>0</v>
      </c>
      <c r="U763" s="141" t="s">
        <v>19</v>
      </c>
      <c r="AR763" s="142" t="s">
        <v>179</v>
      </c>
      <c r="AT763" s="142" t="s">
        <v>174</v>
      </c>
      <c r="AU763" s="142" t="s">
        <v>84</v>
      </c>
      <c r="AY763" s="18" t="s">
        <v>172</v>
      </c>
      <c r="BE763" s="143">
        <f>IF(N763="základní",J763,0)</f>
        <v>0</v>
      </c>
      <c r="BF763" s="143">
        <f>IF(N763="snížená",J763,0)</f>
        <v>0</v>
      </c>
      <c r="BG763" s="143">
        <f>IF(N763="zákl. přenesená",J763,0)</f>
        <v>0</v>
      </c>
      <c r="BH763" s="143">
        <f>IF(N763="sníž. přenesená",J763,0)</f>
        <v>0</v>
      </c>
      <c r="BI763" s="143">
        <f>IF(N763="nulová",J763,0)</f>
        <v>0</v>
      </c>
      <c r="BJ763" s="18" t="s">
        <v>82</v>
      </c>
      <c r="BK763" s="143">
        <f>ROUND(I763*H763,2)</f>
        <v>0</v>
      </c>
      <c r="BL763" s="18" t="s">
        <v>179</v>
      </c>
      <c r="BM763" s="142" t="s">
        <v>722</v>
      </c>
    </row>
    <row r="764" spans="2:65" s="1" customFormat="1">
      <c r="B764" s="33"/>
      <c r="D764" s="144" t="s">
        <v>180</v>
      </c>
      <c r="F764" s="145" t="s">
        <v>1295</v>
      </c>
      <c r="I764" s="146"/>
      <c r="L764" s="33"/>
      <c r="M764" s="147"/>
      <c r="U764" s="54"/>
      <c r="AT764" s="18" t="s">
        <v>180</v>
      </c>
      <c r="AU764" s="18" t="s">
        <v>84</v>
      </c>
    </row>
    <row r="765" spans="2:65" s="12" customFormat="1">
      <c r="B765" s="148"/>
      <c r="D765" s="149" t="s">
        <v>182</v>
      </c>
      <c r="E765" s="150" t="s">
        <v>19</v>
      </c>
      <c r="F765" s="151" t="s">
        <v>1296</v>
      </c>
      <c r="H765" s="150" t="s">
        <v>19</v>
      </c>
      <c r="I765" s="152"/>
      <c r="L765" s="148"/>
      <c r="M765" s="153"/>
      <c r="U765" s="154"/>
      <c r="AT765" s="150" t="s">
        <v>182</v>
      </c>
      <c r="AU765" s="150" t="s">
        <v>84</v>
      </c>
      <c r="AV765" s="12" t="s">
        <v>82</v>
      </c>
      <c r="AW765" s="12" t="s">
        <v>37</v>
      </c>
      <c r="AX765" s="12" t="s">
        <v>75</v>
      </c>
      <c r="AY765" s="150" t="s">
        <v>172</v>
      </c>
    </row>
    <row r="766" spans="2:65" s="13" customFormat="1">
      <c r="B766" s="155"/>
      <c r="D766" s="149" t="s">
        <v>182</v>
      </c>
      <c r="E766" s="156" t="s">
        <v>19</v>
      </c>
      <c r="F766" s="157" t="s">
        <v>1297</v>
      </c>
      <c r="H766" s="158">
        <v>30</v>
      </c>
      <c r="I766" s="159"/>
      <c r="L766" s="155"/>
      <c r="M766" s="160"/>
      <c r="U766" s="161"/>
      <c r="AT766" s="156" t="s">
        <v>182</v>
      </c>
      <c r="AU766" s="156" t="s">
        <v>84</v>
      </c>
      <c r="AV766" s="13" t="s">
        <v>84</v>
      </c>
      <c r="AW766" s="13" t="s">
        <v>37</v>
      </c>
      <c r="AX766" s="13" t="s">
        <v>75</v>
      </c>
      <c r="AY766" s="156" t="s">
        <v>172</v>
      </c>
    </row>
    <row r="767" spans="2:65" s="14" customFormat="1">
      <c r="B767" s="162"/>
      <c r="D767" s="149" t="s">
        <v>182</v>
      </c>
      <c r="E767" s="163" t="s">
        <v>19</v>
      </c>
      <c r="F767" s="164" t="s">
        <v>185</v>
      </c>
      <c r="H767" s="165">
        <v>30</v>
      </c>
      <c r="I767" s="166"/>
      <c r="L767" s="162"/>
      <c r="M767" s="167"/>
      <c r="U767" s="168"/>
      <c r="AT767" s="163" t="s">
        <v>182</v>
      </c>
      <c r="AU767" s="163" t="s">
        <v>84</v>
      </c>
      <c r="AV767" s="14" t="s">
        <v>179</v>
      </c>
      <c r="AW767" s="14" t="s">
        <v>37</v>
      </c>
      <c r="AX767" s="14" t="s">
        <v>82</v>
      </c>
      <c r="AY767" s="163" t="s">
        <v>172</v>
      </c>
    </row>
    <row r="768" spans="2:65" s="1" customFormat="1" ht="16.5" customHeight="1">
      <c r="B768" s="33"/>
      <c r="C768" s="179" t="s">
        <v>724</v>
      </c>
      <c r="D768" s="179" t="s">
        <v>836</v>
      </c>
      <c r="E768" s="180" t="s">
        <v>1298</v>
      </c>
      <c r="F768" s="181" t="s">
        <v>1299</v>
      </c>
      <c r="G768" s="182" t="s">
        <v>177</v>
      </c>
      <c r="H768" s="183">
        <v>31.5</v>
      </c>
      <c r="I768" s="184"/>
      <c r="J768" s="185">
        <f>ROUND(I768*H768,2)</f>
        <v>0</v>
      </c>
      <c r="K768" s="181" t="s">
        <v>178</v>
      </c>
      <c r="L768" s="186"/>
      <c r="M768" s="187" t="s">
        <v>19</v>
      </c>
      <c r="N768" s="188" t="s">
        <v>46</v>
      </c>
      <c r="P768" s="140">
        <f>O768*H768</f>
        <v>0</v>
      </c>
      <c r="Q768" s="140">
        <v>0</v>
      </c>
      <c r="R768" s="140">
        <f>Q768*H768</f>
        <v>0</v>
      </c>
      <c r="S768" s="140">
        <v>0</v>
      </c>
      <c r="T768" s="140">
        <f>S768*H768</f>
        <v>0</v>
      </c>
      <c r="U768" s="141" t="s">
        <v>19</v>
      </c>
      <c r="AR768" s="142" t="s">
        <v>198</v>
      </c>
      <c r="AT768" s="142" t="s">
        <v>836</v>
      </c>
      <c r="AU768" s="142" t="s">
        <v>84</v>
      </c>
      <c r="AY768" s="18" t="s">
        <v>172</v>
      </c>
      <c r="BE768" s="143">
        <f>IF(N768="základní",J768,0)</f>
        <v>0</v>
      </c>
      <c r="BF768" s="143">
        <f>IF(N768="snížená",J768,0)</f>
        <v>0</v>
      </c>
      <c r="BG768" s="143">
        <f>IF(N768="zákl. přenesená",J768,0)</f>
        <v>0</v>
      </c>
      <c r="BH768" s="143">
        <f>IF(N768="sníž. přenesená",J768,0)</f>
        <v>0</v>
      </c>
      <c r="BI768" s="143">
        <f>IF(N768="nulová",J768,0)</f>
        <v>0</v>
      </c>
      <c r="BJ768" s="18" t="s">
        <v>82</v>
      </c>
      <c r="BK768" s="143">
        <f>ROUND(I768*H768,2)</f>
        <v>0</v>
      </c>
      <c r="BL768" s="18" t="s">
        <v>179</v>
      </c>
      <c r="BM768" s="142" t="s">
        <v>727</v>
      </c>
    </row>
    <row r="769" spans="2:65" s="13" customFormat="1">
      <c r="B769" s="155"/>
      <c r="D769" s="149" t="s">
        <v>182</v>
      </c>
      <c r="E769" s="156" t="s">
        <v>19</v>
      </c>
      <c r="F769" s="157" t="s">
        <v>1300</v>
      </c>
      <c r="H769" s="158">
        <v>31.5</v>
      </c>
      <c r="I769" s="159"/>
      <c r="L769" s="155"/>
      <c r="M769" s="160"/>
      <c r="U769" s="161"/>
      <c r="AT769" s="156" t="s">
        <v>182</v>
      </c>
      <c r="AU769" s="156" t="s">
        <v>84</v>
      </c>
      <c r="AV769" s="13" t="s">
        <v>84</v>
      </c>
      <c r="AW769" s="13" t="s">
        <v>37</v>
      </c>
      <c r="AX769" s="13" t="s">
        <v>75</v>
      </c>
      <c r="AY769" s="156" t="s">
        <v>172</v>
      </c>
    </row>
    <row r="770" spans="2:65" s="14" customFormat="1">
      <c r="B770" s="162"/>
      <c r="D770" s="149" t="s">
        <v>182</v>
      </c>
      <c r="E770" s="163" t="s">
        <v>19</v>
      </c>
      <c r="F770" s="164" t="s">
        <v>185</v>
      </c>
      <c r="H770" s="165">
        <v>31.5</v>
      </c>
      <c r="I770" s="166"/>
      <c r="L770" s="162"/>
      <c r="M770" s="167"/>
      <c r="U770" s="168"/>
      <c r="AT770" s="163" t="s">
        <v>182</v>
      </c>
      <c r="AU770" s="163" t="s">
        <v>84</v>
      </c>
      <c r="AV770" s="14" t="s">
        <v>179</v>
      </c>
      <c r="AW770" s="14" t="s">
        <v>37</v>
      </c>
      <c r="AX770" s="14" t="s">
        <v>82</v>
      </c>
      <c r="AY770" s="163" t="s">
        <v>172</v>
      </c>
    </row>
    <row r="771" spans="2:65" s="1" customFormat="1" ht="37.9" customHeight="1">
      <c r="B771" s="33"/>
      <c r="C771" s="131" t="s">
        <v>490</v>
      </c>
      <c r="D771" s="131" t="s">
        <v>174</v>
      </c>
      <c r="E771" s="132" t="s">
        <v>1301</v>
      </c>
      <c r="F771" s="133" t="s">
        <v>1302</v>
      </c>
      <c r="G771" s="134" t="s">
        <v>177</v>
      </c>
      <c r="H771" s="135">
        <v>55.88</v>
      </c>
      <c r="I771" s="136"/>
      <c r="J771" s="137">
        <f>ROUND(I771*H771,2)</f>
        <v>0</v>
      </c>
      <c r="K771" s="133" t="s">
        <v>178</v>
      </c>
      <c r="L771" s="33"/>
      <c r="M771" s="138" t="s">
        <v>19</v>
      </c>
      <c r="N771" s="139" t="s">
        <v>46</v>
      </c>
      <c r="P771" s="140">
        <f>O771*H771</f>
        <v>0</v>
      </c>
      <c r="Q771" s="140">
        <v>0</v>
      </c>
      <c r="R771" s="140">
        <f>Q771*H771</f>
        <v>0</v>
      </c>
      <c r="S771" s="140">
        <v>0</v>
      </c>
      <c r="T771" s="140">
        <f>S771*H771</f>
        <v>0</v>
      </c>
      <c r="U771" s="141" t="s">
        <v>19</v>
      </c>
      <c r="AR771" s="142" t="s">
        <v>179</v>
      </c>
      <c r="AT771" s="142" t="s">
        <v>174</v>
      </c>
      <c r="AU771" s="142" t="s">
        <v>84</v>
      </c>
      <c r="AY771" s="18" t="s">
        <v>172</v>
      </c>
      <c r="BE771" s="143">
        <f>IF(N771="základní",J771,0)</f>
        <v>0</v>
      </c>
      <c r="BF771" s="143">
        <f>IF(N771="snížená",J771,0)</f>
        <v>0</v>
      </c>
      <c r="BG771" s="143">
        <f>IF(N771="zákl. přenesená",J771,0)</f>
        <v>0</v>
      </c>
      <c r="BH771" s="143">
        <f>IF(N771="sníž. přenesená",J771,0)</f>
        <v>0</v>
      </c>
      <c r="BI771" s="143">
        <f>IF(N771="nulová",J771,0)</f>
        <v>0</v>
      </c>
      <c r="BJ771" s="18" t="s">
        <v>82</v>
      </c>
      <c r="BK771" s="143">
        <f>ROUND(I771*H771,2)</f>
        <v>0</v>
      </c>
      <c r="BL771" s="18" t="s">
        <v>179</v>
      </c>
      <c r="BM771" s="142" t="s">
        <v>733</v>
      </c>
    </row>
    <row r="772" spans="2:65" s="1" customFormat="1">
      <c r="B772" s="33"/>
      <c r="D772" s="144" t="s">
        <v>180</v>
      </c>
      <c r="F772" s="145" t="s">
        <v>1303</v>
      </c>
      <c r="I772" s="146"/>
      <c r="L772" s="33"/>
      <c r="M772" s="147"/>
      <c r="U772" s="54"/>
      <c r="AT772" s="18" t="s">
        <v>180</v>
      </c>
      <c r="AU772" s="18" t="s">
        <v>84</v>
      </c>
    </row>
    <row r="773" spans="2:65" s="13" customFormat="1">
      <c r="B773" s="155"/>
      <c r="D773" s="149" t="s">
        <v>182</v>
      </c>
      <c r="E773" s="156" t="s">
        <v>19</v>
      </c>
      <c r="F773" s="157" t="s">
        <v>1219</v>
      </c>
      <c r="H773" s="158">
        <v>55.88</v>
      </c>
      <c r="I773" s="159"/>
      <c r="L773" s="155"/>
      <c r="M773" s="160"/>
      <c r="U773" s="161"/>
      <c r="AT773" s="156" t="s">
        <v>182</v>
      </c>
      <c r="AU773" s="156" t="s">
        <v>84</v>
      </c>
      <c r="AV773" s="13" t="s">
        <v>84</v>
      </c>
      <c r="AW773" s="13" t="s">
        <v>37</v>
      </c>
      <c r="AX773" s="13" t="s">
        <v>75</v>
      </c>
      <c r="AY773" s="156" t="s">
        <v>172</v>
      </c>
    </row>
    <row r="774" spans="2:65" s="14" customFormat="1">
      <c r="B774" s="162"/>
      <c r="D774" s="149" t="s">
        <v>182</v>
      </c>
      <c r="E774" s="163" t="s">
        <v>19</v>
      </c>
      <c r="F774" s="164" t="s">
        <v>185</v>
      </c>
      <c r="H774" s="165">
        <v>55.88</v>
      </c>
      <c r="I774" s="166"/>
      <c r="L774" s="162"/>
      <c r="M774" s="167"/>
      <c r="U774" s="168"/>
      <c r="AT774" s="163" t="s">
        <v>182</v>
      </c>
      <c r="AU774" s="163" t="s">
        <v>84</v>
      </c>
      <c r="AV774" s="14" t="s">
        <v>179</v>
      </c>
      <c r="AW774" s="14" t="s">
        <v>37</v>
      </c>
      <c r="AX774" s="14" t="s">
        <v>82</v>
      </c>
      <c r="AY774" s="163" t="s">
        <v>172</v>
      </c>
    </row>
    <row r="775" spans="2:65" s="1" customFormat="1" ht="16.5" customHeight="1">
      <c r="B775" s="33"/>
      <c r="C775" s="179" t="s">
        <v>739</v>
      </c>
      <c r="D775" s="179" t="s">
        <v>836</v>
      </c>
      <c r="E775" s="180" t="s">
        <v>1304</v>
      </c>
      <c r="F775" s="181" t="s">
        <v>1305</v>
      </c>
      <c r="G775" s="182" t="s">
        <v>177</v>
      </c>
      <c r="H775" s="183">
        <v>58.673999999999999</v>
      </c>
      <c r="I775" s="184"/>
      <c r="J775" s="185">
        <f>ROUND(I775*H775,2)</f>
        <v>0</v>
      </c>
      <c r="K775" s="181" t="s">
        <v>178</v>
      </c>
      <c r="L775" s="186"/>
      <c r="M775" s="187" t="s">
        <v>19</v>
      </c>
      <c r="N775" s="188" t="s">
        <v>46</v>
      </c>
      <c r="P775" s="140">
        <f>O775*H775</f>
        <v>0</v>
      </c>
      <c r="Q775" s="140">
        <v>0</v>
      </c>
      <c r="R775" s="140">
        <f>Q775*H775</f>
        <v>0</v>
      </c>
      <c r="S775" s="140">
        <v>0</v>
      </c>
      <c r="T775" s="140">
        <f>S775*H775</f>
        <v>0</v>
      </c>
      <c r="U775" s="141" t="s">
        <v>19</v>
      </c>
      <c r="AR775" s="142" t="s">
        <v>198</v>
      </c>
      <c r="AT775" s="142" t="s">
        <v>836</v>
      </c>
      <c r="AU775" s="142" t="s">
        <v>84</v>
      </c>
      <c r="AY775" s="18" t="s">
        <v>172</v>
      </c>
      <c r="BE775" s="143">
        <f>IF(N775="základní",J775,0)</f>
        <v>0</v>
      </c>
      <c r="BF775" s="143">
        <f>IF(N775="snížená",J775,0)</f>
        <v>0</v>
      </c>
      <c r="BG775" s="143">
        <f>IF(N775="zákl. přenesená",J775,0)</f>
        <v>0</v>
      </c>
      <c r="BH775" s="143">
        <f>IF(N775="sníž. přenesená",J775,0)</f>
        <v>0</v>
      </c>
      <c r="BI775" s="143">
        <f>IF(N775="nulová",J775,0)</f>
        <v>0</v>
      </c>
      <c r="BJ775" s="18" t="s">
        <v>82</v>
      </c>
      <c r="BK775" s="143">
        <f>ROUND(I775*H775,2)</f>
        <v>0</v>
      </c>
      <c r="BL775" s="18" t="s">
        <v>179</v>
      </c>
      <c r="BM775" s="142" t="s">
        <v>742</v>
      </c>
    </row>
    <row r="776" spans="2:65" s="13" customFormat="1">
      <c r="B776" s="155"/>
      <c r="D776" s="149" t="s">
        <v>182</v>
      </c>
      <c r="E776" s="156" t="s">
        <v>19</v>
      </c>
      <c r="F776" s="157" t="s">
        <v>1306</v>
      </c>
      <c r="H776" s="158">
        <v>58.673999999999999</v>
      </c>
      <c r="I776" s="159"/>
      <c r="L776" s="155"/>
      <c r="M776" s="160"/>
      <c r="U776" s="161"/>
      <c r="AT776" s="156" t="s">
        <v>182</v>
      </c>
      <c r="AU776" s="156" t="s">
        <v>84</v>
      </c>
      <c r="AV776" s="13" t="s">
        <v>84</v>
      </c>
      <c r="AW776" s="13" t="s">
        <v>37</v>
      </c>
      <c r="AX776" s="13" t="s">
        <v>75</v>
      </c>
      <c r="AY776" s="156" t="s">
        <v>172</v>
      </c>
    </row>
    <row r="777" spans="2:65" s="14" customFormat="1">
      <c r="B777" s="162"/>
      <c r="D777" s="149" t="s">
        <v>182</v>
      </c>
      <c r="E777" s="163" t="s">
        <v>19</v>
      </c>
      <c r="F777" s="164" t="s">
        <v>185</v>
      </c>
      <c r="H777" s="165">
        <v>58.673999999999999</v>
      </c>
      <c r="I777" s="166"/>
      <c r="L777" s="162"/>
      <c r="M777" s="167"/>
      <c r="U777" s="168"/>
      <c r="AT777" s="163" t="s">
        <v>182</v>
      </c>
      <c r="AU777" s="163" t="s">
        <v>84</v>
      </c>
      <c r="AV777" s="14" t="s">
        <v>179</v>
      </c>
      <c r="AW777" s="14" t="s">
        <v>37</v>
      </c>
      <c r="AX777" s="14" t="s">
        <v>82</v>
      </c>
      <c r="AY777" s="163" t="s">
        <v>172</v>
      </c>
    </row>
    <row r="778" spans="2:65" s="1" customFormat="1" ht="37.9" customHeight="1">
      <c r="B778" s="33"/>
      <c r="C778" s="131" t="s">
        <v>497</v>
      </c>
      <c r="D778" s="131" t="s">
        <v>174</v>
      </c>
      <c r="E778" s="132" t="s">
        <v>1307</v>
      </c>
      <c r="F778" s="133" t="s">
        <v>1308</v>
      </c>
      <c r="G778" s="134" t="s">
        <v>177</v>
      </c>
      <c r="H778" s="135">
        <v>50</v>
      </c>
      <c r="I778" s="136"/>
      <c r="J778" s="137">
        <f>ROUND(I778*H778,2)</f>
        <v>0</v>
      </c>
      <c r="K778" s="133" t="s">
        <v>178</v>
      </c>
      <c r="L778" s="33"/>
      <c r="M778" s="138" t="s">
        <v>19</v>
      </c>
      <c r="N778" s="139" t="s">
        <v>46</v>
      </c>
      <c r="P778" s="140">
        <f>O778*H778</f>
        <v>0</v>
      </c>
      <c r="Q778" s="140">
        <v>0</v>
      </c>
      <c r="R778" s="140">
        <f>Q778*H778</f>
        <v>0</v>
      </c>
      <c r="S778" s="140">
        <v>0</v>
      </c>
      <c r="T778" s="140">
        <f>S778*H778</f>
        <v>0</v>
      </c>
      <c r="U778" s="141" t="s">
        <v>19</v>
      </c>
      <c r="AR778" s="142" t="s">
        <v>179</v>
      </c>
      <c r="AT778" s="142" t="s">
        <v>174</v>
      </c>
      <c r="AU778" s="142" t="s">
        <v>84</v>
      </c>
      <c r="AY778" s="18" t="s">
        <v>172</v>
      </c>
      <c r="BE778" s="143">
        <f>IF(N778="základní",J778,0)</f>
        <v>0</v>
      </c>
      <c r="BF778" s="143">
        <f>IF(N778="snížená",J778,0)</f>
        <v>0</v>
      </c>
      <c r="BG778" s="143">
        <f>IF(N778="zákl. přenesená",J778,0)</f>
        <v>0</v>
      </c>
      <c r="BH778" s="143">
        <f>IF(N778="sníž. přenesená",J778,0)</f>
        <v>0</v>
      </c>
      <c r="BI778" s="143">
        <f>IF(N778="nulová",J778,0)</f>
        <v>0</v>
      </c>
      <c r="BJ778" s="18" t="s">
        <v>82</v>
      </c>
      <c r="BK778" s="143">
        <f>ROUND(I778*H778,2)</f>
        <v>0</v>
      </c>
      <c r="BL778" s="18" t="s">
        <v>179</v>
      </c>
      <c r="BM778" s="142" t="s">
        <v>748</v>
      </c>
    </row>
    <row r="779" spans="2:65" s="1" customFormat="1">
      <c r="B779" s="33"/>
      <c r="D779" s="144" t="s">
        <v>180</v>
      </c>
      <c r="F779" s="145" t="s">
        <v>1309</v>
      </c>
      <c r="I779" s="146"/>
      <c r="L779" s="33"/>
      <c r="M779" s="147"/>
      <c r="U779" s="54"/>
      <c r="AT779" s="18" t="s">
        <v>180</v>
      </c>
      <c r="AU779" s="18" t="s">
        <v>84</v>
      </c>
    </row>
    <row r="780" spans="2:65" s="12" customFormat="1">
      <c r="B780" s="148"/>
      <c r="D780" s="149" t="s">
        <v>182</v>
      </c>
      <c r="E780" s="150" t="s">
        <v>19</v>
      </c>
      <c r="F780" s="151" t="s">
        <v>825</v>
      </c>
      <c r="H780" s="150" t="s">
        <v>19</v>
      </c>
      <c r="I780" s="152"/>
      <c r="L780" s="148"/>
      <c r="M780" s="153"/>
      <c r="U780" s="154"/>
      <c r="AT780" s="150" t="s">
        <v>182</v>
      </c>
      <c r="AU780" s="150" t="s">
        <v>84</v>
      </c>
      <c r="AV780" s="12" t="s">
        <v>82</v>
      </c>
      <c r="AW780" s="12" t="s">
        <v>37</v>
      </c>
      <c r="AX780" s="12" t="s">
        <v>75</v>
      </c>
      <c r="AY780" s="150" t="s">
        <v>172</v>
      </c>
    </row>
    <row r="781" spans="2:65" s="13" customFormat="1">
      <c r="B781" s="155"/>
      <c r="D781" s="149" t="s">
        <v>182</v>
      </c>
      <c r="E781" s="156" t="s">
        <v>19</v>
      </c>
      <c r="F781" s="157" t="s">
        <v>391</v>
      </c>
      <c r="H781" s="158">
        <v>50</v>
      </c>
      <c r="I781" s="159"/>
      <c r="L781" s="155"/>
      <c r="M781" s="160"/>
      <c r="U781" s="161"/>
      <c r="AT781" s="156" t="s">
        <v>182</v>
      </c>
      <c r="AU781" s="156" t="s">
        <v>84</v>
      </c>
      <c r="AV781" s="13" t="s">
        <v>84</v>
      </c>
      <c r="AW781" s="13" t="s">
        <v>37</v>
      </c>
      <c r="AX781" s="13" t="s">
        <v>75</v>
      </c>
      <c r="AY781" s="156" t="s">
        <v>172</v>
      </c>
    </row>
    <row r="782" spans="2:65" s="14" customFormat="1">
      <c r="B782" s="162"/>
      <c r="D782" s="149" t="s">
        <v>182</v>
      </c>
      <c r="E782" s="163" t="s">
        <v>19</v>
      </c>
      <c r="F782" s="164" t="s">
        <v>185</v>
      </c>
      <c r="H782" s="165">
        <v>50</v>
      </c>
      <c r="I782" s="166"/>
      <c r="L782" s="162"/>
      <c r="M782" s="167"/>
      <c r="U782" s="168"/>
      <c r="AT782" s="163" t="s">
        <v>182</v>
      </c>
      <c r="AU782" s="163" t="s">
        <v>84</v>
      </c>
      <c r="AV782" s="14" t="s">
        <v>179</v>
      </c>
      <c r="AW782" s="14" t="s">
        <v>37</v>
      </c>
      <c r="AX782" s="14" t="s">
        <v>82</v>
      </c>
      <c r="AY782" s="163" t="s">
        <v>172</v>
      </c>
    </row>
    <row r="783" spans="2:65" s="1" customFormat="1" ht="16.5" customHeight="1">
      <c r="B783" s="33"/>
      <c r="C783" s="179" t="s">
        <v>750</v>
      </c>
      <c r="D783" s="179" t="s">
        <v>836</v>
      </c>
      <c r="E783" s="180" t="s">
        <v>1310</v>
      </c>
      <c r="F783" s="181" t="s">
        <v>1311</v>
      </c>
      <c r="G783" s="182" t="s">
        <v>177</v>
      </c>
      <c r="H783" s="183">
        <v>52.5</v>
      </c>
      <c r="I783" s="184"/>
      <c r="J783" s="185">
        <f>ROUND(I783*H783,2)</f>
        <v>0</v>
      </c>
      <c r="K783" s="181" t="s">
        <v>178</v>
      </c>
      <c r="L783" s="186"/>
      <c r="M783" s="187" t="s">
        <v>19</v>
      </c>
      <c r="N783" s="188" t="s">
        <v>46</v>
      </c>
      <c r="P783" s="140">
        <f>O783*H783</f>
        <v>0</v>
      </c>
      <c r="Q783" s="140">
        <v>0</v>
      </c>
      <c r="R783" s="140">
        <f>Q783*H783</f>
        <v>0</v>
      </c>
      <c r="S783" s="140">
        <v>0</v>
      </c>
      <c r="T783" s="140">
        <f>S783*H783</f>
        <v>0</v>
      </c>
      <c r="U783" s="141" t="s">
        <v>19</v>
      </c>
      <c r="AR783" s="142" t="s">
        <v>198</v>
      </c>
      <c r="AT783" s="142" t="s">
        <v>836</v>
      </c>
      <c r="AU783" s="142" t="s">
        <v>84</v>
      </c>
      <c r="AY783" s="18" t="s">
        <v>172</v>
      </c>
      <c r="BE783" s="143">
        <f>IF(N783="základní",J783,0)</f>
        <v>0</v>
      </c>
      <c r="BF783" s="143">
        <f>IF(N783="snížená",J783,0)</f>
        <v>0</v>
      </c>
      <c r="BG783" s="143">
        <f>IF(N783="zákl. přenesená",J783,0)</f>
        <v>0</v>
      </c>
      <c r="BH783" s="143">
        <f>IF(N783="sníž. přenesená",J783,0)</f>
        <v>0</v>
      </c>
      <c r="BI783" s="143">
        <f>IF(N783="nulová",J783,0)</f>
        <v>0</v>
      </c>
      <c r="BJ783" s="18" t="s">
        <v>82</v>
      </c>
      <c r="BK783" s="143">
        <f>ROUND(I783*H783,2)</f>
        <v>0</v>
      </c>
      <c r="BL783" s="18" t="s">
        <v>179</v>
      </c>
      <c r="BM783" s="142" t="s">
        <v>754</v>
      </c>
    </row>
    <row r="784" spans="2:65" s="13" customFormat="1">
      <c r="B784" s="155"/>
      <c r="D784" s="149" t="s">
        <v>182</v>
      </c>
      <c r="E784" s="156" t="s">
        <v>19</v>
      </c>
      <c r="F784" s="157" t="s">
        <v>1312</v>
      </c>
      <c r="H784" s="158">
        <v>52.5</v>
      </c>
      <c r="I784" s="159"/>
      <c r="L784" s="155"/>
      <c r="M784" s="160"/>
      <c r="U784" s="161"/>
      <c r="AT784" s="156" t="s">
        <v>182</v>
      </c>
      <c r="AU784" s="156" t="s">
        <v>84</v>
      </c>
      <c r="AV784" s="13" t="s">
        <v>84</v>
      </c>
      <c r="AW784" s="13" t="s">
        <v>37</v>
      </c>
      <c r="AX784" s="13" t="s">
        <v>75</v>
      </c>
      <c r="AY784" s="156" t="s">
        <v>172</v>
      </c>
    </row>
    <row r="785" spans="2:65" s="14" customFormat="1">
      <c r="B785" s="162"/>
      <c r="D785" s="149" t="s">
        <v>182</v>
      </c>
      <c r="E785" s="163" t="s">
        <v>19</v>
      </c>
      <c r="F785" s="164" t="s">
        <v>185</v>
      </c>
      <c r="H785" s="165">
        <v>52.5</v>
      </c>
      <c r="I785" s="166"/>
      <c r="L785" s="162"/>
      <c r="M785" s="167"/>
      <c r="U785" s="168"/>
      <c r="AT785" s="163" t="s">
        <v>182</v>
      </c>
      <c r="AU785" s="163" t="s">
        <v>84</v>
      </c>
      <c r="AV785" s="14" t="s">
        <v>179</v>
      </c>
      <c r="AW785" s="14" t="s">
        <v>37</v>
      </c>
      <c r="AX785" s="14" t="s">
        <v>82</v>
      </c>
      <c r="AY785" s="163" t="s">
        <v>172</v>
      </c>
    </row>
    <row r="786" spans="2:65" s="1" customFormat="1" ht="37.9" customHeight="1">
      <c r="B786" s="33"/>
      <c r="C786" s="131" t="s">
        <v>504</v>
      </c>
      <c r="D786" s="131" t="s">
        <v>174</v>
      </c>
      <c r="E786" s="132" t="s">
        <v>1313</v>
      </c>
      <c r="F786" s="133" t="s">
        <v>1314</v>
      </c>
      <c r="G786" s="134" t="s">
        <v>177</v>
      </c>
      <c r="H786" s="135">
        <v>104.128</v>
      </c>
      <c r="I786" s="136"/>
      <c r="J786" s="137">
        <f>ROUND(I786*H786,2)</f>
        <v>0</v>
      </c>
      <c r="K786" s="133" t="s">
        <v>178</v>
      </c>
      <c r="L786" s="33"/>
      <c r="M786" s="138" t="s">
        <v>19</v>
      </c>
      <c r="N786" s="139" t="s">
        <v>46</v>
      </c>
      <c r="P786" s="140">
        <f>O786*H786</f>
        <v>0</v>
      </c>
      <c r="Q786" s="140">
        <v>0</v>
      </c>
      <c r="R786" s="140">
        <f>Q786*H786</f>
        <v>0</v>
      </c>
      <c r="S786" s="140">
        <v>0</v>
      </c>
      <c r="T786" s="140">
        <f>S786*H786</f>
        <v>0</v>
      </c>
      <c r="U786" s="141" t="s">
        <v>19</v>
      </c>
      <c r="AR786" s="142" t="s">
        <v>179</v>
      </c>
      <c r="AT786" s="142" t="s">
        <v>174</v>
      </c>
      <c r="AU786" s="142" t="s">
        <v>84</v>
      </c>
      <c r="AY786" s="18" t="s">
        <v>172</v>
      </c>
      <c r="BE786" s="143">
        <f>IF(N786="základní",J786,0)</f>
        <v>0</v>
      </c>
      <c r="BF786" s="143">
        <f>IF(N786="snížená",J786,0)</f>
        <v>0</v>
      </c>
      <c r="BG786" s="143">
        <f>IF(N786="zákl. přenesená",J786,0)</f>
        <v>0</v>
      </c>
      <c r="BH786" s="143">
        <f>IF(N786="sníž. přenesená",J786,0)</f>
        <v>0</v>
      </c>
      <c r="BI786" s="143">
        <f>IF(N786="nulová",J786,0)</f>
        <v>0</v>
      </c>
      <c r="BJ786" s="18" t="s">
        <v>82</v>
      </c>
      <c r="BK786" s="143">
        <f>ROUND(I786*H786,2)</f>
        <v>0</v>
      </c>
      <c r="BL786" s="18" t="s">
        <v>179</v>
      </c>
      <c r="BM786" s="142" t="s">
        <v>764</v>
      </c>
    </row>
    <row r="787" spans="2:65" s="1" customFormat="1">
      <c r="B787" s="33"/>
      <c r="D787" s="144" t="s">
        <v>180</v>
      </c>
      <c r="F787" s="145" t="s">
        <v>1315</v>
      </c>
      <c r="I787" s="146"/>
      <c r="L787" s="33"/>
      <c r="M787" s="147"/>
      <c r="U787" s="54"/>
      <c r="AT787" s="18" t="s">
        <v>180</v>
      </c>
      <c r="AU787" s="18" t="s">
        <v>84</v>
      </c>
    </row>
    <row r="788" spans="2:65" s="12" customFormat="1">
      <c r="B788" s="148"/>
      <c r="D788" s="149" t="s">
        <v>182</v>
      </c>
      <c r="E788" s="150" t="s">
        <v>19</v>
      </c>
      <c r="F788" s="151" t="s">
        <v>825</v>
      </c>
      <c r="H788" s="150" t="s">
        <v>19</v>
      </c>
      <c r="I788" s="152"/>
      <c r="L788" s="148"/>
      <c r="M788" s="153"/>
      <c r="U788" s="154"/>
      <c r="AT788" s="150" t="s">
        <v>182</v>
      </c>
      <c r="AU788" s="150" t="s">
        <v>84</v>
      </c>
      <c r="AV788" s="12" t="s">
        <v>82</v>
      </c>
      <c r="AW788" s="12" t="s">
        <v>37</v>
      </c>
      <c r="AX788" s="12" t="s">
        <v>75</v>
      </c>
      <c r="AY788" s="150" t="s">
        <v>172</v>
      </c>
    </row>
    <row r="789" spans="2:65" s="13" customFormat="1">
      <c r="B789" s="155"/>
      <c r="D789" s="149" t="s">
        <v>182</v>
      </c>
      <c r="E789" s="156" t="s">
        <v>19</v>
      </c>
      <c r="F789" s="157" t="s">
        <v>1316</v>
      </c>
      <c r="H789" s="158">
        <v>4.1280000000000001</v>
      </c>
      <c r="I789" s="159"/>
      <c r="L789" s="155"/>
      <c r="M789" s="160"/>
      <c r="U789" s="161"/>
      <c r="AT789" s="156" t="s">
        <v>182</v>
      </c>
      <c r="AU789" s="156" t="s">
        <v>84</v>
      </c>
      <c r="AV789" s="13" t="s">
        <v>84</v>
      </c>
      <c r="AW789" s="13" t="s">
        <v>37</v>
      </c>
      <c r="AX789" s="13" t="s">
        <v>75</v>
      </c>
      <c r="AY789" s="156" t="s">
        <v>172</v>
      </c>
    </row>
    <row r="790" spans="2:65" s="13" customFormat="1">
      <c r="B790" s="155"/>
      <c r="D790" s="149" t="s">
        <v>182</v>
      </c>
      <c r="E790" s="156" t="s">
        <v>19</v>
      </c>
      <c r="F790" s="157" t="s">
        <v>569</v>
      </c>
      <c r="H790" s="158">
        <v>100</v>
      </c>
      <c r="I790" s="159"/>
      <c r="L790" s="155"/>
      <c r="M790" s="160"/>
      <c r="U790" s="161"/>
      <c r="AT790" s="156" t="s">
        <v>182</v>
      </c>
      <c r="AU790" s="156" t="s">
        <v>84</v>
      </c>
      <c r="AV790" s="13" t="s">
        <v>84</v>
      </c>
      <c r="AW790" s="13" t="s">
        <v>37</v>
      </c>
      <c r="AX790" s="13" t="s">
        <v>75</v>
      </c>
      <c r="AY790" s="156" t="s">
        <v>172</v>
      </c>
    </row>
    <row r="791" spans="2:65" s="14" customFormat="1">
      <c r="B791" s="162"/>
      <c r="D791" s="149" t="s">
        <v>182</v>
      </c>
      <c r="E791" s="163" t="s">
        <v>19</v>
      </c>
      <c r="F791" s="164" t="s">
        <v>185</v>
      </c>
      <c r="H791" s="165">
        <v>104.128</v>
      </c>
      <c r="I791" s="166"/>
      <c r="L791" s="162"/>
      <c r="M791" s="167"/>
      <c r="U791" s="168"/>
      <c r="AT791" s="163" t="s">
        <v>182</v>
      </c>
      <c r="AU791" s="163" t="s">
        <v>84</v>
      </c>
      <c r="AV791" s="14" t="s">
        <v>179</v>
      </c>
      <c r="AW791" s="14" t="s">
        <v>37</v>
      </c>
      <c r="AX791" s="14" t="s">
        <v>82</v>
      </c>
      <c r="AY791" s="163" t="s">
        <v>172</v>
      </c>
    </row>
    <row r="792" spans="2:65" s="1" customFormat="1" ht="16.5" customHeight="1">
      <c r="B792" s="33"/>
      <c r="C792" s="179" t="s">
        <v>767</v>
      </c>
      <c r="D792" s="179" t="s">
        <v>836</v>
      </c>
      <c r="E792" s="180" t="s">
        <v>1317</v>
      </c>
      <c r="F792" s="181" t="s">
        <v>1318</v>
      </c>
      <c r="G792" s="182" t="s">
        <v>177</v>
      </c>
      <c r="H792" s="183">
        <v>109.334</v>
      </c>
      <c r="I792" s="184"/>
      <c r="J792" s="185">
        <f>ROUND(I792*H792,2)</f>
        <v>0</v>
      </c>
      <c r="K792" s="181" t="s">
        <v>178</v>
      </c>
      <c r="L792" s="186"/>
      <c r="M792" s="187" t="s">
        <v>19</v>
      </c>
      <c r="N792" s="188" t="s">
        <v>46</v>
      </c>
      <c r="P792" s="140">
        <f>O792*H792</f>
        <v>0</v>
      </c>
      <c r="Q792" s="140">
        <v>0</v>
      </c>
      <c r="R792" s="140">
        <f>Q792*H792</f>
        <v>0</v>
      </c>
      <c r="S792" s="140">
        <v>0</v>
      </c>
      <c r="T792" s="140">
        <f>S792*H792</f>
        <v>0</v>
      </c>
      <c r="U792" s="141" t="s">
        <v>19</v>
      </c>
      <c r="AR792" s="142" t="s">
        <v>198</v>
      </c>
      <c r="AT792" s="142" t="s">
        <v>836</v>
      </c>
      <c r="AU792" s="142" t="s">
        <v>84</v>
      </c>
      <c r="AY792" s="18" t="s">
        <v>172</v>
      </c>
      <c r="BE792" s="143">
        <f>IF(N792="základní",J792,0)</f>
        <v>0</v>
      </c>
      <c r="BF792" s="143">
        <f>IF(N792="snížená",J792,0)</f>
        <v>0</v>
      </c>
      <c r="BG792" s="143">
        <f>IF(N792="zákl. přenesená",J792,0)</f>
        <v>0</v>
      </c>
      <c r="BH792" s="143">
        <f>IF(N792="sníž. přenesená",J792,0)</f>
        <v>0</v>
      </c>
      <c r="BI792" s="143">
        <f>IF(N792="nulová",J792,0)</f>
        <v>0</v>
      </c>
      <c r="BJ792" s="18" t="s">
        <v>82</v>
      </c>
      <c r="BK792" s="143">
        <f>ROUND(I792*H792,2)</f>
        <v>0</v>
      </c>
      <c r="BL792" s="18" t="s">
        <v>179</v>
      </c>
      <c r="BM792" s="142" t="s">
        <v>770</v>
      </c>
    </row>
    <row r="793" spans="2:65" s="13" customFormat="1">
      <c r="B793" s="155"/>
      <c r="D793" s="149" t="s">
        <v>182</v>
      </c>
      <c r="E793" s="156" t="s">
        <v>19</v>
      </c>
      <c r="F793" s="157" t="s">
        <v>1319</v>
      </c>
      <c r="H793" s="158">
        <v>109.334</v>
      </c>
      <c r="I793" s="159"/>
      <c r="L793" s="155"/>
      <c r="M793" s="160"/>
      <c r="U793" s="161"/>
      <c r="AT793" s="156" t="s">
        <v>182</v>
      </c>
      <c r="AU793" s="156" t="s">
        <v>84</v>
      </c>
      <c r="AV793" s="13" t="s">
        <v>84</v>
      </c>
      <c r="AW793" s="13" t="s">
        <v>37</v>
      </c>
      <c r="AX793" s="13" t="s">
        <v>75</v>
      </c>
      <c r="AY793" s="156" t="s">
        <v>172</v>
      </c>
    </row>
    <row r="794" spans="2:65" s="14" customFormat="1">
      <c r="B794" s="162"/>
      <c r="D794" s="149" t="s">
        <v>182</v>
      </c>
      <c r="E794" s="163" t="s">
        <v>19</v>
      </c>
      <c r="F794" s="164" t="s">
        <v>185</v>
      </c>
      <c r="H794" s="165">
        <v>109.334</v>
      </c>
      <c r="I794" s="166"/>
      <c r="L794" s="162"/>
      <c r="M794" s="167"/>
      <c r="U794" s="168"/>
      <c r="AT794" s="163" t="s">
        <v>182</v>
      </c>
      <c r="AU794" s="163" t="s">
        <v>84</v>
      </c>
      <c r="AV794" s="14" t="s">
        <v>179</v>
      </c>
      <c r="AW794" s="14" t="s">
        <v>37</v>
      </c>
      <c r="AX794" s="14" t="s">
        <v>82</v>
      </c>
      <c r="AY794" s="163" t="s">
        <v>172</v>
      </c>
    </row>
    <row r="795" spans="2:65" s="1" customFormat="1" ht="37.9" customHeight="1">
      <c r="B795" s="33"/>
      <c r="C795" s="131" t="s">
        <v>516</v>
      </c>
      <c r="D795" s="131" t="s">
        <v>174</v>
      </c>
      <c r="E795" s="132" t="s">
        <v>1320</v>
      </c>
      <c r="F795" s="133" t="s">
        <v>1321</v>
      </c>
      <c r="G795" s="134" t="s">
        <v>177</v>
      </c>
      <c r="H795" s="135">
        <v>204.17099999999999</v>
      </c>
      <c r="I795" s="136"/>
      <c r="J795" s="137">
        <f>ROUND(I795*H795,2)</f>
        <v>0</v>
      </c>
      <c r="K795" s="133" t="s">
        <v>178</v>
      </c>
      <c r="L795" s="33"/>
      <c r="M795" s="138" t="s">
        <v>19</v>
      </c>
      <c r="N795" s="139" t="s">
        <v>46</v>
      </c>
      <c r="P795" s="140">
        <f>O795*H795</f>
        <v>0</v>
      </c>
      <c r="Q795" s="140">
        <v>0</v>
      </c>
      <c r="R795" s="140">
        <f>Q795*H795</f>
        <v>0</v>
      </c>
      <c r="S795" s="140">
        <v>0</v>
      </c>
      <c r="T795" s="140">
        <f>S795*H795</f>
        <v>0</v>
      </c>
      <c r="U795" s="141" t="s">
        <v>19</v>
      </c>
      <c r="AR795" s="142" t="s">
        <v>179</v>
      </c>
      <c r="AT795" s="142" t="s">
        <v>174</v>
      </c>
      <c r="AU795" s="142" t="s">
        <v>84</v>
      </c>
      <c r="AY795" s="18" t="s">
        <v>172</v>
      </c>
      <c r="BE795" s="143">
        <f>IF(N795="základní",J795,0)</f>
        <v>0</v>
      </c>
      <c r="BF795" s="143">
        <f>IF(N795="snížená",J795,0)</f>
        <v>0</v>
      </c>
      <c r="BG795" s="143">
        <f>IF(N795="zákl. přenesená",J795,0)</f>
        <v>0</v>
      </c>
      <c r="BH795" s="143">
        <f>IF(N795="sníž. přenesená",J795,0)</f>
        <v>0</v>
      </c>
      <c r="BI795" s="143">
        <f>IF(N795="nulová",J795,0)</f>
        <v>0</v>
      </c>
      <c r="BJ795" s="18" t="s">
        <v>82</v>
      </c>
      <c r="BK795" s="143">
        <f>ROUND(I795*H795,2)</f>
        <v>0</v>
      </c>
      <c r="BL795" s="18" t="s">
        <v>179</v>
      </c>
      <c r="BM795" s="142" t="s">
        <v>775</v>
      </c>
    </row>
    <row r="796" spans="2:65" s="1" customFormat="1">
      <c r="B796" s="33"/>
      <c r="D796" s="144" t="s">
        <v>180</v>
      </c>
      <c r="F796" s="145" t="s">
        <v>1322</v>
      </c>
      <c r="I796" s="146"/>
      <c r="L796" s="33"/>
      <c r="M796" s="147"/>
      <c r="U796" s="54"/>
      <c r="AT796" s="18" t="s">
        <v>180</v>
      </c>
      <c r="AU796" s="18" t="s">
        <v>84</v>
      </c>
    </row>
    <row r="797" spans="2:65" s="12" customFormat="1">
      <c r="B797" s="148"/>
      <c r="D797" s="149" t="s">
        <v>182</v>
      </c>
      <c r="E797" s="150" t="s">
        <v>19</v>
      </c>
      <c r="F797" s="151" t="s">
        <v>1323</v>
      </c>
      <c r="H797" s="150" t="s">
        <v>19</v>
      </c>
      <c r="I797" s="152"/>
      <c r="L797" s="148"/>
      <c r="M797" s="153"/>
      <c r="U797" s="154"/>
      <c r="AT797" s="150" t="s">
        <v>182</v>
      </c>
      <c r="AU797" s="150" t="s">
        <v>84</v>
      </c>
      <c r="AV797" s="12" t="s">
        <v>82</v>
      </c>
      <c r="AW797" s="12" t="s">
        <v>37</v>
      </c>
      <c r="AX797" s="12" t="s">
        <v>75</v>
      </c>
      <c r="AY797" s="150" t="s">
        <v>172</v>
      </c>
    </row>
    <row r="798" spans="2:65" s="13" customFormat="1">
      <c r="B798" s="155"/>
      <c r="D798" s="149" t="s">
        <v>182</v>
      </c>
      <c r="E798" s="156" t="s">
        <v>19</v>
      </c>
      <c r="F798" s="157" t="s">
        <v>1324</v>
      </c>
      <c r="H798" s="158">
        <v>7.13</v>
      </c>
      <c r="I798" s="159"/>
      <c r="L798" s="155"/>
      <c r="M798" s="160"/>
      <c r="U798" s="161"/>
      <c r="AT798" s="156" t="s">
        <v>182</v>
      </c>
      <c r="AU798" s="156" t="s">
        <v>84</v>
      </c>
      <c r="AV798" s="13" t="s">
        <v>84</v>
      </c>
      <c r="AW798" s="13" t="s">
        <v>37</v>
      </c>
      <c r="AX798" s="13" t="s">
        <v>75</v>
      </c>
      <c r="AY798" s="156" t="s">
        <v>172</v>
      </c>
    </row>
    <row r="799" spans="2:65" s="13" customFormat="1">
      <c r="B799" s="155"/>
      <c r="D799" s="149" t="s">
        <v>182</v>
      </c>
      <c r="E799" s="156" t="s">
        <v>19</v>
      </c>
      <c r="F799" s="157" t="s">
        <v>1325</v>
      </c>
      <c r="H799" s="158">
        <v>7.94</v>
      </c>
      <c r="I799" s="159"/>
      <c r="L799" s="155"/>
      <c r="M799" s="160"/>
      <c r="U799" s="161"/>
      <c r="AT799" s="156" t="s">
        <v>182</v>
      </c>
      <c r="AU799" s="156" t="s">
        <v>84</v>
      </c>
      <c r="AV799" s="13" t="s">
        <v>84</v>
      </c>
      <c r="AW799" s="13" t="s">
        <v>37</v>
      </c>
      <c r="AX799" s="13" t="s">
        <v>75</v>
      </c>
      <c r="AY799" s="156" t="s">
        <v>172</v>
      </c>
    </row>
    <row r="800" spans="2:65" s="13" customFormat="1">
      <c r="B800" s="155"/>
      <c r="D800" s="149" t="s">
        <v>182</v>
      </c>
      <c r="E800" s="156" t="s">
        <v>19</v>
      </c>
      <c r="F800" s="157" t="s">
        <v>1326</v>
      </c>
      <c r="H800" s="158">
        <v>6.4960000000000004</v>
      </c>
      <c r="I800" s="159"/>
      <c r="L800" s="155"/>
      <c r="M800" s="160"/>
      <c r="U800" s="161"/>
      <c r="AT800" s="156" t="s">
        <v>182</v>
      </c>
      <c r="AU800" s="156" t="s">
        <v>84</v>
      </c>
      <c r="AV800" s="13" t="s">
        <v>84</v>
      </c>
      <c r="AW800" s="13" t="s">
        <v>37</v>
      </c>
      <c r="AX800" s="13" t="s">
        <v>75</v>
      </c>
      <c r="AY800" s="156" t="s">
        <v>172</v>
      </c>
    </row>
    <row r="801" spans="2:65" s="13" customFormat="1">
      <c r="B801" s="155"/>
      <c r="D801" s="149" t="s">
        <v>182</v>
      </c>
      <c r="E801" s="156" t="s">
        <v>19</v>
      </c>
      <c r="F801" s="157" t="s">
        <v>1327</v>
      </c>
      <c r="H801" s="158">
        <v>39.780999999999999</v>
      </c>
      <c r="I801" s="159"/>
      <c r="L801" s="155"/>
      <c r="M801" s="160"/>
      <c r="U801" s="161"/>
      <c r="AT801" s="156" t="s">
        <v>182</v>
      </c>
      <c r="AU801" s="156" t="s">
        <v>84</v>
      </c>
      <c r="AV801" s="13" t="s">
        <v>84</v>
      </c>
      <c r="AW801" s="13" t="s">
        <v>37</v>
      </c>
      <c r="AX801" s="13" t="s">
        <v>75</v>
      </c>
      <c r="AY801" s="156" t="s">
        <v>172</v>
      </c>
    </row>
    <row r="802" spans="2:65" s="13" customFormat="1">
      <c r="B802" s="155"/>
      <c r="D802" s="149" t="s">
        <v>182</v>
      </c>
      <c r="E802" s="156" t="s">
        <v>19</v>
      </c>
      <c r="F802" s="157" t="s">
        <v>1328</v>
      </c>
      <c r="H802" s="158">
        <v>15.015000000000001</v>
      </c>
      <c r="I802" s="159"/>
      <c r="L802" s="155"/>
      <c r="M802" s="160"/>
      <c r="U802" s="161"/>
      <c r="AT802" s="156" t="s">
        <v>182</v>
      </c>
      <c r="AU802" s="156" t="s">
        <v>84</v>
      </c>
      <c r="AV802" s="13" t="s">
        <v>84</v>
      </c>
      <c r="AW802" s="13" t="s">
        <v>37</v>
      </c>
      <c r="AX802" s="13" t="s">
        <v>75</v>
      </c>
      <c r="AY802" s="156" t="s">
        <v>172</v>
      </c>
    </row>
    <row r="803" spans="2:65" s="13" customFormat="1">
      <c r="B803" s="155"/>
      <c r="D803" s="149" t="s">
        <v>182</v>
      </c>
      <c r="E803" s="156" t="s">
        <v>19</v>
      </c>
      <c r="F803" s="157" t="s">
        <v>1329</v>
      </c>
      <c r="H803" s="158">
        <v>81.510000000000005</v>
      </c>
      <c r="I803" s="159"/>
      <c r="L803" s="155"/>
      <c r="M803" s="160"/>
      <c r="U803" s="161"/>
      <c r="AT803" s="156" t="s">
        <v>182</v>
      </c>
      <c r="AU803" s="156" t="s">
        <v>84</v>
      </c>
      <c r="AV803" s="13" t="s">
        <v>84</v>
      </c>
      <c r="AW803" s="13" t="s">
        <v>37</v>
      </c>
      <c r="AX803" s="13" t="s">
        <v>75</v>
      </c>
      <c r="AY803" s="156" t="s">
        <v>172</v>
      </c>
    </row>
    <row r="804" spans="2:65" s="13" customFormat="1">
      <c r="B804" s="155"/>
      <c r="D804" s="149" t="s">
        <v>182</v>
      </c>
      <c r="E804" s="156" t="s">
        <v>19</v>
      </c>
      <c r="F804" s="157" t="s">
        <v>1330</v>
      </c>
      <c r="H804" s="158">
        <v>26.015000000000001</v>
      </c>
      <c r="I804" s="159"/>
      <c r="L804" s="155"/>
      <c r="M804" s="160"/>
      <c r="U804" s="161"/>
      <c r="AT804" s="156" t="s">
        <v>182</v>
      </c>
      <c r="AU804" s="156" t="s">
        <v>84</v>
      </c>
      <c r="AV804" s="13" t="s">
        <v>84</v>
      </c>
      <c r="AW804" s="13" t="s">
        <v>37</v>
      </c>
      <c r="AX804" s="13" t="s">
        <v>75</v>
      </c>
      <c r="AY804" s="156" t="s">
        <v>172</v>
      </c>
    </row>
    <row r="805" spans="2:65" s="13" customFormat="1">
      <c r="B805" s="155"/>
      <c r="D805" s="149" t="s">
        <v>182</v>
      </c>
      <c r="E805" s="156" t="s">
        <v>19</v>
      </c>
      <c r="F805" s="157" t="s">
        <v>1331</v>
      </c>
      <c r="H805" s="158">
        <v>11.22</v>
      </c>
      <c r="I805" s="159"/>
      <c r="L805" s="155"/>
      <c r="M805" s="160"/>
      <c r="U805" s="161"/>
      <c r="AT805" s="156" t="s">
        <v>182</v>
      </c>
      <c r="AU805" s="156" t="s">
        <v>84</v>
      </c>
      <c r="AV805" s="13" t="s">
        <v>84</v>
      </c>
      <c r="AW805" s="13" t="s">
        <v>37</v>
      </c>
      <c r="AX805" s="13" t="s">
        <v>75</v>
      </c>
      <c r="AY805" s="156" t="s">
        <v>172</v>
      </c>
    </row>
    <row r="806" spans="2:65" s="13" customFormat="1">
      <c r="B806" s="155"/>
      <c r="D806" s="149" t="s">
        <v>182</v>
      </c>
      <c r="E806" s="156" t="s">
        <v>19</v>
      </c>
      <c r="F806" s="157" t="s">
        <v>1332</v>
      </c>
      <c r="H806" s="158">
        <v>5.1749999999999998</v>
      </c>
      <c r="I806" s="159"/>
      <c r="L806" s="155"/>
      <c r="M806" s="160"/>
      <c r="U806" s="161"/>
      <c r="AT806" s="156" t="s">
        <v>182</v>
      </c>
      <c r="AU806" s="156" t="s">
        <v>84</v>
      </c>
      <c r="AV806" s="13" t="s">
        <v>84</v>
      </c>
      <c r="AW806" s="13" t="s">
        <v>37</v>
      </c>
      <c r="AX806" s="13" t="s">
        <v>75</v>
      </c>
      <c r="AY806" s="156" t="s">
        <v>172</v>
      </c>
    </row>
    <row r="807" spans="2:65" s="13" customFormat="1">
      <c r="B807" s="155"/>
      <c r="D807" s="149" t="s">
        <v>182</v>
      </c>
      <c r="E807" s="156" t="s">
        <v>19</v>
      </c>
      <c r="F807" s="157" t="s">
        <v>1333</v>
      </c>
      <c r="H807" s="158">
        <v>27.39</v>
      </c>
      <c r="I807" s="159"/>
      <c r="L807" s="155"/>
      <c r="M807" s="160"/>
      <c r="U807" s="161"/>
      <c r="AT807" s="156" t="s">
        <v>182</v>
      </c>
      <c r="AU807" s="156" t="s">
        <v>84</v>
      </c>
      <c r="AV807" s="13" t="s">
        <v>84</v>
      </c>
      <c r="AW807" s="13" t="s">
        <v>37</v>
      </c>
      <c r="AX807" s="13" t="s">
        <v>75</v>
      </c>
      <c r="AY807" s="156" t="s">
        <v>172</v>
      </c>
    </row>
    <row r="808" spans="2:65" s="13" customFormat="1">
      <c r="B808" s="155"/>
      <c r="D808" s="149" t="s">
        <v>182</v>
      </c>
      <c r="E808" s="156" t="s">
        <v>19</v>
      </c>
      <c r="F808" s="157" t="s">
        <v>1334</v>
      </c>
      <c r="H808" s="158">
        <v>-23.501000000000001</v>
      </c>
      <c r="I808" s="159"/>
      <c r="L808" s="155"/>
      <c r="M808" s="160"/>
      <c r="U808" s="161"/>
      <c r="AT808" s="156" t="s">
        <v>182</v>
      </c>
      <c r="AU808" s="156" t="s">
        <v>84</v>
      </c>
      <c r="AV808" s="13" t="s">
        <v>84</v>
      </c>
      <c r="AW808" s="13" t="s">
        <v>37</v>
      </c>
      <c r="AX808" s="13" t="s">
        <v>75</v>
      </c>
      <c r="AY808" s="156" t="s">
        <v>172</v>
      </c>
    </row>
    <row r="809" spans="2:65" s="14" customFormat="1">
      <c r="B809" s="162"/>
      <c r="D809" s="149" t="s">
        <v>182</v>
      </c>
      <c r="E809" s="163" t="s">
        <v>19</v>
      </c>
      <c r="F809" s="164" t="s">
        <v>185</v>
      </c>
      <c r="H809" s="165">
        <v>204.17099999999999</v>
      </c>
      <c r="I809" s="166"/>
      <c r="L809" s="162"/>
      <c r="M809" s="167"/>
      <c r="U809" s="168"/>
      <c r="AT809" s="163" t="s">
        <v>182</v>
      </c>
      <c r="AU809" s="163" t="s">
        <v>84</v>
      </c>
      <c r="AV809" s="14" t="s">
        <v>179</v>
      </c>
      <c r="AW809" s="14" t="s">
        <v>37</v>
      </c>
      <c r="AX809" s="14" t="s">
        <v>82</v>
      </c>
      <c r="AY809" s="163" t="s">
        <v>172</v>
      </c>
    </row>
    <row r="810" spans="2:65" s="1" customFormat="1" ht="16.5" customHeight="1">
      <c r="B810" s="33"/>
      <c r="C810" s="179" t="s">
        <v>783</v>
      </c>
      <c r="D810" s="179" t="s">
        <v>836</v>
      </c>
      <c r="E810" s="180" t="s">
        <v>1335</v>
      </c>
      <c r="F810" s="181" t="s">
        <v>1336</v>
      </c>
      <c r="G810" s="182" t="s">
        <v>177</v>
      </c>
      <c r="H810" s="183">
        <v>214.38</v>
      </c>
      <c r="I810" s="184"/>
      <c r="J810" s="185">
        <f>ROUND(I810*H810,2)</f>
        <v>0</v>
      </c>
      <c r="K810" s="181" t="s">
        <v>178</v>
      </c>
      <c r="L810" s="186"/>
      <c r="M810" s="187" t="s">
        <v>19</v>
      </c>
      <c r="N810" s="188" t="s">
        <v>46</v>
      </c>
      <c r="P810" s="140">
        <f>O810*H810</f>
        <v>0</v>
      </c>
      <c r="Q810" s="140">
        <v>0</v>
      </c>
      <c r="R810" s="140">
        <f>Q810*H810</f>
        <v>0</v>
      </c>
      <c r="S810" s="140">
        <v>0</v>
      </c>
      <c r="T810" s="140">
        <f>S810*H810</f>
        <v>0</v>
      </c>
      <c r="U810" s="141" t="s">
        <v>19</v>
      </c>
      <c r="AR810" s="142" t="s">
        <v>198</v>
      </c>
      <c r="AT810" s="142" t="s">
        <v>836</v>
      </c>
      <c r="AU810" s="142" t="s">
        <v>84</v>
      </c>
      <c r="AY810" s="18" t="s">
        <v>172</v>
      </c>
      <c r="BE810" s="143">
        <f>IF(N810="základní",J810,0)</f>
        <v>0</v>
      </c>
      <c r="BF810" s="143">
        <f>IF(N810="snížená",J810,0)</f>
        <v>0</v>
      </c>
      <c r="BG810" s="143">
        <f>IF(N810="zákl. přenesená",J810,0)</f>
        <v>0</v>
      </c>
      <c r="BH810" s="143">
        <f>IF(N810="sníž. přenesená",J810,0)</f>
        <v>0</v>
      </c>
      <c r="BI810" s="143">
        <f>IF(N810="nulová",J810,0)</f>
        <v>0</v>
      </c>
      <c r="BJ810" s="18" t="s">
        <v>82</v>
      </c>
      <c r="BK810" s="143">
        <f>ROUND(I810*H810,2)</f>
        <v>0</v>
      </c>
      <c r="BL810" s="18" t="s">
        <v>179</v>
      </c>
      <c r="BM810" s="142" t="s">
        <v>786</v>
      </c>
    </row>
    <row r="811" spans="2:65" s="13" customFormat="1">
      <c r="B811" s="155"/>
      <c r="D811" s="149" t="s">
        <v>182</v>
      </c>
      <c r="E811" s="156" t="s">
        <v>19</v>
      </c>
      <c r="F811" s="157" t="s">
        <v>1337</v>
      </c>
      <c r="H811" s="158">
        <v>214.38</v>
      </c>
      <c r="I811" s="159"/>
      <c r="L811" s="155"/>
      <c r="M811" s="160"/>
      <c r="U811" s="161"/>
      <c r="AT811" s="156" t="s">
        <v>182</v>
      </c>
      <c r="AU811" s="156" t="s">
        <v>84</v>
      </c>
      <c r="AV811" s="13" t="s">
        <v>84</v>
      </c>
      <c r="AW811" s="13" t="s">
        <v>37</v>
      </c>
      <c r="AX811" s="13" t="s">
        <v>75</v>
      </c>
      <c r="AY811" s="156" t="s">
        <v>172</v>
      </c>
    </row>
    <row r="812" spans="2:65" s="14" customFormat="1">
      <c r="B812" s="162"/>
      <c r="D812" s="149" t="s">
        <v>182</v>
      </c>
      <c r="E812" s="163" t="s">
        <v>19</v>
      </c>
      <c r="F812" s="164" t="s">
        <v>185</v>
      </c>
      <c r="H812" s="165">
        <v>214.38</v>
      </c>
      <c r="I812" s="166"/>
      <c r="L812" s="162"/>
      <c r="M812" s="167"/>
      <c r="U812" s="168"/>
      <c r="AT812" s="163" t="s">
        <v>182</v>
      </c>
      <c r="AU812" s="163" t="s">
        <v>84</v>
      </c>
      <c r="AV812" s="14" t="s">
        <v>179</v>
      </c>
      <c r="AW812" s="14" t="s">
        <v>37</v>
      </c>
      <c r="AX812" s="14" t="s">
        <v>82</v>
      </c>
      <c r="AY812" s="163" t="s">
        <v>172</v>
      </c>
    </row>
    <row r="813" spans="2:65" s="1" customFormat="1" ht="37.9" customHeight="1">
      <c r="B813" s="33"/>
      <c r="C813" s="131" t="s">
        <v>523</v>
      </c>
      <c r="D813" s="131" t="s">
        <v>174</v>
      </c>
      <c r="E813" s="132" t="s">
        <v>1338</v>
      </c>
      <c r="F813" s="133" t="s">
        <v>1339</v>
      </c>
      <c r="G813" s="134" t="s">
        <v>177</v>
      </c>
      <c r="H813" s="135">
        <v>11.568</v>
      </c>
      <c r="I813" s="136"/>
      <c r="J813" s="137">
        <f>ROUND(I813*H813,2)</f>
        <v>0</v>
      </c>
      <c r="K813" s="133" t="s">
        <v>178</v>
      </c>
      <c r="L813" s="33"/>
      <c r="M813" s="138" t="s">
        <v>19</v>
      </c>
      <c r="N813" s="139" t="s">
        <v>46</v>
      </c>
      <c r="P813" s="140">
        <f>O813*H813</f>
        <v>0</v>
      </c>
      <c r="Q813" s="140">
        <v>0</v>
      </c>
      <c r="R813" s="140">
        <f>Q813*H813</f>
        <v>0</v>
      </c>
      <c r="S813" s="140">
        <v>0</v>
      </c>
      <c r="T813" s="140">
        <f>S813*H813</f>
        <v>0</v>
      </c>
      <c r="U813" s="141" t="s">
        <v>19</v>
      </c>
      <c r="AR813" s="142" t="s">
        <v>179</v>
      </c>
      <c r="AT813" s="142" t="s">
        <v>174</v>
      </c>
      <c r="AU813" s="142" t="s">
        <v>84</v>
      </c>
      <c r="AY813" s="18" t="s">
        <v>172</v>
      </c>
      <c r="BE813" s="143">
        <f>IF(N813="základní",J813,0)</f>
        <v>0</v>
      </c>
      <c r="BF813" s="143">
        <f>IF(N813="snížená",J813,0)</f>
        <v>0</v>
      </c>
      <c r="BG813" s="143">
        <f>IF(N813="zákl. přenesená",J813,0)</f>
        <v>0</v>
      </c>
      <c r="BH813" s="143">
        <f>IF(N813="sníž. přenesená",J813,0)</f>
        <v>0</v>
      </c>
      <c r="BI813" s="143">
        <f>IF(N813="nulová",J813,0)</f>
        <v>0</v>
      </c>
      <c r="BJ813" s="18" t="s">
        <v>82</v>
      </c>
      <c r="BK813" s="143">
        <f>ROUND(I813*H813,2)</f>
        <v>0</v>
      </c>
      <c r="BL813" s="18" t="s">
        <v>179</v>
      </c>
      <c r="BM813" s="142" t="s">
        <v>798</v>
      </c>
    </row>
    <row r="814" spans="2:65" s="1" customFormat="1">
      <c r="B814" s="33"/>
      <c r="D814" s="144" t="s">
        <v>180</v>
      </c>
      <c r="F814" s="145" t="s">
        <v>1340</v>
      </c>
      <c r="I814" s="146"/>
      <c r="L814" s="33"/>
      <c r="M814" s="147"/>
      <c r="U814" s="54"/>
      <c r="AT814" s="18" t="s">
        <v>180</v>
      </c>
      <c r="AU814" s="18" t="s">
        <v>84</v>
      </c>
    </row>
    <row r="815" spans="2:65" s="12" customFormat="1">
      <c r="B815" s="148"/>
      <c r="D815" s="149" t="s">
        <v>182</v>
      </c>
      <c r="E815" s="150" t="s">
        <v>19</v>
      </c>
      <c r="F815" s="151" t="s">
        <v>1341</v>
      </c>
      <c r="H815" s="150" t="s">
        <v>19</v>
      </c>
      <c r="I815" s="152"/>
      <c r="L815" s="148"/>
      <c r="M815" s="153"/>
      <c r="U815" s="154"/>
      <c r="AT815" s="150" t="s">
        <v>182</v>
      </c>
      <c r="AU815" s="150" t="s">
        <v>84</v>
      </c>
      <c r="AV815" s="12" t="s">
        <v>82</v>
      </c>
      <c r="AW815" s="12" t="s">
        <v>37</v>
      </c>
      <c r="AX815" s="12" t="s">
        <v>75</v>
      </c>
      <c r="AY815" s="150" t="s">
        <v>172</v>
      </c>
    </row>
    <row r="816" spans="2:65" s="13" customFormat="1">
      <c r="B816" s="155"/>
      <c r="D816" s="149" t="s">
        <v>182</v>
      </c>
      <c r="E816" s="156" t="s">
        <v>19</v>
      </c>
      <c r="F816" s="157" t="s">
        <v>1342</v>
      </c>
      <c r="H816" s="158">
        <v>11.568</v>
      </c>
      <c r="I816" s="159"/>
      <c r="L816" s="155"/>
      <c r="M816" s="160"/>
      <c r="U816" s="161"/>
      <c r="AT816" s="156" t="s">
        <v>182</v>
      </c>
      <c r="AU816" s="156" t="s">
        <v>84</v>
      </c>
      <c r="AV816" s="13" t="s">
        <v>84</v>
      </c>
      <c r="AW816" s="13" t="s">
        <v>37</v>
      </c>
      <c r="AX816" s="13" t="s">
        <v>75</v>
      </c>
      <c r="AY816" s="156" t="s">
        <v>172</v>
      </c>
    </row>
    <row r="817" spans="2:65" s="14" customFormat="1">
      <c r="B817" s="162"/>
      <c r="D817" s="149" t="s">
        <v>182</v>
      </c>
      <c r="E817" s="163" t="s">
        <v>19</v>
      </c>
      <c r="F817" s="164" t="s">
        <v>185</v>
      </c>
      <c r="H817" s="165">
        <v>11.568</v>
      </c>
      <c r="I817" s="166"/>
      <c r="L817" s="162"/>
      <c r="M817" s="167"/>
      <c r="U817" s="168"/>
      <c r="AT817" s="163" t="s">
        <v>182</v>
      </c>
      <c r="AU817" s="163" t="s">
        <v>84</v>
      </c>
      <c r="AV817" s="14" t="s">
        <v>179</v>
      </c>
      <c r="AW817" s="14" t="s">
        <v>37</v>
      </c>
      <c r="AX817" s="14" t="s">
        <v>82</v>
      </c>
      <c r="AY817" s="163" t="s">
        <v>172</v>
      </c>
    </row>
    <row r="818" spans="2:65" s="1" customFormat="1" ht="16.5" customHeight="1">
      <c r="B818" s="33"/>
      <c r="C818" s="179" t="s">
        <v>802</v>
      </c>
      <c r="D818" s="179" t="s">
        <v>836</v>
      </c>
      <c r="E818" s="180" t="s">
        <v>1201</v>
      </c>
      <c r="F818" s="181" t="s">
        <v>1202</v>
      </c>
      <c r="G818" s="182" t="s">
        <v>177</v>
      </c>
      <c r="H818" s="183">
        <v>11.087999999999999</v>
      </c>
      <c r="I818" s="184"/>
      <c r="J818" s="185">
        <f>ROUND(I818*H818,2)</f>
        <v>0</v>
      </c>
      <c r="K818" s="181" t="s">
        <v>178</v>
      </c>
      <c r="L818" s="186"/>
      <c r="M818" s="187" t="s">
        <v>19</v>
      </c>
      <c r="N818" s="188" t="s">
        <v>46</v>
      </c>
      <c r="P818" s="140">
        <f>O818*H818</f>
        <v>0</v>
      </c>
      <c r="Q818" s="140">
        <v>0</v>
      </c>
      <c r="R818" s="140">
        <f>Q818*H818</f>
        <v>0</v>
      </c>
      <c r="S818" s="140">
        <v>0</v>
      </c>
      <c r="T818" s="140">
        <f>S818*H818</f>
        <v>0</v>
      </c>
      <c r="U818" s="141" t="s">
        <v>19</v>
      </c>
      <c r="AR818" s="142" t="s">
        <v>198</v>
      </c>
      <c r="AT818" s="142" t="s">
        <v>836</v>
      </c>
      <c r="AU818" s="142" t="s">
        <v>84</v>
      </c>
      <c r="AY818" s="18" t="s">
        <v>172</v>
      </c>
      <c r="BE818" s="143">
        <f>IF(N818="základní",J818,0)</f>
        <v>0</v>
      </c>
      <c r="BF818" s="143">
        <f>IF(N818="snížená",J818,0)</f>
        <v>0</v>
      </c>
      <c r="BG818" s="143">
        <f>IF(N818="zákl. přenesená",J818,0)</f>
        <v>0</v>
      </c>
      <c r="BH818" s="143">
        <f>IF(N818="sníž. přenesená",J818,0)</f>
        <v>0</v>
      </c>
      <c r="BI818" s="143">
        <f>IF(N818="nulová",J818,0)</f>
        <v>0</v>
      </c>
      <c r="BJ818" s="18" t="s">
        <v>82</v>
      </c>
      <c r="BK818" s="143">
        <f>ROUND(I818*H818,2)</f>
        <v>0</v>
      </c>
      <c r="BL818" s="18" t="s">
        <v>179</v>
      </c>
      <c r="BM818" s="142" t="s">
        <v>805</v>
      </c>
    </row>
    <row r="819" spans="2:65" s="13" customFormat="1">
      <c r="B819" s="155"/>
      <c r="D819" s="149" t="s">
        <v>182</v>
      </c>
      <c r="E819" s="156" t="s">
        <v>19</v>
      </c>
      <c r="F819" s="157" t="s">
        <v>1343</v>
      </c>
      <c r="H819" s="158">
        <v>11.087999999999999</v>
      </c>
      <c r="I819" s="159"/>
      <c r="L819" s="155"/>
      <c r="M819" s="160"/>
      <c r="U819" s="161"/>
      <c r="AT819" s="156" t="s">
        <v>182</v>
      </c>
      <c r="AU819" s="156" t="s">
        <v>84</v>
      </c>
      <c r="AV819" s="13" t="s">
        <v>84</v>
      </c>
      <c r="AW819" s="13" t="s">
        <v>37</v>
      </c>
      <c r="AX819" s="13" t="s">
        <v>75</v>
      </c>
      <c r="AY819" s="156" t="s">
        <v>172</v>
      </c>
    </row>
    <row r="820" spans="2:65" s="14" customFormat="1">
      <c r="B820" s="162"/>
      <c r="D820" s="149" t="s">
        <v>182</v>
      </c>
      <c r="E820" s="163" t="s">
        <v>19</v>
      </c>
      <c r="F820" s="164" t="s">
        <v>185</v>
      </c>
      <c r="H820" s="165">
        <v>11.087999999999999</v>
      </c>
      <c r="I820" s="166"/>
      <c r="L820" s="162"/>
      <c r="M820" s="167"/>
      <c r="U820" s="168"/>
      <c r="AT820" s="163" t="s">
        <v>182</v>
      </c>
      <c r="AU820" s="163" t="s">
        <v>84</v>
      </c>
      <c r="AV820" s="14" t="s">
        <v>179</v>
      </c>
      <c r="AW820" s="14" t="s">
        <v>37</v>
      </c>
      <c r="AX820" s="14" t="s">
        <v>82</v>
      </c>
      <c r="AY820" s="163" t="s">
        <v>172</v>
      </c>
    </row>
    <row r="821" spans="2:65" s="1" customFormat="1" ht="24.2" customHeight="1">
      <c r="B821" s="33"/>
      <c r="C821" s="131" t="s">
        <v>536</v>
      </c>
      <c r="D821" s="131" t="s">
        <v>174</v>
      </c>
      <c r="E821" s="132" t="s">
        <v>1344</v>
      </c>
      <c r="F821" s="133" t="s">
        <v>1345</v>
      </c>
      <c r="G821" s="134" t="s">
        <v>177</v>
      </c>
      <c r="H821" s="135">
        <v>295.67599999999999</v>
      </c>
      <c r="I821" s="136"/>
      <c r="J821" s="137">
        <f>ROUND(I821*H821,2)</f>
        <v>0</v>
      </c>
      <c r="K821" s="133" t="s">
        <v>178</v>
      </c>
      <c r="L821" s="33"/>
      <c r="M821" s="138" t="s">
        <v>19</v>
      </c>
      <c r="N821" s="139" t="s">
        <v>46</v>
      </c>
      <c r="P821" s="140">
        <f>O821*H821</f>
        <v>0</v>
      </c>
      <c r="Q821" s="140">
        <v>0</v>
      </c>
      <c r="R821" s="140">
        <f>Q821*H821</f>
        <v>0</v>
      </c>
      <c r="S821" s="140">
        <v>0</v>
      </c>
      <c r="T821" s="140">
        <f>S821*H821</f>
        <v>0</v>
      </c>
      <c r="U821" s="141" t="s">
        <v>19</v>
      </c>
      <c r="AR821" s="142" t="s">
        <v>179</v>
      </c>
      <c r="AT821" s="142" t="s">
        <v>174</v>
      </c>
      <c r="AU821" s="142" t="s">
        <v>84</v>
      </c>
      <c r="AY821" s="18" t="s">
        <v>172</v>
      </c>
      <c r="BE821" s="143">
        <f>IF(N821="základní",J821,0)</f>
        <v>0</v>
      </c>
      <c r="BF821" s="143">
        <f>IF(N821="snížená",J821,0)</f>
        <v>0</v>
      </c>
      <c r="BG821" s="143">
        <f>IF(N821="zákl. přenesená",J821,0)</f>
        <v>0</v>
      </c>
      <c r="BH821" s="143">
        <f>IF(N821="sníž. přenesená",J821,0)</f>
        <v>0</v>
      </c>
      <c r="BI821" s="143">
        <f>IF(N821="nulová",J821,0)</f>
        <v>0</v>
      </c>
      <c r="BJ821" s="18" t="s">
        <v>82</v>
      </c>
      <c r="BK821" s="143">
        <f>ROUND(I821*H821,2)</f>
        <v>0</v>
      </c>
      <c r="BL821" s="18" t="s">
        <v>179</v>
      </c>
      <c r="BM821" s="142" t="s">
        <v>1346</v>
      </c>
    </row>
    <row r="822" spans="2:65" s="1" customFormat="1">
      <c r="B822" s="33"/>
      <c r="D822" s="144" t="s">
        <v>180</v>
      </c>
      <c r="F822" s="145" t="s">
        <v>1347</v>
      </c>
      <c r="I822" s="146"/>
      <c r="L822" s="33"/>
      <c r="M822" s="147"/>
      <c r="U822" s="54"/>
      <c r="AT822" s="18" t="s">
        <v>180</v>
      </c>
      <c r="AU822" s="18" t="s">
        <v>84</v>
      </c>
    </row>
    <row r="823" spans="2:65" s="13" customFormat="1">
      <c r="B823" s="155"/>
      <c r="D823" s="149" t="s">
        <v>182</v>
      </c>
      <c r="E823" s="156" t="s">
        <v>19</v>
      </c>
      <c r="F823" s="157" t="s">
        <v>1348</v>
      </c>
      <c r="H823" s="158">
        <v>137.114</v>
      </c>
      <c r="I823" s="159"/>
      <c r="L823" s="155"/>
      <c r="M823" s="160"/>
      <c r="U823" s="161"/>
      <c r="AT823" s="156" t="s">
        <v>182</v>
      </c>
      <c r="AU823" s="156" t="s">
        <v>84</v>
      </c>
      <c r="AV823" s="13" t="s">
        <v>84</v>
      </c>
      <c r="AW823" s="13" t="s">
        <v>37</v>
      </c>
      <c r="AX823" s="13" t="s">
        <v>75</v>
      </c>
      <c r="AY823" s="156" t="s">
        <v>172</v>
      </c>
    </row>
    <row r="824" spans="2:65" s="13" customFormat="1">
      <c r="B824" s="155"/>
      <c r="D824" s="149" t="s">
        <v>182</v>
      </c>
      <c r="E824" s="156" t="s">
        <v>19</v>
      </c>
      <c r="F824" s="157" t="s">
        <v>1349</v>
      </c>
      <c r="H824" s="158">
        <v>158.56200000000001</v>
      </c>
      <c r="I824" s="159"/>
      <c r="L824" s="155"/>
      <c r="M824" s="160"/>
      <c r="U824" s="161"/>
      <c r="AT824" s="156" t="s">
        <v>182</v>
      </c>
      <c r="AU824" s="156" t="s">
        <v>84</v>
      </c>
      <c r="AV824" s="13" t="s">
        <v>84</v>
      </c>
      <c r="AW824" s="13" t="s">
        <v>37</v>
      </c>
      <c r="AX824" s="13" t="s">
        <v>75</v>
      </c>
      <c r="AY824" s="156" t="s">
        <v>172</v>
      </c>
    </row>
    <row r="825" spans="2:65" s="14" customFormat="1">
      <c r="B825" s="162"/>
      <c r="D825" s="149" t="s">
        <v>182</v>
      </c>
      <c r="E825" s="163" t="s">
        <v>19</v>
      </c>
      <c r="F825" s="164" t="s">
        <v>185</v>
      </c>
      <c r="H825" s="165">
        <v>295.67599999999999</v>
      </c>
      <c r="I825" s="166"/>
      <c r="L825" s="162"/>
      <c r="M825" s="167"/>
      <c r="U825" s="168"/>
      <c r="AT825" s="163" t="s">
        <v>182</v>
      </c>
      <c r="AU825" s="163" t="s">
        <v>84</v>
      </c>
      <c r="AV825" s="14" t="s">
        <v>179</v>
      </c>
      <c r="AW825" s="14" t="s">
        <v>37</v>
      </c>
      <c r="AX825" s="14" t="s">
        <v>82</v>
      </c>
      <c r="AY825" s="163" t="s">
        <v>172</v>
      </c>
    </row>
    <row r="826" spans="2:65" s="1" customFormat="1" ht="16.5" customHeight="1">
      <c r="B826" s="33"/>
      <c r="C826" s="179" t="s">
        <v>1350</v>
      </c>
      <c r="D826" s="179" t="s">
        <v>836</v>
      </c>
      <c r="E826" s="180" t="s">
        <v>1351</v>
      </c>
      <c r="F826" s="181" t="s">
        <v>1352</v>
      </c>
      <c r="G826" s="182" t="s">
        <v>177</v>
      </c>
      <c r="H826" s="183">
        <v>340.02699999999999</v>
      </c>
      <c r="I826" s="184"/>
      <c r="J826" s="185">
        <f>ROUND(I826*H826,2)</f>
        <v>0</v>
      </c>
      <c r="K826" s="181" t="s">
        <v>178</v>
      </c>
      <c r="L826" s="186"/>
      <c r="M826" s="187" t="s">
        <v>19</v>
      </c>
      <c r="N826" s="188" t="s">
        <v>46</v>
      </c>
      <c r="P826" s="140">
        <f>O826*H826</f>
        <v>0</v>
      </c>
      <c r="Q826" s="140">
        <v>0</v>
      </c>
      <c r="R826" s="140">
        <f>Q826*H826</f>
        <v>0</v>
      </c>
      <c r="S826" s="140">
        <v>0</v>
      </c>
      <c r="T826" s="140">
        <f>S826*H826</f>
        <v>0</v>
      </c>
      <c r="U826" s="141" t="s">
        <v>19</v>
      </c>
      <c r="AR826" s="142" t="s">
        <v>198</v>
      </c>
      <c r="AT826" s="142" t="s">
        <v>836</v>
      </c>
      <c r="AU826" s="142" t="s">
        <v>84</v>
      </c>
      <c r="AY826" s="18" t="s">
        <v>172</v>
      </c>
      <c r="BE826" s="143">
        <f>IF(N826="základní",J826,0)</f>
        <v>0</v>
      </c>
      <c r="BF826" s="143">
        <f>IF(N826="snížená",J826,0)</f>
        <v>0</v>
      </c>
      <c r="BG826" s="143">
        <f>IF(N826="zákl. přenesená",J826,0)</f>
        <v>0</v>
      </c>
      <c r="BH826" s="143">
        <f>IF(N826="sníž. přenesená",J826,0)</f>
        <v>0</v>
      </c>
      <c r="BI826" s="143">
        <f>IF(N826="nulová",J826,0)</f>
        <v>0</v>
      </c>
      <c r="BJ826" s="18" t="s">
        <v>82</v>
      </c>
      <c r="BK826" s="143">
        <f>ROUND(I826*H826,2)</f>
        <v>0</v>
      </c>
      <c r="BL826" s="18" t="s">
        <v>179</v>
      </c>
      <c r="BM826" s="142" t="s">
        <v>1353</v>
      </c>
    </row>
    <row r="827" spans="2:65" s="13" customFormat="1">
      <c r="B827" s="155"/>
      <c r="D827" s="149" t="s">
        <v>182</v>
      </c>
      <c r="E827" s="156" t="s">
        <v>19</v>
      </c>
      <c r="F827" s="157" t="s">
        <v>1354</v>
      </c>
      <c r="H827" s="158">
        <v>340.02699999999999</v>
      </c>
      <c r="I827" s="159"/>
      <c r="L827" s="155"/>
      <c r="M827" s="160"/>
      <c r="U827" s="161"/>
      <c r="AT827" s="156" t="s">
        <v>182</v>
      </c>
      <c r="AU827" s="156" t="s">
        <v>84</v>
      </c>
      <c r="AV827" s="13" t="s">
        <v>84</v>
      </c>
      <c r="AW827" s="13" t="s">
        <v>37</v>
      </c>
      <c r="AX827" s="13" t="s">
        <v>75</v>
      </c>
      <c r="AY827" s="156" t="s">
        <v>172</v>
      </c>
    </row>
    <row r="828" spans="2:65" s="14" customFormat="1">
      <c r="B828" s="162"/>
      <c r="D828" s="149" t="s">
        <v>182</v>
      </c>
      <c r="E828" s="163" t="s">
        <v>19</v>
      </c>
      <c r="F828" s="164" t="s">
        <v>185</v>
      </c>
      <c r="H828" s="165">
        <v>340.02699999999999</v>
      </c>
      <c r="I828" s="166"/>
      <c r="L828" s="162"/>
      <c r="M828" s="167"/>
      <c r="U828" s="168"/>
      <c r="AT828" s="163" t="s">
        <v>182</v>
      </c>
      <c r="AU828" s="163" t="s">
        <v>84</v>
      </c>
      <c r="AV828" s="14" t="s">
        <v>179</v>
      </c>
      <c r="AW828" s="14" t="s">
        <v>37</v>
      </c>
      <c r="AX828" s="14" t="s">
        <v>82</v>
      </c>
      <c r="AY828" s="163" t="s">
        <v>172</v>
      </c>
    </row>
    <row r="829" spans="2:65" s="1" customFormat="1" ht="24.2" customHeight="1">
      <c r="B829" s="33"/>
      <c r="C829" s="131" t="s">
        <v>540</v>
      </c>
      <c r="D829" s="131" t="s">
        <v>174</v>
      </c>
      <c r="E829" s="132" t="s">
        <v>1355</v>
      </c>
      <c r="F829" s="133" t="s">
        <v>1356</v>
      </c>
      <c r="G829" s="134" t="s">
        <v>177</v>
      </c>
      <c r="H829" s="135">
        <v>116.432</v>
      </c>
      <c r="I829" s="136"/>
      <c r="J829" s="137">
        <f>ROUND(I829*H829,2)</f>
        <v>0</v>
      </c>
      <c r="K829" s="133" t="s">
        <v>178</v>
      </c>
      <c r="L829" s="33"/>
      <c r="M829" s="138" t="s">
        <v>19</v>
      </c>
      <c r="N829" s="139" t="s">
        <v>46</v>
      </c>
      <c r="P829" s="140">
        <f>O829*H829</f>
        <v>0</v>
      </c>
      <c r="Q829" s="140">
        <v>0</v>
      </c>
      <c r="R829" s="140">
        <f>Q829*H829</f>
        <v>0</v>
      </c>
      <c r="S829" s="140">
        <v>0</v>
      </c>
      <c r="T829" s="140">
        <f>S829*H829</f>
        <v>0</v>
      </c>
      <c r="U829" s="141" t="s">
        <v>19</v>
      </c>
      <c r="AR829" s="142" t="s">
        <v>179</v>
      </c>
      <c r="AT829" s="142" t="s">
        <v>174</v>
      </c>
      <c r="AU829" s="142" t="s">
        <v>84</v>
      </c>
      <c r="AY829" s="18" t="s">
        <v>172</v>
      </c>
      <c r="BE829" s="143">
        <f>IF(N829="základní",J829,0)</f>
        <v>0</v>
      </c>
      <c r="BF829" s="143">
        <f>IF(N829="snížená",J829,0)</f>
        <v>0</v>
      </c>
      <c r="BG829" s="143">
        <f>IF(N829="zákl. přenesená",J829,0)</f>
        <v>0</v>
      </c>
      <c r="BH829" s="143">
        <f>IF(N829="sníž. přenesená",J829,0)</f>
        <v>0</v>
      </c>
      <c r="BI829" s="143">
        <f>IF(N829="nulová",J829,0)</f>
        <v>0</v>
      </c>
      <c r="BJ829" s="18" t="s">
        <v>82</v>
      </c>
      <c r="BK829" s="143">
        <f>ROUND(I829*H829,2)</f>
        <v>0</v>
      </c>
      <c r="BL829" s="18" t="s">
        <v>179</v>
      </c>
      <c r="BM829" s="142" t="s">
        <v>1357</v>
      </c>
    </row>
    <row r="830" spans="2:65" s="1" customFormat="1">
      <c r="B830" s="33"/>
      <c r="D830" s="144" t="s">
        <v>180</v>
      </c>
      <c r="F830" s="145" t="s">
        <v>1358</v>
      </c>
      <c r="I830" s="146"/>
      <c r="L830" s="33"/>
      <c r="M830" s="147"/>
      <c r="U830" s="54"/>
      <c r="AT830" s="18" t="s">
        <v>180</v>
      </c>
      <c r="AU830" s="18" t="s">
        <v>84</v>
      </c>
    </row>
    <row r="831" spans="2:65" s="13" customFormat="1">
      <c r="B831" s="155"/>
      <c r="D831" s="149" t="s">
        <v>182</v>
      </c>
      <c r="E831" s="156" t="s">
        <v>19</v>
      </c>
      <c r="F831" s="157" t="s">
        <v>1359</v>
      </c>
      <c r="H831" s="158">
        <v>50.555999999999997</v>
      </c>
      <c r="I831" s="159"/>
      <c r="L831" s="155"/>
      <c r="M831" s="160"/>
      <c r="U831" s="161"/>
      <c r="AT831" s="156" t="s">
        <v>182</v>
      </c>
      <c r="AU831" s="156" t="s">
        <v>84</v>
      </c>
      <c r="AV831" s="13" t="s">
        <v>84</v>
      </c>
      <c r="AW831" s="13" t="s">
        <v>37</v>
      </c>
      <c r="AX831" s="13" t="s">
        <v>75</v>
      </c>
      <c r="AY831" s="156" t="s">
        <v>172</v>
      </c>
    </row>
    <row r="832" spans="2:65" s="13" customFormat="1">
      <c r="B832" s="155"/>
      <c r="D832" s="149" t="s">
        <v>182</v>
      </c>
      <c r="E832" s="156" t="s">
        <v>19</v>
      </c>
      <c r="F832" s="157" t="s">
        <v>1360</v>
      </c>
      <c r="H832" s="158">
        <v>65.876000000000005</v>
      </c>
      <c r="I832" s="159"/>
      <c r="L832" s="155"/>
      <c r="M832" s="160"/>
      <c r="U832" s="161"/>
      <c r="AT832" s="156" t="s">
        <v>182</v>
      </c>
      <c r="AU832" s="156" t="s">
        <v>84</v>
      </c>
      <c r="AV832" s="13" t="s">
        <v>84</v>
      </c>
      <c r="AW832" s="13" t="s">
        <v>37</v>
      </c>
      <c r="AX832" s="13" t="s">
        <v>75</v>
      </c>
      <c r="AY832" s="156" t="s">
        <v>172</v>
      </c>
    </row>
    <row r="833" spans="2:65" s="14" customFormat="1">
      <c r="B833" s="162"/>
      <c r="D833" s="149" t="s">
        <v>182</v>
      </c>
      <c r="E833" s="163" t="s">
        <v>19</v>
      </c>
      <c r="F833" s="164" t="s">
        <v>185</v>
      </c>
      <c r="H833" s="165">
        <v>116.432</v>
      </c>
      <c r="I833" s="166"/>
      <c r="L833" s="162"/>
      <c r="M833" s="167"/>
      <c r="U833" s="168"/>
      <c r="AT833" s="163" t="s">
        <v>182</v>
      </c>
      <c r="AU833" s="163" t="s">
        <v>84</v>
      </c>
      <c r="AV833" s="14" t="s">
        <v>179</v>
      </c>
      <c r="AW833" s="14" t="s">
        <v>37</v>
      </c>
      <c r="AX833" s="14" t="s">
        <v>82</v>
      </c>
      <c r="AY833" s="163" t="s">
        <v>172</v>
      </c>
    </row>
    <row r="834" spans="2:65" s="1" customFormat="1" ht="16.5" customHeight="1">
      <c r="B834" s="33"/>
      <c r="C834" s="179" t="s">
        <v>1361</v>
      </c>
      <c r="D834" s="179" t="s">
        <v>836</v>
      </c>
      <c r="E834" s="180" t="s">
        <v>1362</v>
      </c>
      <c r="F834" s="181" t="s">
        <v>1363</v>
      </c>
      <c r="G834" s="182" t="s">
        <v>177</v>
      </c>
      <c r="H834" s="183">
        <v>133.89699999999999</v>
      </c>
      <c r="I834" s="184"/>
      <c r="J834" s="185">
        <f>ROUND(I834*H834,2)</f>
        <v>0</v>
      </c>
      <c r="K834" s="181" t="s">
        <v>178</v>
      </c>
      <c r="L834" s="186"/>
      <c r="M834" s="187" t="s">
        <v>19</v>
      </c>
      <c r="N834" s="188" t="s">
        <v>46</v>
      </c>
      <c r="P834" s="140">
        <f>O834*H834</f>
        <v>0</v>
      </c>
      <c r="Q834" s="140">
        <v>0</v>
      </c>
      <c r="R834" s="140">
        <f>Q834*H834</f>
        <v>0</v>
      </c>
      <c r="S834" s="140">
        <v>0</v>
      </c>
      <c r="T834" s="140">
        <f>S834*H834</f>
        <v>0</v>
      </c>
      <c r="U834" s="141" t="s">
        <v>19</v>
      </c>
      <c r="AR834" s="142" t="s">
        <v>198</v>
      </c>
      <c r="AT834" s="142" t="s">
        <v>836</v>
      </c>
      <c r="AU834" s="142" t="s">
        <v>84</v>
      </c>
      <c r="AY834" s="18" t="s">
        <v>172</v>
      </c>
      <c r="BE834" s="143">
        <f>IF(N834="základní",J834,0)</f>
        <v>0</v>
      </c>
      <c r="BF834" s="143">
        <f>IF(N834="snížená",J834,0)</f>
        <v>0</v>
      </c>
      <c r="BG834" s="143">
        <f>IF(N834="zákl. přenesená",J834,0)</f>
        <v>0</v>
      </c>
      <c r="BH834" s="143">
        <f>IF(N834="sníž. přenesená",J834,0)</f>
        <v>0</v>
      </c>
      <c r="BI834" s="143">
        <f>IF(N834="nulová",J834,0)</f>
        <v>0</v>
      </c>
      <c r="BJ834" s="18" t="s">
        <v>82</v>
      </c>
      <c r="BK834" s="143">
        <f>ROUND(I834*H834,2)</f>
        <v>0</v>
      </c>
      <c r="BL834" s="18" t="s">
        <v>179</v>
      </c>
      <c r="BM834" s="142" t="s">
        <v>1364</v>
      </c>
    </row>
    <row r="835" spans="2:65" s="13" customFormat="1">
      <c r="B835" s="155"/>
      <c r="D835" s="149" t="s">
        <v>182</v>
      </c>
      <c r="E835" s="156" t="s">
        <v>19</v>
      </c>
      <c r="F835" s="157" t="s">
        <v>1365</v>
      </c>
      <c r="H835" s="158">
        <v>133.89699999999999</v>
      </c>
      <c r="I835" s="159"/>
      <c r="L835" s="155"/>
      <c r="M835" s="160"/>
      <c r="U835" s="161"/>
      <c r="AT835" s="156" t="s">
        <v>182</v>
      </c>
      <c r="AU835" s="156" t="s">
        <v>84</v>
      </c>
      <c r="AV835" s="13" t="s">
        <v>84</v>
      </c>
      <c r="AW835" s="13" t="s">
        <v>37</v>
      </c>
      <c r="AX835" s="13" t="s">
        <v>75</v>
      </c>
      <c r="AY835" s="156" t="s">
        <v>172</v>
      </c>
    </row>
    <row r="836" spans="2:65" s="14" customFormat="1">
      <c r="B836" s="162"/>
      <c r="D836" s="149" t="s">
        <v>182</v>
      </c>
      <c r="E836" s="163" t="s">
        <v>19</v>
      </c>
      <c r="F836" s="164" t="s">
        <v>185</v>
      </c>
      <c r="H836" s="165">
        <v>133.89699999999999</v>
      </c>
      <c r="I836" s="166"/>
      <c r="L836" s="162"/>
      <c r="M836" s="167"/>
      <c r="U836" s="168"/>
      <c r="AT836" s="163" t="s">
        <v>182</v>
      </c>
      <c r="AU836" s="163" t="s">
        <v>84</v>
      </c>
      <c r="AV836" s="14" t="s">
        <v>179</v>
      </c>
      <c r="AW836" s="14" t="s">
        <v>37</v>
      </c>
      <c r="AX836" s="14" t="s">
        <v>82</v>
      </c>
      <c r="AY836" s="163" t="s">
        <v>172</v>
      </c>
    </row>
    <row r="837" spans="2:65" s="1" customFormat="1" ht="37.9" customHeight="1">
      <c r="B837" s="33"/>
      <c r="C837" s="131" t="s">
        <v>545</v>
      </c>
      <c r="D837" s="131" t="s">
        <v>174</v>
      </c>
      <c r="E837" s="132" t="s">
        <v>1366</v>
      </c>
      <c r="F837" s="133" t="s">
        <v>1367</v>
      </c>
      <c r="G837" s="134" t="s">
        <v>337</v>
      </c>
      <c r="H837" s="135">
        <v>240.75</v>
      </c>
      <c r="I837" s="136"/>
      <c r="J837" s="137">
        <f>ROUND(I837*H837,2)</f>
        <v>0</v>
      </c>
      <c r="K837" s="133" t="s">
        <v>178</v>
      </c>
      <c r="L837" s="33"/>
      <c r="M837" s="138" t="s">
        <v>19</v>
      </c>
      <c r="N837" s="139" t="s">
        <v>46</v>
      </c>
      <c r="P837" s="140">
        <f>O837*H837</f>
        <v>0</v>
      </c>
      <c r="Q837" s="140">
        <v>0</v>
      </c>
      <c r="R837" s="140">
        <f>Q837*H837</f>
        <v>0</v>
      </c>
      <c r="S837" s="140">
        <v>0</v>
      </c>
      <c r="T837" s="140">
        <f>S837*H837</f>
        <v>0</v>
      </c>
      <c r="U837" s="141" t="s">
        <v>19</v>
      </c>
      <c r="AR837" s="142" t="s">
        <v>179</v>
      </c>
      <c r="AT837" s="142" t="s">
        <v>174</v>
      </c>
      <c r="AU837" s="142" t="s">
        <v>84</v>
      </c>
      <c r="AY837" s="18" t="s">
        <v>172</v>
      </c>
      <c r="BE837" s="143">
        <f>IF(N837="základní",J837,0)</f>
        <v>0</v>
      </c>
      <c r="BF837" s="143">
        <f>IF(N837="snížená",J837,0)</f>
        <v>0</v>
      </c>
      <c r="BG837" s="143">
        <f>IF(N837="zákl. přenesená",J837,0)</f>
        <v>0</v>
      </c>
      <c r="BH837" s="143">
        <f>IF(N837="sníž. přenesená",J837,0)</f>
        <v>0</v>
      </c>
      <c r="BI837" s="143">
        <f>IF(N837="nulová",J837,0)</f>
        <v>0</v>
      </c>
      <c r="BJ837" s="18" t="s">
        <v>82</v>
      </c>
      <c r="BK837" s="143">
        <f>ROUND(I837*H837,2)</f>
        <v>0</v>
      </c>
      <c r="BL837" s="18" t="s">
        <v>179</v>
      </c>
      <c r="BM837" s="142" t="s">
        <v>1368</v>
      </c>
    </row>
    <row r="838" spans="2:65" s="1" customFormat="1">
      <c r="B838" s="33"/>
      <c r="D838" s="144" t="s">
        <v>180</v>
      </c>
      <c r="F838" s="145" t="s">
        <v>1369</v>
      </c>
      <c r="I838" s="146"/>
      <c r="L838" s="33"/>
      <c r="M838" s="147"/>
      <c r="U838" s="54"/>
      <c r="AT838" s="18" t="s">
        <v>180</v>
      </c>
      <c r="AU838" s="18" t="s">
        <v>84</v>
      </c>
    </row>
    <row r="839" spans="2:65" s="13" customFormat="1">
      <c r="B839" s="155"/>
      <c r="D839" s="149" t="s">
        <v>182</v>
      </c>
      <c r="E839" s="156" t="s">
        <v>19</v>
      </c>
      <c r="F839" s="157" t="s">
        <v>1370</v>
      </c>
      <c r="H839" s="158">
        <v>70</v>
      </c>
      <c r="I839" s="159"/>
      <c r="L839" s="155"/>
      <c r="M839" s="160"/>
      <c r="U839" s="161"/>
      <c r="AT839" s="156" t="s">
        <v>182</v>
      </c>
      <c r="AU839" s="156" t="s">
        <v>84</v>
      </c>
      <c r="AV839" s="13" t="s">
        <v>84</v>
      </c>
      <c r="AW839" s="13" t="s">
        <v>37</v>
      </c>
      <c r="AX839" s="13" t="s">
        <v>75</v>
      </c>
      <c r="AY839" s="156" t="s">
        <v>172</v>
      </c>
    </row>
    <row r="840" spans="2:65" s="13" customFormat="1">
      <c r="B840" s="155"/>
      <c r="D840" s="149" t="s">
        <v>182</v>
      </c>
      <c r="E840" s="156" t="s">
        <v>19</v>
      </c>
      <c r="F840" s="157" t="s">
        <v>1371</v>
      </c>
      <c r="H840" s="158">
        <v>65.239999999999995</v>
      </c>
      <c r="I840" s="159"/>
      <c r="L840" s="155"/>
      <c r="M840" s="160"/>
      <c r="U840" s="161"/>
      <c r="AT840" s="156" t="s">
        <v>182</v>
      </c>
      <c r="AU840" s="156" t="s">
        <v>84</v>
      </c>
      <c r="AV840" s="13" t="s">
        <v>84</v>
      </c>
      <c r="AW840" s="13" t="s">
        <v>37</v>
      </c>
      <c r="AX840" s="13" t="s">
        <v>75</v>
      </c>
      <c r="AY840" s="156" t="s">
        <v>172</v>
      </c>
    </row>
    <row r="841" spans="2:65" s="13" customFormat="1">
      <c r="B841" s="155"/>
      <c r="D841" s="149" t="s">
        <v>182</v>
      </c>
      <c r="E841" s="156" t="s">
        <v>19</v>
      </c>
      <c r="F841" s="157" t="s">
        <v>1253</v>
      </c>
      <c r="H841" s="158">
        <v>16.8</v>
      </c>
      <c r="I841" s="159"/>
      <c r="L841" s="155"/>
      <c r="M841" s="160"/>
      <c r="U841" s="161"/>
      <c r="AT841" s="156" t="s">
        <v>182</v>
      </c>
      <c r="AU841" s="156" t="s">
        <v>84</v>
      </c>
      <c r="AV841" s="13" t="s">
        <v>84</v>
      </c>
      <c r="AW841" s="13" t="s">
        <v>37</v>
      </c>
      <c r="AX841" s="13" t="s">
        <v>75</v>
      </c>
      <c r="AY841" s="156" t="s">
        <v>172</v>
      </c>
    </row>
    <row r="842" spans="2:65" s="13" customFormat="1">
      <c r="B842" s="155"/>
      <c r="D842" s="149" t="s">
        <v>182</v>
      </c>
      <c r="E842" s="156" t="s">
        <v>19</v>
      </c>
      <c r="F842" s="157" t="s">
        <v>1281</v>
      </c>
      <c r="H842" s="158">
        <v>4.4800000000000004</v>
      </c>
      <c r="I842" s="159"/>
      <c r="L842" s="155"/>
      <c r="M842" s="160"/>
      <c r="U842" s="161"/>
      <c r="AT842" s="156" t="s">
        <v>182</v>
      </c>
      <c r="AU842" s="156" t="s">
        <v>84</v>
      </c>
      <c r="AV842" s="13" t="s">
        <v>84</v>
      </c>
      <c r="AW842" s="13" t="s">
        <v>37</v>
      </c>
      <c r="AX842" s="13" t="s">
        <v>75</v>
      </c>
      <c r="AY842" s="156" t="s">
        <v>172</v>
      </c>
    </row>
    <row r="843" spans="2:65" s="13" customFormat="1">
      <c r="B843" s="155"/>
      <c r="D843" s="149" t="s">
        <v>182</v>
      </c>
      <c r="E843" s="156" t="s">
        <v>19</v>
      </c>
      <c r="F843" s="157" t="s">
        <v>1282</v>
      </c>
      <c r="H843" s="158">
        <v>4.84</v>
      </c>
      <c r="I843" s="159"/>
      <c r="L843" s="155"/>
      <c r="M843" s="160"/>
      <c r="U843" s="161"/>
      <c r="AT843" s="156" t="s">
        <v>182</v>
      </c>
      <c r="AU843" s="156" t="s">
        <v>84</v>
      </c>
      <c r="AV843" s="13" t="s">
        <v>84</v>
      </c>
      <c r="AW843" s="13" t="s">
        <v>37</v>
      </c>
      <c r="AX843" s="13" t="s">
        <v>75</v>
      </c>
      <c r="AY843" s="156" t="s">
        <v>172</v>
      </c>
    </row>
    <row r="844" spans="2:65" s="13" customFormat="1">
      <c r="B844" s="155"/>
      <c r="D844" s="149" t="s">
        <v>182</v>
      </c>
      <c r="E844" s="156" t="s">
        <v>19</v>
      </c>
      <c r="F844" s="157" t="s">
        <v>1372</v>
      </c>
      <c r="H844" s="158">
        <v>20.05</v>
      </c>
      <c r="I844" s="159"/>
      <c r="L844" s="155"/>
      <c r="M844" s="160"/>
      <c r="U844" s="161"/>
      <c r="AT844" s="156" t="s">
        <v>182</v>
      </c>
      <c r="AU844" s="156" t="s">
        <v>84</v>
      </c>
      <c r="AV844" s="13" t="s">
        <v>84</v>
      </c>
      <c r="AW844" s="13" t="s">
        <v>37</v>
      </c>
      <c r="AX844" s="13" t="s">
        <v>75</v>
      </c>
      <c r="AY844" s="156" t="s">
        <v>172</v>
      </c>
    </row>
    <row r="845" spans="2:65" s="13" customFormat="1">
      <c r="B845" s="155"/>
      <c r="D845" s="149" t="s">
        <v>182</v>
      </c>
      <c r="E845" s="156" t="s">
        <v>19</v>
      </c>
      <c r="F845" s="157" t="s">
        <v>1373</v>
      </c>
      <c r="H845" s="158">
        <v>59.34</v>
      </c>
      <c r="I845" s="159"/>
      <c r="L845" s="155"/>
      <c r="M845" s="160"/>
      <c r="U845" s="161"/>
      <c r="AT845" s="156" t="s">
        <v>182</v>
      </c>
      <c r="AU845" s="156" t="s">
        <v>84</v>
      </c>
      <c r="AV845" s="13" t="s">
        <v>84</v>
      </c>
      <c r="AW845" s="13" t="s">
        <v>37</v>
      </c>
      <c r="AX845" s="13" t="s">
        <v>75</v>
      </c>
      <c r="AY845" s="156" t="s">
        <v>172</v>
      </c>
    </row>
    <row r="846" spans="2:65" s="14" customFormat="1">
      <c r="B846" s="162"/>
      <c r="D846" s="149" t="s">
        <v>182</v>
      </c>
      <c r="E846" s="163" t="s">
        <v>19</v>
      </c>
      <c r="F846" s="164" t="s">
        <v>185</v>
      </c>
      <c r="H846" s="165">
        <v>240.75</v>
      </c>
      <c r="I846" s="166"/>
      <c r="L846" s="162"/>
      <c r="M846" s="167"/>
      <c r="U846" s="168"/>
      <c r="AT846" s="163" t="s">
        <v>182</v>
      </c>
      <c r="AU846" s="163" t="s">
        <v>84</v>
      </c>
      <c r="AV846" s="14" t="s">
        <v>179</v>
      </c>
      <c r="AW846" s="14" t="s">
        <v>37</v>
      </c>
      <c r="AX846" s="14" t="s">
        <v>82</v>
      </c>
      <c r="AY846" s="163" t="s">
        <v>172</v>
      </c>
    </row>
    <row r="847" spans="2:65" s="1" customFormat="1" ht="16.5" customHeight="1">
      <c r="B847" s="33"/>
      <c r="C847" s="179" t="s">
        <v>1374</v>
      </c>
      <c r="D847" s="179" t="s">
        <v>836</v>
      </c>
      <c r="E847" s="180" t="s">
        <v>1375</v>
      </c>
      <c r="F847" s="181" t="s">
        <v>1376</v>
      </c>
      <c r="G847" s="182" t="s">
        <v>177</v>
      </c>
      <c r="H847" s="183">
        <v>54.899000000000001</v>
      </c>
      <c r="I847" s="184"/>
      <c r="J847" s="185">
        <f>ROUND(I847*H847,2)</f>
        <v>0</v>
      </c>
      <c r="K847" s="181" t="s">
        <v>178</v>
      </c>
      <c r="L847" s="186"/>
      <c r="M847" s="187" t="s">
        <v>19</v>
      </c>
      <c r="N847" s="188" t="s">
        <v>46</v>
      </c>
      <c r="P847" s="140">
        <f>O847*H847</f>
        <v>0</v>
      </c>
      <c r="Q847" s="140">
        <v>0</v>
      </c>
      <c r="R847" s="140">
        <f>Q847*H847</f>
        <v>0</v>
      </c>
      <c r="S847" s="140">
        <v>0</v>
      </c>
      <c r="T847" s="140">
        <f>S847*H847</f>
        <v>0</v>
      </c>
      <c r="U847" s="141" t="s">
        <v>19</v>
      </c>
      <c r="AR847" s="142" t="s">
        <v>198</v>
      </c>
      <c r="AT847" s="142" t="s">
        <v>836</v>
      </c>
      <c r="AU847" s="142" t="s">
        <v>84</v>
      </c>
      <c r="AY847" s="18" t="s">
        <v>172</v>
      </c>
      <c r="BE847" s="143">
        <f>IF(N847="základní",J847,0)</f>
        <v>0</v>
      </c>
      <c r="BF847" s="143">
        <f>IF(N847="snížená",J847,0)</f>
        <v>0</v>
      </c>
      <c r="BG847" s="143">
        <f>IF(N847="zákl. přenesená",J847,0)</f>
        <v>0</v>
      </c>
      <c r="BH847" s="143">
        <f>IF(N847="sníž. přenesená",J847,0)</f>
        <v>0</v>
      </c>
      <c r="BI847" s="143">
        <f>IF(N847="nulová",J847,0)</f>
        <v>0</v>
      </c>
      <c r="BJ847" s="18" t="s">
        <v>82</v>
      </c>
      <c r="BK847" s="143">
        <f>ROUND(I847*H847,2)</f>
        <v>0</v>
      </c>
      <c r="BL847" s="18" t="s">
        <v>179</v>
      </c>
      <c r="BM847" s="142" t="s">
        <v>1377</v>
      </c>
    </row>
    <row r="848" spans="2:65" s="13" customFormat="1">
      <c r="B848" s="155"/>
      <c r="D848" s="149" t="s">
        <v>182</v>
      </c>
      <c r="E848" s="156" t="s">
        <v>19</v>
      </c>
      <c r="F848" s="157" t="s">
        <v>1378</v>
      </c>
      <c r="H848" s="158">
        <v>30.408000000000001</v>
      </c>
      <c r="I848" s="159"/>
      <c r="L848" s="155"/>
      <c r="M848" s="160"/>
      <c r="U848" s="161"/>
      <c r="AT848" s="156" t="s">
        <v>182</v>
      </c>
      <c r="AU848" s="156" t="s">
        <v>84</v>
      </c>
      <c r="AV848" s="13" t="s">
        <v>84</v>
      </c>
      <c r="AW848" s="13" t="s">
        <v>37</v>
      </c>
      <c r="AX848" s="13" t="s">
        <v>75</v>
      </c>
      <c r="AY848" s="156" t="s">
        <v>172</v>
      </c>
    </row>
    <row r="849" spans="2:65" s="13" customFormat="1">
      <c r="B849" s="155"/>
      <c r="D849" s="149" t="s">
        <v>182</v>
      </c>
      <c r="E849" s="156" t="s">
        <v>19</v>
      </c>
      <c r="F849" s="157" t="s">
        <v>1379</v>
      </c>
      <c r="H849" s="158">
        <v>19.5</v>
      </c>
      <c r="I849" s="159"/>
      <c r="L849" s="155"/>
      <c r="M849" s="160"/>
      <c r="U849" s="161"/>
      <c r="AT849" s="156" t="s">
        <v>182</v>
      </c>
      <c r="AU849" s="156" t="s">
        <v>84</v>
      </c>
      <c r="AV849" s="13" t="s">
        <v>84</v>
      </c>
      <c r="AW849" s="13" t="s">
        <v>37</v>
      </c>
      <c r="AX849" s="13" t="s">
        <v>75</v>
      </c>
      <c r="AY849" s="156" t="s">
        <v>172</v>
      </c>
    </row>
    <row r="850" spans="2:65" s="14" customFormat="1">
      <c r="B850" s="162"/>
      <c r="D850" s="149" t="s">
        <v>182</v>
      </c>
      <c r="E850" s="163" t="s">
        <v>19</v>
      </c>
      <c r="F850" s="164" t="s">
        <v>185</v>
      </c>
      <c r="H850" s="165">
        <v>49.908000000000001</v>
      </c>
      <c r="I850" s="166"/>
      <c r="L850" s="162"/>
      <c r="M850" s="167"/>
      <c r="U850" s="168"/>
      <c r="AT850" s="163" t="s">
        <v>182</v>
      </c>
      <c r="AU850" s="163" t="s">
        <v>84</v>
      </c>
      <c r="AV850" s="14" t="s">
        <v>179</v>
      </c>
      <c r="AW850" s="14" t="s">
        <v>37</v>
      </c>
      <c r="AX850" s="14" t="s">
        <v>75</v>
      </c>
      <c r="AY850" s="163" t="s">
        <v>172</v>
      </c>
    </row>
    <row r="851" spans="2:65" s="13" customFormat="1">
      <c r="B851" s="155"/>
      <c r="D851" s="149" t="s">
        <v>182</v>
      </c>
      <c r="E851" s="156" t="s">
        <v>19</v>
      </c>
      <c r="F851" s="157" t="s">
        <v>1380</v>
      </c>
      <c r="H851" s="158">
        <v>54.899000000000001</v>
      </c>
      <c r="I851" s="159"/>
      <c r="L851" s="155"/>
      <c r="M851" s="160"/>
      <c r="U851" s="161"/>
      <c r="AT851" s="156" t="s">
        <v>182</v>
      </c>
      <c r="AU851" s="156" t="s">
        <v>84</v>
      </c>
      <c r="AV851" s="13" t="s">
        <v>84</v>
      </c>
      <c r="AW851" s="13" t="s">
        <v>37</v>
      </c>
      <c r="AX851" s="13" t="s">
        <v>75</v>
      </c>
      <c r="AY851" s="156" t="s">
        <v>172</v>
      </c>
    </row>
    <row r="852" spans="2:65" s="14" customFormat="1">
      <c r="B852" s="162"/>
      <c r="D852" s="149" t="s">
        <v>182</v>
      </c>
      <c r="E852" s="163" t="s">
        <v>19</v>
      </c>
      <c r="F852" s="164" t="s">
        <v>185</v>
      </c>
      <c r="H852" s="165">
        <v>54.899000000000001</v>
      </c>
      <c r="I852" s="166"/>
      <c r="L852" s="162"/>
      <c r="M852" s="167"/>
      <c r="U852" s="168"/>
      <c r="AT852" s="163" t="s">
        <v>182</v>
      </c>
      <c r="AU852" s="163" t="s">
        <v>84</v>
      </c>
      <c r="AV852" s="14" t="s">
        <v>179</v>
      </c>
      <c r="AW852" s="14" t="s">
        <v>37</v>
      </c>
      <c r="AX852" s="14" t="s">
        <v>82</v>
      </c>
      <c r="AY852" s="163" t="s">
        <v>172</v>
      </c>
    </row>
    <row r="853" spans="2:65" s="1" customFormat="1" ht="24.2" customHeight="1">
      <c r="B853" s="33"/>
      <c r="C853" s="131" t="s">
        <v>551</v>
      </c>
      <c r="D853" s="131" t="s">
        <v>174</v>
      </c>
      <c r="E853" s="132" t="s">
        <v>1381</v>
      </c>
      <c r="F853" s="133" t="s">
        <v>1382</v>
      </c>
      <c r="G853" s="134" t="s">
        <v>177</v>
      </c>
      <c r="H853" s="135">
        <v>541.64</v>
      </c>
      <c r="I853" s="136"/>
      <c r="J853" s="137">
        <f>ROUND(I853*H853,2)</f>
        <v>0</v>
      </c>
      <c r="K853" s="133" t="s">
        <v>178</v>
      </c>
      <c r="L853" s="33"/>
      <c r="M853" s="138" t="s">
        <v>19</v>
      </c>
      <c r="N853" s="139" t="s">
        <v>46</v>
      </c>
      <c r="P853" s="140">
        <f>O853*H853</f>
        <v>0</v>
      </c>
      <c r="Q853" s="140">
        <v>0</v>
      </c>
      <c r="R853" s="140">
        <f>Q853*H853</f>
        <v>0</v>
      </c>
      <c r="S853" s="140">
        <v>0</v>
      </c>
      <c r="T853" s="140">
        <f>S853*H853</f>
        <v>0</v>
      </c>
      <c r="U853" s="141" t="s">
        <v>19</v>
      </c>
      <c r="AR853" s="142" t="s">
        <v>179</v>
      </c>
      <c r="AT853" s="142" t="s">
        <v>174</v>
      </c>
      <c r="AU853" s="142" t="s">
        <v>84</v>
      </c>
      <c r="AY853" s="18" t="s">
        <v>172</v>
      </c>
      <c r="BE853" s="143">
        <f>IF(N853="základní",J853,0)</f>
        <v>0</v>
      </c>
      <c r="BF853" s="143">
        <f>IF(N853="snížená",J853,0)</f>
        <v>0</v>
      </c>
      <c r="BG853" s="143">
        <f>IF(N853="zákl. přenesená",J853,0)</f>
        <v>0</v>
      </c>
      <c r="BH853" s="143">
        <f>IF(N853="sníž. přenesená",J853,0)</f>
        <v>0</v>
      </c>
      <c r="BI853" s="143">
        <f>IF(N853="nulová",J853,0)</f>
        <v>0</v>
      </c>
      <c r="BJ853" s="18" t="s">
        <v>82</v>
      </c>
      <c r="BK853" s="143">
        <f>ROUND(I853*H853,2)</f>
        <v>0</v>
      </c>
      <c r="BL853" s="18" t="s">
        <v>179</v>
      </c>
      <c r="BM853" s="142" t="s">
        <v>1383</v>
      </c>
    </row>
    <row r="854" spans="2:65" s="1" customFormat="1">
      <c r="B854" s="33"/>
      <c r="D854" s="144" t="s">
        <v>180</v>
      </c>
      <c r="F854" s="145" t="s">
        <v>1384</v>
      </c>
      <c r="I854" s="146"/>
      <c r="L854" s="33"/>
      <c r="M854" s="147"/>
      <c r="U854" s="54"/>
      <c r="AT854" s="18" t="s">
        <v>180</v>
      </c>
      <c r="AU854" s="18" t="s">
        <v>84</v>
      </c>
    </row>
    <row r="855" spans="2:65" s="13" customFormat="1">
      <c r="B855" s="155"/>
      <c r="D855" s="149" t="s">
        <v>182</v>
      </c>
      <c r="E855" s="156" t="s">
        <v>19</v>
      </c>
      <c r="F855" s="157" t="s">
        <v>1385</v>
      </c>
      <c r="H855" s="158">
        <v>541.64</v>
      </c>
      <c r="I855" s="159"/>
      <c r="L855" s="155"/>
      <c r="M855" s="160"/>
      <c r="U855" s="161"/>
      <c r="AT855" s="156" t="s">
        <v>182</v>
      </c>
      <c r="AU855" s="156" t="s">
        <v>84</v>
      </c>
      <c r="AV855" s="13" t="s">
        <v>84</v>
      </c>
      <c r="AW855" s="13" t="s">
        <v>37</v>
      </c>
      <c r="AX855" s="13" t="s">
        <v>75</v>
      </c>
      <c r="AY855" s="156" t="s">
        <v>172</v>
      </c>
    </row>
    <row r="856" spans="2:65" s="14" customFormat="1">
      <c r="B856" s="162"/>
      <c r="D856" s="149" t="s">
        <v>182</v>
      </c>
      <c r="E856" s="163" t="s">
        <v>19</v>
      </c>
      <c r="F856" s="164" t="s">
        <v>185</v>
      </c>
      <c r="H856" s="165">
        <v>541.64</v>
      </c>
      <c r="I856" s="166"/>
      <c r="L856" s="162"/>
      <c r="M856" s="167"/>
      <c r="U856" s="168"/>
      <c r="AT856" s="163" t="s">
        <v>182</v>
      </c>
      <c r="AU856" s="163" t="s">
        <v>84</v>
      </c>
      <c r="AV856" s="14" t="s">
        <v>179</v>
      </c>
      <c r="AW856" s="14" t="s">
        <v>37</v>
      </c>
      <c r="AX856" s="14" t="s">
        <v>82</v>
      </c>
      <c r="AY856" s="163" t="s">
        <v>172</v>
      </c>
    </row>
    <row r="857" spans="2:65" s="1" customFormat="1" ht="24.2" customHeight="1">
      <c r="B857" s="33"/>
      <c r="C857" s="131" t="s">
        <v>1386</v>
      </c>
      <c r="D857" s="131" t="s">
        <v>174</v>
      </c>
      <c r="E857" s="132" t="s">
        <v>1387</v>
      </c>
      <c r="F857" s="133" t="s">
        <v>1388</v>
      </c>
      <c r="G857" s="134" t="s">
        <v>177</v>
      </c>
      <c r="H857" s="135">
        <v>412.108</v>
      </c>
      <c r="I857" s="136"/>
      <c r="J857" s="137">
        <f>ROUND(I857*H857,2)</f>
        <v>0</v>
      </c>
      <c r="K857" s="133" t="s">
        <v>178</v>
      </c>
      <c r="L857" s="33"/>
      <c r="M857" s="138" t="s">
        <v>19</v>
      </c>
      <c r="N857" s="139" t="s">
        <v>46</v>
      </c>
      <c r="P857" s="140">
        <f>O857*H857</f>
        <v>0</v>
      </c>
      <c r="Q857" s="140">
        <v>0</v>
      </c>
      <c r="R857" s="140">
        <f>Q857*H857</f>
        <v>0</v>
      </c>
      <c r="S857" s="140">
        <v>0</v>
      </c>
      <c r="T857" s="140">
        <f>S857*H857</f>
        <v>0</v>
      </c>
      <c r="U857" s="141" t="s">
        <v>19</v>
      </c>
      <c r="AR857" s="142" t="s">
        <v>179</v>
      </c>
      <c r="AT857" s="142" t="s">
        <v>174</v>
      </c>
      <c r="AU857" s="142" t="s">
        <v>84</v>
      </c>
      <c r="AY857" s="18" t="s">
        <v>172</v>
      </c>
      <c r="BE857" s="143">
        <f>IF(N857="základní",J857,0)</f>
        <v>0</v>
      </c>
      <c r="BF857" s="143">
        <f>IF(N857="snížená",J857,0)</f>
        <v>0</v>
      </c>
      <c r="BG857" s="143">
        <f>IF(N857="zákl. přenesená",J857,0)</f>
        <v>0</v>
      </c>
      <c r="BH857" s="143">
        <f>IF(N857="sníž. přenesená",J857,0)</f>
        <v>0</v>
      </c>
      <c r="BI857" s="143">
        <f>IF(N857="nulová",J857,0)</f>
        <v>0</v>
      </c>
      <c r="BJ857" s="18" t="s">
        <v>82</v>
      </c>
      <c r="BK857" s="143">
        <f>ROUND(I857*H857,2)</f>
        <v>0</v>
      </c>
      <c r="BL857" s="18" t="s">
        <v>179</v>
      </c>
      <c r="BM857" s="142" t="s">
        <v>1389</v>
      </c>
    </row>
    <row r="858" spans="2:65" s="1" customFormat="1">
      <c r="B858" s="33"/>
      <c r="D858" s="144" t="s">
        <v>180</v>
      </c>
      <c r="F858" s="145" t="s">
        <v>1390</v>
      </c>
      <c r="I858" s="146"/>
      <c r="L858" s="33"/>
      <c r="M858" s="147"/>
      <c r="U858" s="54"/>
      <c r="AT858" s="18" t="s">
        <v>180</v>
      </c>
      <c r="AU858" s="18" t="s">
        <v>84</v>
      </c>
    </row>
    <row r="859" spans="2:65" s="13" customFormat="1">
      <c r="B859" s="155"/>
      <c r="D859" s="149" t="s">
        <v>182</v>
      </c>
      <c r="E859" s="156" t="s">
        <v>19</v>
      </c>
      <c r="F859" s="157" t="s">
        <v>1391</v>
      </c>
      <c r="H859" s="158">
        <v>412.108</v>
      </c>
      <c r="I859" s="159"/>
      <c r="L859" s="155"/>
      <c r="M859" s="160"/>
      <c r="U859" s="161"/>
      <c r="AT859" s="156" t="s">
        <v>182</v>
      </c>
      <c r="AU859" s="156" t="s">
        <v>84</v>
      </c>
      <c r="AV859" s="13" t="s">
        <v>84</v>
      </c>
      <c r="AW859" s="13" t="s">
        <v>37</v>
      </c>
      <c r="AX859" s="13" t="s">
        <v>75</v>
      </c>
      <c r="AY859" s="156" t="s">
        <v>172</v>
      </c>
    </row>
    <row r="860" spans="2:65" s="14" customFormat="1">
      <c r="B860" s="162"/>
      <c r="D860" s="149" t="s">
        <v>182</v>
      </c>
      <c r="E860" s="163" t="s">
        <v>19</v>
      </c>
      <c r="F860" s="164" t="s">
        <v>185</v>
      </c>
      <c r="H860" s="165">
        <v>412.108</v>
      </c>
      <c r="I860" s="166"/>
      <c r="L860" s="162"/>
      <c r="M860" s="167"/>
      <c r="U860" s="168"/>
      <c r="AT860" s="163" t="s">
        <v>182</v>
      </c>
      <c r="AU860" s="163" t="s">
        <v>84</v>
      </c>
      <c r="AV860" s="14" t="s">
        <v>179</v>
      </c>
      <c r="AW860" s="14" t="s">
        <v>37</v>
      </c>
      <c r="AX860" s="14" t="s">
        <v>82</v>
      </c>
      <c r="AY860" s="163" t="s">
        <v>172</v>
      </c>
    </row>
    <row r="861" spans="2:65" s="1" customFormat="1" ht="24.2" customHeight="1">
      <c r="B861" s="33"/>
      <c r="C861" s="131" t="s">
        <v>556</v>
      </c>
      <c r="D861" s="131" t="s">
        <v>174</v>
      </c>
      <c r="E861" s="132" t="s">
        <v>1392</v>
      </c>
      <c r="F861" s="133" t="s">
        <v>1393</v>
      </c>
      <c r="G861" s="134" t="s">
        <v>177</v>
      </c>
      <c r="H861" s="135">
        <v>953.74800000000005</v>
      </c>
      <c r="I861" s="136"/>
      <c r="J861" s="137">
        <f>ROUND(I861*H861,2)</f>
        <v>0</v>
      </c>
      <c r="K861" s="133" t="s">
        <v>178</v>
      </c>
      <c r="L861" s="33"/>
      <c r="M861" s="138" t="s">
        <v>19</v>
      </c>
      <c r="N861" s="139" t="s">
        <v>46</v>
      </c>
      <c r="P861" s="140">
        <f>O861*H861</f>
        <v>0</v>
      </c>
      <c r="Q861" s="140">
        <v>0</v>
      </c>
      <c r="R861" s="140">
        <f>Q861*H861</f>
        <v>0</v>
      </c>
      <c r="S861" s="140">
        <v>0</v>
      </c>
      <c r="T861" s="140">
        <f>S861*H861</f>
        <v>0</v>
      </c>
      <c r="U861" s="141" t="s">
        <v>19</v>
      </c>
      <c r="AR861" s="142" t="s">
        <v>179</v>
      </c>
      <c r="AT861" s="142" t="s">
        <v>174</v>
      </c>
      <c r="AU861" s="142" t="s">
        <v>84</v>
      </c>
      <c r="AY861" s="18" t="s">
        <v>172</v>
      </c>
      <c r="BE861" s="143">
        <f>IF(N861="základní",J861,0)</f>
        <v>0</v>
      </c>
      <c r="BF861" s="143">
        <f>IF(N861="snížená",J861,0)</f>
        <v>0</v>
      </c>
      <c r="BG861" s="143">
        <f>IF(N861="zákl. přenesená",J861,0)</f>
        <v>0</v>
      </c>
      <c r="BH861" s="143">
        <f>IF(N861="sníž. přenesená",J861,0)</f>
        <v>0</v>
      </c>
      <c r="BI861" s="143">
        <f>IF(N861="nulová",J861,0)</f>
        <v>0</v>
      </c>
      <c r="BJ861" s="18" t="s">
        <v>82</v>
      </c>
      <c r="BK861" s="143">
        <f>ROUND(I861*H861,2)</f>
        <v>0</v>
      </c>
      <c r="BL861" s="18" t="s">
        <v>179</v>
      </c>
      <c r="BM861" s="142" t="s">
        <v>1394</v>
      </c>
    </row>
    <row r="862" spans="2:65" s="1" customFormat="1">
      <c r="B862" s="33"/>
      <c r="D862" s="144" t="s">
        <v>180</v>
      </c>
      <c r="F862" s="145" t="s">
        <v>1395</v>
      </c>
      <c r="I862" s="146"/>
      <c r="L862" s="33"/>
      <c r="M862" s="147"/>
      <c r="U862" s="54"/>
      <c r="AT862" s="18" t="s">
        <v>180</v>
      </c>
      <c r="AU862" s="18" t="s">
        <v>84</v>
      </c>
    </row>
    <row r="863" spans="2:65" s="13" customFormat="1">
      <c r="B863" s="155"/>
      <c r="D863" s="149" t="s">
        <v>182</v>
      </c>
      <c r="E863" s="156" t="s">
        <v>19</v>
      </c>
      <c r="F863" s="157" t="s">
        <v>1396</v>
      </c>
      <c r="H863" s="158">
        <v>953.74800000000005</v>
      </c>
      <c r="I863" s="159"/>
      <c r="L863" s="155"/>
      <c r="M863" s="160"/>
      <c r="U863" s="161"/>
      <c r="AT863" s="156" t="s">
        <v>182</v>
      </c>
      <c r="AU863" s="156" t="s">
        <v>84</v>
      </c>
      <c r="AV863" s="13" t="s">
        <v>84</v>
      </c>
      <c r="AW863" s="13" t="s">
        <v>37</v>
      </c>
      <c r="AX863" s="13" t="s">
        <v>75</v>
      </c>
      <c r="AY863" s="156" t="s">
        <v>172</v>
      </c>
    </row>
    <row r="864" spans="2:65" s="14" customFormat="1">
      <c r="B864" s="162"/>
      <c r="D864" s="149" t="s">
        <v>182</v>
      </c>
      <c r="E864" s="163" t="s">
        <v>19</v>
      </c>
      <c r="F864" s="164" t="s">
        <v>185</v>
      </c>
      <c r="H864" s="165">
        <v>953.74800000000005</v>
      </c>
      <c r="I864" s="166"/>
      <c r="L864" s="162"/>
      <c r="M864" s="167"/>
      <c r="U864" s="168"/>
      <c r="AT864" s="163" t="s">
        <v>182</v>
      </c>
      <c r="AU864" s="163" t="s">
        <v>84</v>
      </c>
      <c r="AV864" s="14" t="s">
        <v>179</v>
      </c>
      <c r="AW864" s="14" t="s">
        <v>37</v>
      </c>
      <c r="AX864" s="14" t="s">
        <v>82</v>
      </c>
      <c r="AY864" s="163" t="s">
        <v>172</v>
      </c>
    </row>
    <row r="865" spans="2:65" s="1" customFormat="1" ht="24.2" customHeight="1">
      <c r="B865" s="33"/>
      <c r="C865" s="131" t="s">
        <v>1397</v>
      </c>
      <c r="D865" s="131" t="s">
        <v>174</v>
      </c>
      <c r="E865" s="132" t="s">
        <v>1398</v>
      </c>
      <c r="F865" s="133" t="s">
        <v>1399</v>
      </c>
      <c r="G865" s="134" t="s">
        <v>177</v>
      </c>
      <c r="H865" s="135">
        <v>1667.4480000000001</v>
      </c>
      <c r="I865" s="136"/>
      <c r="J865" s="137">
        <f>ROUND(I865*H865,2)</f>
        <v>0</v>
      </c>
      <c r="K865" s="133" t="s">
        <v>178</v>
      </c>
      <c r="L865" s="33"/>
      <c r="M865" s="138" t="s">
        <v>19</v>
      </c>
      <c r="N865" s="139" t="s">
        <v>46</v>
      </c>
      <c r="P865" s="140">
        <f>O865*H865</f>
        <v>0</v>
      </c>
      <c r="Q865" s="140">
        <v>0</v>
      </c>
      <c r="R865" s="140">
        <f>Q865*H865</f>
        <v>0</v>
      </c>
      <c r="S865" s="140">
        <v>0</v>
      </c>
      <c r="T865" s="140">
        <f>S865*H865</f>
        <v>0</v>
      </c>
      <c r="U865" s="141" t="s">
        <v>19</v>
      </c>
      <c r="AR865" s="142" t="s">
        <v>179</v>
      </c>
      <c r="AT865" s="142" t="s">
        <v>174</v>
      </c>
      <c r="AU865" s="142" t="s">
        <v>84</v>
      </c>
      <c r="AY865" s="18" t="s">
        <v>172</v>
      </c>
      <c r="BE865" s="143">
        <f>IF(N865="základní",J865,0)</f>
        <v>0</v>
      </c>
      <c r="BF865" s="143">
        <f>IF(N865="snížená",J865,0)</f>
        <v>0</v>
      </c>
      <c r="BG865" s="143">
        <f>IF(N865="zákl. přenesená",J865,0)</f>
        <v>0</v>
      </c>
      <c r="BH865" s="143">
        <f>IF(N865="sníž. přenesená",J865,0)</f>
        <v>0</v>
      </c>
      <c r="BI865" s="143">
        <f>IF(N865="nulová",J865,0)</f>
        <v>0</v>
      </c>
      <c r="BJ865" s="18" t="s">
        <v>82</v>
      </c>
      <c r="BK865" s="143">
        <f>ROUND(I865*H865,2)</f>
        <v>0</v>
      </c>
      <c r="BL865" s="18" t="s">
        <v>179</v>
      </c>
      <c r="BM865" s="142" t="s">
        <v>1400</v>
      </c>
    </row>
    <row r="866" spans="2:65" s="1" customFormat="1">
      <c r="B866" s="33"/>
      <c r="D866" s="144" t="s">
        <v>180</v>
      </c>
      <c r="F866" s="145" t="s">
        <v>1401</v>
      </c>
      <c r="I866" s="146"/>
      <c r="L866" s="33"/>
      <c r="M866" s="147"/>
      <c r="U866" s="54"/>
      <c r="AT866" s="18" t="s">
        <v>180</v>
      </c>
      <c r="AU866" s="18" t="s">
        <v>84</v>
      </c>
    </row>
    <row r="867" spans="2:65" s="12" customFormat="1">
      <c r="B867" s="148"/>
      <c r="D867" s="149" t="s">
        <v>182</v>
      </c>
      <c r="E867" s="150" t="s">
        <v>19</v>
      </c>
      <c r="F867" s="151" t="s">
        <v>1402</v>
      </c>
      <c r="H867" s="150" t="s">
        <v>19</v>
      </c>
      <c r="I867" s="152"/>
      <c r="L867" s="148"/>
      <c r="M867" s="153"/>
      <c r="U867" s="154"/>
      <c r="AT867" s="150" t="s">
        <v>182</v>
      </c>
      <c r="AU867" s="150" t="s">
        <v>84</v>
      </c>
      <c r="AV867" s="12" t="s">
        <v>82</v>
      </c>
      <c r="AW867" s="12" t="s">
        <v>37</v>
      </c>
      <c r="AX867" s="12" t="s">
        <v>75</v>
      </c>
      <c r="AY867" s="150" t="s">
        <v>172</v>
      </c>
    </row>
    <row r="868" spans="2:65" s="12" customFormat="1">
      <c r="B868" s="148"/>
      <c r="D868" s="149" t="s">
        <v>182</v>
      </c>
      <c r="E868" s="150" t="s">
        <v>19</v>
      </c>
      <c r="F868" s="151" t="s">
        <v>1403</v>
      </c>
      <c r="H868" s="150" t="s">
        <v>19</v>
      </c>
      <c r="I868" s="152"/>
      <c r="L868" s="148"/>
      <c r="M868" s="153"/>
      <c r="U868" s="154"/>
      <c r="AT868" s="150" t="s">
        <v>182</v>
      </c>
      <c r="AU868" s="150" t="s">
        <v>84</v>
      </c>
      <c r="AV868" s="12" t="s">
        <v>82</v>
      </c>
      <c r="AW868" s="12" t="s">
        <v>37</v>
      </c>
      <c r="AX868" s="12" t="s">
        <v>75</v>
      </c>
      <c r="AY868" s="150" t="s">
        <v>172</v>
      </c>
    </row>
    <row r="869" spans="2:65" s="13" customFormat="1">
      <c r="B869" s="155"/>
      <c r="D869" s="149" t="s">
        <v>182</v>
      </c>
      <c r="E869" s="156" t="s">
        <v>19</v>
      </c>
      <c r="F869" s="157" t="s">
        <v>1404</v>
      </c>
      <c r="H869" s="158">
        <v>953.74800000000005</v>
      </c>
      <c r="I869" s="159"/>
      <c r="L869" s="155"/>
      <c r="M869" s="160"/>
      <c r="U869" s="161"/>
      <c r="AT869" s="156" t="s">
        <v>182</v>
      </c>
      <c r="AU869" s="156" t="s">
        <v>84</v>
      </c>
      <c r="AV869" s="13" t="s">
        <v>84</v>
      </c>
      <c r="AW869" s="13" t="s">
        <v>37</v>
      </c>
      <c r="AX869" s="13" t="s">
        <v>75</v>
      </c>
      <c r="AY869" s="156" t="s">
        <v>172</v>
      </c>
    </row>
    <row r="870" spans="2:65" s="15" customFormat="1">
      <c r="B870" s="169"/>
      <c r="D870" s="149" t="s">
        <v>182</v>
      </c>
      <c r="E870" s="170" t="s">
        <v>19</v>
      </c>
      <c r="F870" s="171" t="s">
        <v>248</v>
      </c>
      <c r="H870" s="172">
        <v>953.74800000000005</v>
      </c>
      <c r="I870" s="173"/>
      <c r="L870" s="169"/>
      <c r="M870" s="174"/>
      <c r="U870" s="175"/>
      <c r="AT870" s="170" t="s">
        <v>182</v>
      </c>
      <c r="AU870" s="170" t="s">
        <v>84</v>
      </c>
      <c r="AV870" s="15" t="s">
        <v>92</v>
      </c>
      <c r="AW870" s="15" t="s">
        <v>37</v>
      </c>
      <c r="AX870" s="15" t="s">
        <v>75</v>
      </c>
      <c r="AY870" s="170" t="s">
        <v>172</v>
      </c>
    </row>
    <row r="871" spans="2:65" s="12" customFormat="1">
      <c r="B871" s="148"/>
      <c r="D871" s="149" t="s">
        <v>182</v>
      </c>
      <c r="E871" s="150" t="s">
        <v>19</v>
      </c>
      <c r="F871" s="151" t="s">
        <v>1405</v>
      </c>
      <c r="H871" s="150" t="s">
        <v>19</v>
      </c>
      <c r="I871" s="152"/>
      <c r="L871" s="148"/>
      <c r="M871" s="153"/>
      <c r="U871" s="154"/>
      <c r="AT871" s="150" t="s">
        <v>182</v>
      </c>
      <c r="AU871" s="150" t="s">
        <v>84</v>
      </c>
      <c r="AV871" s="12" t="s">
        <v>82</v>
      </c>
      <c r="AW871" s="12" t="s">
        <v>37</v>
      </c>
      <c r="AX871" s="12" t="s">
        <v>75</v>
      </c>
      <c r="AY871" s="150" t="s">
        <v>172</v>
      </c>
    </row>
    <row r="872" spans="2:65" s="13" customFormat="1">
      <c r="B872" s="155"/>
      <c r="D872" s="149" t="s">
        <v>182</v>
      </c>
      <c r="E872" s="156" t="s">
        <v>19</v>
      </c>
      <c r="F872" s="157" t="s">
        <v>1215</v>
      </c>
      <c r="H872" s="158">
        <v>262.70100000000002</v>
      </c>
      <c r="I872" s="159"/>
      <c r="L872" s="155"/>
      <c r="M872" s="160"/>
      <c r="U872" s="161"/>
      <c r="AT872" s="156" t="s">
        <v>182</v>
      </c>
      <c r="AU872" s="156" t="s">
        <v>84</v>
      </c>
      <c r="AV872" s="13" t="s">
        <v>84</v>
      </c>
      <c r="AW872" s="13" t="s">
        <v>37</v>
      </c>
      <c r="AX872" s="13" t="s">
        <v>75</v>
      </c>
      <c r="AY872" s="156" t="s">
        <v>172</v>
      </c>
    </row>
    <row r="873" spans="2:65" s="13" customFormat="1">
      <c r="B873" s="155"/>
      <c r="D873" s="149" t="s">
        <v>182</v>
      </c>
      <c r="E873" s="156" t="s">
        <v>19</v>
      </c>
      <c r="F873" s="157" t="s">
        <v>1216</v>
      </c>
      <c r="H873" s="158">
        <v>348.375</v>
      </c>
      <c r="I873" s="159"/>
      <c r="L873" s="155"/>
      <c r="M873" s="160"/>
      <c r="U873" s="161"/>
      <c r="AT873" s="156" t="s">
        <v>182</v>
      </c>
      <c r="AU873" s="156" t="s">
        <v>84</v>
      </c>
      <c r="AV873" s="13" t="s">
        <v>84</v>
      </c>
      <c r="AW873" s="13" t="s">
        <v>37</v>
      </c>
      <c r="AX873" s="13" t="s">
        <v>75</v>
      </c>
      <c r="AY873" s="156" t="s">
        <v>172</v>
      </c>
    </row>
    <row r="874" spans="2:65" s="13" customFormat="1">
      <c r="B874" s="155"/>
      <c r="D874" s="149" t="s">
        <v>182</v>
      </c>
      <c r="E874" s="156" t="s">
        <v>19</v>
      </c>
      <c r="F874" s="157" t="s">
        <v>1217</v>
      </c>
      <c r="H874" s="158">
        <v>242.52</v>
      </c>
      <c r="I874" s="159"/>
      <c r="L874" s="155"/>
      <c r="M874" s="160"/>
      <c r="U874" s="161"/>
      <c r="AT874" s="156" t="s">
        <v>182</v>
      </c>
      <c r="AU874" s="156" t="s">
        <v>84</v>
      </c>
      <c r="AV874" s="13" t="s">
        <v>84</v>
      </c>
      <c r="AW874" s="13" t="s">
        <v>37</v>
      </c>
      <c r="AX874" s="13" t="s">
        <v>75</v>
      </c>
      <c r="AY874" s="156" t="s">
        <v>172</v>
      </c>
    </row>
    <row r="875" spans="2:65" s="13" customFormat="1">
      <c r="B875" s="155"/>
      <c r="D875" s="149" t="s">
        <v>182</v>
      </c>
      <c r="E875" s="156" t="s">
        <v>19</v>
      </c>
      <c r="F875" s="157" t="s">
        <v>1406</v>
      </c>
      <c r="H875" s="158">
        <v>63.790999999999997</v>
      </c>
      <c r="I875" s="159"/>
      <c r="L875" s="155"/>
      <c r="M875" s="160"/>
      <c r="U875" s="161"/>
      <c r="AT875" s="156" t="s">
        <v>182</v>
      </c>
      <c r="AU875" s="156" t="s">
        <v>84</v>
      </c>
      <c r="AV875" s="13" t="s">
        <v>84</v>
      </c>
      <c r="AW875" s="13" t="s">
        <v>37</v>
      </c>
      <c r="AX875" s="13" t="s">
        <v>75</v>
      </c>
      <c r="AY875" s="156" t="s">
        <v>172</v>
      </c>
    </row>
    <row r="876" spans="2:65" s="15" customFormat="1">
      <c r="B876" s="169"/>
      <c r="D876" s="149" t="s">
        <v>182</v>
      </c>
      <c r="E876" s="170" t="s">
        <v>19</v>
      </c>
      <c r="F876" s="171" t="s">
        <v>248</v>
      </c>
      <c r="H876" s="172">
        <v>917.38699999999994</v>
      </c>
      <c r="I876" s="173"/>
      <c r="L876" s="169"/>
      <c r="M876" s="174"/>
      <c r="U876" s="175"/>
      <c r="AT876" s="170" t="s">
        <v>182</v>
      </c>
      <c r="AU876" s="170" t="s">
        <v>84</v>
      </c>
      <c r="AV876" s="15" t="s">
        <v>92</v>
      </c>
      <c r="AW876" s="15" t="s">
        <v>37</v>
      </c>
      <c r="AX876" s="15" t="s">
        <v>75</v>
      </c>
      <c r="AY876" s="170" t="s">
        <v>172</v>
      </c>
    </row>
    <row r="877" spans="2:65" s="13" customFormat="1">
      <c r="B877" s="155"/>
      <c r="D877" s="149" t="s">
        <v>182</v>
      </c>
      <c r="E877" s="156" t="s">
        <v>19</v>
      </c>
      <c r="F877" s="157" t="s">
        <v>1407</v>
      </c>
      <c r="H877" s="158">
        <v>-60.030999999999999</v>
      </c>
      <c r="I877" s="159"/>
      <c r="L877" s="155"/>
      <c r="M877" s="160"/>
      <c r="U877" s="161"/>
      <c r="AT877" s="156" t="s">
        <v>182</v>
      </c>
      <c r="AU877" s="156" t="s">
        <v>84</v>
      </c>
      <c r="AV877" s="13" t="s">
        <v>84</v>
      </c>
      <c r="AW877" s="13" t="s">
        <v>37</v>
      </c>
      <c r="AX877" s="13" t="s">
        <v>75</v>
      </c>
      <c r="AY877" s="156" t="s">
        <v>172</v>
      </c>
    </row>
    <row r="878" spans="2:65" s="13" customFormat="1">
      <c r="B878" s="155"/>
      <c r="D878" s="149" t="s">
        <v>182</v>
      </c>
      <c r="E878" s="156" t="s">
        <v>19</v>
      </c>
      <c r="F878" s="157" t="s">
        <v>1408</v>
      </c>
      <c r="H878" s="158">
        <v>-337.88799999999998</v>
      </c>
      <c r="I878" s="159"/>
      <c r="L878" s="155"/>
      <c r="M878" s="160"/>
      <c r="U878" s="161"/>
      <c r="AT878" s="156" t="s">
        <v>182</v>
      </c>
      <c r="AU878" s="156" t="s">
        <v>84</v>
      </c>
      <c r="AV878" s="13" t="s">
        <v>84</v>
      </c>
      <c r="AW878" s="13" t="s">
        <v>37</v>
      </c>
      <c r="AX878" s="13" t="s">
        <v>75</v>
      </c>
      <c r="AY878" s="156" t="s">
        <v>172</v>
      </c>
    </row>
    <row r="879" spans="2:65" s="15" customFormat="1">
      <c r="B879" s="169"/>
      <c r="D879" s="149" t="s">
        <v>182</v>
      </c>
      <c r="E879" s="170" t="s">
        <v>19</v>
      </c>
      <c r="F879" s="171" t="s">
        <v>248</v>
      </c>
      <c r="H879" s="172">
        <v>-397.91899999999998</v>
      </c>
      <c r="I879" s="173"/>
      <c r="L879" s="169"/>
      <c r="M879" s="174"/>
      <c r="U879" s="175"/>
      <c r="AT879" s="170" t="s">
        <v>182</v>
      </c>
      <c r="AU879" s="170" t="s">
        <v>84</v>
      </c>
      <c r="AV879" s="15" t="s">
        <v>92</v>
      </c>
      <c r="AW879" s="15" t="s">
        <v>37</v>
      </c>
      <c r="AX879" s="15" t="s">
        <v>75</v>
      </c>
      <c r="AY879" s="170" t="s">
        <v>172</v>
      </c>
    </row>
    <row r="880" spans="2:65" s="12" customFormat="1">
      <c r="B880" s="148"/>
      <c r="D880" s="149" t="s">
        <v>182</v>
      </c>
      <c r="E880" s="150" t="s">
        <v>19</v>
      </c>
      <c r="F880" s="151" t="s">
        <v>1238</v>
      </c>
      <c r="H880" s="150" t="s">
        <v>19</v>
      </c>
      <c r="I880" s="152"/>
      <c r="L880" s="148"/>
      <c r="M880" s="153"/>
      <c r="U880" s="154"/>
      <c r="AT880" s="150" t="s">
        <v>182</v>
      </c>
      <c r="AU880" s="150" t="s">
        <v>84</v>
      </c>
      <c r="AV880" s="12" t="s">
        <v>82</v>
      </c>
      <c r="AW880" s="12" t="s">
        <v>37</v>
      </c>
      <c r="AX880" s="12" t="s">
        <v>75</v>
      </c>
      <c r="AY880" s="150" t="s">
        <v>172</v>
      </c>
    </row>
    <row r="881" spans="2:51" s="13" customFormat="1">
      <c r="B881" s="155"/>
      <c r="D881" s="149" t="s">
        <v>182</v>
      </c>
      <c r="E881" s="156" t="s">
        <v>19</v>
      </c>
      <c r="F881" s="157" t="s">
        <v>1239</v>
      </c>
      <c r="H881" s="158">
        <v>39.06</v>
      </c>
      <c r="I881" s="159"/>
      <c r="L881" s="155"/>
      <c r="M881" s="160"/>
      <c r="U881" s="161"/>
      <c r="AT881" s="156" t="s">
        <v>182</v>
      </c>
      <c r="AU881" s="156" t="s">
        <v>84</v>
      </c>
      <c r="AV881" s="13" t="s">
        <v>84</v>
      </c>
      <c r="AW881" s="13" t="s">
        <v>37</v>
      </c>
      <c r="AX881" s="13" t="s">
        <v>75</v>
      </c>
      <c r="AY881" s="156" t="s">
        <v>172</v>
      </c>
    </row>
    <row r="882" spans="2:51" s="13" customFormat="1">
      <c r="B882" s="155"/>
      <c r="D882" s="149" t="s">
        <v>182</v>
      </c>
      <c r="E882" s="156" t="s">
        <v>19</v>
      </c>
      <c r="F882" s="157" t="s">
        <v>1409</v>
      </c>
      <c r="H882" s="158">
        <v>1.26</v>
      </c>
      <c r="I882" s="159"/>
      <c r="L882" s="155"/>
      <c r="M882" s="160"/>
      <c r="U882" s="161"/>
      <c r="AT882" s="156" t="s">
        <v>182</v>
      </c>
      <c r="AU882" s="156" t="s">
        <v>84</v>
      </c>
      <c r="AV882" s="13" t="s">
        <v>84</v>
      </c>
      <c r="AW882" s="13" t="s">
        <v>37</v>
      </c>
      <c r="AX882" s="13" t="s">
        <v>75</v>
      </c>
      <c r="AY882" s="156" t="s">
        <v>172</v>
      </c>
    </row>
    <row r="883" spans="2:51" s="13" customFormat="1">
      <c r="B883" s="155"/>
      <c r="D883" s="149" t="s">
        <v>182</v>
      </c>
      <c r="E883" s="156" t="s">
        <v>19</v>
      </c>
      <c r="F883" s="157" t="s">
        <v>1410</v>
      </c>
      <c r="H883" s="158">
        <v>1.3280000000000001</v>
      </c>
      <c r="I883" s="159"/>
      <c r="L883" s="155"/>
      <c r="M883" s="160"/>
      <c r="U883" s="161"/>
      <c r="AT883" s="156" t="s">
        <v>182</v>
      </c>
      <c r="AU883" s="156" t="s">
        <v>84</v>
      </c>
      <c r="AV883" s="13" t="s">
        <v>84</v>
      </c>
      <c r="AW883" s="13" t="s">
        <v>37</v>
      </c>
      <c r="AX883" s="13" t="s">
        <v>75</v>
      </c>
      <c r="AY883" s="156" t="s">
        <v>172</v>
      </c>
    </row>
    <row r="884" spans="2:51" s="13" customFormat="1">
      <c r="B884" s="155"/>
      <c r="D884" s="149" t="s">
        <v>182</v>
      </c>
      <c r="E884" s="156" t="s">
        <v>19</v>
      </c>
      <c r="F884" s="157" t="s">
        <v>1411</v>
      </c>
      <c r="H884" s="158">
        <v>10.38</v>
      </c>
      <c r="I884" s="159"/>
      <c r="L884" s="155"/>
      <c r="M884" s="160"/>
      <c r="U884" s="161"/>
      <c r="AT884" s="156" t="s">
        <v>182</v>
      </c>
      <c r="AU884" s="156" t="s">
        <v>84</v>
      </c>
      <c r="AV884" s="13" t="s">
        <v>84</v>
      </c>
      <c r="AW884" s="13" t="s">
        <v>37</v>
      </c>
      <c r="AX884" s="13" t="s">
        <v>75</v>
      </c>
      <c r="AY884" s="156" t="s">
        <v>172</v>
      </c>
    </row>
    <row r="885" spans="2:51" s="13" customFormat="1">
      <c r="B885" s="155"/>
      <c r="D885" s="149" t="s">
        <v>182</v>
      </c>
      <c r="E885" s="156" t="s">
        <v>19</v>
      </c>
      <c r="F885" s="157" t="s">
        <v>1412</v>
      </c>
      <c r="H885" s="158">
        <v>4.532</v>
      </c>
      <c r="I885" s="159"/>
      <c r="L885" s="155"/>
      <c r="M885" s="160"/>
      <c r="U885" s="161"/>
      <c r="AT885" s="156" t="s">
        <v>182</v>
      </c>
      <c r="AU885" s="156" t="s">
        <v>84</v>
      </c>
      <c r="AV885" s="13" t="s">
        <v>84</v>
      </c>
      <c r="AW885" s="13" t="s">
        <v>37</v>
      </c>
      <c r="AX885" s="13" t="s">
        <v>75</v>
      </c>
      <c r="AY885" s="156" t="s">
        <v>172</v>
      </c>
    </row>
    <row r="886" spans="2:51" s="13" customFormat="1">
      <c r="B886" s="155"/>
      <c r="D886" s="149" t="s">
        <v>182</v>
      </c>
      <c r="E886" s="156" t="s">
        <v>19</v>
      </c>
      <c r="F886" s="157" t="s">
        <v>1413</v>
      </c>
      <c r="H886" s="158">
        <v>1.3720000000000001</v>
      </c>
      <c r="I886" s="159"/>
      <c r="L886" s="155"/>
      <c r="M886" s="160"/>
      <c r="U886" s="161"/>
      <c r="AT886" s="156" t="s">
        <v>182</v>
      </c>
      <c r="AU886" s="156" t="s">
        <v>84</v>
      </c>
      <c r="AV886" s="13" t="s">
        <v>84</v>
      </c>
      <c r="AW886" s="13" t="s">
        <v>37</v>
      </c>
      <c r="AX886" s="13" t="s">
        <v>75</v>
      </c>
      <c r="AY886" s="156" t="s">
        <v>172</v>
      </c>
    </row>
    <row r="887" spans="2:51" s="13" customFormat="1">
      <c r="B887" s="155"/>
      <c r="D887" s="149" t="s">
        <v>182</v>
      </c>
      <c r="E887" s="156" t="s">
        <v>19</v>
      </c>
      <c r="F887" s="157" t="s">
        <v>1414</v>
      </c>
      <c r="H887" s="158">
        <v>1.296</v>
      </c>
      <c r="I887" s="159"/>
      <c r="L887" s="155"/>
      <c r="M887" s="160"/>
      <c r="U887" s="161"/>
      <c r="AT887" s="156" t="s">
        <v>182</v>
      </c>
      <c r="AU887" s="156" t="s">
        <v>84</v>
      </c>
      <c r="AV887" s="13" t="s">
        <v>84</v>
      </c>
      <c r="AW887" s="13" t="s">
        <v>37</v>
      </c>
      <c r="AX887" s="13" t="s">
        <v>75</v>
      </c>
      <c r="AY887" s="156" t="s">
        <v>172</v>
      </c>
    </row>
    <row r="888" spans="2:51" s="13" customFormat="1">
      <c r="B888" s="155"/>
      <c r="D888" s="149" t="s">
        <v>182</v>
      </c>
      <c r="E888" s="156" t="s">
        <v>19</v>
      </c>
      <c r="F888" s="157" t="s">
        <v>1223</v>
      </c>
      <c r="H888" s="158">
        <v>1.92</v>
      </c>
      <c r="I888" s="159"/>
      <c r="L888" s="155"/>
      <c r="M888" s="160"/>
      <c r="U888" s="161"/>
      <c r="AT888" s="156" t="s">
        <v>182</v>
      </c>
      <c r="AU888" s="156" t="s">
        <v>84</v>
      </c>
      <c r="AV888" s="13" t="s">
        <v>84</v>
      </c>
      <c r="AW888" s="13" t="s">
        <v>37</v>
      </c>
      <c r="AX888" s="13" t="s">
        <v>75</v>
      </c>
      <c r="AY888" s="156" t="s">
        <v>172</v>
      </c>
    </row>
    <row r="889" spans="2:51" s="13" customFormat="1">
      <c r="B889" s="155"/>
      <c r="D889" s="149" t="s">
        <v>182</v>
      </c>
      <c r="E889" s="156" t="s">
        <v>19</v>
      </c>
      <c r="F889" s="157" t="s">
        <v>1224</v>
      </c>
      <c r="H889" s="158">
        <v>18</v>
      </c>
      <c r="I889" s="159"/>
      <c r="L889" s="155"/>
      <c r="M889" s="160"/>
      <c r="U889" s="161"/>
      <c r="AT889" s="156" t="s">
        <v>182</v>
      </c>
      <c r="AU889" s="156" t="s">
        <v>84</v>
      </c>
      <c r="AV889" s="13" t="s">
        <v>84</v>
      </c>
      <c r="AW889" s="13" t="s">
        <v>37</v>
      </c>
      <c r="AX889" s="13" t="s">
        <v>75</v>
      </c>
      <c r="AY889" s="156" t="s">
        <v>172</v>
      </c>
    </row>
    <row r="890" spans="2:51" s="13" customFormat="1">
      <c r="B890" s="155"/>
      <c r="D890" s="149" t="s">
        <v>182</v>
      </c>
      <c r="E890" s="156" t="s">
        <v>19</v>
      </c>
      <c r="F890" s="157" t="s">
        <v>1225</v>
      </c>
      <c r="H890" s="158">
        <v>3.7440000000000002</v>
      </c>
      <c r="I890" s="159"/>
      <c r="L890" s="155"/>
      <c r="M890" s="160"/>
      <c r="U890" s="161"/>
      <c r="AT890" s="156" t="s">
        <v>182</v>
      </c>
      <c r="AU890" s="156" t="s">
        <v>84</v>
      </c>
      <c r="AV890" s="13" t="s">
        <v>84</v>
      </c>
      <c r="AW890" s="13" t="s">
        <v>37</v>
      </c>
      <c r="AX890" s="13" t="s">
        <v>75</v>
      </c>
      <c r="AY890" s="156" t="s">
        <v>172</v>
      </c>
    </row>
    <row r="891" spans="2:51" s="13" customFormat="1">
      <c r="B891" s="155"/>
      <c r="D891" s="149" t="s">
        <v>182</v>
      </c>
      <c r="E891" s="156" t="s">
        <v>19</v>
      </c>
      <c r="F891" s="157" t="s">
        <v>1226</v>
      </c>
      <c r="H891" s="158">
        <v>5.04</v>
      </c>
      <c r="I891" s="159"/>
      <c r="L891" s="155"/>
      <c r="M891" s="160"/>
      <c r="U891" s="161"/>
      <c r="AT891" s="156" t="s">
        <v>182</v>
      </c>
      <c r="AU891" s="156" t="s">
        <v>84</v>
      </c>
      <c r="AV891" s="13" t="s">
        <v>84</v>
      </c>
      <c r="AW891" s="13" t="s">
        <v>37</v>
      </c>
      <c r="AX891" s="13" t="s">
        <v>75</v>
      </c>
      <c r="AY891" s="156" t="s">
        <v>172</v>
      </c>
    </row>
    <row r="892" spans="2:51" s="13" customFormat="1">
      <c r="B892" s="155"/>
      <c r="D892" s="149" t="s">
        <v>182</v>
      </c>
      <c r="E892" s="156" t="s">
        <v>19</v>
      </c>
      <c r="F892" s="157" t="s">
        <v>1227</v>
      </c>
      <c r="H892" s="158">
        <v>2.88</v>
      </c>
      <c r="I892" s="159"/>
      <c r="L892" s="155"/>
      <c r="M892" s="160"/>
      <c r="U892" s="161"/>
      <c r="AT892" s="156" t="s">
        <v>182</v>
      </c>
      <c r="AU892" s="156" t="s">
        <v>84</v>
      </c>
      <c r="AV892" s="13" t="s">
        <v>84</v>
      </c>
      <c r="AW892" s="13" t="s">
        <v>37</v>
      </c>
      <c r="AX892" s="13" t="s">
        <v>75</v>
      </c>
      <c r="AY892" s="156" t="s">
        <v>172</v>
      </c>
    </row>
    <row r="893" spans="2:51" s="13" customFormat="1">
      <c r="B893" s="155"/>
      <c r="D893" s="149" t="s">
        <v>182</v>
      </c>
      <c r="E893" s="156" t="s">
        <v>19</v>
      </c>
      <c r="F893" s="157" t="s">
        <v>1228</v>
      </c>
      <c r="H893" s="158">
        <v>0.72</v>
      </c>
      <c r="I893" s="159"/>
      <c r="L893" s="155"/>
      <c r="M893" s="160"/>
      <c r="U893" s="161"/>
      <c r="AT893" s="156" t="s">
        <v>182</v>
      </c>
      <c r="AU893" s="156" t="s">
        <v>84</v>
      </c>
      <c r="AV893" s="13" t="s">
        <v>84</v>
      </c>
      <c r="AW893" s="13" t="s">
        <v>37</v>
      </c>
      <c r="AX893" s="13" t="s">
        <v>75</v>
      </c>
      <c r="AY893" s="156" t="s">
        <v>172</v>
      </c>
    </row>
    <row r="894" spans="2:51" s="13" customFormat="1">
      <c r="B894" s="155"/>
      <c r="D894" s="149" t="s">
        <v>182</v>
      </c>
      <c r="E894" s="156" t="s">
        <v>19</v>
      </c>
      <c r="F894" s="157" t="s">
        <v>1229</v>
      </c>
      <c r="H894" s="158">
        <v>0.84</v>
      </c>
      <c r="I894" s="159"/>
      <c r="L894" s="155"/>
      <c r="M894" s="160"/>
      <c r="U894" s="161"/>
      <c r="AT894" s="156" t="s">
        <v>182</v>
      </c>
      <c r="AU894" s="156" t="s">
        <v>84</v>
      </c>
      <c r="AV894" s="13" t="s">
        <v>84</v>
      </c>
      <c r="AW894" s="13" t="s">
        <v>37</v>
      </c>
      <c r="AX894" s="13" t="s">
        <v>75</v>
      </c>
      <c r="AY894" s="156" t="s">
        <v>172</v>
      </c>
    </row>
    <row r="895" spans="2:51" s="13" customFormat="1">
      <c r="B895" s="155"/>
      <c r="D895" s="149" t="s">
        <v>182</v>
      </c>
      <c r="E895" s="156" t="s">
        <v>19</v>
      </c>
      <c r="F895" s="157" t="s">
        <v>1415</v>
      </c>
      <c r="H895" s="158">
        <v>4.62</v>
      </c>
      <c r="I895" s="159"/>
      <c r="L895" s="155"/>
      <c r="M895" s="160"/>
      <c r="U895" s="161"/>
      <c r="AT895" s="156" t="s">
        <v>182</v>
      </c>
      <c r="AU895" s="156" t="s">
        <v>84</v>
      </c>
      <c r="AV895" s="13" t="s">
        <v>84</v>
      </c>
      <c r="AW895" s="13" t="s">
        <v>37</v>
      </c>
      <c r="AX895" s="13" t="s">
        <v>75</v>
      </c>
      <c r="AY895" s="156" t="s">
        <v>172</v>
      </c>
    </row>
    <row r="896" spans="2:51" s="13" customFormat="1">
      <c r="B896" s="155"/>
      <c r="D896" s="149" t="s">
        <v>182</v>
      </c>
      <c r="E896" s="156" t="s">
        <v>19</v>
      </c>
      <c r="F896" s="157" t="s">
        <v>1230</v>
      </c>
      <c r="H896" s="158">
        <v>48.008000000000003</v>
      </c>
      <c r="I896" s="159"/>
      <c r="L896" s="155"/>
      <c r="M896" s="160"/>
      <c r="U896" s="161"/>
      <c r="AT896" s="156" t="s">
        <v>182</v>
      </c>
      <c r="AU896" s="156" t="s">
        <v>84</v>
      </c>
      <c r="AV896" s="13" t="s">
        <v>84</v>
      </c>
      <c r="AW896" s="13" t="s">
        <v>37</v>
      </c>
      <c r="AX896" s="13" t="s">
        <v>75</v>
      </c>
      <c r="AY896" s="156" t="s">
        <v>172</v>
      </c>
    </row>
    <row r="897" spans="2:65" s="13" customFormat="1">
      <c r="B897" s="155"/>
      <c r="D897" s="149" t="s">
        <v>182</v>
      </c>
      <c r="E897" s="156" t="s">
        <v>19</v>
      </c>
      <c r="F897" s="157" t="s">
        <v>1231</v>
      </c>
      <c r="H897" s="158">
        <v>1.292</v>
      </c>
      <c r="I897" s="159"/>
      <c r="L897" s="155"/>
      <c r="M897" s="160"/>
      <c r="U897" s="161"/>
      <c r="AT897" s="156" t="s">
        <v>182</v>
      </c>
      <c r="AU897" s="156" t="s">
        <v>84</v>
      </c>
      <c r="AV897" s="13" t="s">
        <v>84</v>
      </c>
      <c r="AW897" s="13" t="s">
        <v>37</v>
      </c>
      <c r="AX897" s="13" t="s">
        <v>75</v>
      </c>
      <c r="AY897" s="156" t="s">
        <v>172</v>
      </c>
    </row>
    <row r="898" spans="2:65" s="13" customFormat="1">
      <c r="B898" s="155"/>
      <c r="D898" s="149" t="s">
        <v>182</v>
      </c>
      <c r="E898" s="156" t="s">
        <v>19</v>
      </c>
      <c r="F898" s="157" t="s">
        <v>1233</v>
      </c>
      <c r="H898" s="158">
        <v>1.4</v>
      </c>
      <c r="I898" s="159"/>
      <c r="L898" s="155"/>
      <c r="M898" s="160"/>
      <c r="U898" s="161"/>
      <c r="AT898" s="156" t="s">
        <v>182</v>
      </c>
      <c r="AU898" s="156" t="s">
        <v>84</v>
      </c>
      <c r="AV898" s="13" t="s">
        <v>84</v>
      </c>
      <c r="AW898" s="13" t="s">
        <v>37</v>
      </c>
      <c r="AX898" s="13" t="s">
        <v>75</v>
      </c>
      <c r="AY898" s="156" t="s">
        <v>172</v>
      </c>
    </row>
    <row r="899" spans="2:65" s="13" customFormat="1">
      <c r="B899" s="155"/>
      <c r="D899" s="149" t="s">
        <v>182</v>
      </c>
      <c r="E899" s="156" t="s">
        <v>19</v>
      </c>
      <c r="F899" s="157" t="s">
        <v>1234</v>
      </c>
      <c r="H899" s="158">
        <v>1.5</v>
      </c>
      <c r="I899" s="159"/>
      <c r="L899" s="155"/>
      <c r="M899" s="160"/>
      <c r="U899" s="161"/>
      <c r="AT899" s="156" t="s">
        <v>182</v>
      </c>
      <c r="AU899" s="156" t="s">
        <v>84</v>
      </c>
      <c r="AV899" s="13" t="s">
        <v>84</v>
      </c>
      <c r="AW899" s="13" t="s">
        <v>37</v>
      </c>
      <c r="AX899" s="13" t="s">
        <v>75</v>
      </c>
      <c r="AY899" s="156" t="s">
        <v>172</v>
      </c>
    </row>
    <row r="900" spans="2:65" s="13" customFormat="1">
      <c r="B900" s="155"/>
      <c r="D900" s="149" t="s">
        <v>182</v>
      </c>
      <c r="E900" s="156" t="s">
        <v>19</v>
      </c>
      <c r="F900" s="157" t="s">
        <v>1235</v>
      </c>
      <c r="H900" s="158">
        <v>1.6</v>
      </c>
      <c r="I900" s="159"/>
      <c r="L900" s="155"/>
      <c r="M900" s="160"/>
      <c r="U900" s="161"/>
      <c r="AT900" s="156" t="s">
        <v>182</v>
      </c>
      <c r="AU900" s="156" t="s">
        <v>84</v>
      </c>
      <c r="AV900" s="13" t="s">
        <v>84</v>
      </c>
      <c r="AW900" s="13" t="s">
        <v>37</v>
      </c>
      <c r="AX900" s="13" t="s">
        <v>75</v>
      </c>
      <c r="AY900" s="156" t="s">
        <v>172</v>
      </c>
    </row>
    <row r="901" spans="2:65" s="13" customFormat="1">
      <c r="B901" s="155"/>
      <c r="D901" s="149" t="s">
        <v>182</v>
      </c>
      <c r="E901" s="156" t="s">
        <v>19</v>
      </c>
      <c r="F901" s="157" t="s">
        <v>1236</v>
      </c>
      <c r="H901" s="158">
        <v>6.96</v>
      </c>
      <c r="I901" s="159"/>
      <c r="L901" s="155"/>
      <c r="M901" s="160"/>
      <c r="U901" s="161"/>
      <c r="AT901" s="156" t="s">
        <v>182</v>
      </c>
      <c r="AU901" s="156" t="s">
        <v>84</v>
      </c>
      <c r="AV901" s="13" t="s">
        <v>84</v>
      </c>
      <c r="AW901" s="13" t="s">
        <v>37</v>
      </c>
      <c r="AX901" s="13" t="s">
        <v>75</v>
      </c>
      <c r="AY901" s="156" t="s">
        <v>172</v>
      </c>
    </row>
    <row r="902" spans="2:65" s="13" customFormat="1">
      <c r="B902" s="155"/>
      <c r="D902" s="149" t="s">
        <v>182</v>
      </c>
      <c r="E902" s="156" t="s">
        <v>19</v>
      </c>
      <c r="F902" s="157" t="s">
        <v>1237</v>
      </c>
      <c r="H902" s="158">
        <v>33.887999999999998</v>
      </c>
      <c r="I902" s="159"/>
      <c r="L902" s="155"/>
      <c r="M902" s="160"/>
      <c r="U902" s="161"/>
      <c r="AT902" s="156" t="s">
        <v>182</v>
      </c>
      <c r="AU902" s="156" t="s">
        <v>84</v>
      </c>
      <c r="AV902" s="13" t="s">
        <v>84</v>
      </c>
      <c r="AW902" s="13" t="s">
        <v>37</v>
      </c>
      <c r="AX902" s="13" t="s">
        <v>75</v>
      </c>
      <c r="AY902" s="156" t="s">
        <v>172</v>
      </c>
    </row>
    <row r="903" spans="2:65" s="13" customFormat="1">
      <c r="B903" s="155"/>
      <c r="D903" s="149" t="s">
        <v>182</v>
      </c>
      <c r="E903" s="156" t="s">
        <v>19</v>
      </c>
      <c r="F903" s="157" t="s">
        <v>1232</v>
      </c>
      <c r="H903" s="158">
        <v>2.5920000000000001</v>
      </c>
      <c r="I903" s="159"/>
      <c r="L903" s="155"/>
      <c r="M903" s="160"/>
      <c r="U903" s="161"/>
      <c r="AT903" s="156" t="s">
        <v>182</v>
      </c>
      <c r="AU903" s="156" t="s">
        <v>84</v>
      </c>
      <c r="AV903" s="13" t="s">
        <v>84</v>
      </c>
      <c r="AW903" s="13" t="s">
        <v>37</v>
      </c>
      <c r="AX903" s="13" t="s">
        <v>75</v>
      </c>
      <c r="AY903" s="156" t="s">
        <v>172</v>
      </c>
    </row>
    <row r="904" spans="2:65" s="15" customFormat="1">
      <c r="B904" s="169"/>
      <c r="D904" s="149" t="s">
        <v>182</v>
      </c>
      <c r="E904" s="170" t="s">
        <v>19</v>
      </c>
      <c r="F904" s="171" t="s">
        <v>248</v>
      </c>
      <c r="H904" s="172">
        <v>194.232</v>
      </c>
      <c r="I904" s="173"/>
      <c r="L904" s="169"/>
      <c r="M904" s="174"/>
      <c r="U904" s="175"/>
      <c r="AT904" s="170" t="s">
        <v>182</v>
      </c>
      <c r="AU904" s="170" t="s">
        <v>84</v>
      </c>
      <c r="AV904" s="15" t="s">
        <v>92</v>
      </c>
      <c r="AW904" s="15" t="s">
        <v>37</v>
      </c>
      <c r="AX904" s="15" t="s">
        <v>75</v>
      </c>
      <c r="AY904" s="170" t="s">
        <v>172</v>
      </c>
    </row>
    <row r="905" spans="2:65" s="14" customFormat="1">
      <c r="B905" s="162"/>
      <c r="D905" s="149" t="s">
        <v>182</v>
      </c>
      <c r="E905" s="163" t="s">
        <v>19</v>
      </c>
      <c r="F905" s="164" t="s">
        <v>185</v>
      </c>
      <c r="H905" s="165">
        <v>1667.4480000000001</v>
      </c>
      <c r="I905" s="166"/>
      <c r="L905" s="162"/>
      <c r="M905" s="167"/>
      <c r="U905" s="168"/>
      <c r="AT905" s="163" t="s">
        <v>182</v>
      </c>
      <c r="AU905" s="163" t="s">
        <v>84</v>
      </c>
      <c r="AV905" s="14" t="s">
        <v>179</v>
      </c>
      <c r="AW905" s="14" t="s">
        <v>37</v>
      </c>
      <c r="AX905" s="14" t="s">
        <v>82</v>
      </c>
      <c r="AY905" s="163" t="s">
        <v>172</v>
      </c>
    </row>
    <row r="906" spans="2:65" s="1" customFormat="1" ht="16.5" customHeight="1">
      <c r="B906" s="33"/>
      <c r="C906" s="131" t="s">
        <v>1416</v>
      </c>
      <c r="D906" s="131" t="s">
        <v>174</v>
      </c>
      <c r="E906" s="132" t="s">
        <v>1417</v>
      </c>
      <c r="F906" s="133" t="s">
        <v>1418</v>
      </c>
      <c r="G906" s="134" t="s">
        <v>177</v>
      </c>
      <c r="H906" s="135">
        <v>147</v>
      </c>
      <c r="I906" s="136"/>
      <c r="J906" s="137">
        <f>ROUND(I906*H906,2)</f>
        <v>0</v>
      </c>
      <c r="K906" s="133" t="s">
        <v>19</v>
      </c>
      <c r="L906" s="33"/>
      <c r="M906" s="138" t="s">
        <v>19</v>
      </c>
      <c r="N906" s="139" t="s">
        <v>46</v>
      </c>
      <c r="P906" s="140">
        <f>O906*H906</f>
        <v>0</v>
      </c>
      <c r="Q906" s="140">
        <v>0</v>
      </c>
      <c r="R906" s="140">
        <f>Q906*H906</f>
        <v>0</v>
      </c>
      <c r="S906" s="140">
        <v>0</v>
      </c>
      <c r="T906" s="140">
        <f>S906*H906</f>
        <v>0</v>
      </c>
      <c r="U906" s="141" t="s">
        <v>19</v>
      </c>
      <c r="AR906" s="142" t="s">
        <v>179</v>
      </c>
      <c r="AT906" s="142" t="s">
        <v>174</v>
      </c>
      <c r="AU906" s="142" t="s">
        <v>84</v>
      </c>
      <c r="AY906" s="18" t="s">
        <v>172</v>
      </c>
      <c r="BE906" s="143">
        <f>IF(N906="základní",J906,0)</f>
        <v>0</v>
      </c>
      <c r="BF906" s="143">
        <f>IF(N906="snížená",J906,0)</f>
        <v>0</v>
      </c>
      <c r="BG906" s="143">
        <f>IF(N906="zákl. přenesená",J906,0)</f>
        <v>0</v>
      </c>
      <c r="BH906" s="143">
        <f>IF(N906="sníž. přenesená",J906,0)</f>
        <v>0</v>
      </c>
      <c r="BI906" s="143">
        <f>IF(N906="nulová",J906,0)</f>
        <v>0</v>
      </c>
      <c r="BJ906" s="18" t="s">
        <v>82</v>
      </c>
      <c r="BK906" s="143">
        <f>ROUND(I906*H906,2)</f>
        <v>0</v>
      </c>
      <c r="BL906" s="18" t="s">
        <v>179</v>
      </c>
      <c r="BM906" s="142" t="s">
        <v>1419</v>
      </c>
    </row>
    <row r="907" spans="2:65" s="13" customFormat="1">
      <c r="B907" s="155"/>
      <c r="D907" s="149" t="s">
        <v>182</v>
      </c>
      <c r="E907" s="156" t="s">
        <v>19</v>
      </c>
      <c r="F907" s="157" t="s">
        <v>1420</v>
      </c>
      <c r="H907" s="158">
        <v>147</v>
      </c>
      <c r="I907" s="159"/>
      <c r="L907" s="155"/>
      <c r="M907" s="160"/>
      <c r="U907" s="161"/>
      <c r="AT907" s="156" t="s">
        <v>182</v>
      </c>
      <c r="AU907" s="156" t="s">
        <v>84</v>
      </c>
      <c r="AV907" s="13" t="s">
        <v>84</v>
      </c>
      <c r="AW907" s="13" t="s">
        <v>37</v>
      </c>
      <c r="AX907" s="13" t="s">
        <v>75</v>
      </c>
      <c r="AY907" s="156" t="s">
        <v>172</v>
      </c>
    </row>
    <row r="908" spans="2:65" s="14" customFormat="1">
      <c r="B908" s="162"/>
      <c r="D908" s="149" t="s">
        <v>182</v>
      </c>
      <c r="E908" s="163" t="s">
        <v>19</v>
      </c>
      <c r="F908" s="164" t="s">
        <v>185</v>
      </c>
      <c r="H908" s="165">
        <v>147</v>
      </c>
      <c r="I908" s="166"/>
      <c r="L908" s="162"/>
      <c r="M908" s="167"/>
      <c r="U908" s="168"/>
      <c r="AT908" s="163" t="s">
        <v>182</v>
      </c>
      <c r="AU908" s="163" t="s">
        <v>84</v>
      </c>
      <c r="AV908" s="14" t="s">
        <v>179</v>
      </c>
      <c r="AW908" s="14" t="s">
        <v>37</v>
      </c>
      <c r="AX908" s="14" t="s">
        <v>82</v>
      </c>
      <c r="AY908" s="163" t="s">
        <v>172</v>
      </c>
    </row>
    <row r="909" spans="2:65" s="1" customFormat="1" ht="24.2" customHeight="1">
      <c r="B909" s="33"/>
      <c r="C909" s="131" t="s">
        <v>560</v>
      </c>
      <c r="D909" s="131" t="s">
        <v>174</v>
      </c>
      <c r="E909" s="132" t="s">
        <v>1421</v>
      </c>
      <c r="F909" s="133" t="s">
        <v>1422</v>
      </c>
      <c r="G909" s="134" t="s">
        <v>177</v>
      </c>
      <c r="H909" s="135">
        <v>57.875999999999998</v>
      </c>
      <c r="I909" s="136"/>
      <c r="J909" s="137">
        <f>ROUND(I909*H909,2)</f>
        <v>0</v>
      </c>
      <c r="K909" s="133" t="s">
        <v>178</v>
      </c>
      <c r="L909" s="33"/>
      <c r="M909" s="138" t="s">
        <v>19</v>
      </c>
      <c r="N909" s="139" t="s">
        <v>46</v>
      </c>
      <c r="P909" s="140">
        <f>O909*H909</f>
        <v>0</v>
      </c>
      <c r="Q909" s="140">
        <v>0</v>
      </c>
      <c r="R909" s="140">
        <f>Q909*H909</f>
        <v>0</v>
      </c>
      <c r="S909" s="140">
        <v>0</v>
      </c>
      <c r="T909" s="140">
        <f>S909*H909</f>
        <v>0</v>
      </c>
      <c r="U909" s="141" t="s">
        <v>19</v>
      </c>
      <c r="AR909" s="142" t="s">
        <v>179</v>
      </c>
      <c r="AT909" s="142" t="s">
        <v>174</v>
      </c>
      <c r="AU909" s="142" t="s">
        <v>84</v>
      </c>
      <c r="AY909" s="18" t="s">
        <v>172</v>
      </c>
      <c r="BE909" s="143">
        <f>IF(N909="základní",J909,0)</f>
        <v>0</v>
      </c>
      <c r="BF909" s="143">
        <f>IF(N909="snížená",J909,0)</f>
        <v>0</v>
      </c>
      <c r="BG909" s="143">
        <f>IF(N909="zákl. přenesená",J909,0)</f>
        <v>0</v>
      </c>
      <c r="BH909" s="143">
        <f>IF(N909="sníž. přenesená",J909,0)</f>
        <v>0</v>
      </c>
      <c r="BI909" s="143">
        <f>IF(N909="nulová",J909,0)</f>
        <v>0</v>
      </c>
      <c r="BJ909" s="18" t="s">
        <v>82</v>
      </c>
      <c r="BK909" s="143">
        <f>ROUND(I909*H909,2)</f>
        <v>0</v>
      </c>
      <c r="BL909" s="18" t="s">
        <v>179</v>
      </c>
      <c r="BM909" s="142" t="s">
        <v>1423</v>
      </c>
    </row>
    <row r="910" spans="2:65" s="1" customFormat="1">
      <c r="B910" s="33"/>
      <c r="D910" s="144" t="s">
        <v>180</v>
      </c>
      <c r="F910" s="145" t="s">
        <v>1424</v>
      </c>
      <c r="I910" s="146"/>
      <c r="L910" s="33"/>
      <c r="M910" s="147"/>
      <c r="U910" s="54"/>
      <c r="AT910" s="18" t="s">
        <v>180</v>
      </c>
      <c r="AU910" s="18" t="s">
        <v>84</v>
      </c>
    </row>
    <row r="911" spans="2:65" s="12" customFormat="1">
      <c r="B911" s="148"/>
      <c r="D911" s="149" t="s">
        <v>182</v>
      </c>
      <c r="E911" s="150" t="s">
        <v>19</v>
      </c>
      <c r="F911" s="151" t="s">
        <v>1425</v>
      </c>
      <c r="H911" s="150" t="s">
        <v>19</v>
      </c>
      <c r="I911" s="152"/>
      <c r="L911" s="148"/>
      <c r="M911" s="153"/>
      <c r="U911" s="154"/>
      <c r="AT911" s="150" t="s">
        <v>182</v>
      </c>
      <c r="AU911" s="150" t="s">
        <v>84</v>
      </c>
      <c r="AV911" s="12" t="s">
        <v>82</v>
      </c>
      <c r="AW911" s="12" t="s">
        <v>37</v>
      </c>
      <c r="AX911" s="12" t="s">
        <v>75</v>
      </c>
      <c r="AY911" s="150" t="s">
        <v>172</v>
      </c>
    </row>
    <row r="912" spans="2:65" s="13" customFormat="1">
      <c r="B912" s="155"/>
      <c r="D912" s="149" t="s">
        <v>182</v>
      </c>
      <c r="E912" s="156" t="s">
        <v>19</v>
      </c>
      <c r="F912" s="157" t="s">
        <v>1426</v>
      </c>
      <c r="H912" s="158">
        <v>1.24</v>
      </c>
      <c r="I912" s="159"/>
      <c r="L912" s="155"/>
      <c r="M912" s="160"/>
      <c r="U912" s="161"/>
      <c r="AT912" s="156" t="s">
        <v>182</v>
      </c>
      <c r="AU912" s="156" t="s">
        <v>84</v>
      </c>
      <c r="AV912" s="13" t="s">
        <v>84</v>
      </c>
      <c r="AW912" s="13" t="s">
        <v>37</v>
      </c>
      <c r="AX912" s="13" t="s">
        <v>75</v>
      </c>
      <c r="AY912" s="156" t="s">
        <v>172</v>
      </c>
    </row>
    <row r="913" spans="2:65" s="13" customFormat="1">
      <c r="B913" s="155"/>
      <c r="D913" s="149" t="s">
        <v>182</v>
      </c>
      <c r="E913" s="156" t="s">
        <v>19</v>
      </c>
      <c r="F913" s="157" t="s">
        <v>394</v>
      </c>
      <c r="H913" s="158">
        <v>1.7729999999999999</v>
      </c>
      <c r="I913" s="159"/>
      <c r="L913" s="155"/>
      <c r="M913" s="160"/>
      <c r="U913" s="161"/>
      <c r="AT913" s="156" t="s">
        <v>182</v>
      </c>
      <c r="AU913" s="156" t="s">
        <v>84</v>
      </c>
      <c r="AV913" s="13" t="s">
        <v>84</v>
      </c>
      <c r="AW913" s="13" t="s">
        <v>37</v>
      </c>
      <c r="AX913" s="13" t="s">
        <v>75</v>
      </c>
      <c r="AY913" s="156" t="s">
        <v>172</v>
      </c>
    </row>
    <row r="914" spans="2:65" s="13" customFormat="1">
      <c r="B914" s="155"/>
      <c r="D914" s="149" t="s">
        <v>182</v>
      </c>
      <c r="E914" s="156" t="s">
        <v>19</v>
      </c>
      <c r="F914" s="157" t="s">
        <v>1427</v>
      </c>
      <c r="H914" s="158">
        <v>25.925000000000001</v>
      </c>
      <c r="I914" s="159"/>
      <c r="L914" s="155"/>
      <c r="M914" s="160"/>
      <c r="U914" s="161"/>
      <c r="AT914" s="156" t="s">
        <v>182</v>
      </c>
      <c r="AU914" s="156" t="s">
        <v>84</v>
      </c>
      <c r="AV914" s="13" t="s">
        <v>84</v>
      </c>
      <c r="AW914" s="13" t="s">
        <v>37</v>
      </c>
      <c r="AX914" s="13" t="s">
        <v>75</v>
      </c>
      <c r="AY914" s="156" t="s">
        <v>172</v>
      </c>
    </row>
    <row r="915" spans="2:65" s="15" customFormat="1">
      <c r="B915" s="169"/>
      <c r="D915" s="149" t="s">
        <v>182</v>
      </c>
      <c r="E915" s="170" t="s">
        <v>19</v>
      </c>
      <c r="F915" s="171" t="s">
        <v>248</v>
      </c>
      <c r="H915" s="172">
        <v>28.937999999999999</v>
      </c>
      <c r="I915" s="173"/>
      <c r="L915" s="169"/>
      <c r="M915" s="174"/>
      <c r="U915" s="175"/>
      <c r="AT915" s="170" t="s">
        <v>182</v>
      </c>
      <c r="AU915" s="170" t="s">
        <v>84</v>
      </c>
      <c r="AV915" s="15" t="s">
        <v>92</v>
      </c>
      <c r="AW915" s="15" t="s">
        <v>37</v>
      </c>
      <c r="AX915" s="15" t="s">
        <v>75</v>
      </c>
      <c r="AY915" s="170" t="s">
        <v>172</v>
      </c>
    </row>
    <row r="916" spans="2:65" s="12" customFormat="1">
      <c r="B916" s="148"/>
      <c r="D916" s="149" t="s">
        <v>182</v>
      </c>
      <c r="E916" s="150" t="s">
        <v>19</v>
      </c>
      <c r="F916" s="151" t="s">
        <v>1428</v>
      </c>
      <c r="H916" s="150" t="s">
        <v>19</v>
      </c>
      <c r="I916" s="152"/>
      <c r="L916" s="148"/>
      <c r="M916" s="153"/>
      <c r="U916" s="154"/>
      <c r="AT916" s="150" t="s">
        <v>182</v>
      </c>
      <c r="AU916" s="150" t="s">
        <v>84</v>
      </c>
      <c r="AV916" s="12" t="s">
        <v>82</v>
      </c>
      <c r="AW916" s="12" t="s">
        <v>37</v>
      </c>
      <c r="AX916" s="12" t="s">
        <v>75</v>
      </c>
      <c r="AY916" s="150" t="s">
        <v>172</v>
      </c>
    </row>
    <row r="917" spans="2:65" s="13" customFormat="1">
      <c r="B917" s="155"/>
      <c r="D917" s="149" t="s">
        <v>182</v>
      </c>
      <c r="E917" s="156" t="s">
        <v>19</v>
      </c>
      <c r="F917" s="157" t="s">
        <v>1429</v>
      </c>
      <c r="H917" s="158">
        <v>28.937999999999999</v>
      </c>
      <c r="I917" s="159"/>
      <c r="L917" s="155"/>
      <c r="M917" s="160"/>
      <c r="U917" s="161"/>
      <c r="AT917" s="156" t="s">
        <v>182</v>
      </c>
      <c r="AU917" s="156" t="s">
        <v>84</v>
      </c>
      <c r="AV917" s="13" t="s">
        <v>84</v>
      </c>
      <c r="AW917" s="13" t="s">
        <v>37</v>
      </c>
      <c r="AX917" s="13" t="s">
        <v>75</v>
      </c>
      <c r="AY917" s="156" t="s">
        <v>172</v>
      </c>
    </row>
    <row r="918" spans="2:65" s="15" customFormat="1">
      <c r="B918" s="169"/>
      <c r="D918" s="149" t="s">
        <v>182</v>
      </c>
      <c r="E918" s="170" t="s">
        <v>19</v>
      </c>
      <c r="F918" s="171" t="s">
        <v>248</v>
      </c>
      <c r="H918" s="172">
        <v>28.937999999999999</v>
      </c>
      <c r="I918" s="173"/>
      <c r="L918" s="169"/>
      <c r="M918" s="174"/>
      <c r="U918" s="175"/>
      <c r="AT918" s="170" t="s">
        <v>182</v>
      </c>
      <c r="AU918" s="170" t="s">
        <v>84</v>
      </c>
      <c r="AV918" s="15" t="s">
        <v>92</v>
      </c>
      <c r="AW918" s="15" t="s">
        <v>37</v>
      </c>
      <c r="AX918" s="15" t="s">
        <v>75</v>
      </c>
      <c r="AY918" s="170" t="s">
        <v>172</v>
      </c>
    </row>
    <row r="919" spans="2:65" s="14" customFormat="1">
      <c r="B919" s="162"/>
      <c r="D919" s="149" t="s">
        <v>182</v>
      </c>
      <c r="E919" s="163" t="s">
        <v>19</v>
      </c>
      <c r="F919" s="164" t="s">
        <v>185</v>
      </c>
      <c r="H919" s="165">
        <v>57.875999999999998</v>
      </c>
      <c r="I919" s="166"/>
      <c r="L919" s="162"/>
      <c r="M919" s="167"/>
      <c r="U919" s="168"/>
      <c r="AT919" s="163" t="s">
        <v>182</v>
      </c>
      <c r="AU919" s="163" t="s">
        <v>84</v>
      </c>
      <c r="AV919" s="14" t="s">
        <v>179</v>
      </c>
      <c r="AW919" s="14" t="s">
        <v>37</v>
      </c>
      <c r="AX919" s="14" t="s">
        <v>82</v>
      </c>
      <c r="AY919" s="163" t="s">
        <v>172</v>
      </c>
    </row>
    <row r="920" spans="2:65" s="1" customFormat="1" ht="24.2" customHeight="1">
      <c r="B920" s="33"/>
      <c r="C920" s="131" t="s">
        <v>1430</v>
      </c>
      <c r="D920" s="131" t="s">
        <v>174</v>
      </c>
      <c r="E920" s="132" t="s">
        <v>1421</v>
      </c>
      <c r="F920" s="133" t="s">
        <v>1422</v>
      </c>
      <c r="G920" s="134" t="s">
        <v>177</v>
      </c>
      <c r="H920" s="135">
        <v>825.26</v>
      </c>
      <c r="I920" s="136"/>
      <c r="J920" s="137">
        <f>ROUND(I920*H920,2)</f>
        <v>0</v>
      </c>
      <c r="K920" s="133" t="s">
        <v>178</v>
      </c>
      <c r="L920" s="33"/>
      <c r="M920" s="138" t="s">
        <v>19</v>
      </c>
      <c r="N920" s="139" t="s">
        <v>46</v>
      </c>
      <c r="P920" s="140">
        <f>O920*H920</f>
        <v>0</v>
      </c>
      <c r="Q920" s="140">
        <v>0</v>
      </c>
      <c r="R920" s="140">
        <f>Q920*H920</f>
        <v>0</v>
      </c>
      <c r="S920" s="140">
        <v>0</v>
      </c>
      <c r="T920" s="140">
        <f>S920*H920</f>
        <v>0</v>
      </c>
      <c r="U920" s="141" t="s">
        <v>19</v>
      </c>
      <c r="AR920" s="142" t="s">
        <v>179</v>
      </c>
      <c r="AT920" s="142" t="s">
        <v>174</v>
      </c>
      <c r="AU920" s="142" t="s">
        <v>84</v>
      </c>
      <c r="AY920" s="18" t="s">
        <v>172</v>
      </c>
      <c r="BE920" s="143">
        <f>IF(N920="základní",J920,0)</f>
        <v>0</v>
      </c>
      <c r="BF920" s="143">
        <f>IF(N920="snížená",J920,0)</f>
        <v>0</v>
      </c>
      <c r="BG920" s="143">
        <f>IF(N920="zákl. přenesená",J920,0)</f>
        <v>0</v>
      </c>
      <c r="BH920" s="143">
        <f>IF(N920="sníž. přenesená",J920,0)</f>
        <v>0</v>
      </c>
      <c r="BI920" s="143">
        <f>IF(N920="nulová",J920,0)</f>
        <v>0</v>
      </c>
      <c r="BJ920" s="18" t="s">
        <v>82</v>
      </c>
      <c r="BK920" s="143">
        <f>ROUND(I920*H920,2)</f>
        <v>0</v>
      </c>
      <c r="BL920" s="18" t="s">
        <v>179</v>
      </c>
      <c r="BM920" s="142" t="s">
        <v>1431</v>
      </c>
    </row>
    <row r="921" spans="2:65" s="1" customFormat="1">
      <c r="B921" s="33"/>
      <c r="D921" s="144" t="s">
        <v>180</v>
      </c>
      <c r="F921" s="145" t="s">
        <v>1424</v>
      </c>
      <c r="I921" s="146"/>
      <c r="L921" s="33"/>
      <c r="M921" s="147"/>
      <c r="U921" s="54"/>
      <c r="AT921" s="18" t="s">
        <v>180</v>
      </c>
      <c r="AU921" s="18" t="s">
        <v>84</v>
      </c>
    </row>
    <row r="922" spans="2:65" s="12" customFormat="1">
      <c r="B922" s="148"/>
      <c r="D922" s="149" t="s">
        <v>182</v>
      </c>
      <c r="E922" s="150" t="s">
        <v>19</v>
      </c>
      <c r="F922" s="151" t="s">
        <v>1425</v>
      </c>
      <c r="H922" s="150" t="s">
        <v>19</v>
      </c>
      <c r="I922" s="152"/>
      <c r="L922" s="148"/>
      <c r="M922" s="153"/>
      <c r="U922" s="154"/>
      <c r="AT922" s="150" t="s">
        <v>182</v>
      </c>
      <c r="AU922" s="150" t="s">
        <v>84</v>
      </c>
      <c r="AV922" s="12" t="s">
        <v>82</v>
      </c>
      <c r="AW922" s="12" t="s">
        <v>37</v>
      </c>
      <c r="AX922" s="12" t="s">
        <v>75</v>
      </c>
      <c r="AY922" s="150" t="s">
        <v>172</v>
      </c>
    </row>
    <row r="923" spans="2:65" s="13" customFormat="1">
      <c r="B923" s="155"/>
      <c r="D923" s="149" t="s">
        <v>182</v>
      </c>
      <c r="E923" s="156" t="s">
        <v>19</v>
      </c>
      <c r="F923" s="157" t="s">
        <v>1432</v>
      </c>
      <c r="H923" s="158">
        <v>55.8</v>
      </c>
      <c r="I923" s="159"/>
      <c r="L923" s="155"/>
      <c r="M923" s="160"/>
      <c r="U923" s="161"/>
      <c r="AT923" s="156" t="s">
        <v>182</v>
      </c>
      <c r="AU923" s="156" t="s">
        <v>84</v>
      </c>
      <c r="AV923" s="13" t="s">
        <v>84</v>
      </c>
      <c r="AW923" s="13" t="s">
        <v>37</v>
      </c>
      <c r="AX923" s="13" t="s">
        <v>75</v>
      </c>
      <c r="AY923" s="156" t="s">
        <v>172</v>
      </c>
    </row>
    <row r="924" spans="2:65" s="13" customFormat="1">
      <c r="B924" s="155"/>
      <c r="D924" s="149" t="s">
        <v>182</v>
      </c>
      <c r="E924" s="156" t="s">
        <v>19</v>
      </c>
      <c r="F924" s="157" t="s">
        <v>1433</v>
      </c>
      <c r="H924" s="158">
        <v>20.97</v>
      </c>
      <c r="I924" s="159"/>
      <c r="L924" s="155"/>
      <c r="M924" s="160"/>
      <c r="U924" s="161"/>
      <c r="AT924" s="156" t="s">
        <v>182</v>
      </c>
      <c r="AU924" s="156" t="s">
        <v>84</v>
      </c>
      <c r="AV924" s="13" t="s">
        <v>84</v>
      </c>
      <c r="AW924" s="13" t="s">
        <v>37</v>
      </c>
      <c r="AX924" s="13" t="s">
        <v>75</v>
      </c>
      <c r="AY924" s="156" t="s">
        <v>172</v>
      </c>
    </row>
    <row r="925" spans="2:65" s="13" customFormat="1">
      <c r="B925" s="155"/>
      <c r="D925" s="149" t="s">
        <v>182</v>
      </c>
      <c r="E925" s="156" t="s">
        <v>19</v>
      </c>
      <c r="F925" s="157" t="s">
        <v>1434</v>
      </c>
      <c r="H925" s="158">
        <v>1.911</v>
      </c>
      <c r="I925" s="159"/>
      <c r="L925" s="155"/>
      <c r="M925" s="160"/>
      <c r="U925" s="161"/>
      <c r="AT925" s="156" t="s">
        <v>182</v>
      </c>
      <c r="AU925" s="156" t="s">
        <v>84</v>
      </c>
      <c r="AV925" s="13" t="s">
        <v>84</v>
      </c>
      <c r="AW925" s="13" t="s">
        <v>37</v>
      </c>
      <c r="AX925" s="13" t="s">
        <v>75</v>
      </c>
      <c r="AY925" s="156" t="s">
        <v>172</v>
      </c>
    </row>
    <row r="926" spans="2:65" s="13" customFormat="1">
      <c r="B926" s="155"/>
      <c r="D926" s="149" t="s">
        <v>182</v>
      </c>
      <c r="E926" s="156" t="s">
        <v>19</v>
      </c>
      <c r="F926" s="157" t="s">
        <v>1435</v>
      </c>
      <c r="H926" s="158">
        <v>54.395000000000003</v>
      </c>
      <c r="I926" s="159"/>
      <c r="L926" s="155"/>
      <c r="M926" s="160"/>
      <c r="U926" s="161"/>
      <c r="AT926" s="156" t="s">
        <v>182</v>
      </c>
      <c r="AU926" s="156" t="s">
        <v>84</v>
      </c>
      <c r="AV926" s="13" t="s">
        <v>84</v>
      </c>
      <c r="AW926" s="13" t="s">
        <v>37</v>
      </c>
      <c r="AX926" s="13" t="s">
        <v>75</v>
      </c>
      <c r="AY926" s="156" t="s">
        <v>172</v>
      </c>
    </row>
    <row r="927" spans="2:65" s="13" customFormat="1">
      <c r="B927" s="155"/>
      <c r="D927" s="149" t="s">
        <v>182</v>
      </c>
      <c r="E927" s="156" t="s">
        <v>19</v>
      </c>
      <c r="F927" s="157" t="s">
        <v>1436</v>
      </c>
      <c r="H927" s="158">
        <v>2.88</v>
      </c>
      <c r="I927" s="159"/>
      <c r="L927" s="155"/>
      <c r="M927" s="160"/>
      <c r="U927" s="161"/>
      <c r="AT927" s="156" t="s">
        <v>182</v>
      </c>
      <c r="AU927" s="156" t="s">
        <v>84</v>
      </c>
      <c r="AV927" s="13" t="s">
        <v>84</v>
      </c>
      <c r="AW927" s="13" t="s">
        <v>37</v>
      </c>
      <c r="AX927" s="13" t="s">
        <v>75</v>
      </c>
      <c r="AY927" s="156" t="s">
        <v>172</v>
      </c>
    </row>
    <row r="928" spans="2:65" s="13" customFormat="1">
      <c r="B928" s="155"/>
      <c r="D928" s="149" t="s">
        <v>182</v>
      </c>
      <c r="E928" s="156" t="s">
        <v>19</v>
      </c>
      <c r="F928" s="157" t="s">
        <v>1437</v>
      </c>
      <c r="H928" s="158">
        <v>32.4</v>
      </c>
      <c r="I928" s="159"/>
      <c r="L928" s="155"/>
      <c r="M928" s="160"/>
      <c r="U928" s="161"/>
      <c r="AT928" s="156" t="s">
        <v>182</v>
      </c>
      <c r="AU928" s="156" t="s">
        <v>84</v>
      </c>
      <c r="AV928" s="13" t="s">
        <v>84</v>
      </c>
      <c r="AW928" s="13" t="s">
        <v>37</v>
      </c>
      <c r="AX928" s="13" t="s">
        <v>75</v>
      </c>
      <c r="AY928" s="156" t="s">
        <v>172</v>
      </c>
    </row>
    <row r="929" spans="2:51" s="13" customFormat="1">
      <c r="B929" s="155"/>
      <c r="D929" s="149" t="s">
        <v>182</v>
      </c>
      <c r="E929" s="156" t="s">
        <v>19</v>
      </c>
      <c r="F929" s="157" t="s">
        <v>1438</v>
      </c>
      <c r="H929" s="158">
        <v>6.6660000000000004</v>
      </c>
      <c r="I929" s="159"/>
      <c r="L929" s="155"/>
      <c r="M929" s="160"/>
      <c r="U929" s="161"/>
      <c r="AT929" s="156" t="s">
        <v>182</v>
      </c>
      <c r="AU929" s="156" t="s">
        <v>84</v>
      </c>
      <c r="AV929" s="13" t="s">
        <v>84</v>
      </c>
      <c r="AW929" s="13" t="s">
        <v>37</v>
      </c>
      <c r="AX929" s="13" t="s">
        <v>75</v>
      </c>
      <c r="AY929" s="156" t="s">
        <v>172</v>
      </c>
    </row>
    <row r="930" spans="2:51" s="13" customFormat="1">
      <c r="B930" s="155"/>
      <c r="D930" s="149" t="s">
        <v>182</v>
      </c>
      <c r="E930" s="156" t="s">
        <v>19</v>
      </c>
      <c r="F930" s="157" t="s">
        <v>1439</v>
      </c>
      <c r="H930" s="158">
        <v>6.48</v>
      </c>
      <c r="I930" s="159"/>
      <c r="L930" s="155"/>
      <c r="M930" s="160"/>
      <c r="U930" s="161"/>
      <c r="AT930" s="156" t="s">
        <v>182</v>
      </c>
      <c r="AU930" s="156" t="s">
        <v>84</v>
      </c>
      <c r="AV930" s="13" t="s">
        <v>84</v>
      </c>
      <c r="AW930" s="13" t="s">
        <v>37</v>
      </c>
      <c r="AX930" s="13" t="s">
        <v>75</v>
      </c>
      <c r="AY930" s="156" t="s">
        <v>172</v>
      </c>
    </row>
    <row r="931" spans="2:51" s="13" customFormat="1">
      <c r="B931" s="155"/>
      <c r="D931" s="149" t="s">
        <v>182</v>
      </c>
      <c r="E931" s="156" t="s">
        <v>19</v>
      </c>
      <c r="F931" s="157" t="s">
        <v>1440</v>
      </c>
      <c r="H931" s="158">
        <v>2.16</v>
      </c>
      <c r="I931" s="159"/>
      <c r="L931" s="155"/>
      <c r="M931" s="160"/>
      <c r="U931" s="161"/>
      <c r="AT931" s="156" t="s">
        <v>182</v>
      </c>
      <c r="AU931" s="156" t="s">
        <v>84</v>
      </c>
      <c r="AV931" s="13" t="s">
        <v>84</v>
      </c>
      <c r="AW931" s="13" t="s">
        <v>37</v>
      </c>
      <c r="AX931" s="13" t="s">
        <v>75</v>
      </c>
      <c r="AY931" s="156" t="s">
        <v>172</v>
      </c>
    </row>
    <row r="932" spans="2:51" s="13" customFormat="1">
      <c r="B932" s="155"/>
      <c r="D932" s="149" t="s">
        <v>182</v>
      </c>
      <c r="E932" s="156" t="s">
        <v>19</v>
      </c>
      <c r="F932" s="157" t="s">
        <v>1441</v>
      </c>
      <c r="H932" s="158">
        <v>0.72</v>
      </c>
      <c r="I932" s="159"/>
      <c r="L932" s="155"/>
      <c r="M932" s="160"/>
      <c r="U932" s="161"/>
      <c r="AT932" s="156" t="s">
        <v>182</v>
      </c>
      <c r="AU932" s="156" t="s">
        <v>84</v>
      </c>
      <c r="AV932" s="13" t="s">
        <v>84</v>
      </c>
      <c r="AW932" s="13" t="s">
        <v>37</v>
      </c>
      <c r="AX932" s="13" t="s">
        <v>75</v>
      </c>
      <c r="AY932" s="156" t="s">
        <v>172</v>
      </c>
    </row>
    <row r="933" spans="2:51" s="13" customFormat="1">
      <c r="B933" s="155"/>
      <c r="D933" s="149" t="s">
        <v>182</v>
      </c>
      <c r="E933" s="156" t="s">
        <v>19</v>
      </c>
      <c r="F933" s="157" t="s">
        <v>1442</v>
      </c>
      <c r="H933" s="158">
        <v>1.08</v>
      </c>
      <c r="I933" s="159"/>
      <c r="L933" s="155"/>
      <c r="M933" s="160"/>
      <c r="U933" s="161"/>
      <c r="AT933" s="156" t="s">
        <v>182</v>
      </c>
      <c r="AU933" s="156" t="s">
        <v>84</v>
      </c>
      <c r="AV933" s="13" t="s">
        <v>84</v>
      </c>
      <c r="AW933" s="13" t="s">
        <v>37</v>
      </c>
      <c r="AX933" s="13" t="s">
        <v>75</v>
      </c>
      <c r="AY933" s="156" t="s">
        <v>172</v>
      </c>
    </row>
    <row r="934" spans="2:51" s="13" customFormat="1">
      <c r="B934" s="155"/>
      <c r="D934" s="149" t="s">
        <v>182</v>
      </c>
      <c r="E934" s="156" t="s">
        <v>19</v>
      </c>
      <c r="F934" s="157" t="s">
        <v>1443</v>
      </c>
      <c r="H934" s="158">
        <v>95.063999999999993</v>
      </c>
      <c r="I934" s="159"/>
      <c r="L934" s="155"/>
      <c r="M934" s="160"/>
      <c r="U934" s="161"/>
      <c r="AT934" s="156" t="s">
        <v>182</v>
      </c>
      <c r="AU934" s="156" t="s">
        <v>84</v>
      </c>
      <c r="AV934" s="13" t="s">
        <v>84</v>
      </c>
      <c r="AW934" s="13" t="s">
        <v>37</v>
      </c>
      <c r="AX934" s="13" t="s">
        <v>75</v>
      </c>
      <c r="AY934" s="156" t="s">
        <v>172</v>
      </c>
    </row>
    <row r="935" spans="2:51" s="13" customFormat="1">
      <c r="B935" s="155"/>
      <c r="D935" s="149" t="s">
        <v>182</v>
      </c>
      <c r="E935" s="156" t="s">
        <v>19</v>
      </c>
      <c r="F935" s="157" t="s">
        <v>1444</v>
      </c>
      <c r="H935" s="158">
        <v>2.097</v>
      </c>
      <c r="I935" s="159"/>
      <c r="L935" s="155"/>
      <c r="M935" s="160"/>
      <c r="U935" s="161"/>
      <c r="AT935" s="156" t="s">
        <v>182</v>
      </c>
      <c r="AU935" s="156" t="s">
        <v>84</v>
      </c>
      <c r="AV935" s="13" t="s">
        <v>84</v>
      </c>
      <c r="AW935" s="13" t="s">
        <v>37</v>
      </c>
      <c r="AX935" s="13" t="s">
        <v>75</v>
      </c>
      <c r="AY935" s="156" t="s">
        <v>172</v>
      </c>
    </row>
    <row r="936" spans="2:51" s="13" customFormat="1">
      <c r="B936" s="155"/>
      <c r="D936" s="149" t="s">
        <v>182</v>
      </c>
      <c r="E936" s="156" t="s">
        <v>19</v>
      </c>
      <c r="F936" s="157" t="s">
        <v>1445</v>
      </c>
      <c r="H936" s="158">
        <v>2.48</v>
      </c>
      <c r="I936" s="159"/>
      <c r="L936" s="155"/>
      <c r="M936" s="160"/>
      <c r="U936" s="161"/>
      <c r="AT936" s="156" t="s">
        <v>182</v>
      </c>
      <c r="AU936" s="156" t="s">
        <v>84</v>
      </c>
      <c r="AV936" s="13" t="s">
        <v>84</v>
      </c>
      <c r="AW936" s="13" t="s">
        <v>37</v>
      </c>
      <c r="AX936" s="13" t="s">
        <v>75</v>
      </c>
      <c r="AY936" s="156" t="s">
        <v>172</v>
      </c>
    </row>
    <row r="937" spans="2:51" s="13" customFormat="1">
      <c r="B937" s="155"/>
      <c r="D937" s="149" t="s">
        <v>182</v>
      </c>
      <c r="E937" s="156" t="s">
        <v>19</v>
      </c>
      <c r="F937" s="157" t="s">
        <v>1446</v>
      </c>
      <c r="H937" s="158">
        <v>1.74</v>
      </c>
      <c r="I937" s="159"/>
      <c r="L937" s="155"/>
      <c r="M937" s="160"/>
      <c r="U937" s="161"/>
      <c r="AT937" s="156" t="s">
        <v>182</v>
      </c>
      <c r="AU937" s="156" t="s">
        <v>84</v>
      </c>
      <c r="AV937" s="13" t="s">
        <v>84</v>
      </c>
      <c r="AW937" s="13" t="s">
        <v>37</v>
      </c>
      <c r="AX937" s="13" t="s">
        <v>75</v>
      </c>
      <c r="AY937" s="156" t="s">
        <v>172</v>
      </c>
    </row>
    <row r="938" spans="2:51" s="13" customFormat="1">
      <c r="B938" s="155"/>
      <c r="D938" s="149" t="s">
        <v>182</v>
      </c>
      <c r="E938" s="156" t="s">
        <v>19</v>
      </c>
      <c r="F938" s="157" t="s">
        <v>1447</v>
      </c>
      <c r="H938" s="158">
        <v>2.4649999999999999</v>
      </c>
      <c r="I938" s="159"/>
      <c r="L938" s="155"/>
      <c r="M938" s="160"/>
      <c r="U938" s="161"/>
      <c r="AT938" s="156" t="s">
        <v>182</v>
      </c>
      <c r="AU938" s="156" t="s">
        <v>84</v>
      </c>
      <c r="AV938" s="13" t="s">
        <v>84</v>
      </c>
      <c r="AW938" s="13" t="s">
        <v>37</v>
      </c>
      <c r="AX938" s="13" t="s">
        <v>75</v>
      </c>
      <c r="AY938" s="156" t="s">
        <v>172</v>
      </c>
    </row>
    <row r="939" spans="2:51" s="13" customFormat="1">
      <c r="B939" s="155"/>
      <c r="D939" s="149" t="s">
        <v>182</v>
      </c>
      <c r="E939" s="156" t="s">
        <v>19</v>
      </c>
      <c r="F939" s="157" t="s">
        <v>1448</v>
      </c>
      <c r="H939" s="158">
        <v>7.98</v>
      </c>
      <c r="I939" s="159"/>
      <c r="L939" s="155"/>
      <c r="M939" s="160"/>
      <c r="U939" s="161"/>
      <c r="AT939" s="156" t="s">
        <v>182</v>
      </c>
      <c r="AU939" s="156" t="s">
        <v>84</v>
      </c>
      <c r="AV939" s="13" t="s">
        <v>84</v>
      </c>
      <c r="AW939" s="13" t="s">
        <v>37</v>
      </c>
      <c r="AX939" s="13" t="s">
        <v>75</v>
      </c>
      <c r="AY939" s="156" t="s">
        <v>172</v>
      </c>
    </row>
    <row r="940" spans="2:51" s="13" customFormat="1">
      <c r="B940" s="155"/>
      <c r="D940" s="149" t="s">
        <v>182</v>
      </c>
      <c r="E940" s="156" t="s">
        <v>19</v>
      </c>
      <c r="F940" s="157" t="s">
        <v>1449</v>
      </c>
      <c r="H940" s="158">
        <v>16.82</v>
      </c>
      <c r="I940" s="159"/>
      <c r="L940" s="155"/>
      <c r="M940" s="160"/>
      <c r="U940" s="161"/>
      <c r="AT940" s="156" t="s">
        <v>182</v>
      </c>
      <c r="AU940" s="156" t="s">
        <v>84</v>
      </c>
      <c r="AV940" s="13" t="s">
        <v>84</v>
      </c>
      <c r="AW940" s="13" t="s">
        <v>37</v>
      </c>
      <c r="AX940" s="13" t="s">
        <v>75</v>
      </c>
      <c r="AY940" s="156" t="s">
        <v>172</v>
      </c>
    </row>
    <row r="941" spans="2:51" s="13" customFormat="1">
      <c r="B941" s="155"/>
      <c r="D941" s="149" t="s">
        <v>182</v>
      </c>
      <c r="E941" s="156" t="s">
        <v>19</v>
      </c>
      <c r="F941" s="157" t="s">
        <v>422</v>
      </c>
      <c r="H941" s="158">
        <v>67.103999999999999</v>
      </c>
      <c r="I941" s="159"/>
      <c r="L941" s="155"/>
      <c r="M941" s="160"/>
      <c r="U941" s="161"/>
      <c r="AT941" s="156" t="s">
        <v>182</v>
      </c>
      <c r="AU941" s="156" t="s">
        <v>84</v>
      </c>
      <c r="AV941" s="13" t="s">
        <v>84</v>
      </c>
      <c r="AW941" s="13" t="s">
        <v>37</v>
      </c>
      <c r="AX941" s="13" t="s">
        <v>75</v>
      </c>
      <c r="AY941" s="156" t="s">
        <v>172</v>
      </c>
    </row>
    <row r="942" spans="2:51" s="13" customFormat="1">
      <c r="B942" s="155"/>
      <c r="D942" s="149" t="s">
        <v>182</v>
      </c>
      <c r="E942" s="156" t="s">
        <v>19</v>
      </c>
      <c r="F942" s="157" t="s">
        <v>1445</v>
      </c>
      <c r="H942" s="158">
        <v>2.48</v>
      </c>
      <c r="I942" s="159"/>
      <c r="L942" s="155"/>
      <c r="M942" s="160"/>
      <c r="U942" s="161"/>
      <c r="AT942" s="156" t="s">
        <v>182</v>
      </c>
      <c r="AU942" s="156" t="s">
        <v>84</v>
      </c>
      <c r="AV942" s="13" t="s">
        <v>84</v>
      </c>
      <c r="AW942" s="13" t="s">
        <v>37</v>
      </c>
      <c r="AX942" s="13" t="s">
        <v>75</v>
      </c>
      <c r="AY942" s="156" t="s">
        <v>172</v>
      </c>
    </row>
    <row r="943" spans="2:51" s="15" customFormat="1">
      <c r="B943" s="169"/>
      <c r="D943" s="149" t="s">
        <v>182</v>
      </c>
      <c r="E943" s="170" t="s">
        <v>19</v>
      </c>
      <c r="F943" s="171" t="s">
        <v>248</v>
      </c>
      <c r="H943" s="172">
        <v>383.69200000000001</v>
      </c>
      <c r="I943" s="173"/>
      <c r="L943" s="169"/>
      <c r="M943" s="174"/>
      <c r="U943" s="175"/>
      <c r="AT943" s="170" t="s">
        <v>182</v>
      </c>
      <c r="AU943" s="170" t="s">
        <v>84</v>
      </c>
      <c r="AV943" s="15" t="s">
        <v>92</v>
      </c>
      <c r="AW943" s="15" t="s">
        <v>37</v>
      </c>
      <c r="AX943" s="15" t="s">
        <v>75</v>
      </c>
      <c r="AY943" s="170" t="s">
        <v>172</v>
      </c>
    </row>
    <row r="944" spans="2:51" s="12" customFormat="1">
      <c r="B944" s="148"/>
      <c r="D944" s="149" t="s">
        <v>182</v>
      </c>
      <c r="E944" s="150" t="s">
        <v>19</v>
      </c>
      <c r="F944" s="151" t="s">
        <v>1428</v>
      </c>
      <c r="H944" s="150" t="s">
        <v>19</v>
      </c>
      <c r="I944" s="152"/>
      <c r="L944" s="148"/>
      <c r="M944" s="153"/>
      <c r="U944" s="154"/>
      <c r="AT944" s="150" t="s">
        <v>182</v>
      </c>
      <c r="AU944" s="150" t="s">
        <v>84</v>
      </c>
      <c r="AV944" s="12" t="s">
        <v>82</v>
      </c>
      <c r="AW944" s="12" t="s">
        <v>37</v>
      </c>
      <c r="AX944" s="12" t="s">
        <v>75</v>
      </c>
      <c r="AY944" s="150" t="s">
        <v>172</v>
      </c>
    </row>
    <row r="945" spans="2:65" s="13" customFormat="1">
      <c r="B945" s="155"/>
      <c r="D945" s="149" t="s">
        <v>182</v>
      </c>
      <c r="E945" s="156" t="s">
        <v>19</v>
      </c>
      <c r="F945" s="157" t="s">
        <v>1450</v>
      </c>
      <c r="H945" s="158">
        <v>441.56799999999998</v>
      </c>
      <c r="I945" s="159"/>
      <c r="L945" s="155"/>
      <c r="M945" s="160"/>
      <c r="U945" s="161"/>
      <c r="AT945" s="156" t="s">
        <v>182</v>
      </c>
      <c r="AU945" s="156" t="s">
        <v>84</v>
      </c>
      <c r="AV945" s="13" t="s">
        <v>84</v>
      </c>
      <c r="AW945" s="13" t="s">
        <v>37</v>
      </c>
      <c r="AX945" s="13" t="s">
        <v>75</v>
      </c>
      <c r="AY945" s="156" t="s">
        <v>172</v>
      </c>
    </row>
    <row r="946" spans="2:65" s="15" customFormat="1">
      <c r="B946" s="169"/>
      <c r="D946" s="149" t="s">
        <v>182</v>
      </c>
      <c r="E946" s="170" t="s">
        <v>19</v>
      </c>
      <c r="F946" s="171" t="s">
        <v>248</v>
      </c>
      <c r="H946" s="172">
        <v>441.56799999999998</v>
      </c>
      <c r="I946" s="173"/>
      <c r="L946" s="169"/>
      <c r="M946" s="174"/>
      <c r="U946" s="175"/>
      <c r="AT946" s="170" t="s">
        <v>182</v>
      </c>
      <c r="AU946" s="170" t="s">
        <v>84</v>
      </c>
      <c r="AV946" s="15" t="s">
        <v>92</v>
      </c>
      <c r="AW946" s="15" t="s">
        <v>37</v>
      </c>
      <c r="AX946" s="15" t="s">
        <v>75</v>
      </c>
      <c r="AY946" s="170" t="s">
        <v>172</v>
      </c>
    </row>
    <row r="947" spans="2:65" s="14" customFormat="1">
      <c r="B947" s="162"/>
      <c r="D947" s="149" t="s">
        <v>182</v>
      </c>
      <c r="E947" s="163" t="s">
        <v>19</v>
      </c>
      <c r="F947" s="164" t="s">
        <v>185</v>
      </c>
      <c r="H947" s="165">
        <v>825.26</v>
      </c>
      <c r="I947" s="166"/>
      <c r="L947" s="162"/>
      <c r="M947" s="167"/>
      <c r="U947" s="168"/>
      <c r="AT947" s="163" t="s">
        <v>182</v>
      </c>
      <c r="AU947" s="163" t="s">
        <v>84</v>
      </c>
      <c r="AV947" s="14" t="s">
        <v>179</v>
      </c>
      <c r="AW947" s="14" t="s">
        <v>37</v>
      </c>
      <c r="AX947" s="14" t="s">
        <v>82</v>
      </c>
      <c r="AY947" s="163" t="s">
        <v>172</v>
      </c>
    </row>
    <row r="948" spans="2:65" s="1" customFormat="1" ht="16.5" customHeight="1">
      <c r="B948" s="33"/>
      <c r="C948" s="131" t="s">
        <v>565</v>
      </c>
      <c r="D948" s="131" t="s">
        <v>174</v>
      </c>
      <c r="E948" s="132" t="s">
        <v>1451</v>
      </c>
      <c r="F948" s="133" t="s">
        <v>1452</v>
      </c>
      <c r="G948" s="134" t="s">
        <v>177</v>
      </c>
      <c r="H948" s="135">
        <v>583.524</v>
      </c>
      <c r="I948" s="136"/>
      <c r="J948" s="137">
        <f>ROUND(I948*H948,2)</f>
        <v>0</v>
      </c>
      <c r="K948" s="133" t="s">
        <v>178</v>
      </c>
      <c r="L948" s="33"/>
      <c r="M948" s="138" t="s">
        <v>19</v>
      </c>
      <c r="N948" s="139" t="s">
        <v>46</v>
      </c>
      <c r="P948" s="140">
        <f>O948*H948</f>
        <v>0</v>
      </c>
      <c r="Q948" s="140">
        <v>0</v>
      </c>
      <c r="R948" s="140">
        <f>Q948*H948</f>
        <v>0</v>
      </c>
      <c r="S948" s="140">
        <v>0</v>
      </c>
      <c r="T948" s="140">
        <f>S948*H948</f>
        <v>0</v>
      </c>
      <c r="U948" s="141" t="s">
        <v>19</v>
      </c>
      <c r="AR948" s="142" t="s">
        <v>179</v>
      </c>
      <c r="AT948" s="142" t="s">
        <v>174</v>
      </c>
      <c r="AU948" s="142" t="s">
        <v>84</v>
      </c>
      <c r="AY948" s="18" t="s">
        <v>172</v>
      </c>
      <c r="BE948" s="143">
        <f>IF(N948="základní",J948,0)</f>
        <v>0</v>
      </c>
      <c r="BF948" s="143">
        <f>IF(N948="snížená",J948,0)</f>
        <v>0</v>
      </c>
      <c r="BG948" s="143">
        <f>IF(N948="zákl. přenesená",J948,0)</f>
        <v>0</v>
      </c>
      <c r="BH948" s="143">
        <f>IF(N948="sníž. přenesená",J948,0)</f>
        <v>0</v>
      </c>
      <c r="BI948" s="143">
        <f>IF(N948="nulová",J948,0)</f>
        <v>0</v>
      </c>
      <c r="BJ948" s="18" t="s">
        <v>82</v>
      </c>
      <c r="BK948" s="143">
        <f>ROUND(I948*H948,2)</f>
        <v>0</v>
      </c>
      <c r="BL948" s="18" t="s">
        <v>179</v>
      </c>
      <c r="BM948" s="142" t="s">
        <v>1453</v>
      </c>
    </row>
    <row r="949" spans="2:65" s="1" customFormat="1">
      <c r="B949" s="33"/>
      <c r="D949" s="144" t="s">
        <v>180</v>
      </c>
      <c r="F949" s="145" t="s">
        <v>1454</v>
      </c>
      <c r="I949" s="146"/>
      <c r="L949" s="33"/>
      <c r="M949" s="147"/>
      <c r="U949" s="54"/>
      <c r="AT949" s="18" t="s">
        <v>180</v>
      </c>
      <c r="AU949" s="18" t="s">
        <v>84</v>
      </c>
    </row>
    <row r="950" spans="2:65" s="13" customFormat="1">
      <c r="B950" s="155"/>
      <c r="D950" s="149" t="s">
        <v>182</v>
      </c>
      <c r="E950" s="156" t="s">
        <v>19</v>
      </c>
      <c r="F950" s="157" t="s">
        <v>1455</v>
      </c>
      <c r="H950" s="158">
        <v>583.524</v>
      </c>
      <c r="I950" s="159"/>
      <c r="L950" s="155"/>
      <c r="M950" s="160"/>
      <c r="U950" s="161"/>
      <c r="AT950" s="156" t="s">
        <v>182</v>
      </c>
      <c r="AU950" s="156" t="s">
        <v>84</v>
      </c>
      <c r="AV950" s="13" t="s">
        <v>84</v>
      </c>
      <c r="AW950" s="13" t="s">
        <v>37</v>
      </c>
      <c r="AX950" s="13" t="s">
        <v>75</v>
      </c>
      <c r="AY950" s="156" t="s">
        <v>172</v>
      </c>
    </row>
    <row r="951" spans="2:65" s="14" customFormat="1">
      <c r="B951" s="162"/>
      <c r="D951" s="149" t="s">
        <v>182</v>
      </c>
      <c r="E951" s="163" t="s">
        <v>19</v>
      </c>
      <c r="F951" s="164" t="s">
        <v>185</v>
      </c>
      <c r="H951" s="165">
        <v>583.524</v>
      </c>
      <c r="I951" s="166"/>
      <c r="L951" s="162"/>
      <c r="M951" s="167"/>
      <c r="U951" s="168"/>
      <c r="AT951" s="163" t="s">
        <v>182</v>
      </c>
      <c r="AU951" s="163" t="s">
        <v>84</v>
      </c>
      <c r="AV951" s="14" t="s">
        <v>179</v>
      </c>
      <c r="AW951" s="14" t="s">
        <v>37</v>
      </c>
      <c r="AX951" s="14" t="s">
        <v>82</v>
      </c>
      <c r="AY951" s="163" t="s">
        <v>172</v>
      </c>
    </row>
    <row r="952" spans="2:65" s="1" customFormat="1" ht="24.2" customHeight="1">
      <c r="B952" s="33"/>
      <c r="C952" s="131" t="s">
        <v>1456</v>
      </c>
      <c r="D952" s="131" t="s">
        <v>174</v>
      </c>
      <c r="E952" s="132" t="s">
        <v>1457</v>
      </c>
      <c r="F952" s="133" t="s">
        <v>1458</v>
      </c>
      <c r="G952" s="134" t="s">
        <v>337</v>
      </c>
      <c r="H952" s="135">
        <v>118</v>
      </c>
      <c r="I952" s="136"/>
      <c r="J952" s="137">
        <f>ROUND(I952*H952,2)</f>
        <v>0</v>
      </c>
      <c r="K952" s="133" t="s">
        <v>178</v>
      </c>
      <c r="L952" s="33"/>
      <c r="M952" s="138" t="s">
        <v>19</v>
      </c>
      <c r="N952" s="139" t="s">
        <v>46</v>
      </c>
      <c r="P952" s="140">
        <f>O952*H952</f>
        <v>0</v>
      </c>
      <c r="Q952" s="140">
        <v>0</v>
      </c>
      <c r="R952" s="140">
        <f>Q952*H952</f>
        <v>0</v>
      </c>
      <c r="S952" s="140">
        <v>0</v>
      </c>
      <c r="T952" s="140">
        <f>S952*H952</f>
        <v>0</v>
      </c>
      <c r="U952" s="141" t="s">
        <v>19</v>
      </c>
      <c r="AR952" s="142" t="s">
        <v>179</v>
      </c>
      <c r="AT952" s="142" t="s">
        <v>174</v>
      </c>
      <c r="AU952" s="142" t="s">
        <v>84</v>
      </c>
      <c r="AY952" s="18" t="s">
        <v>172</v>
      </c>
      <c r="BE952" s="143">
        <f>IF(N952="základní",J952,0)</f>
        <v>0</v>
      </c>
      <c r="BF952" s="143">
        <f>IF(N952="snížená",J952,0)</f>
        <v>0</v>
      </c>
      <c r="BG952" s="143">
        <f>IF(N952="zákl. přenesená",J952,0)</f>
        <v>0</v>
      </c>
      <c r="BH952" s="143">
        <f>IF(N952="sníž. přenesená",J952,0)</f>
        <v>0</v>
      </c>
      <c r="BI952" s="143">
        <f>IF(N952="nulová",J952,0)</f>
        <v>0</v>
      </c>
      <c r="BJ952" s="18" t="s">
        <v>82</v>
      </c>
      <c r="BK952" s="143">
        <f>ROUND(I952*H952,2)</f>
        <v>0</v>
      </c>
      <c r="BL952" s="18" t="s">
        <v>179</v>
      </c>
      <c r="BM952" s="142" t="s">
        <v>1459</v>
      </c>
    </row>
    <row r="953" spans="2:65" s="1" customFormat="1">
      <c r="B953" s="33"/>
      <c r="D953" s="144" t="s">
        <v>180</v>
      </c>
      <c r="F953" s="145" t="s">
        <v>1460</v>
      </c>
      <c r="I953" s="146"/>
      <c r="L953" s="33"/>
      <c r="M953" s="147"/>
      <c r="U953" s="54"/>
      <c r="AT953" s="18" t="s">
        <v>180</v>
      </c>
      <c r="AU953" s="18" t="s">
        <v>84</v>
      </c>
    </row>
    <row r="954" spans="2:65" s="13" customFormat="1">
      <c r="B954" s="155"/>
      <c r="D954" s="149" t="s">
        <v>182</v>
      </c>
      <c r="E954" s="156" t="s">
        <v>19</v>
      </c>
      <c r="F954" s="157" t="s">
        <v>627</v>
      </c>
      <c r="H954" s="158">
        <v>118</v>
      </c>
      <c r="I954" s="159"/>
      <c r="L954" s="155"/>
      <c r="M954" s="160"/>
      <c r="U954" s="161"/>
      <c r="AT954" s="156" t="s">
        <v>182</v>
      </c>
      <c r="AU954" s="156" t="s">
        <v>84</v>
      </c>
      <c r="AV954" s="13" t="s">
        <v>84</v>
      </c>
      <c r="AW954" s="13" t="s">
        <v>37</v>
      </c>
      <c r="AX954" s="13" t="s">
        <v>75</v>
      </c>
      <c r="AY954" s="156" t="s">
        <v>172</v>
      </c>
    </row>
    <row r="955" spans="2:65" s="14" customFormat="1">
      <c r="B955" s="162"/>
      <c r="D955" s="149" t="s">
        <v>182</v>
      </c>
      <c r="E955" s="163" t="s">
        <v>19</v>
      </c>
      <c r="F955" s="164" t="s">
        <v>185</v>
      </c>
      <c r="H955" s="165">
        <v>118</v>
      </c>
      <c r="I955" s="166"/>
      <c r="L955" s="162"/>
      <c r="M955" s="167"/>
      <c r="U955" s="168"/>
      <c r="AT955" s="163" t="s">
        <v>182</v>
      </c>
      <c r="AU955" s="163" t="s">
        <v>84</v>
      </c>
      <c r="AV955" s="14" t="s">
        <v>179</v>
      </c>
      <c r="AW955" s="14" t="s">
        <v>37</v>
      </c>
      <c r="AX955" s="14" t="s">
        <v>82</v>
      </c>
      <c r="AY955" s="163" t="s">
        <v>172</v>
      </c>
    </row>
    <row r="956" spans="2:65" s="1" customFormat="1" ht="21.75" customHeight="1">
      <c r="B956" s="33"/>
      <c r="C956" s="131" t="s">
        <v>1461</v>
      </c>
      <c r="D956" s="131" t="s">
        <v>174</v>
      </c>
      <c r="E956" s="132" t="s">
        <v>1462</v>
      </c>
      <c r="F956" s="133" t="s">
        <v>1463</v>
      </c>
      <c r="G956" s="134" t="s">
        <v>191</v>
      </c>
      <c r="H956" s="135">
        <v>2.2570000000000001</v>
      </c>
      <c r="I956" s="136"/>
      <c r="J956" s="137">
        <f>ROUND(I956*H956,2)</f>
        <v>0</v>
      </c>
      <c r="K956" s="133" t="s">
        <v>178</v>
      </c>
      <c r="L956" s="33"/>
      <c r="M956" s="138" t="s">
        <v>19</v>
      </c>
      <c r="N956" s="139" t="s">
        <v>46</v>
      </c>
      <c r="P956" s="140">
        <f>O956*H956</f>
        <v>0</v>
      </c>
      <c r="Q956" s="140">
        <v>0</v>
      </c>
      <c r="R956" s="140">
        <f>Q956*H956</f>
        <v>0</v>
      </c>
      <c r="S956" s="140">
        <v>0</v>
      </c>
      <c r="T956" s="140">
        <f>S956*H956</f>
        <v>0</v>
      </c>
      <c r="U956" s="141" t="s">
        <v>19</v>
      </c>
      <c r="AR956" s="142" t="s">
        <v>179</v>
      </c>
      <c r="AT956" s="142" t="s">
        <v>174</v>
      </c>
      <c r="AU956" s="142" t="s">
        <v>84</v>
      </c>
      <c r="AY956" s="18" t="s">
        <v>172</v>
      </c>
      <c r="BE956" s="143">
        <f>IF(N956="základní",J956,0)</f>
        <v>0</v>
      </c>
      <c r="BF956" s="143">
        <f>IF(N956="snížená",J956,0)</f>
        <v>0</v>
      </c>
      <c r="BG956" s="143">
        <f>IF(N956="zákl. přenesená",J956,0)</f>
        <v>0</v>
      </c>
      <c r="BH956" s="143">
        <f>IF(N956="sníž. přenesená",J956,0)</f>
        <v>0</v>
      </c>
      <c r="BI956" s="143">
        <f>IF(N956="nulová",J956,0)</f>
        <v>0</v>
      </c>
      <c r="BJ956" s="18" t="s">
        <v>82</v>
      </c>
      <c r="BK956" s="143">
        <f>ROUND(I956*H956,2)</f>
        <v>0</v>
      </c>
      <c r="BL956" s="18" t="s">
        <v>179</v>
      </c>
      <c r="BM956" s="142" t="s">
        <v>1464</v>
      </c>
    </row>
    <row r="957" spans="2:65" s="1" customFormat="1">
      <c r="B957" s="33"/>
      <c r="D957" s="144" t="s">
        <v>180</v>
      </c>
      <c r="F957" s="145" t="s">
        <v>1465</v>
      </c>
      <c r="I957" s="146"/>
      <c r="L957" s="33"/>
      <c r="M957" s="147"/>
      <c r="U957" s="54"/>
      <c r="AT957" s="18" t="s">
        <v>180</v>
      </c>
      <c r="AU957" s="18" t="s">
        <v>84</v>
      </c>
    </row>
    <row r="958" spans="2:65" s="12" customFormat="1">
      <c r="B958" s="148"/>
      <c r="D958" s="149" t="s">
        <v>182</v>
      </c>
      <c r="E958" s="150" t="s">
        <v>19</v>
      </c>
      <c r="F958" s="151" t="s">
        <v>1466</v>
      </c>
      <c r="H958" s="150" t="s">
        <v>19</v>
      </c>
      <c r="I958" s="152"/>
      <c r="L958" s="148"/>
      <c r="M958" s="153"/>
      <c r="U958" s="154"/>
      <c r="AT958" s="150" t="s">
        <v>182</v>
      </c>
      <c r="AU958" s="150" t="s">
        <v>84</v>
      </c>
      <c r="AV958" s="12" t="s">
        <v>82</v>
      </c>
      <c r="AW958" s="12" t="s">
        <v>37</v>
      </c>
      <c r="AX958" s="12" t="s">
        <v>75</v>
      </c>
      <c r="AY958" s="150" t="s">
        <v>172</v>
      </c>
    </row>
    <row r="959" spans="2:65" s="12" customFormat="1">
      <c r="B959" s="148"/>
      <c r="D959" s="149" t="s">
        <v>182</v>
      </c>
      <c r="E959" s="150" t="s">
        <v>19</v>
      </c>
      <c r="F959" s="151" t="s">
        <v>244</v>
      </c>
      <c r="H959" s="150" t="s">
        <v>19</v>
      </c>
      <c r="I959" s="152"/>
      <c r="L959" s="148"/>
      <c r="M959" s="153"/>
      <c r="U959" s="154"/>
      <c r="AT959" s="150" t="s">
        <v>182</v>
      </c>
      <c r="AU959" s="150" t="s">
        <v>84</v>
      </c>
      <c r="AV959" s="12" t="s">
        <v>82</v>
      </c>
      <c r="AW959" s="12" t="s">
        <v>37</v>
      </c>
      <c r="AX959" s="12" t="s">
        <v>75</v>
      </c>
      <c r="AY959" s="150" t="s">
        <v>172</v>
      </c>
    </row>
    <row r="960" spans="2:65" s="13" customFormat="1">
      <c r="B960" s="155"/>
      <c r="D960" s="149" t="s">
        <v>182</v>
      </c>
      <c r="E960" s="156" t="s">
        <v>19</v>
      </c>
      <c r="F960" s="157" t="s">
        <v>1467</v>
      </c>
      <c r="H960" s="158">
        <v>2.2570000000000001</v>
      </c>
      <c r="I960" s="159"/>
      <c r="L960" s="155"/>
      <c r="M960" s="160"/>
      <c r="U960" s="161"/>
      <c r="AT960" s="156" t="s">
        <v>182</v>
      </c>
      <c r="AU960" s="156" t="s">
        <v>84</v>
      </c>
      <c r="AV960" s="13" t="s">
        <v>84</v>
      </c>
      <c r="AW960" s="13" t="s">
        <v>37</v>
      </c>
      <c r="AX960" s="13" t="s">
        <v>75</v>
      </c>
      <c r="AY960" s="156" t="s">
        <v>172</v>
      </c>
    </row>
    <row r="961" spans="2:65" s="14" customFormat="1">
      <c r="B961" s="162"/>
      <c r="D961" s="149" t="s">
        <v>182</v>
      </c>
      <c r="E961" s="163" t="s">
        <v>19</v>
      </c>
      <c r="F961" s="164" t="s">
        <v>185</v>
      </c>
      <c r="H961" s="165">
        <v>2.2570000000000001</v>
      </c>
      <c r="I961" s="166"/>
      <c r="L961" s="162"/>
      <c r="M961" s="167"/>
      <c r="U961" s="168"/>
      <c r="AT961" s="163" t="s">
        <v>182</v>
      </c>
      <c r="AU961" s="163" t="s">
        <v>84</v>
      </c>
      <c r="AV961" s="14" t="s">
        <v>179</v>
      </c>
      <c r="AW961" s="14" t="s">
        <v>37</v>
      </c>
      <c r="AX961" s="14" t="s">
        <v>82</v>
      </c>
      <c r="AY961" s="163" t="s">
        <v>172</v>
      </c>
    </row>
    <row r="962" spans="2:65" s="1" customFormat="1" ht="21.75" customHeight="1">
      <c r="B962" s="33"/>
      <c r="C962" s="131" t="s">
        <v>569</v>
      </c>
      <c r="D962" s="131" t="s">
        <v>174</v>
      </c>
      <c r="E962" s="132" t="s">
        <v>1468</v>
      </c>
      <c r="F962" s="133" t="s">
        <v>1469</v>
      </c>
      <c r="G962" s="134" t="s">
        <v>191</v>
      </c>
      <c r="H962" s="135">
        <v>0.28999999999999998</v>
      </c>
      <c r="I962" s="136"/>
      <c r="J962" s="137">
        <f>ROUND(I962*H962,2)</f>
        <v>0</v>
      </c>
      <c r="K962" s="133" t="s">
        <v>178</v>
      </c>
      <c r="L962" s="33"/>
      <c r="M962" s="138" t="s">
        <v>19</v>
      </c>
      <c r="N962" s="139" t="s">
        <v>46</v>
      </c>
      <c r="P962" s="140">
        <f>O962*H962</f>
        <v>0</v>
      </c>
      <c r="Q962" s="140">
        <v>0</v>
      </c>
      <c r="R962" s="140">
        <f>Q962*H962</f>
        <v>0</v>
      </c>
      <c r="S962" s="140">
        <v>0</v>
      </c>
      <c r="T962" s="140">
        <f>S962*H962</f>
        <v>0</v>
      </c>
      <c r="U962" s="141" t="s">
        <v>19</v>
      </c>
      <c r="AR962" s="142" t="s">
        <v>179</v>
      </c>
      <c r="AT962" s="142" t="s">
        <v>174</v>
      </c>
      <c r="AU962" s="142" t="s">
        <v>84</v>
      </c>
      <c r="AY962" s="18" t="s">
        <v>172</v>
      </c>
      <c r="BE962" s="143">
        <f>IF(N962="základní",J962,0)</f>
        <v>0</v>
      </c>
      <c r="BF962" s="143">
        <f>IF(N962="snížená",J962,0)</f>
        <v>0</v>
      </c>
      <c r="BG962" s="143">
        <f>IF(N962="zákl. přenesená",J962,0)</f>
        <v>0</v>
      </c>
      <c r="BH962" s="143">
        <f>IF(N962="sníž. přenesená",J962,0)</f>
        <v>0</v>
      </c>
      <c r="BI962" s="143">
        <f>IF(N962="nulová",J962,0)</f>
        <v>0</v>
      </c>
      <c r="BJ962" s="18" t="s">
        <v>82</v>
      </c>
      <c r="BK962" s="143">
        <f>ROUND(I962*H962,2)</f>
        <v>0</v>
      </c>
      <c r="BL962" s="18" t="s">
        <v>179</v>
      </c>
      <c r="BM962" s="142" t="s">
        <v>1470</v>
      </c>
    </row>
    <row r="963" spans="2:65" s="1" customFormat="1">
      <c r="B963" s="33"/>
      <c r="D963" s="144" t="s">
        <v>180</v>
      </c>
      <c r="F963" s="145" t="s">
        <v>1471</v>
      </c>
      <c r="I963" s="146"/>
      <c r="L963" s="33"/>
      <c r="M963" s="147"/>
      <c r="U963" s="54"/>
      <c r="AT963" s="18" t="s">
        <v>180</v>
      </c>
      <c r="AU963" s="18" t="s">
        <v>84</v>
      </c>
    </row>
    <row r="964" spans="2:65" s="12" customFormat="1">
      <c r="B964" s="148"/>
      <c r="D964" s="149" t="s">
        <v>182</v>
      </c>
      <c r="E964" s="150" t="s">
        <v>19</v>
      </c>
      <c r="F964" s="151" t="s">
        <v>895</v>
      </c>
      <c r="H964" s="150" t="s">
        <v>19</v>
      </c>
      <c r="I964" s="152"/>
      <c r="L964" s="148"/>
      <c r="M964" s="153"/>
      <c r="U964" s="154"/>
      <c r="AT964" s="150" t="s">
        <v>182</v>
      </c>
      <c r="AU964" s="150" t="s">
        <v>84</v>
      </c>
      <c r="AV964" s="12" t="s">
        <v>82</v>
      </c>
      <c r="AW964" s="12" t="s">
        <v>37</v>
      </c>
      <c r="AX964" s="12" t="s">
        <v>75</v>
      </c>
      <c r="AY964" s="150" t="s">
        <v>172</v>
      </c>
    </row>
    <row r="965" spans="2:65" s="13" customFormat="1">
      <c r="B965" s="155"/>
      <c r="D965" s="149" t="s">
        <v>182</v>
      </c>
      <c r="E965" s="156" t="s">
        <v>19</v>
      </c>
      <c r="F965" s="157" t="s">
        <v>1472</v>
      </c>
      <c r="H965" s="158">
        <v>0.28999999999999998</v>
      </c>
      <c r="I965" s="159"/>
      <c r="L965" s="155"/>
      <c r="M965" s="160"/>
      <c r="U965" s="161"/>
      <c r="AT965" s="156" t="s">
        <v>182</v>
      </c>
      <c r="AU965" s="156" t="s">
        <v>84</v>
      </c>
      <c r="AV965" s="13" t="s">
        <v>84</v>
      </c>
      <c r="AW965" s="13" t="s">
        <v>37</v>
      </c>
      <c r="AX965" s="13" t="s">
        <v>75</v>
      </c>
      <c r="AY965" s="156" t="s">
        <v>172</v>
      </c>
    </row>
    <row r="966" spans="2:65" s="14" customFormat="1">
      <c r="B966" s="162"/>
      <c r="D966" s="149" t="s">
        <v>182</v>
      </c>
      <c r="E966" s="163" t="s">
        <v>19</v>
      </c>
      <c r="F966" s="164" t="s">
        <v>185</v>
      </c>
      <c r="H966" s="165">
        <v>0.28999999999999998</v>
      </c>
      <c r="I966" s="166"/>
      <c r="L966" s="162"/>
      <c r="M966" s="167"/>
      <c r="U966" s="168"/>
      <c r="AT966" s="163" t="s">
        <v>182</v>
      </c>
      <c r="AU966" s="163" t="s">
        <v>84</v>
      </c>
      <c r="AV966" s="14" t="s">
        <v>179</v>
      </c>
      <c r="AW966" s="14" t="s">
        <v>37</v>
      </c>
      <c r="AX966" s="14" t="s">
        <v>82</v>
      </c>
      <c r="AY966" s="163" t="s">
        <v>172</v>
      </c>
    </row>
    <row r="967" spans="2:65" s="1" customFormat="1" ht="16.5" customHeight="1">
      <c r="B967" s="33"/>
      <c r="C967" s="131" t="s">
        <v>1473</v>
      </c>
      <c r="D967" s="131" t="s">
        <v>174</v>
      </c>
      <c r="E967" s="132" t="s">
        <v>1474</v>
      </c>
      <c r="F967" s="133" t="s">
        <v>1475</v>
      </c>
      <c r="G967" s="134" t="s">
        <v>225</v>
      </c>
      <c r="H967" s="135">
        <v>1.2999999999999999E-2</v>
      </c>
      <c r="I967" s="136"/>
      <c r="J967" s="137">
        <f>ROUND(I967*H967,2)</f>
        <v>0</v>
      </c>
      <c r="K967" s="133" t="s">
        <v>178</v>
      </c>
      <c r="L967" s="33"/>
      <c r="M967" s="138" t="s">
        <v>19</v>
      </c>
      <c r="N967" s="139" t="s">
        <v>46</v>
      </c>
      <c r="P967" s="140">
        <f>O967*H967</f>
        <v>0</v>
      </c>
      <c r="Q967" s="140">
        <v>0</v>
      </c>
      <c r="R967" s="140">
        <f>Q967*H967</f>
        <v>0</v>
      </c>
      <c r="S967" s="140">
        <v>0</v>
      </c>
      <c r="T967" s="140">
        <f>S967*H967</f>
        <v>0</v>
      </c>
      <c r="U967" s="141" t="s">
        <v>19</v>
      </c>
      <c r="AR967" s="142" t="s">
        <v>179</v>
      </c>
      <c r="AT967" s="142" t="s">
        <v>174</v>
      </c>
      <c r="AU967" s="142" t="s">
        <v>84</v>
      </c>
      <c r="AY967" s="18" t="s">
        <v>172</v>
      </c>
      <c r="BE967" s="143">
        <f>IF(N967="základní",J967,0)</f>
        <v>0</v>
      </c>
      <c r="BF967" s="143">
        <f>IF(N967="snížená",J967,0)</f>
        <v>0</v>
      </c>
      <c r="BG967" s="143">
        <f>IF(N967="zákl. přenesená",J967,0)</f>
        <v>0</v>
      </c>
      <c r="BH967" s="143">
        <f>IF(N967="sníž. přenesená",J967,0)</f>
        <v>0</v>
      </c>
      <c r="BI967" s="143">
        <f>IF(N967="nulová",J967,0)</f>
        <v>0</v>
      </c>
      <c r="BJ967" s="18" t="s">
        <v>82</v>
      </c>
      <c r="BK967" s="143">
        <f>ROUND(I967*H967,2)</f>
        <v>0</v>
      </c>
      <c r="BL967" s="18" t="s">
        <v>179</v>
      </c>
      <c r="BM967" s="142" t="s">
        <v>1476</v>
      </c>
    </row>
    <row r="968" spans="2:65" s="1" customFormat="1">
      <c r="B968" s="33"/>
      <c r="D968" s="144" t="s">
        <v>180</v>
      </c>
      <c r="F968" s="145" t="s">
        <v>1477</v>
      </c>
      <c r="I968" s="146"/>
      <c r="L968" s="33"/>
      <c r="M968" s="147"/>
      <c r="U968" s="54"/>
      <c r="AT968" s="18" t="s">
        <v>180</v>
      </c>
      <c r="AU968" s="18" t="s">
        <v>84</v>
      </c>
    </row>
    <row r="969" spans="2:65" s="12" customFormat="1">
      <c r="B969" s="148"/>
      <c r="D969" s="149" t="s">
        <v>182</v>
      </c>
      <c r="E969" s="150" t="s">
        <v>19</v>
      </c>
      <c r="F969" s="151" t="s">
        <v>895</v>
      </c>
      <c r="H969" s="150" t="s">
        <v>19</v>
      </c>
      <c r="I969" s="152"/>
      <c r="L969" s="148"/>
      <c r="M969" s="153"/>
      <c r="U969" s="154"/>
      <c r="AT969" s="150" t="s">
        <v>182</v>
      </c>
      <c r="AU969" s="150" t="s">
        <v>84</v>
      </c>
      <c r="AV969" s="12" t="s">
        <v>82</v>
      </c>
      <c r="AW969" s="12" t="s">
        <v>37</v>
      </c>
      <c r="AX969" s="12" t="s">
        <v>75</v>
      </c>
      <c r="AY969" s="150" t="s">
        <v>172</v>
      </c>
    </row>
    <row r="970" spans="2:65" s="13" customFormat="1">
      <c r="B970" s="155"/>
      <c r="D970" s="149" t="s">
        <v>182</v>
      </c>
      <c r="E970" s="156" t="s">
        <v>19</v>
      </c>
      <c r="F970" s="157" t="s">
        <v>1478</v>
      </c>
      <c r="H970" s="158">
        <v>1.2999999999999999E-2</v>
      </c>
      <c r="I970" s="159"/>
      <c r="L970" s="155"/>
      <c r="M970" s="160"/>
      <c r="U970" s="161"/>
      <c r="AT970" s="156" t="s">
        <v>182</v>
      </c>
      <c r="AU970" s="156" t="s">
        <v>84</v>
      </c>
      <c r="AV970" s="13" t="s">
        <v>84</v>
      </c>
      <c r="AW970" s="13" t="s">
        <v>37</v>
      </c>
      <c r="AX970" s="13" t="s">
        <v>75</v>
      </c>
      <c r="AY970" s="156" t="s">
        <v>172</v>
      </c>
    </row>
    <row r="971" spans="2:65" s="14" customFormat="1">
      <c r="B971" s="162"/>
      <c r="D971" s="149" t="s">
        <v>182</v>
      </c>
      <c r="E971" s="163" t="s">
        <v>19</v>
      </c>
      <c r="F971" s="164" t="s">
        <v>185</v>
      </c>
      <c r="H971" s="165">
        <v>1.2999999999999999E-2</v>
      </c>
      <c r="I971" s="166"/>
      <c r="L971" s="162"/>
      <c r="M971" s="167"/>
      <c r="U971" s="168"/>
      <c r="AT971" s="163" t="s">
        <v>182</v>
      </c>
      <c r="AU971" s="163" t="s">
        <v>84</v>
      </c>
      <c r="AV971" s="14" t="s">
        <v>179</v>
      </c>
      <c r="AW971" s="14" t="s">
        <v>37</v>
      </c>
      <c r="AX971" s="14" t="s">
        <v>82</v>
      </c>
      <c r="AY971" s="163" t="s">
        <v>172</v>
      </c>
    </row>
    <row r="972" spans="2:65" s="1" customFormat="1" ht="16.5" customHeight="1">
      <c r="B972" s="33"/>
      <c r="C972" s="131" t="s">
        <v>574</v>
      </c>
      <c r="D972" s="131" t="s">
        <v>174</v>
      </c>
      <c r="E972" s="132" t="s">
        <v>1479</v>
      </c>
      <c r="F972" s="133" t="s">
        <v>1480</v>
      </c>
      <c r="G972" s="134" t="s">
        <v>177</v>
      </c>
      <c r="H972" s="135">
        <v>663.63</v>
      </c>
      <c r="I972" s="136"/>
      <c r="J972" s="137">
        <f>ROUND(I972*H972,2)</f>
        <v>0</v>
      </c>
      <c r="K972" s="133" t="s">
        <v>178</v>
      </c>
      <c r="L972" s="33"/>
      <c r="M972" s="138" t="s">
        <v>19</v>
      </c>
      <c r="N972" s="139" t="s">
        <v>46</v>
      </c>
      <c r="P972" s="140">
        <f>O972*H972</f>
        <v>0</v>
      </c>
      <c r="Q972" s="140">
        <v>0</v>
      </c>
      <c r="R972" s="140">
        <f>Q972*H972</f>
        <v>0</v>
      </c>
      <c r="S972" s="140">
        <v>0</v>
      </c>
      <c r="T972" s="140">
        <f>S972*H972</f>
        <v>0</v>
      </c>
      <c r="U972" s="141" t="s">
        <v>19</v>
      </c>
      <c r="AR972" s="142" t="s">
        <v>179</v>
      </c>
      <c r="AT972" s="142" t="s">
        <v>174</v>
      </c>
      <c r="AU972" s="142" t="s">
        <v>84</v>
      </c>
      <c r="AY972" s="18" t="s">
        <v>172</v>
      </c>
      <c r="BE972" s="143">
        <f>IF(N972="základní",J972,0)</f>
        <v>0</v>
      </c>
      <c r="BF972" s="143">
        <f>IF(N972="snížená",J972,0)</f>
        <v>0</v>
      </c>
      <c r="BG972" s="143">
        <f>IF(N972="zákl. přenesená",J972,0)</f>
        <v>0</v>
      </c>
      <c r="BH972" s="143">
        <f>IF(N972="sníž. přenesená",J972,0)</f>
        <v>0</v>
      </c>
      <c r="BI972" s="143">
        <f>IF(N972="nulová",J972,0)</f>
        <v>0</v>
      </c>
      <c r="BJ972" s="18" t="s">
        <v>82</v>
      </c>
      <c r="BK972" s="143">
        <f>ROUND(I972*H972,2)</f>
        <v>0</v>
      </c>
      <c r="BL972" s="18" t="s">
        <v>179</v>
      </c>
      <c r="BM972" s="142" t="s">
        <v>1481</v>
      </c>
    </row>
    <row r="973" spans="2:65" s="1" customFormat="1">
      <c r="B973" s="33"/>
      <c r="D973" s="144" t="s">
        <v>180</v>
      </c>
      <c r="F973" s="145" t="s">
        <v>1482</v>
      </c>
      <c r="I973" s="146"/>
      <c r="L973" s="33"/>
      <c r="M973" s="147"/>
      <c r="U973" s="54"/>
      <c r="AT973" s="18" t="s">
        <v>180</v>
      </c>
      <c r="AU973" s="18" t="s">
        <v>84</v>
      </c>
    </row>
    <row r="974" spans="2:65" s="12" customFormat="1">
      <c r="B974" s="148"/>
      <c r="D974" s="149" t="s">
        <v>182</v>
      </c>
      <c r="E974" s="150" t="s">
        <v>19</v>
      </c>
      <c r="F974" s="151" t="s">
        <v>1483</v>
      </c>
      <c r="H974" s="150" t="s">
        <v>19</v>
      </c>
      <c r="I974" s="152"/>
      <c r="L974" s="148"/>
      <c r="M974" s="153"/>
      <c r="U974" s="154"/>
      <c r="AT974" s="150" t="s">
        <v>182</v>
      </c>
      <c r="AU974" s="150" t="s">
        <v>84</v>
      </c>
      <c r="AV974" s="12" t="s">
        <v>82</v>
      </c>
      <c r="AW974" s="12" t="s">
        <v>37</v>
      </c>
      <c r="AX974" s="12" t="s">
        <v>75</v>
      </c>
      <c r="AY974" s="150" t="s">
        <v>172</v>
      </c>
    </row>
    <row r="975" spans="2:65" s="12" customFormat="1">
      <c r="B975" s="148"/>
      <c r="D975" s="149" t="s">
        <v>182</v>
      </c>
      <c r="E975" s="150" t="s">
        <v>19</v>
      </c>
      <c r="F975" s="151" t="s">
        <v>244</v>
      </c>
      <c r="H975" s="150" t="s">
        <v>19</v>
      </c>
      <c r="I975" s="152"/>
      <c r="L975" s="148"/>
      <c r="M975" s="153"/>
      <c r="U975" s="154"/>
      <c r="AT975" s="150" t="s">
        <v>182</v>
      </c>
      <c r="AU975" s="150" t="s">
        <v>84</v>
      </c>
      <c r="AV975" s="12" t="s">
        <v>82</v>
      </c>
      <c r="AW975" s="12" t="s">
        <v>37</v>
      </c>
      <c r="AX975" s="12" t="s">
        <v>75</v>
      </c>
      <c r="AY975" s="150" t="s">
        <v>172</v>
      </c>
    </row>
    <row r="976" spans="2:65" s="13" customFormat="1">
      <c r="B976" s="155"/>
      <c r="D976" s="149" t="s">
        <v>182</v>
      </c>
      <c r="E976" s="156" t="s">
        <v>19</v>
      </c>
      <c r="F976" s="157" t="s">
        <v>1484</v>
      </c>
      <c r="H976" s="158">
        <v>37.56</v>
      </c>
      <c r="I976" s="159"/>
      <c r="L976" s="155"/>
      <c r="M976" s="160"/>
      <c r="U976" s="161"/>
      <c r="AT976" s="156" t="s">
        <v>182</v>
      </c>
      <c r="AU976" s="156" t="s">
        <v>84</v>
      </c>
      <c r="AV976" s="13" t="s">
        <v>84</v>
      </c>
      <c r="AW976" s="13" t="s">
        <v>37</v>
      </c>
      <c r="AX976" s="13" t="s">
        <v>75</v>
      </c>
      <c r="AY976" s="156" t="s">
        <v>172</v>
      </c>
    </row>
    <row r="977" spans="2:65" s="15" customFormat="1">
      <c r="B977" s="169"/>
      <c r="D977" s="149" t="s">
        <v>182</v>
      </c>
      <c r="E977" s="170" t="s">
        <v>19</v>
      </c>
      <c r="F977" s="171" t="s">
        <v>248</v>
      </c>
      <c r="H977" s="172">
        <v>37.56</v>
      </c>
      <c r="I977" s="173"/>
      <c r="L977" s="169"/>
      <c r="M977" s="174"/>
      <c r="U977" s="175"/>
      <c r="AT977" s="170" t="s">
        <v>182</v>
      </c>
      <c r="AU977" s="170" t="s">
        <v>84</v>
      </c>
      <c r="AV977" s="15" t="s">
        <v>92</v>
      </c>
      <c r="AW977" s="15" t="s">
        <v>37</v>
      </c>
      <c r="AX977" s="15" t="s">
        <v>75</v>
      </c>
      <c r="AY977" s="170" t="s">
        <v>172</v>
      </c>
    </row>
    <row r="978" spans="2:65" s="12" customFormat="1">
      <c r="B978" s="148"/>
      <c r="D978" s="149" t="s">
        <v>182</v>
      </c>
      <c r="E978" s="150" t="s">
        <v>19</v>
      </c>
      <c r="F978" s="151" t="s">
        <v>249</v>
      </c>
      <c r="H978" s="150" t="s">
        <v>19</v>
      </c>
      <c r="I978" s="152"/>
      <c r="L978" s="148"/>
      <c r="M978" s="153"/>
      <c r="U978" s="154"/>
      <c r="AT978" s="150" t="s">
        <v>182</v>
      </c>
      <c r="AU978" s="150" t="s">
        <v>84</v>
      </c>
      <c r="AV978" s="12" t="s">
        <v>82</v>
      </c>
      <c r="AW978" s="12" t="s">
        <v>37</v>
      </c>
      <c r="AX978" s="12" t="s">
        <v>75</v>
      </c>
      <c r="AY978" s="150" t="s">
        <v>172</v>
      </c>
    </row>
    <row r="979" spans="2:65" s="13" customFormat="1">
      <c r="B979" s="155"/>
      <c r="D979" s="149" t="s">
        <v>182</v>
      </c>
      <c r="E979" s="156" t="s">
        <v>19</v>
      </c>
      <c r="F979" s="157" t="s">
        <v>1485</v>
      </c>
      <c r="H979" s="158">
        <v>196.52</v>
      </c>
      <c r="I979" s="159"/>
      <c r="L979" s="155"/>
      <c r="M979" s="160"/>
      <c r="U979" s="161"/>
      <c r="AT979" s="156" t="s">
        <v>182</v>
      </c>
      <c r="AU979" s="156" t="s">
        <v>84</v>
      </c>
      <c r="AV979" s="13" t="s">
        <v>84</v>
      </c>
      <c r="AW979" s="13" t="s">
        <v>37</v>
      </c>
      <c r="AX979" s="13" t="s">
        <v>75</v>
      </c>
      <c r="AY979" s="156" t="s">
        <v>172</v>
      </c>
    </row>
    <row r="980" spans="2:65" s="13" customFormat="1">
      <c r="B980" s="155"/>
      <c r="D980" s="149" t="s">
        <v>182</v>
      </c>
      <c r="E980" s="156" t="s">
        <v>19</v>
      </c>
      <c r="F980" s="157" t="s">
        <v>1486</v>
      </c>
      <c r="H980" s="158">
        <v>129.4</v>
      </c>
      <c r="I980" s="159"/>
      <c r="L980" s="155"/>
      <c r="M980" s="160"/>
      <c r="U980" s="161"/>
      <c r="AT980" s="156" t="s">
        <v>182</v>
      </c>
      <c r="AU980" s="156" t="s">
        <v>84</v>
      </c>
      <c r="AV980" s="13" t="s">
        <v>84</v>
      </c>
      <c r="AW980" s="13" t="s">
        <v>37</v>
      </c>
      <c r="AX980" s="13" t="s">
        <v>75</v>
      </c>
      <c r="AY980" s="156" t="s">
        <v>172</v>
      </c>
    </row>
    <row r="981" spans="2:65" s="15" customFormat="1">
      <c r="B981" s="169"/>
      <c r="D981" s="149" t="s">
        <v>182</v>
      </c>
      <c r="E981" s="170" t="s">
        <v>19</v>
      </c>
      <c r="F981" s="171" t="s">
        <v>248</v>
      </c>
      <c r="H981" s="172">
        <v>325.92</v>
      </c>
      <c r="I981" s="173"/>
      <c r="L981" s="169"/>
      <c r="M981" s="174"/>
      <c r="U981" s="175"/>
      <c r="AT981" s="170" t="s">
        <v>182</v>
      </c>
      <c r="AU981" s="170" t="s">
        <v>84</v>
      </c>
      <c r="AV981" s="15" t="s">
        <v>92</v>
      </c>
      <c r="AW981" s="15" t="s">
        <v>37</v>
      </c>
      <c r="AX981" s="15" t="s">
        <v>75</v>
      </c>
      <c r="AY981" s="170" t="s">
        <v>172</v>
      </c>
    </row>
    <row r="982" spans="2:65" s="12" customFormat="1">
      <c r="B982" s="148"/>
      <c r="D982" s="149" t="s">
        <v>182</v>
      </c>
      <c r="E982" s="150" t="s">
        <v>19</v>
      </c>
      <c r="F982" s="151" t="s">
        <v>256</v>
      </c>
      <c r="H982" s="150" t="s">
        <v>19</v>
      </c>
      <c r="I982" s="152"/>
      <c r="L982" s="148"/>
      <c r="M982" s="153"/>
      <c r="U982" s="154"/>
      <c r="AT982" s="150" t="s">
        <v>182</v>
      </c>
      <c r="AU982" s="150" t="s">
        <v>84</v>
      </c>
      <c r="AV982" s="12" t="s">
        <v>82</v>
      </c>
      <c r="AW982" s="12" t="s">
        <v>37</v>
      </c>
      <c r="AX982" s="12" t="s">
        <v>75</v>
      </c>
      <c r="AY982" s="150" t="s">
        <v>172</v>
      </c>
    </row>
    <row r="983" spans="2:65" s="13" customFormat="1">
      <c r="B983" s="155"/>
      <c r="D983" s="149" t="s">
        <v>182</v>
      </c>
      <c r="E983" s="156" t="s">
        <v>19</v>
      </c>
      <c r="F983" s="157" t="s">
        <v>1487</v>
      </c>
      <c r="H983" s="158">
        <v>61.55</v>
      </c>
      <c r="I983" s="159"/>
      <c r="L983" s="155"/>
      <c r="M983" s="160"/>
      <c r="U983" s="161"/>
      <c r="AT983" s="156" t="s">
        <v>182</v>
      </c>
      <c r="AU983" s="156" t="s">
        <v>84</v>
      </c>
      <c r="AV983" s="13" t="s">
        <v>84</v>
      </c>
      <c r="AW983" s="13" t="s">
        <v>37</v>
      </c>
      <c r="AX983" s="13" t="s">
        <v>75</v>
      </c>
      <c r="AY983" s="156" t="s">
        <v>172</v>
      </c>
    </row>
    <row r="984" spans="2:65" s="13" customFormat="1">
      <c r="B984" s="155"/>
      <c r="D984" s="149" t="s">
        <v>182</v>
      </c>
      <c r="E984" s="156" t="s">
        <v>19</v>
      </c>
      <c r="F984" s="157" t="s">
        <v>1488</v>
      </c>
      <c r="H984" s="158">
        <v>238.6</v>
      </c>
      <c r="I984" s="159"/>
      <c r="L984" s="155"/>
      <c r="M984" s="160"/>
      <c r="U984" s="161"/>
      <c r="AT984" s="156" t="s">
        <v>182</v>
      </c>
      <c r="AU984" s="156" t="s">
        <v>84</v>
      </c>
      <c r="AV984" s="13" t="s">
        <v>84</v>
      </c>
      <c r="AW984" s="13" t="s">
        <v>37</v>
      </c>
      <c r="AX984" s="13" t="s">
        <v>75</v>
      </c>
      <c r="AY984" s="156" t="s">
        <v>172</v>
      </c>
    </row>
    <row r="985" spans="2:65" s="15" customFormat="1">
      <c r="B985" s="169"/>
      <c r="D985" s="149" t="s">
        <v>182</v>
      </c>
      <c r="E985" s="170" t="s">
        <v>19</v>
      </c>
      <c r="F985" s="171" t="s">
        <v>248</v>
      </c>
      <c r="H985" s="172">
        <v>300.14999999999998</v>
      </c>
      <c r="I985" s="173"/>
      <c r="L985" s="169"/>
      <c r="M985" s="174"/>
      <c r="U985" s="175"/>
      <c r="AT985" s="170" t="s">
        <v>182</v>
      </c>
      <c r="AU985" s="170" t="s">
        <v>84</v>
      </c>
      <c r="AV985" s="15" t="s">
        <v>92</v>
      </c>
      <c r="AW985" s="15" t="s">
        <v>37</v>
      </c>
      <c r="AX985" s="15" t="s">
        <v>75</v>
      </c>
      <c r="AY985" s="170" t="s">
        <v>172</v>
      </c>
    </row>
    <row r="986" spans="2:65" s="14" customFormat="1">
      <c r="B986" s="162"/>
      <c r="D986" s="149" t="s">
        <v>182</v>
      </c>
      <c r="E986" s="163" t="s">
        <v>19</v>
      </c>
      <c r="F986" s="164" t="s">
        <v>185</v>
      </c>
      <c r="H986" s="165">
        <v>663.63</v>
      </c>
      <c r="I986" s="166"/>
      <c r="L986" s="162"/>
      <c r="M986" s="167"/>
      <c r="U986" s="168"/>
      <c r="AT986" s="163" t="s">
        <v>182</v>
      </c>
      <c r="AU986" s="163" t="s">
        <v>84</v>
      </c>
      <c r="AV986" s="14" t="s">
        <v>179</v>
      </c>
      <c r="AW986" s="14" t="s">
        <v>37</v>
      </c>
      <c r="AX986" s="14" t="s">
        <v>82</v>
      </c>
      <c r="AY986" s="163" t="s">
        <v>172</v>
      </c>
    </row>
    <row r="987" spans="2:65" s="1" customFormat="1" ht="24.2" customHeight="1">
      <c r="B987" s="33"/>
      <c r="C987" s="131" t="s">
        <v>1489</v>
      </c>
      <c r="D987" s="131" t="s">
        <v>174</v>
      </c>
      <c r="E987" s="132" t="s">
        <v>1490</v>
      </c>
      <c r="F987" s="133" t="s">
        <v>1491</v>
      </c>
      <c r="G987" s="134" t="s">
        <v>177</v>
      </c>
      <c r="H987" s="135">
        <v>837.96</v>
      </c>
      <c r="I987" s="136"/>
      <c r="J987" s="137">
        <f>ROUND(I987*H987,2)</f>
        <v>0</v>
      </c>
      <c r="K987" s="133" t="s">
        <v>178</v>
      </c>
      <c r="L987" s="33"/>
      <c r="M987" s="138" t="s">
        <v>19</v>
      </c>
      <c r="N987" s="139" t="s">
        <v>46</v>
      </c>
      <c r="P987" s="140">
        <f>O987*H987</f>
        <v>0</v>
      </c>
      <c r="Q987" s="140">
        <v>0</v>
      </c>
      <c r="R987" s="140">
        <f>Q987*H987</f>
        <v>0</v>
      </c>
      <c r="S987" s="140">
        <v>0</v>
      </c>
      <c r="T987" s="140">
        <f>S987*H987</f>
        <v>0</v>
      </c>
      <c r="U987" s="141" t="s">
        <v>19</v>
      </c>
      <c r="AR987" s="142" t="s">
        <v>179</v>
      </c>
      <c r="AT987" s="142" t="s">
        <v>174</v>
      </c>
      <c r="AU987" s="142" t="s">
        <v>84</v>
      </c>
      <c r="AY987" s="18" t="s">
        <v>172</v>
      </c>
      <c r="BE987" s="143">
        <f>IF(N987="základní",J987,0)</f>
        <v>0</v>
      </c>
      <c r="BF987" s="143">
        <f>IF(N987="snížená",J987,0)</f>
        <v>0</v>
      </c>
      <c r="BG987" s="143">
        <f>IF(N987="zákl. přenesená",J987,0)</f>
        <v>0</v>
      </c>
      <c r="BH987" s="143">
        <f>IF(N987="sníž. přenesená",J987,0)</f>
        <v>0</v>
      </c>
      <c r="BI987" s="143">
        <f>IF(N987="nulová",J987,0)</f>
        <v>0</v>
      </c>
      <c r="BJ987" s="18" t="s">
        <v>82</v>
      </c>
      <c r="BK987" s="143">
        <f>ROUND(I987*H987,2)</f>
        <v>0</v>
      </c>
      <c r="BL987" s="18" t="s">
        <v>179</v>
      </c>
      <c r="BM987" s="142" t="s">
        <v>1492</v>
      </c>
    </row>
    <row r="988" spans="2:65" s="1" customFormat="1">
      <c r="B988" s="33"/>
      <c r="D988" s="144" t="s">
        <v>180</v>
      </c>
      <c r="F988" s="145" t="s">
        <v>1493</v>
      </c>
      <c r="I988" s="146"/>
      <c r="L988" s="33"/>
      <c r="M988" s="147"/>
      <c r="U988" s="54"/>
      <c r="AT988" s="18" t="s">
        <v>180</v>
      </c>
      <c r="AU988" s="18" t="s">
        <v>84</v>
      </c>
    </row>
    <row r="989" spans="2:65" s="12" customFormat="1">
      <c r="B989" s="148"/>
      <c r="D989" s="149" t="s">
        <v>182</v>
      </c>
      <c r="E989" s="150" t="s">
        <v>19</v>
      </c>
      <c r="F989" s="151" t="s">
        <v>1483</v>
      </c>
      <c r="H989" s="150" t="s">
        <v>19</v>
      </c>
      <c r="I989" s="152"/>
      <c r="L989" s="148"/>
      <c r="M989" s="153"/>
      <c r="U989" s="154"/>
      <c r="AT989" s="150" t="s">
        <v>182</v>
      </c>
      <c r="AU989" s="150" t="s">
        <v>84</v>
      </c>
      <c r="AV989" s="12" t="s">
        <v>82</v>
      </c>
      <c r="AW989" s="12" t="s">
        <v>37</v>
      </c>
      <c r="AX989" s="12" t="s">
        <v>75</v>
      </c>
      <c r="AY989" s="150" t="s">
        <v>172</v>
      </c>
    </row>
    <row r="990" spans="2:65" s="12" customFormat="1">
      <c r="B990" s="148"/>
      <c r="D990" s="149" t="s">
        <v>182</v>
      </c>
      <c r="E990" s="150" t="s">
        <v>19</v>
      </c>
      <c r="F990" s="151" t="s">
        <v>244</v>
      </c>
      <c r="H990" s="150" t="s">
        <v>19</v>
      </c>
      <c r="I990" s="152"/>
      <c r="L990" s="148"/>
      <c r="M990" s="153"/>
      <c r="U990" s="154"/>
      <c r="AT990" s="150" t="s">
        <v>182</v>
      </c>
      <c r="AU990" s="150" t="s">
        <v>84</v>
      </c>
      <c r="AV990" s="12" t="s">
        <v>82</v>
      </c>
      <c r="AW990" s="12" t="s">
        <v>37</v>
      </c>
      <c r="AX990" s="12" t="s">
        <v>75</v>
      </c>
      <c r="AY990" s="150" t="s">
        <v>172</v>
      </c>
    </row>
    <row r="991" spans="2:65" s="13" customFormat="1">
      <c r="B991" s="155"/>
      <c r="D991" s="149" t="s">
        <v>182</v>
      </c>
      <c r="E991" s="156" t="s">
        <v>19</v>
      </c>
      <c r="F991" s="157" t="s">
        <v>1494</v>
      </c>
      <c r="H991" s="158">
        <v>32.200000000000003</v>
      </c>
      <c r="I991" s="159"/>
      <c r="L991" s="155"/>
      <c r="M991" s="160"/>
      <c r="U991" s="161"/>
      <c r="AT991" s="156" t="s">
        <v>182</v>
      </c>
      <c r="AU991" s="156" t="s">
        <v>84</v>
      </c>
      <c r="AV991" s="13" t="s">
        <v>84</v>
      </c>
      <c r="AW991" s="13" t="s">
        <v>37</v>
      </c>
      <c r="AX991" s="13" t="s">
        <v>75</v>
      </c>
      <c r="AY991" s="156" t="s">
        <v>172</v>
      </c>
    </row>
    <row r="992" spans="2:65" s="15" customFormat="1">
      <c r="B992" s="169"/>
      <c r="D992" s="149" t="s">
        <v>182</v>
      </c>
      <c r="E992" s="170" t="s">
        <v>19</v>
      </c>
      <c r="F992" s="171" t="s">
        <v>248</v>
      </c>
      <c r="H992" s="172">
        <v>32.200000000000003</v>
      </c>
      <c r="I992" s="173"/>
      <c r="L992" s="169"/>
      <c r="M992" s="174"/>
      <c r="U992" s="175"/>
      <c r="AT992" s="170" t="s">
        <v>182</v>
      </c>
      <c r="AU992" s="170" t="s">
        <v>84</v>
      </c>
      <c r="AV992" s="15" t="s">
        <v>92</v>
      </c>
      <c r="AW992" s="15" t="s">
        <v>37</v>
      </c>
      <c r="AX992" s="15" t="s">
        <v>75</v>
      </c>
      <c r="AY992" s="170" t="s">
        <v>172</v>
      </c>
    </row>
    <row r="993" spans="2:65" s="12" customFormat="1">
      <c r="B993" s="148"/>
      <c r="D993" s="149" t="s">
        <v>182</v>
      </c>
      <c r="E993" s="150" t="s">
        <v>19</v>
      </c>
      <c r="F993" s="151" t="s">
        <v>249</v>
      </c>
      <c r="H993" s="150" t="s">
        <v>19</v>
      </c>
      <c r="I993" s="152"/>
      <c r="L993" s="148"/>
      <c r="M993" s="153"/>
      <c r="U993" s="154"/>
      <c r="AT993" s="150" t="s">
        <v>182</v>
      </c>
      <c r="AU993" s="150" t="s">
        <v>84</v>
      </c>
      <c r="AV993" s="12" t="s">
        <v>82</v>
      </c>
      <c r="AW993" s="12" t="s">
        <v>37</v>
      </c>
      <c r="AX993" s="12" t="s">
        <v>75</v>
      </c>
      <c r="AY993" s="150" t="s">
        <v>172</v>
      </c>
    </row>
    <row r="994" spans="2:65" s="13" customFormat="1">
      <c r="B994" s="155"/>
      <c r="D994" s="149" t="s">
        <v>182</v>
      </c>
      <c r="E994" s="156" t="s">
        <v>19</v>
      </c>
      <c r="F994" s="157" t="s">
        <v>1495</v>
      </c>
      <c r="H994" s="158">
        <v>511.86</v>
      </c>
      <c r="I994" s="159"/>
      <c r="L994" s="155"/>
      <c r="M994" s="160"/>
      <c r="U994" s="161"/>
      <c r="AT994" s="156" t="s">
        <v>182</v>
      </c>
      <c r="AU994" s="156" t="s">
        <v>84</v>
      </c>
      <c r="AV994" s="13" t="s">
        <v>84</v>
      </c>
      <c r="AW994" s="13" t="s">
        <v>37</v>
      </c>
      <c r="AX994" s="13" t="s">
        <v>75</v>
      </c>
      <c r="AY994" s="156" t="s">
        <v>172</v>
      </c>
    </row>
    <row r="995" spans="2:65" s="15" customFormat="1">
      <c r="B995" s="169"/>
      <c r="D995" s="149" t="s">
        <v>182</v>
      </c>
      <c r="E995" s="170" t="s">
        <v>19</v>
      </c>
      <c r="F995" s="171" t="s">
        <v>248</v>
      </c>
      <c r="H995" s="172">
        <v>511.86</v>
      </c>
      <c r="I995" s="173"/>
      <c r="L995" s="169"/>
      <c r="M995" s="174"/>
      <c r="U995" s="175"/>
      <c r="AT995" s="170" t="s">
        <v>182</v>
      </c>
      <c r="AU995" s="170" t="s">
        <v>84</v>
      </c>
      <c r="AV995" s="15" t="s">
        <v>92</v>
      </c>
      <c r="AW995" s="15" t="s">
        <v>37</v>
      </c>
      <c r="AX995" s="15" t="s">
        <v>75</v>
      </c>
      <c r="AY995" s="170" t="s">
        <v>172</v>
      </c>
    </row>
    <row r="996" spans="2:65" s="12" customFormat="1">
      <c r="B996" s="148"/>
      <c r="D996" s="149" t="s">
        <v>182</v>
      </c>
      <c r="E996" s="150" t="s">
        <v>19</v>
      </c>
      <c r="F996" s="151" t="s">
        <v>256</v>
      </c>
      <c r="H996" s="150" t="s">
        <v>19</v>
      </c>
      <c r="I996" s="152"/>
      <c r="L996" s="148"/>
      <c r="M996" s="153"/>
      <c r="U996" s="154"/>
      <c r="AT996" s="150" t="s">
        <v>182</v>
      </c>
      <c r="AU996" s="150" t="s">
        <v>84</v>
      </c>
      <c r="AV996" s="12" t="s">
        <v>82</v>
      </c>
      <c r="AW996" s="12" t="s">
        <v>37</v>
      </c>
      <c r="AX996" s="12" t="s">
        <v>75</v>
      </c>
      <c r="AY996" s="150" t="s">
        <v>172</v>
      </c>
    </row>
    <row r="997" spans="2:65" s="13" customFormat="1">
      <c r="B997" s="155"/>
      <c r="D997" s="149" t="s">
        <v>182</v>
      </c>
      <c r="E997" s="156" t="s">
        <v>19</v>
      </c>
      <c r="F997" s="157" t="s">
        <v>1496</v>
      </c>
      <c r="H997" s="158">
        <v>109.2</v>
      </c>
      <c r="I997" s="159"/>
      <c r="L997" s="155"/>
      <c r="M997" s="160"/>
      <c r="U997" s="161"/>
      <c r="AT997" s="156" t="s">
        <v>182</v>
      </c>
      <c r="AU997" s="156" t="s">
        <v>84</v>
      </c>
      <c r="AV997" s="13" t="s">
        <v>84</v>
      </c>
      <c r="AW997" s="13" t="s">
        <v>37</v>
      </c>
      <c r="AX997" s="13" t="s">
        <v>75</v>
      </c>
      <c r="AY997" s="156" t="s">
        <v>172</v>
      </c>
    </row>
    <row r="998" spans="2:65" s="13" customFormat="1">
      <c r="B998" s="155"/>
      <c r="D998" s="149" t="s">
        <v>182</v>
      </c>
      <c r="E998" s="156" t="s">
        <v>19</v>
      </c>
      <c r="F998" s="157" t="s">
        <v>1497</v>
      </c>
      <c r="H998" s="158">
        <v>184.7</v>
      </c>
      <c r="I998" s="159"/>
      <c r="L998" s="155"/>
      <c r="M998" s="160"/>
      <c r="U998" s="161"/>
      <c r="AT998" s="156" t="s">
        <v>182</v>
      </c>
      <c r="AU998" s="156" t="s">
        <v>84</v>
      </c>
      <c r="AV998" s="13" t="s">
        <v>84</v>
      </c>
      <c r="AW998" s="13" t="s">
        <v>37</v>
      </c>
      <c r="AX998" s="13" t="s">
        <v>75</v>
      </c>
      <c r="AY998" s="156" t="s">
        <v>172</v>
      </c>
    </row>
    <row r="999" spans="2:65" s="15" customFormat="1">
      <c r="B999" s="169"/>
      <c r="D999" s="149" t="s">
        <v>182</v>
      </c>
      <c r="E999" s="170" t="s">
        <v>19</v>
      </c>
      <c r="F999" s="171" t="s">
        <v>248</v>
      </c>
      <c r="H999" s="172">
        <v>293.89999999999998</v>
      </c>
      <c r="I999" s="173"/>
      <c r="L999" s="169"/>
      <c r="M999" s="174"/>
      <c r="U999" s="175"/>
      <c r="AT999" s="170" t="s">
        <v>182</v>
      </c>
      <c r="AU999" s="170" t="s">
        <v>84</v>
      </c>
      <c r="AV999" s="15" t="s">
        <v>92</v>
      </c>
      <c r="AW999" s="15" t="s">
        <v>37</v>
      </c>
      <c r="AX999" s="15" t="s">
        <v>75</v>
      </c>
      <c r="AY999" s="170" t="s">
        <v>172</v>
      </c>
    </row>
    <row r="1000" spans="2:65" s="14" customFormat="1">
      <c r="B1000" s="162"/>
      <c r="D1000" s="149" t="s">
        <v>182</v>
      </c>
      <c r="E1000" s="163" t="s">
        <v>19</v>
      </c>
      <c r="F1000" s="164" t="s">
        <v>185</v>
      </c>
      <c r="H1000" s="165">
        <v>837.96</v>
      </c>
      <c r="I1000" s="166"/>
      <c r="L1000" s="162"/>
      <c r="M1000" s="167"/>
      <c r="U1000" s="168"/>
      <c r="AT1000" s="163" t="s">
        <v>182</v>
      </c>
      <c r="AU1000" s="163" t="s">
        <v>84</v>
      </c>
      <c r="AV1000" s="14" t="s">
        <v>179</v>
      </c>
      <c r="AW1000" s="14" t="s">
        <v>37</v>
      </c>
      <c r="AX1000" s="14" t="s">
        <v>82</v>
      </c>
      <c r="AY1000" s="163" t="s">
        <v>172</v>
      </c>
    </row>
    <row r="1001" spans="2:65" s="1" customFormat="1" ht="16.5" customHeight="1">
      <c r="B1001" s="33"/>
      <c r="C1001" s="131" t="s">
        <v>578</v>
      </c>
      <c r="D1001" s="131" t="s">
        <v>174</v>
      </c>
      <c r="E1001" s="132" t="s">
        <v>1498</v>
      </c>
      <c r="F1001" s="133" t="s">
        <v>1499</v>
      </c>
      <c r="G1001" s="134" t="s">
        <v>177</v>
      </c>
      <c r="H1001" s="135">
        <v>626.07000000000005</v>
      </c>
      <c r="I1001" s="136"/>
      <c r="J1001" s="137">
        <f>ROUND(I1001*H1001,2)</f>
        <v>0</v>
      </c>
      <c r="K1001" s="133" t="s">
        <v>178</v>
      </c>
      <c r="L1001" s="33"/>
      <c r="M1001" s="138" t="s">
        <v>19</v>
      </c>
      <c r="N1001" s="139" t="s">
        <v>46</v>
      </c>
      <c r="P1001" s="140">
        <f>O1001*H1001</f>
        <v>0</v>
      </c>
      <c r="Q1001" s="140">
        <v>0</v>
      </c>
      <c r="R1001" s="140">
        <f>Q1001*H1001</f>
        <v>0</v>
      </c>
      <c r="S1001" s="140">
        <v>0</v>
      </c>
      <c r="T1001" s="140">
        <f>S1001*H1001</f>
        <v>0</v>
      </c>
      <c r="U1001" s="141" t="s">
        <v>19</v>
      </c>
      <c r="AR1001" s="142" t="s">
        <v>179</v>
      </c>
      <c r="AT1001" s="142" t="s">
        <v>174</v>
      </c>
      <c r="AU1001" s="142" t="s">
        <v>84</v>
      </c>
      <c r="AY1001" s="18" t="s">
        <v>172</v>
      </c>
      <c r="BE1001" s="143">
        <f>IF(N1001="základní",J1001,0)</f>
        <v>0</v>
      </c>
      <c r="BF1001" s="143">
        <f>IF(N1001="snížená",J1001,0)</f>
        <v>0</v>
      </c>
      <c r="BG1001" s="143">
        <f>IF(N1001="zákl. přenesená",J1001,0)</f>
        <v>0</v>
      </c>
      <c r="BH1001" s="143">
        <f>IF(N1001="sníž. přenesená",J1001,0)</f>
        <v>0</v>
      </c>
      <c r="BI1001" s="143">
        <f>IF(N1001="nulová",J1001,0)</f>
        <v>0</v>
      </c>
      <c r="BJ1001" s="18" t="s">
        <v>82</v>
      </c>
      <c r="BK1001" s="143">
        <f>ROUND(I1001*H1001,2)</f>
        <v>0</v>
      </c>
      <c r="BL1001" s="18" t="s">
        <v>179</v>
      </c>
      <c r="BM1001" s="142" t="s">
        <v>1500</v>
      </c>
    </row>
    <row r="1002" spans="2:65" s="1" customFormat="1">
      <c r="B1002" s="33"/>
      <c r="D1002" s="144" t="s">
        <v>180</v>
      </c>
      <c r="F1002" s="145" t="s">
        <v>1501</v>
      </c>
      <c r="I1002" s="146"/>
      <c r="L1002" s="33"/>
      <c r="M1002" s="147"/>
      <c r="U1002" s="54"/>
      <c r="AT1002" s="18" t="s">
        <v>180</v>
      </c>
      <c r="AU1002" s="18" t="s">
        <v>84</v>
      </c>
    </row>
    <row r="1003" spans="2:65" s="12" customFormat="1">
      <c r="B1003" s="148"/>
      <c r="D1003" s="149" t="s">
        <v>182</v>
      </c>
      <c r="E1003" s="150" t="s">
        <v>19</v>
      </c>
      <c r="F1003" s="151" t="s">
        <v>1502</v>
      </c>
      <c r="H1003" s="150" t="s">
        <v>19</v>
      </c>
      <c r="I1003" s="152"/>
      <c r="L1003" s="148"/>
      <c r="M1003" s="153"/>
      <c r="U1003" s="154"/>
      <c r="AT1003" s="150" t="s">
        <v>182</v>
      </c>
      <c r="AU1003" s="150" t="s">
        <v>84</v>
      </c>
      <c r="AV1003" s="12" t="s">
        <v>82</v>
      </c>
      <c r="AW1003" s="12" t="s">
        <v>37</v>
      </c>
      <c r="AX1003" s="12" t="s">
        <v>75</v>
      </c>
      <c r="AY1003" s="150" t="s">
        <v>172</v>
      </c>
    </row>
    <row r="1004" spans="2:65" s="12" customFormat="1">
      <c r="B1004" s="148"/>
      <c r="D1004" s="149" t="s">
        <v>182</v>
      </c>
      <c r="E1004" s="150" t="s">
        <v>19</v>
      </c>
      <c r="F1004" s="151" t="s">
        <v>249</v>
      </c>
      <c r="H1004" s="150" t="s">
        <v>19</v>
      </c>
      <c r="I1004" s="152"/>
      <c r="L1004" s="148"/>
      <c r="M1004" s="153"/>
      <c r="U1004" s="154"/>
      <c r="AT1004" s="150" t="s">
        <v>182</v>
      </c>
      <c r="AU1004" s="150" t="s">
        <v>84</v>
      </c>
      <c r="AV1004" s="12" t="s">
        <v>82</v>
      </c>
      <c r="AW1004" s="12" t="s">
        <v>37</v>
      </c>
      <c r="AX1004" s="12" t="s">
        <v>75</v>
      </c>
      <c r="AY1004" s="150" t="s">
        <v>172</v>
      </c>
    </row>
    <row r="1005" spans="2:65" s="13" customFormat="1">
      <c r="B1005" s="155"/>
      <c r="D1005" s="149" t="s">
        <v>182</v>
      </c>
      <c r="E1005" s="156" t="s">
        <v>19</v>
      </c>
      <c r="F1005" s="157" t="s">
        <v>1485</v>
      </c>
      <c r="H1005" s="158">
        <v>196.52</v>
      </c>
      <c r="I1005" s="159"/>
      <c r="L1005" s="155"/>
      <c r="M1005" s="160"/>
      <c r="U1005" s="161"/>
      <c r="AT1005" s="156" t="s">
        <v>182</v>
      </c>
      <c r="AU1005" s="156" t="s">
        <v>84</v>
      </c>
      <c r="AV1005" s="13" t="s">
        <v>84</v>
      </c>
      <c r="AW1005" s="13" t="s">
        <v>37</v>
      </c>
      <c r="AX1005" s="13" t="s">
        <v>75</v>
      </c>
      <c r="AY1005" s="156" t="s">
        <v>172</v>
      </c>
    </row>
    <row r="1006" spans="2:65" s="13" customFormat="1">
      <c r="B1006" s="155"/>
      <c r="D1006" s="149" t="s">
        <v>182</v>
      </c>
      <c r="E1006" s="156" t="s">
        <v>19</v>
      </c>
      <c r="F1006" s="157" t="s">
        <v>1486</v>
      </c>
      <c r="H1006" s="158">
        <v>129.4</v>
      </c>
      <c r="I1006" s="159"/>
      <c r="L1006" s="155"/>
      <c r="M1006" s="160"/>
      <c r="U1006" s="161"/>
      <c r="AT1006" s="156" t="s">
        <v>182</v>
      </c>
      <c r="AU1006" s="156" t="s">
        <v>84</v>
      </c>
      <c r="AV1006" s="13" t="s">
        <v>84</v>
      </c>
      <c r="AW1006" s="13" t="s">
        <v>37</v>
      </c>
      <c r="AX1006" s="13" t="s">
        <v>75</v>
      </c>
      <c r="AY1006" s="156" t="s">
        <v>172</v>
      </c>
    </row>
    <row r="1007" spans="2:65" s="15" customFormat="1">
      <c r="B1007" s="169"/>
      <c r="D1007" s="149" t="s">
        <v>182</v>
      </c>
      <c r="E1007" s="170" t="s">
        <v>19</v>
      </c>
      <c r="F1007" s="171" t="s">
        <v>248</v>
      </c>
      <c r="H1007" s="172">
        <v>325.92</v>
      </c>
      <c r="I1007" s="173"/>
      <c r="L1007" s="169"/>
      <c r="M1007" s="174"/>
      <c r="U1007" s="175"/>
      <c r="AT1007" s="170" t="s">
        <v>182</v>
      </c>
      <c r="AU1007" s="170" t="s">
        <v>84</v>
      </c>
      <c r="AV1007" s="15" t="s">
        <v>92</v>
      </c>
      <c r="AW1007" s="15" t="s">
        <v>37</v>
      </c>
      <c r="AX1007" s="15" t="s">
        <v>75</v>
      </c>
      <c r="AY1007" s="170" t="s">
        <v>172</v>
      </c>
    </row>
    <row r="1008" spans="2:65" s="12" customFormat="1">
      <c r="B1008" s="148"/>
      <c r="D1008" s="149" t="s">
        <v>182</v>
      </c>
      <c r="E1008" s="150" t="s">
        <v>19</v>
      </c>
      <c r="F1008" s="151" t="s">
        <v>256</v>
      </c>
      <c r="H1008" s="150" t="s">
        <v>19</v>
      </c>
      <c r="I1008" s="152"/>
      <c r="L1008" s="148"/>
      <c r="M1008" s="153"/>
      <c r="U1008" s="154"/>
      <c r="AT1008" s="150" t="s">
        <v>182</v>
      </c>
      <c r="AU1008" s="150" t="s">
        <v>84</v>
      </c>
      <c r="AV1008" s="12" t="s">
        <v>82</v>
      </c>
      <c r="AW1008" s="12" t="s">
        <v>37</v>
      </c>
      <c r="AX1008" s="12" t="s">
        <v>75</v>
      </c>
      <c r="AY1008" s="150" t="s">
        <v>172</v>
      </c>
    </row>
    <row r="1009" spans="2:65" s="13" customFormat="1">
      <c r="B1009" s="155"/>
      <c r="D1009" s="149" t="s">
        <v>182</v>
      </c>
      <c r="E1009" s="156" t="s">
        <v>19</v>
      </c>
      <c r="F1009" s="157" t="s">
        <v>1487</v>
      </c>
      <c r="H1009" s="158">
        <v>61.55</v>
      </c>
      <c r="I1009" s="159"/>
      <c r="L1009" s="155"/>
      <c r="M1009" s="160"/>
      <c r="U1009" s="161"/>
      <c r="AT1009" s="156" t="s">
        <v>182</v>
      </c>
      <c r="AU1009" s="156" t="s">
        <v>84</v>
      </c>
      <c r="AV1009" s="13" t="s">
        <v>84</v>
      </c>
      <c r="AW1009" s="13" t="s">
        <v>37</v>
      </c>
      <c r="AX1009" s="13" t="s">
        <v>75</v>
      </c>
      <c r="AY1009" s="156" t="s">
        <v>172</v>
      </c>
    </row>
    <row r="1010" spans="2:65" s="13" customFormat="1">
      <c r="B1010" s="155"/>
      <c r="D1010" s="149" t="s">
        <v>182</v>
      </c>
      <c r="E1010" s="156" t="s">
        <v>19</v>
      </c>
      <c r="F1010" s="157" t="s">
        <v>1488</v>
      </c>
      <c r="H1010" s="158">
        <v>238.6</v>
      </c>
      <c r="I1010" s="159"/>
      <c r="L1010" s="155"/>
      <c r="M1010" s="160"/>
      <c r="U1010" s="161"/>
      <c r="AT1010" s="156" t="s">
        <v>182</v>
      </c>
      <c r="AU1010" s="156" t="s">
        <v>84</v>
      </c>
      <c r="AV1010" s="13" t="s">
        <v>84</v>
      </c>
      <c r="AW1010" s="13" t="s">
        <v>37</v>
      </c>
      <c r="AX1010" s="13" t="s">
        <v>75</v>
      </c>
      <c r="AY1010" s="156" t="s">
        <v>172</v>
      </c>
    </row>
    <row r="1011" spans="2:65" s="15" customFormat="1">
      <c r="B1011" s="169"/>
      <c r="D1011" s="149" t="s">
        <v>182</v>
      </c>
      <c r="E1011" s="170" t="s">
        <v>19</v>
      </c>
      <c r="F1011" s="171" t="s">
        <v>248</v>
      </c>
      <c r="H1011" s="172">
        <v>300.14999999999998</v>
      </c>
      <c r="I1011" s="173"/>
      <c r="L1011" s="169"/>
      <c r="M1011" s="174"/>
      <c r="U1011" s="175"/>
      <c r="AT1011" s="170" t="s">
        <v>182</v>
      </c>
      <c r="AU1011" s="170" t="s">
        <v>84</v>
      </c>
      <c r="AV1011" s="15" t="s">
        <v>92</v>
      </c>
      <c r="AW1011" s="15" t="s">
        <v>37</v>
      </c>
      <c r="AX1011" s="15" t="s">
        <v>75</v>
      </c>
      <c r="AY1011" s="170" t="s">
        <v>172</v>
      </c>
    </row>
    <row r="1012" spans="2:65" s="14" customFormat="1">
      <c r="B1012" s="162"/>
      <c r="D1012" s="149" t="s">
        <v>182</v>
      </c>
      <c r="E1012" s="163" t="s">
        <v>19</v>
      </c>
      <c r="F1012" s="164" t="s">
        <v>185</v>
      </c>
      <c r="H1012" s="165">
        <v>626.07000000000005</v>
      </c>
      <c r="I1012" s="166"/>
      <c r="L1012" s="162"/>
      <c r="M1012" s="167"/>
      <c r="U1012" s="168"/>
      <c r="AT1012" s="163" t="s">
        <v>182</v>
      </c>
      <c r="AU1012" s="163" t="s">
        <v>84</v>
      </c>
      <c r="AV1012" s="14" t="s">
        <v>179</v>
      </c>
      <c r="AW1012" s="14" t="s">
        <v>37</v>
      </c>
      <c r="AX1012" s="14" t="s">
        <v>82</v>
      </c>
      <c r="AY1012" s="163" t="s">
        <v>172</v>
      </c>
    </row>
    <row r="1013" spans="2:65" s="1" customFormat="1" ht="24.2" customHeight="1">
      <c r="B1013" s="33"/>
      <c r="C1013" s="131" t="s">
        <v>1503</v>
      </c>
      <c r="D1013" s="131" t="s">
        <v>174</v>
      </c>
      <c r="E1013" s="132" t="s">
        <v>1504</v>
      </c>
      <c r="F1013" s="133" t="s">
        <v>1505</v>
      </c>
      <c r="G1013" s="134" t="s">
        <v>337</v>
      </c>
      <c r="H1013" s="135">
        <v>405.8</v>
      </c>
      <c r="I1013" s="136"/>
      <c r="J1013" s="137">
        <f>ROUND(I1013*H1013,2)</f>
        <v>0</v>
      </c>
      <c r="K1013" s="133" t="s">
        <v>178</v>
      </c>
      <c r="L1013" s="33"/>
      <c r="M1013" s="138" t="s">
        <v>19</v>
      </c>
      <c r="N1013" s="139" t="s">
        <v>46</v>
      </c>
      <c r="P1013" s="140">
        <f>O1013*H1013</f>
        <v>0</v>
      </c>
      <c r="Q1013" s="140">
        <v>0</v>
      </c>
      <c r="R1013" s="140">
        <f>Q1013*H1013</f>
        <v>0</v>
      </c>
      <c r="S1013" s="140">
        <v>0</v>
      </c>
      <c r="T1013" s="140">
        <f>S1013*H1013</f>
        <v>0</v>
      </c>
      <c r="U1013" s="141" t="s">
        <v>19</v>
      </c>
      <c r="AR1013" s="142" t="s">
        <v>179</v>
      </c>
      <c r="AT1013" s="142" t="s">
        <v>174</v>
      </c>
      <c r="AU1013" s="142" t="s">
        <v>84</v>
      </c>
      <c r="AY1013" s="18" t="s">
        <v>172</v>
      </c>
      <c r="BE1013" s="143">
        <f>IF(N1013="základní",J1013,0)</f>
        <v>0</v>
      </c>
      <c r="BF1013" s="143">
        <f>IF(N1013="snížená",J1013,0)</f>
        <v>0</v>
      </c>
      <c r="BG1013" s="143">
        <f>IF(N1013="zákl. přenesená",J1013,0)</f>
        <v>0</v>
      </c>
      <c r="BH1013" s="143">
        <f>IF(N1013="sníž. přenesená",J1013,0)</f>
        <v>0</v>
      </c>
      <c r="BI1013" s="143">
        <f>IF(N1013="nulová",J1013,0)</f>
        <v>0</v>
      </c>
      <c r="BJ1013" s="18" t="s">
        <v>82</v>
      </c>
      <c r="BK1013" s="143">
        <f>ROUND(I1013*H1013,2)</f>
        <v>0</v>
      </c>
      <c r="BL1013" s="18" t="s">
        <v>179</v>
      </c>
      <c r="BM1013" s="142" t="s">
        <v>1506</v>
      </c>
    </row>
    <row r="1014" spans="2:65" s="1" customFormat="1">
      <c r="B1014" s="33"/>
      <c r="D1014" s="144" t="s">
        <v>180</v>
      </c>
      <c r="F1014" s="145" t="s">
        <v>1507</v>
      </c>
      <c r="I1014" s="146"/>
      <c r="L1014" s="33"/>
      <c r="M1014" s="147"/>
      <c r="U1014" s="54"/>
      <c r="AT1014" s="18" t="s">
        <v>180</v>
      </c>
      <c r="AU1014" s="18" t="s">
        <v>84</v>
      </c>
    </row>
    <row r="1015" spans="2:65" s="12" customFormat="1">
      <c r="B1015" s="148"/>
      <c r="D1015" s="149" t="s">
        <v>182</v>
      </c>
      <c r="E1015" s="150" t="s">
        <v>19</v>
      </c>
      <c r="F1015" s="151" t="s">
        <v>1483</v>
      </c>
      <c r="H1015" s="150" t="s">
        <v>19</v>
      </c>
      <c r="I1015" s="152"/>
      <c r="L1015" s="148"/>
      <c r="M1015" s="153"/>
      <c r="U1015" s="154"/>
      <c r="AT1015" s="150" t="s">
        <v>182</v>
      </c>
      <c r="AU1015" s="150" t="s">
        <v>84</v>
      </c>
      <c r="AV1015" s="12" t="s">
        <v>82</v>
      </c>
      <c r="AW1015" s="12" t="s">
        <v>37</v>
      </c>
      <c r="AX1015" s="12" t="s">
        <v>75</v>
      </c>
      <c r="AY1015" s="150" t="s">
        <v>172</v>
      </c>
    </row>
    <row r="1016" spans="2:65" s="13" customFormat="1">
      <c r="B1016" s="155"/>
      <c r="D1016" s="149" t="s">
        <v>182</v>
      </c>
      <c r="E1016" s="156" t="s">
        <v>19</v>
      </c>
      <c r="F1016" s="157" t="s">
        <v>1508</v>
      </c>
      <c r="H1016" s="158">
        <v>131.52000000000001</v>
      </c>
      <c r="I1016" s="159"/>
      <c r="L1016" s="155"/>
      <c r="M1016" s="160"/>
      <c r="U1016" s="161"/>
      <c r="AT1016" s="156" t="s">
        <v>182</v>
      </c>
      <c r="AU1016" s="156" t="s">
        <v>84</v>
      </c>
      <c r="AV1016" s="13" t="s">
        <v>84</v>
      </c>
      <c r="AW1016" s="13" t="s">
        <v>37</v>
      </c>
      <c r="AX1016" s="13" t="s">
        <v>75</v>
      </c>
      <c r="AY1016" s="156" t="s">
        <v>172</v>
      </c>
    </row>
    <row r="1017" spans="2:65" s="13" customFormat="1">
      <c r="B1017" s="155"/>
      <c r="D1017" s="149" t="s">
        <v>182</v>
      </c>
      <c r="E1017" s="156" t="s">
        <v>19</v>
      </c>
      <c r="F1017" s="157" t="s">
        <v>1509</v>
      </c>
      <c r="H1017" s="158">
        <v>169</v>
      </c>
      <c r="I1017" s="159"/>
      <c r="L1017" s="155"/>
      <c r="M1017" s="160"/>
      <c r="U1017" s="161"/>
      <c r="AT1017" s="156" t="s">
        <v>182</v>
      </c>
      <c r="AU1017" s="156" t="s">
        <v>84</v>
      </c>
      <c r="AV1017" s="13" t="s">
        <v>84</v>
      </c>
      <c r="AW1017" s="13" t="s">
        <v>37</v>
      </c>
      <c r="AX1017" s="13" t="s">
        <v>75</v>
      </c>
      <c r="AY1017" s="156" t="s">
        <v>172</v>
      </c>
    </row>
    <row r="1018" spans="2:65" s="13" customFormat="1">
      <c r="B1018" s="155"/>
      <c r="D1018" s="149" t="s">
        <v>182</v>
      </c>
      <c r="E1018" s="156" t="s">
        <v>19</v>
      </c>
      <c r="F1018" s="157" t="s">
        <v>1510</v>
      </c>
      <c r="H1018" s="158">
        <v>105.28</v>
      </c>
      <c r="I1018" s="159"/>
      <c r="L1018" s="155"/>
      <c r="M1018" s="160"/>
      <c r="U1018" s="161"/>
      <c r="AT1018" s="156" t="s">
        <v>182</v>
      </c>
      <c r="AU1018" s="156" t="s">
        <v>84</v>
      </c>
      <c r="AV1018" s="13" t="s">
        <v>84</v>
      </c>
      <c r="AW1018" s="13" t="s">
        <v>37</v>
      </c>
      <c r="AX1018" s="13" t="s">
        <v>75</v>
      </c>
      <c r="AY1018" s="156" t="s">
        <v>172</v>
      </c>
    </row>
    <row r="1019" spans="2:65" s="14" customFormat="1">
      <c r="B1019" s="162"/>
      <c r="D1019" s="149" t="s">
        <v>182</v>
      </c>
      <c r="E1019" s="163" t="s">
        <v>19</v>
      </c>
      <c r="F1019" s="164" t="s">
        <v>185</v>
      </c>
      <c r="H1019" s="165">
        <v>405.8</v>
      </c>
      <c r="I1019" s="166"/>
      <c r="L1019" s="162"/>
      <c r="M1019" s="167"/>
      <c r="U1019" s="168"/>
      <c r="AT1019" s="163" t="s">
        <v>182</v>
      </c>
      <c r="AU1019" s="163" t="s">
        <v>84</v>
      </c>
      <c r="AV1019" s="14" t="s">
        <v>179</v>
      </c>
      <c r="AW1019" s="14" t="s">
        <v>37</v>
      </c>
      <c r="AX1019" s="14" t="s">
        <v>82</v>
      </c>
      <c r="AY1019" s="163" t="s">
        <v>172</v>
      </c>
    </row>
    <row r="1020" spans="2:65" s="1" customFormat="1" ht="24.2" customHeight="1">
      <c r="B1020" s="33"/>
      <c r="C1020" s="131" t="s">
        <v>583</v>
      </c>
      <c r="D1020" s="131" t="s">
        <v>174</v>
      </c>
      <c r="E1020" s="132" t="s">
        <v>1511</v>
      </c>
      <c r="F1020" s="133" t="s">
        <v>1512</v>
      </c>
      <c r="G1020" s="134" t="s">
        <v>460</v>
      </c>
      <c r="H1020" s="135">
        <v>33</v>
      </c>
      <c r="I1020" s="136"/>
      <c r="J1020" s="137">
        <f>ROUND(I1020*H1020,2)</f>
        <v>0</v>
      </c>
      <c r="K1020" s="133" t="s">
        <v>178</v>
      </c>
      <c r="L1020" s="33"/>
      <c r="M1020" s="138" t="s">
        <v>19</v>
      </c>
      <c r="N1020" s="139" t="s">
        <v>46</v>
      </c>
      <c r="P1020" s="140">
        <f>O1020*H1020</f>
        <v>0</v>
      </c>
      <c r="Q1020" s="140">
        <v>0</v>
      </c>
      <c r="R1020" s="140">
        <f>Q1020*H1020</f>
        <v>0</v>
      </c>
      <c r="S1020" s="140">
        <v>0</v>
      </c>
      <c r="T1020" s="140">
        <f>S1020*H1020</f>
        <v>0</v>
      </c>
      <c r="U1020" s="141" t="s">
        <v>19</v>
      </c>
      <c r="AR1020" s="142" t="s">
        <v>179</v>
      </c>
      <c r="AT1020" s="142" t="s">
        <v>174</v>
      </c>
      <c r="AU1020" s="142" t="s">
        <v>84</v>
      </c>
      <c r="AY1020" s="18" t="s">
        <v>172</v>
      </c>
      <c r="BE1020" s="143">
        <f>IF(N1020="základní",J1020,0)</f>
        <v>0</v>
      </c>
      <c r="BF1020" s="143">
        <f>IF(N1020="snížená",J1020,0)</f>
        <v>0</v>
      </c>
      <c r="BG1020" s="143">
        <f>IF(N1020="zákl. přenesená",J1020,0)</f>
        <v>0</v>
      </c>
      <c r="BH1020" s="143">
        <f>IF(N1020="sníž. přenesená",J1020,0)</f>
        <v>0</v>
      </c>
      <c r="BI1020" s="143">
        <f>IF(N1020="nulová",J1020,0)</f>
        <v>0</v>
      </c>
      <c r="BJ1020" s="18" t="s">
        <v>82</v>
      </c>
      <c r="BK1020" s="143">
        <f>ROUND(I1020*H1020,2)</f>
        <v>0</v>
      </c>
      <c r="BL1020" s="18" t="s">
        <v>179</v>
      </c>
      <c r="BM1020" s="142" t="s">
        <v>1513</v>
      </c>
    </row>
    <row r="1021" spans="2:65" s="1" customFormat="1">
      <c r="B1021" s="33"/>
      <c r="D1021" s="144" t="s">
        <v>180</v>
      </c>
      <c r="F1021" s="145" t="s">
        <v>1514</v>
      </c>
      <c r="I1021" s="146"/>
      <c r="L1021" s="33"/>
      <c r="M1021" s="147"/>
      <c r="U1021" s="54"/>
      <c r="AT1021" s="18" t="s">
        <v>180</v>
      </c>
      <c r="AU1021" s="18" t="s">
        <v>84</v>
      </c>
    </row>
    <row r="1022" spans="2:65" s="12" customFormat="1">
      <c r="B1022" s="148"/>
      <c r="D1022" s="149" t="s">
        <v>182</v>
      </c>
      <c r="E1022" s="150" t="s">
        <v>19</v>
      </c>
      <c r="F1022" s="151" t="s">
        <v>1483</v>
      </c>
      <c r="H1022" s="150" t="s">
        <v>19</v>
      </c>
      <c r="I1022" s="152"/>
      <c r="L1022" s="148"/>
      <c r="M1022" s="153"/>
      <c r="U1022" s="154"/>
      <c r="AT1022" s="150" t="s">
        <v>182</v>
      </c>
      <c r="AU1022" s="150" t="s">
        <v>84</v>
      </c>
      <c r="AV1022" s="12" t="s">
        <v>82</v>
      </c>
      <c r="AW1022" s="12" t="s">
        <v>37</v>
      </c>
      <c r="AX1022" s="12" t="s">
        <v>75</v>
      </c>
      <c r="AY1022" s="150" t="s">
        <v>172</v>
      </c>
    </row>
    <row r="1023" spans="2:65" s="13" customFormat="1">
      <c r="B1023" s="155"/>
      <c r="D1023" s="149" t="s">
        <v>182</v>
      </c>
      <c r="E1023" s="156" t="s">
        <v>19</v>
      </c>
      <c r="F1023" s="157" t="s">
        <v>1515</v>
      </c>
      <c r="H1023" s="158">
        <v>14</v>
      </c>
      <c r="I1023" s="159"/>
      <c r="L1023" s="155"/>
      <c r="M1023" s="160"/>
      <c r="U1023" s="161"/>
      <c r="AT1023" s="156" t="s">
        <v>182</v>
      </c>
      <c r="AU1023" s="156" t="s">
        <v>84</v>
      </c>
      <c r="AV1023" s="13" t="s">
        <v>84</v>
      </c>
      <c r="AW1023" s="13" t="s">
        <v>37</v>
      </c>
      <c r="AX1023" s="13" t="s">
        <v>75</v>
      </c>
      <c r="AY1023" s="156" t="s">
        <v>172</v>
      </c>
    </row>
    <row r="1024" spans="2:65" s="13" customFormat="1">
      <c r="B1024" s="155"/>
      <c r="D1024" s="149" t="s">
        <v>182</v>
      </c>
      <c r="E1024" s="156" t="s">
        <v>19</v>
      </c>
      <c r="F1024" s="157" t="s">
        <v>1516</v>
      </c>
      <c r="H1024" s="158">
        <v>19</v>
      </c>
      <c r="I1024" s="159"/>
      <c r="L1024" s="155"/>
      <c r="M1024" s="160"/>
      <c r="U1024" s="161"/>
      <c r="AT1024" s="156" t="s">
        <v>182</v>
      </c>
      <c r="AU1024" s="156" t="s">
        <v>84</v>
      </c>
      <c r="AV1024" s="13" t="s">
        <v>84</v>
      </c>
      <c r="AW1024" s="13" t="s">
        <v>37</v>
      </c>
      <c r="AX1024" s="13" t="s">
        <v>75</v>
      </c>
      <c r="AY1024" s="156" t="s">
        <v>172</v>
      </c>
    </row>
    <row r="1025" spans="2:65" s="14" customFormat="1">
      <c r="B1025" s="162"/>
      <c r="D1025" s="149" t="s">
        <v>182</v>
      </c>
      <c r="E1025" s="163" t="s">
        <v>19</v>
      </c>
      <c r="F1025" s="164" t="s">
        <v>185</v>
      </c>
      <c r="H1025" s="165">
        <v>33</v>
      </c>
      <c r="I1025" s="166"/>
      <c r="L1025" s="162"/>
      <c r="M1025" s="167"/>
      <c r="U1025" s="168"/>
      <c r="AT1025" s="163" t="s">
        <v>182</v>
      </c>
      <c r="AU1025" s="163" t="s">
        <v>84</v>
      </c>
      <c r="AV1025" s="14" t="s">
        <v>179</v>
      </c>
      <c r="AW1025" s="14" t="s">
        <v>37</v>
      </c>
      <c r="AX1025" s="14" t="s">
        <v>82</v>
      </c>
      <c r="AY1025" s="163" t="s">
        <v>172</v>
      </c>
    </row>
    <row r="1026" spans="2:65" s="1" customFormat="1" ht="16.5" customHeight="1">
      <c r="B1026" s="33"/>
      <c r="C1026" s="179" t="s">
        <v>1517</v>
      </c>
      <c r="D1026" s="179" t="s">
        <v>836</v>
      </c>
      <c r="E1026" s="180" t="s">
        <v>1518</v>
      </c>
      <c r="F1026" s="181" t="s">
        <v>1519</v>
      </c>
      <c r="G1026" s="182" t="s">
        <v>460</v>
      </c>
      <c r="H1026" s="183">
        <v>30</v>
      </c>
      <c r="I1026" s="184"/>
      <c r="J1026" s="185">
        <f>ROUND(I1026*H1026,2)</f>
        <v>0</v>
      </c>
      <c r="K1026" s="181" t="s">
        <v>178</v>
      </c>
      <c r="L1026" s="186"/>
      <c r="M1026" s="187" t="s">
        <v>19</v>
      </c>
      <c r="N1026" s="188" t="s">
        <v>46</v>
      </c>
      <c r="P1026" s="140">
        <f>O1026*H1026</f>
        <v>0</v>
      </c>
      <c r="Q1026" s="140">
        <v>0</v>
      </c>
      <c r="R1026" s="140">
        <f>Q1026*H1026</f>
        <v>0</v>
      </c>
      <c r="S1026" s="140">
        <v>0</v>
      </c>
      <c r="T1026" s="140">
        <f>S1026*H1026</f>
        <v>0</v>
      </c>
      <c r="U1026" s="141" t="s">
        <v>19</v>
      </c>
      <c r="AR1026" s="142" t="s">
        <v>198</v>
      </c>
      <c r="AT1026" s="142" t="s">
        <v>836</v>
      </c>
      <c r="AU1026" s="142" t="s">
        <v>84</v>
      </c>
      <c r="AY1026" s="18" t="s">
        <v>172</v>
      </c>
      <c r="BE1026" s="143">
        <f>IF(N1026="základní",J1026,0)</f>
        <v>0</v>
      </c>
      <c r="BF1026" s="143">
        <f>IF(N1026="snížená",J1026,0)</f>
        <v>0</v>
      </c>
      <c r="BG1026" s="143">
        <f>IF(N1026="zákl. přenesená",J1026,0)</f>
        <v>0</v>
      </c>
      <c r="BH1026" s="143">
        <f>IF(N1026="sníž. přenesená",J1026,0)</f>
        <v>0</v>
      </c>
      <c r="BI1026" s="143">
        <f>IF(N1026="nulová",J1026,0)</f>
        <v>0</v>
      </c>
      <c r="BJ1026" s="18" t="s">
        <v>82</v>
      </c>
      <c r="BK1026" s="143">
        <f>ROUND(I1026*H1026,2)</f>
        <v>0</v>
      </c>
      <c r="BL1026" s="18" t="s">
        <v>179</v>
      </c>
      <c r="BM1026" s="142" t="s">
        <v>1520</v>
      </c>
    </row>
    <row r="1027" spans="2:65" s="13" customFormat="1">
      <c r="B1027" s="155"/>
      <c r="D1027" s="149" t="s">
        <v>182</v>
      </c>
      <c r="E1027" s="156" t="s">
        <v>19</v>
      </c>
      <c r="F1027" s="157" t="s">
        <v>1515</v>
      </c>
      <c r="H1027" s="158">
        <v>14</v>
      </c>
      <c r="I1027" s="159"/>
      <c r="L1027" s="155"/>
      <c r="M1027" s="160"/>
      <c r="U1027" s="161"/>
      <c r="AT1027" s="156" t="s">
        <v>182</v>
      </c>
      <c r="AU1027" s="156" t="s">
        <v>84</v>
      </c>
      <c r="AV1027" s="13" t="s">
        <v>84</v>
      </c>
      <c r="AW1027" s="13" t="s">
        <v>37</v>
      </c>
      <c r="AX1027" s="13" t="s">
        <v>75</v>
      </c>
      <c r="AY1027" s="156" t="s">
        <v>172</v>
      </c>
    </row>
    <row r="1028" spans="2:65" s="13" customFormat="1">
      <c r="B1028" s="155"/>
      <c r="D1028" s="149" t="s">
        <v>182</v>
      </c>
      <c r="E1028" s="156" t="s">
        <v>19</v>
      </c>
      <c r="F1028" s="157" t="s">
        <v>1521</v>
      </c>
      <c r="H1028" s="158">
        <v>16</v>
      </c>
      <c r="I1028" s="159"/>
      <c r="L1028" s="155"/>
      <c r="M1028" s="160"/>
      <c r="U1028" s="161"/>
      <c r="AT1028" s="156" t="s">
        <v>182</v>
      </c>
      <c r="AU1028" s="156" t="s">
        <v>84</v>
      </c>
      <c r="AV1028" s="13" t="s">
        <v>84</v>
      </c>
      <c r="AW1028" s="13" t="s">
        <v>37</v>
      </c>
      <c r="AX1028" s="13" t="s">
        <v>75</v>
      </c>
      <c r="AY1028" s="156" t="s">
        <v>172</v>
      </c>
    </row>
    <row r="1029" spans="2:65" s="14" customFormat="1">
      <c r="B1029" s="162"/>
      <c r="D1029" s="149" t="s">
        <v>182</v>
      </c>
      <c r="E1029" s="163" t="s">
        <v>19</v>
      </c>
      <c r="F1029" s="164" t="s">
        <v>185</v>
      </c>
      <c r="H1029" s="165">
        <v>30</v>
      </c>
      <c r="I1029" s="166"/>
      <c r="L1029" s="162"/>
      <c r="M1029" s="167"/>
      <c r="U1029" s="168"/>
      <c r="AT1029" s="163" t="s">
        <v>182</v>
      </c>
      <c r="AU1029" s="163" t="s">
        <v>84</v>
      </c>
      <c r="AV1029" s="14" t="s">
        <v>179</v>
      </c>
      <c r="AW1029" s="14" t="s">
        <v>37</v>
      </c>
      <c r="AX1029" s="14" t="s">
        <v>82</v>
      </c>
      <c r="AY1029" s="163" t="s">
        <v>172</v>
      </c>
    </row>
    <row r="1030" spans="2:65" s="1" customFormat="1" ht="16.5" customHeight="1">
      <c r="B1030" s="33"/>
      <c r="C1030" s="179" t="s">
        <v>587</v>
      </c>
      <c r="D1030" s="179" t="s">
        <v>836</v>
      </c>
      <c r="E1030" s="180" t="s">
        <v>1522</v>
      </c>
      <c r="F1030" s="181" t="s">
        <v>1523</v>
      </c>
      <c r="G1030" s="182" t="s">
        <v>460</v>
      </c>
      <c r="H1030" s="183">
        <v>2</v>
      </c>
      <c r="I1030" s="184"/>
      <c r="J1030" s="185">
        <f>ROUND(I1030*H1030,2)</f>
        <v>0</v>
      </c>
      <c r="K1030" s="181" t="s">
        <v>178</v>
      </c>
      <c r="L1030" s="186"/>
      <c r="M1030" s="187" t="s">
        <v>19</v>
      </c>
      <c r="N1030" s="188" t="s">
        <v>46</v>
      </c>
      <c r="P1030" s="140">
        <f>O1030*H1030</f>
        <v>0</v>
      </c>
      <c r="Q1030" s="140">
        <v>0</v>
      </c>
      <c r="R1030" s="140">
        <f>Q1030*H1030</f>
        <v>0</v>
      </c>
      <c r="S1030" s="140">
        <v>0</v>
      </c>
      <c r="T1030" s="140">
        <f>S1030*H1030</f>
        <v>0</v>
      </c>
      <c r="U1030" s="141" t="s">
        <v>19</v>
      </c>
      <c r="AR1030" s="142" t="s">
        <v>198</v>
      </c>
      <c r="AT1030" s="142" t="s">
        <v>836</v>
      </c>
      <c r="AU1030" s="142" t="s">
        <v>84</v>
      </c>
      <c r="AY1030" s="18" t="s">
        <v>172</v>
      </c>
      <c r="BE1030" s="143">
        <f>IF(N1030="základní",J1030,0)</f>
        <v>0</v>
      </c>
      <c r="BF1030" s="143">
        <f>IF(N1030="snížená",J1030,0)</f>
        <v>0</v>
      </c>
      <c r="BG1030" s="143">
        <f>IF(N1030="zákl. přenesená",J1030,0)</f>
        <v>0</v>
      </c>
      <c r="BH1030" s="143">
        <f>IF(N1030="sníž. přenesená",J1030,0)</f>
        <v>0</v>
      </c>
      <c r="BI1030" s="143">
        <f>IF(N1030="nulová",J1030,0)</f>
        <v>0</v>
      </c>
      <c r="BJ1030" s="18" t="s">
        <v>82</v>
      </c>
      <c r="BK1030" s="143">
        <f>ROUND(I1030*H1030,2)</f>
        <v>0</v>
      </c>
      <c r="BL1030" s="18" t="s">
        <v>179</v>
      </c>
      <c r="BM1030" s="142" t="s">
        <v>1524</v>
      </c>
    </row>
    <row r="1031" spans="2:65" s="13" customFormat="1">
      <c r="B1031" s="155"/>
      <c r="D1031" s="149" t="s">
        <v>182</v>
      </c>
      <c r="E1031" s="156" t="s">
        <v>19</v>
      </c>
      <c r="F1031" s="157" t="s">
        <v>1525</v>
      </c>
      <c r="H1031" s="158">
        <v>2</v>
      </c>
      <c r="I1031" s="159"/>
      <c r="L1031" s="155"/>
      <c r="M1031" s="160"/>
      <c r="U1031" s="161"/>
      <c r="AT1031" s="156" t="s">
        <v>182</v>
      </c>
      <c r="AU1031" s="156" t="s">
        <v>84</v>
      </c>
      <c r="AV1031" s="13" t="s">
        <v>84</v>
      </c>
      <c r="AW1031" s="13" t="s">
        <v>37</v>
      </c>
      <c r="AX1031" s="13" t="s">
        <v>75</v>
      </c>
      <c r="AY1031" s="156" t="s">
        <v>172</v>
      </c>
    </row>
    <row r="1032" spans="2:65" s="14" customFormat="1">
      <c r="B1032" s="162"/>
      <c r="D1032" s="149" t="s">
        <v>182</v>
      </c>
      <c r="E1032" s="163" t="s">
        <v>19</v>
      </c>
      <c r="F1032" s="164" t="s">
        <v>185</v>
      </c>
      <c r="H1032" s="165">
        <v>2</v>
      </c>
      <c r="I1032" s="166"/>
      <c r="L1032" s="162"/>
      <c r="M1032" s="167"/>
      <c r="U1032" s="168"/>
      <c r="AT1032" s="163" t="s">
        <v>182</v>
      </c>
      <c r="AU1032" s="163" t="s">
        <v>84</v>
      </c>
      <c r="AV1032" s="14" t="s">
        <v>179</v>
      </c>
      <c r="AW1032" s="14" t="s">
        <v>37</v>
      </c>
      <c r="AX1032" s="14" t="s">
        <v>82</v>
      </c>
      <c r="AY1032" s="163" t="s">
        <v>172</v>
      </c>
    </row>
    <row r="1033" spans="2:65" s="1" customFormat="1" ht="16.5" customHeight="1">
      <c r="B1033" s="33"/>
      <c r="C1033" s="179" t="s">
        <v>1526</v>
      </c>
      <c r="D1033" s="179" t="s">
        <v>836</v>
      </c>
      <c r="E1033" s="180" t="s">
        <v>1527</v>
      </c>
      <c r="F1033" s="181" t="s">
        <v>1528</v>
      </c>
      <c r="G1033" s="182" t="s">
        <v>460</v>
      </c>
      <c r="H1033" s="183">
        <v>1</v>
      </c>
      <c r="I1033" s="184"/>
      <c r="J1033" s="185">
        <f>ROUND(I1033*H1033,2)</f>
        <v>0</v>
      </c>
      <c r="K1033" s="181" t="s">
        <v>178</v>
      </c>
      <c r="L1033" s="186"/>
      <c r="M1033" s="187" t="s">
        <v>19</v>
      </c>
      <c r="N1033" s="188" t="s">
        <v>46</v>
      </c>
      <c r="P1033" s="140">
        <f>O1033*H1033</f>
        <v>0</v>
      </c>
      <c r="Q1033" s="140">
        <v>0</v>
      </c>
      <c r="R1033" s="140">
        <f>Q1033*H1033</f>
        <v>0</v>
      </c>
      <c r="S1033" s="140">
        <v>0</v>
      </c>
      <c r="T1033" s="140">
        <f>S1033*H1033</f>
        <v>0</v>
      </c>
      <c r="U1033" s="141" t="s">
        <v>19</v>
      </c>
      <c r="AR1033" s="142" t="s">
        <v>198</v>
      </c>
      <c r="AT1033" s="142" t="s">
        <v>836</v>
      </c>
      <c r="AU1033" s="142" t="s">
        <v>84</v>
      </c>
      <c r="AY1033" s="18" t="s">
        <v>172</v>
      </c>
      <c r="BE1033" s="143">
        <f>IF(N1033="základní",J1033,0)</f>
        <v>0</v>
      </c>
      <c r="BF1033" s="143">
        <f>IF(N1033="snížená",J1033,0)</f>
        <v>0</v>
      </c>
      <c r="BG1033" s="143">
        <f>IF(N1033="zákl. přenesená",J1033,0)</f>
        <v>0</v>
      </c>
      <c r="BH1033" s="143">
        <f>IF(N1033="sníž. přenesená",J1033,0)</f>
        <v>0</v>
      </c>
      <c r="BI1033" s="143">
        <f>IF(N1033="nulová",J1033,0)</f>
        <v>0</v>
      </c>
      <c r="BJ1033" s="18" t="s">
        <v>82</v>
      </c>
      <c r="BK1033" s="143">
        <f>ROUND(I1033*H1033,2)</f>
        <v>0</v>
      </c>
      <c r="BL1033" s="18" t="s">
        <v>179</v>
      </c>
      <c r="BM1033" s="142" t="s">
        <v>1529</v>
      </c>
    </row>
    <row r="1034" spans="2:65" s="13" customFormat="1">
      <c r="B1034" s="155"/>
      <c r="D1034" s="149" t="s">
        <v>182</v>
      </c>
      <c r="E1034" s="156" t="s">
        <v>19</v>
      </c>
      <c r="F1034" s="157" t="s">
        <v>1530</v>
      </c>
      <c r="H1034" s="158">
        <v>1</v>
      </c>
      <c r="I1034" s="159"/>
      <c r="L1034" s="155"/>
      <c r="M1034" s="160"/>
      <c r="U1034" s="161"/>
      <c r="AT1034" s="156" t="s">
        <v>182</v>
      </c>
      <c r="AU1034" s="156" t="s">
        <v>84</v>
      </c>
      <c r="AV1034" s="13" t="s">
        <v>84</v>
      </c>
      <c r="AW1034" s="13" t="s">
        <v>37</v>
      </c>
      <c r="AX1034" s="13" t="s">
        <v>75</v>
      </c>
      <c r="AY1034" s="156" t="s">
        <v>172</v>
      </c>
    </row>
    <row r="1035" spans="2:65" s="14" customFormat="1">
      <c r="B1035" s="162"/>
      <c r="D1035" s="149" t="s">
        <v>182</v>
      </c>
      <c r="E1035" s="163" t="s">
        <v>19</v>
      </c>
      <c r="F1035" s="164" t="s">
        <v>185</v>
      </c>
      <c r="H1035" s="165">
        <v>1</v>
      </c>
      <c r="I1035" s="166"/>
      <c r="L1035" s="162"/>
      <c r="M1035" s="167"/>
      <c r="U1035" s="168"/>
      <c r="AT1035" s="163" t="s">
        <v>182</v>
      </c>
      <c r="AU1035" s="163" t="s">
        <v>84</v>
      </c>
      <c r="AV1035" s="14" t="s">
        <v>179</v>
      </c>
      <c r="AW1035" s="14" t="s">
        <v>37</v>
      </c>
      <c r="AX1035" s="14" t="s">
        <v>82</v>
      </c>
      <c r="AY1035" s="163" t="s">
        <v>172</v>
      </c>
    </row>
    <row r="1036" spans="2:65" s="1" customFormat="1" ht="21.75" customHeight="1">
      <c r="B1036" s="33"/>
      <c r="C1036" s="131" t="s">
        <v>596</v>
      </c>
      <c r="D1036" s="131" t="s">
        <v>174</v>
      </c>
      <c r="E1036" s="132" t="s">
        <v>1531</v>
      </c>
      <c r="F1036" s="133" t="s">
        <v>1532</v>
      </c>
      <c r="G1036" s="134" t="s">
        <v>460</v>
      </c>
      <c r="H1036" s="135">
        <v>6</v>
      </c>
      <c r="I1036" s="136"/>
      <c r="J1036" s="137">
        <f>ROUND(I1036*H1036,2)</f>
        <v>0</v>
      </c>
      <c r="K1036" s="133" t="s">
        <v>19</v>
      </c>
      <c r="L1036" s="33"/>
      <c r="M1036" s="138" t="s">
        <v>19</v>
      </c>
      <c r="N1036" s="139" t="s">
        <v>46</v>
      </c>
      <c r="P1036" s="140">
        <f>O1036*H1036</f>
        <v>0</v>
      </c>
      <c r="Q1036" s="140">
        <v>0</v>
      </c>
      <c r="R1036" s="140">
        <f>Q1036*H1036</f>
        <v>0</v>
      </c>
      <c r="S1036" s="140">
        <v>0</v>
      </c>
      <c r="T1036" s="140">
        <f>S1036*H1036</f>
        <v>0</v>
      </c>
      <c r="U1036" s="141" t="s">
        <v>19</v>
      </c>
      <c r="AR1036" s="142" t="s">
        <v>179</v>
      </c>
      <c r="AT1036" s="142" t="s">
        <v>174</v>
      </c>
      <c r="AU1036" s="142" t="s">
        <v>84</v>
      </c>
      <c r="AY1036" s="18" t="s">
        <v>172</v>
      </c>
      <c r="BE1036" s="143">
        <f>IF(N1036="základní",J1036,0)</f>
        <v>0</v>
      </c>
      <c r="BF1036" s="143">
        <f>IF(N1036="snížená",J1036,0)</f>
        <v>0</v>
      </c>
      <c r="BG1036" s="143">
        <f>IF(N1036="zákl. přenesená",J1036,0)</f>
        <v>0</v>
      </c>
      <c r="BH1036" s="143">
        <f>IF(N1036="sníž. přenesená",J1036,0)</f>
        <v>0</v>
      </c>
      <c r="BI1036" s="143">
        <f>IF(N1036="nulová",J1036,0)</f>
        <v>0</v>
      </c>
      <c r="BJ1036" s="18" t="s">
        <v>82</v>
      </c>
      <c r="BK1036" s="143">
        <f>ROUND(I1036*H1036,2)</f>
        <v>0</v>
      </c>
      <c r="BL1036" s="18" t="s">
        <v>179</v>
      </c>
      <c r="BM1036" s="142" t="s">
        <v>1533</v>
      </c>
    </row>
    <row r="1037" spans="2:65" s="12" customFormat="1">
      <c r="B1037" s="148"/>
      <c r="D1037" s="149" t="s">
        <v>182</v>
      </c>
      <c r="E1037" s="150" t="s">
        <v>19</v>
      </c>
      <c r="F1037" s="151" t="s">
        <v>1483</v>
      </c>
      <c r="H1037" s="150" t="s">
        <v>19</v>
      </c>
      <c r="I1037" s="152"/>
      <c r="L1037" s="148"/>
      <c r="M1037" s="153"/>
      <c r="U1037" s="154"/>
      <c r="AT1037" s="150" t="s">
        <v>182</v>
      </c>
      <c r="AU1037" s="150" t="s">
        <v>84</v>
      </c>
      <c r="AV1037" s="12" t="s">
        <v>82</v>
      </c>
      <c r="AW1037" s="12" t="s">
        <v>37</v>
      </c>
      <c r="AX1037" s="12" t="s">
        <v>75</v>
      </c>
      <c r="AY1037" s="150" t="s">
        <v>172</v>
      </c>
    </row>
    <row r="1038" spans="2:65" s="13" customFormat="1">
      <c r="B1038" s="155"/>
      <c r="D1038" s="149" t="s">
        <v>182</v>
      </c>
      <c r="E1038" s="156" t="s">
        <v>19</v>
      </c>
      <c r="F1038" s="157" t="s">
        <v>192</v>
      </c>
      <c r="H1038" s="158">
        <v>6</v>
      </c>
      <c r="I1038" s="159"/>
      <c r="L1038" s="155"/>
      <c r="M1038" s="160"/>
      <c r="U1038" s="161"/>
      <c r="AT1038" s="156" t="s">
        <v>182</v>
      </c>
      <c r="AU1038" s="156" t="s">
        <v>84</v>
      </c>
      <c r="AV1038" s="13" t="s">
        <v>84</v>
      </c>
      <c r="AW1038" s="13" t="s">
        <v>37</v>
      </c>
      <c r="AX1038" s="13" t="s">
        <v>75</v>
      </c>
      <c r="AY1038" s="156" t="s">
        <v>172</v>
      </c>
    </row>
    <row r="1039" spans="2:65" s="14" customFormat="1">
      <c r="B1039" s="162"/>
      <c r="D1039" s="149" t="s">
        <v>182</v>
      </c>
      <c r="E1039" s="163" t="s">
        <v>19</v>
      </c>
      <c r="F1039" s="164" t="s">
        <v>185</v>
      </c>
      <c r="H1039" s="165">
        <v>6</v>
      </c>
      <c r="I1039" s="166"/>
      <c r="L1039" s="162"/>
      <c r="M1039" s="167"/>
      <c r="U1039" s="168"/>
      <c r="AT1039" s="163" t="s">
        <v>182</v>
      </c>
      <c r="AU1039" s="163" t="s">
        <v>84</v>
      </c>
      <c r="AV1039" s="14" t="s">
        <v>179</v>
      </c>
      <c r="AW1039" s="14" t="s">
        <v>37</v>
      </c>
      <c r="AX1039" s="14" t="s">
        <v>82</v>
      </c>
      <c r="AY1039" s="163" t="s">
        <v>172</v>
      </c>
    </row>
    <row r="1040" spans="2:65" s="1" customFormat="1" ht="16.5" customHeight="1">
      <c r="B1040" s="33"/>
      <c r="C1040" s="179" t="s">
        <v>1534</v>
      </c>
      <c r="D1040" s="179" t="s">
        <v>836</v>
      </c>
      <c r="E1040" s="180" t="s">
        <v>1535</v>
      </c>
      <c r="F1040" s="181" t="s">
        <v>1536</v>
      </c>
      <c r="G1040" s="182" t="s">
        <v>460</v>
      </c>
      <c r="H1040" s="183">
        <v>1</v>
      </c>
      <c r="I1040" s="184"/>
      <c r="J1040" s="185">
        <f>ROUND(I1040*H1040,2)</f>
        <v>0</v>
      </c>
      <c r="K1040" s="181" t="s">
        <v>178</v>
      </c>
      <c r="L1040" s="186"/>
      <c r="M1040" s="187" t="s">
        <v>19</v>
      </c>
      <c r="N1040" s="188" t="s">
        <v>46</v>
      </c>
      <c r="P1040" s="140">
        <f>O1040*H1040</f>
        <v>0</v>
      </c>
      <c r="Q1040" s="140">
        <v>0</v>
      </c>
      <c r="R1040" s="140">
        <f>Q1040*H1040</f>
        <v>0</v>
      </c>
      <c r="S1040" s="140">
        <v>0</v>
      </c>
      <c r="T1040" s="140">
        <f>S1040*H1040</f>
        <v>0</v>
      </c>
      <c r="U1040" s="141" t="s">
        <v>19</v>
      </c>
      <c r="AR1040" s="142" t="s">
        <v>198</v>
      </c>
      <c r="AT1040" s="142" t="s">
        <v>836</v>
      </c>
      <c r="AU1040" s="142" t="s">
        <v>84</v>
      </c>
      <c r="AY1040" s="18" t="s">
        <v>172</v>
      </c>
      <c r="BE1040" s="143">
        <f>IF(N1040="základní",J1040,0)</f>
        <v>0</v>
      </c>
      <c r="BF1040" s="143">
        <f>IF(N1040="snížená",J1040,0)</f>
        <v>0</v>
      </c>
      <c r="BG1040" s="143">
        <f>IF(N1040="zákl. přenesená",J1040,0)</f>
        <v>0</v>
      </c>
      <c r="BH1040" s="143">
        <f>IF(N1040="sníž. přenesená",J1040,0)</f>
        <v>0</v>
      </c>
      <c r="BI1040" s="143">
        <f>IF(N1040="nulová",J1040,0)</f>
        <v>0</v>
      </c>
      <c r="BJ1040" s="18" t="s">
        <v>82</v>
      </c>
      <c r="BK1040" s="143">
        <f>ROUND(I1040*H1040,2)</f>
        <v>0</v>
      </c>
      <c r="BL1040" s="18" t="s">
        <v>179</v>
      </c>
      <c r="BM1040" s="142" t="s">
        <v>1537</v>
      </c>
    </row>
    <row r="1041" spans="2:65" s="13" customFormat="1">
      <c r="B1041" s="155"/>
      <c r="D1041" s="149" t="s">
        <v>182</v>
      </c>
      <c r="E1041" s="156" t="s">
        <v>19</v>
      </c>
      <c r="F1041" s="157" t="s">
        <v>1538</v>
      </c>
      <c r="H1041" s="158">
        <v>1</v>
      </c>
      <c r="I1041" s="159"/>
      <c r="L1041" s="155"/>
      <c r="M1041" s="160"/>
      <c r="U1041" s="161"/>
      <c r="AT1041" s="156" t="s">
        <v>182</v>
      </c>
      <c r="AU1041" s="156" t="s">
        <v>84</v>
      </c>
      <c r="AV1041" s="13" t="s">
        <v>84</v>
      </c>
      <c r="AW1041" s="13" t="s">
        <v>37</v>
      </c>
      <c r="AX1041" s="13" t="s">
        <v>75</v>
      </c>
      <c r="AY1041" s="156" t="s">
        <v>172</v>
      </c>
    </row>
    <row r="1042" spans="2:65" s="14" customFormat="1">
      <c r="B1042" s="162"/>
      <c r="D1042" s="149" t="s">
        <v>182</v>
      </c>
      <c r="E1042" s="163" t="s">
        <v>19</v>
      </c>
      <c r="F1042" s="164" t="s">
        <v>185</v>
      </c>
      <c r="H1042" s="165">
        <v>1</v>
      </c>
      <c r="I1042" s="166"/>
      <c r="L1042" s="162"/>
      <c r="M1042" s="167"/>
      <c r="U1042" s="168"/>
      <c r="AT1042" s="163" t="s">
        <v>182</v>
      </c>
      <c r="AU1042" s="163" t="s">
        <v>84</v>
      </c>
      <c r="AV1042" s="14" t="s">
        <v>179</v>
      </c>
      <c r="AW1042" s="14" t="s">
        <v>37</v>
      </c>
      <c r="AX1042" s="14" t="s">
        <v>82</v>
      </c>
      <c r="AY1042" s="163" t="s">
        <v>172</v>
      </c>
    </row>
    <row r="1043" spans="2:65" s="1" customFormat="1" ht="16.5" customHeight="1">
      <c r="B1043" s="33"/>
      <c r="C1043" s="179" t="s">
        <v>611</v>
      </c>
      <c r="D1043" s="179" t="s">
        <v>836</v>
      </c>
      <c r="E1043" s="180" t="s">
        <v>1518</v>
      </c>
      <c r="F1043" s="181" t="s">
        <v>1519</v>
      </c>
      <c r="G1043" s="182" t="s">
        <v>460</v>
      </c>
      <c r="H1043" s="183">
        <v>3</v>
      </c>
      <c r="I1043" s="184"/>
      <c r="J1043" s="185">
        <f>ROUND(I1043*H1043,2)</f>
        <v>0</v>
      </c>
      <c r="K1043" s="181" t="s">
        <v>178</v>
      </c>
      <c r="L1043" s="186"/>
      <c r="M1043" s="187" t="s">
        <v>19</v>
      </c>
      <c r="N1043" s="188" t="s">
        <v>46</v>
      </c>
      <c r="P1043" s="140">
        <f>O1043*H1043</f>
        <v>0</v>
      </c>
      <c r="Q1043" s="140">
        <v>0</v>
      </c>
      <c r="R1043" s="140">
        <f>Q1043*H1043</f>
        <v>0</v>
      </c>
      <c r="S1043" s="140">
        <v>0</v>
      </c>
      <c r="T1043" s="140">
        <f>S1043*H1043</f>
        <v>0</v>
      </c>
      <c r="U1043" s="141" t="s">
        <v>19</v>
      </c>
      <c r="AR1043" s="142" t="s">
        <v>198</v>
      </c>
      <c r="AT1043" s="142" t="s">
        <v>836</v>
      </c>
      <c r="AU1043" s="142" t="s">
        <v>84</v>
      </c>
      <c r="AY1043" s="18" t="s">
        <v>172</v>
      </c>
      <c r="BE1043" s="143">
        <f>IF(N1043="základní",J1043,0)</f>
        <v>0</v>
      </c>
      <c r="BF1043" s="143">
        <f>IF(N1043="snížená",J1043,0)</f>
        <v>0</v>
      </c>
      <c r="BG1043" s="143">
        <f>IF(N1043="zákl. přenesená",J1043,0)</f>
        <v>0</v>
      </c>
      <c r="BH1043" s="143">
        <f>IF(N1043="sníž. přenesená",J1043,0)</f>
        <v>0</v>
      </c>
      <c r="BI1043" s="143">
        <f>IF(N1043="nulová",J1043,0)</f>
        <v>0</v>
      </c>
      <c r="BJ1043" s="18" t="s">
        <v>82</v>
      </c>
      <c r="BK1043" s="143">
        <f>ROUND(I1043*H1043,2)</f>
        <v>0</v>
      </c>
      <c r="BL1043" s="18" t="s">
        <v>179</v>
      </c>
      <c r="BM1043" s="142" t="s">
        <v>1539</v>
      </c>
    </row>
    <row r="1044" spans="2:65" s="13" customFormat="1">
      <c r="B1044" s="155"/>
      <c r="D1044" s="149" t="s">
        <v>182</v>
      </c>
      <c r="E1044" s="156" t="s">
        <v>19</v>
      </c>
      <c r="F1044" s="157" t="s">
        <v>1540</v>
      </c>
      <c r="H1044" s="158">
        <v>2</v>
      </c>
      <c r="I1044" s="159"/>
      <c r="L1044" s="155"/>
      <c r="M1044" s="160"/>
      <c r="U1044" s="161"/>
      <c r="AT1044" s="156" t="s">
        <v>182</v>
      </c>
      <c r="AU1044" s="156" t="s">
        <v>84</v>
      </c>
      <c r="AV1044" s="13" t="s">
        <v>84</v>
      </c>
      <c r="AW1044" s="13" t="s">
        <v>37</v>
      </c>
      <c r="AX1044" s="13" t="s">
        <v>75</v>
      </c>
      <c r="AY1044" s="156" t="s">
        <v>172</v>
      </c>
    </row>
    <row r="1045" spans="2:65" s="13" customFormat="1">
      <c r="B1045" s="155"/>
      <c r="D1045" s="149" t="s">
        <v>182</v>
      </c>
      <c r="E1045" s="156" t="s">
        <v>19</v>
      </c>
      <c r="F1045" s="157" t="s">
        <v>1530</v>
      </c>
      <c r="H1045" s="158">
        <v>1</v>
      </c>
      <c r="I1045" s="159"/>
      <c r="L1045" s="155"/>
      <c r="M1045" s="160"/>
      <c r="U1045" s="161"/>
      <c r="AT1045" s="156" t="s">
        <v>182</v>
      </c>
      <c r="AU1045" s="156" t="s">
        <v>84</v>
      </c>
      <c r="AV1045" s="13" t="s">
        <v>84</v>
      </c>
      <c r="AW1045" s="13" t="s">
        <v>37</v>
      </c>
      <c r="AX1045" s="13" t="s">
        <v>75</v>
      </c>
      <c r="AY1045" s="156" t="s">
        <v>172</v>
      </c>
    </row>
    <row r="1046" spans="2:65" s="14" customFormat="1">
      <c r="B1046" s="162"/>
      <c r="D1046" s="149" t="s">
        <v>182</v>
      </c>
      <c r="E1046" s="163" t="s">
        <v>19</v>
      </c>
      <c r="F1046" s="164" t="s">
        <v>185</v>
      </c>
      <c r="H1046" s="165">
        <v>3</v>
      </c>
      <c r="I1046" s="166"/>
      <c r="L1046" s="162"/>
      <c r="M1046" s="167"/>
      <c r="U1046" s="168"/>
      <c r="AT1046" s="163" t="s">
        <v>182</v>
      </c>
      <c r="AU1046" s="163" t="s">
        <v>84</v>
      </c>
      <c r="AV1046" s="14" t="s">
        <v>179</v>
      </c>
      <c r="AW1046" s="14" t="s">
        <v>37</v>
      </c>
      <c r="AX1046" s="14" t="s">
        <v>82</v>
      </c>
      <c r="AY1046" s="163" t="s">
        <v>172</v>
      </c>
    </row>
    <row r="1047" spans="2:65" s="1" customFormat="1" ht="16.5" customHeight="1">
      <c r="B1047" s="33"/>
      <c r="C1047" s="179" t="s">
        <v>1541</v>
      </c>
      <c r="D1047" s="179" t="s">
        <v>836</v>
      </c>
      <c r="E1047" s="180" t="s">
        <v>1522</v>
      </c>
      <c r="F1047" s="181" t="s">
        <v>1523</v>
      </c>
      <c r="G1047" s="182" t="s">
        <v>460</v>
      </c>
      <c r="H1047" s="183">
        <v>1</v>
      </c>
      <c r="I1047" s="184"/>
      <c r="J1047" s="185">
        <f>ROUND(I1047*H1047,2)</f>
        <v>0</v>
      </c>
      <c r="K1047" s="181" t="s">
        <v>178</v>
      </c>
      <c r="L1047" s="186"/>
      <c r="M1047" s="187" t="s">
        <v>19</v>
      </c>
      <c r="N1047" s="188" t="s">
        <v>46</v>
      </c>
      <c r="P1047" s="140">
        <f>O1047*H1047</f>
        <v>0</v>
      </c>
      <c r="Q1047" s="140">
        <v>0</v>
      </c>
      <c r="R1047" s="140">
        <f>Q1047*H1047</f>
        <v>0</v>
      </c>
      <c r="S1047" s="140">
        <v>0</v>
      </c>
      <c r="T1047" s="140">
        <f>S1047*H1047</f>
        <v>0</v>
      </c>
      <c r="U1047" s="141" t="s">
        <v>19</v>
      </c>
      <c r="AR1047" s="142" t="s">
        <v>198</v>
      </c>
      <c r="AT1047" s="142" t="s">
        <v>836</v>
      </c>
      <c r="AU1047" s="142" t="s">
        <v>84</v>
      </c>
      <c r="AY1047" s="18" t="s">
        <v>172</v>
      </c>
      <c r="BE1047" s="143">
        <f>IF(N1047="základní",J1047,0)</f>
        <v>0</v>
      </c>
      <c r="BF1047" s="143">
        <f>IF(N1047="snížená",J1047,0)</f>
        <v>0</v>
      </c>
      <c r="BG1047" s="143">
        <f>IF(N1047="zákl. přenesená",J1047,0)</f>
        <v>0</v>
      </c>
      <c r="BH1047" s="143">
        <f>IF(N1047="sníž. přenesená",J1047,0)</f>
        <v>0</v>
      </c>
      <c r="BI1047" s="143">
        <f>IF(N1047="nulová",J1047,0)</f>
        <v>0</v>
      </c>
      <c r="BJ1047" s="18" t="s">
        <v>82</v>
      </c>
      <c r="BK1047" s="143">
        <f>ROUND(I1047*H1047,2)</f>
        <v>0</v>
      </c>
      <c r="BL1047" s="18" t="s">
        <v>179</v>
      </c>
      <c r="BM1047" s="142" t="s">
        <v>1542</v>
      </c>
    </row>
    <row r="1048" spans="2:65" s="13" customFormat="1">
      <c r="B1048" s="155"/>
      <c r="D1048" s="149" t="s">
        <v>182</v>
      </c>
      <c r="E1048" s="156" t="s">
        <v>19</v>
      </c>
      <c r="F1048" s="157" t="s">
        <v>1543</v>
      </c>
      <c r="H1048" s="158">
        <v>1</v>
      </c>
      <c r="I1048" s="159"/>
      <c r="L1048" s="155"/>
      <c r="M1048" s="160"/>
      <c r="U1048" s="161"/>
      <c r="AT1048" s="156" t="s">
        <v>182</v>
      </c>
      <c r="AU1048" s="156" t="s">
        <v>84</v>
      </c>
      <c r="AV1048" s="13" t="s">
        <v>84</v>
      </c>
      <c r="AW1048" s="13" t="s">
        <v>37</v>
      </c>
      <c r="AX1048" s="13" t="s">
        <v>75</v>
      </c>
      <c r="AY1048" s="156" t="s">
        <v>172</v>
      </c>
    </row>
    <row r="1049" spans="2:65" s="14" customFormat="1">
      <c r="B1049" s="162"/>
      <c r="D1049" s="149" t="s">
        <v>182</v>
      </c>
      <c r="E1049" s="163" t="s">
        <v>19</v>
      </c>
      <c r="F1049" s="164" t="s">
        <v>185</v>
      </c>
      <c r="H1049" s="165">
        <v>1</v>
      </c>
      <c r="I1049" s="166"/>
      <c r="L1049" s="162"/>
      <c r="M1049" s="167"/>
      <c r="U1049" s="168"/>
      <c r="AT1049" s="163" t="s">
        <v>182</v>
      </c>
      <c r="AU1049" s="163" t="s">
        <v>84</v>
      </c>
      <c r="AV1049" s="14" t="s">
        <v>179</v>
      </c>
      <c r="AW1049" s="14" t="s">
        <v>37</v>
      </c>
      <c r="AX1049" s="14" t="s">
        <v>82</v>
      </c>
      <c r="AY1049" s="163" t="s">
        <v>172</v>
      </c>
    </row>
    <row r="1050" spans="2:65" s="1" customFormat="1" ht="16.5" customHeight="1">
      <c r="B1050" s="33"/>
      <c r="C1050" s="179" t="s">
        <v>618</v>
      </c>
      <c r="D1050" s="179" t="s">
        <v>836</v>
      </c>
      <c r="E1050" s="180" t="s">
        <v>1544</v>
      </c>
      <c r="F1050" s="181" t="s">
        <v>1545</v>
      </c>
      <c r="G1050" s="182" t="s">
        <v>460</v>
      </c>
      <c r="H1050" s="183">
        <v>1</v>
      </c>
      <c r="I1050" s="184"/>
      <c r="J1050" s="185">
        <f>ROUND(I1050*H1050,2)</f>
        <v>0</v>
      </c>
      <c r="K1050" s="181" t="s">
        <v>19</v>
      </c>
      <c r="L1050" s="186"/>
      <c r="M1050" s="187" t="s">
        <v>19</v>
      </c>
      <c r="N1050" s="188" t="s">
        <v>46</v>
      </c>
      <c r="P1050" s="140">
        <f>O1050*H1050</f>
        <v>0</v>
      </c>
      <c r="Q1050" s="140">
        <v>0</v>
      </c>
      <c r="R1050" s="140">
        <f>Q1050*H1050</f>
        <v>0</v>
      </c>
      <c r="S1050" s="140">
        <v>0</v>
      </c>
      <c r="T1050" s="140">
        <f>S1050*H1050</f>
        <v>0</v>
      </c>
      <c r="U1050" s="141" t="s">
        <v>19</v>
      </c>
      <c r="AR1050" s="142" t="s">
        <v>198</v>
      </c>
      <c r="AT1050" s="142" t="s">
        <v>836</v>
      </c>
      <c r="AU1050" s="142" t="s">
        <v>84</v>
      </c>
      <c r="AY1050" s="18" t="s">
        <v>172</v>
      </c>
      <c r="BE1050" s="143">
        <f>IF(N1050="základní",J1050,0)</f>
        <v>0</v>
      </c>
      <c r="BF1050" s="143">
        <f>IF(N1050="snížená",J1050,0)</f>
        <v>0</v>
      </c>
      <c r="BG1050" s="143">
        <f>IF(N1050="zákl. přenesená",J1050,0)</f>
        <v>0</v>
      </c>
      <c r="BH1050" s="143">
        <f>IF(N1050="sníž. přenesená",J1050,0)</f>
        <v>0</v>
      </c>
      <c r="BI1050" s="143">
        <f>IF(N1050="nulová",J1050,0)</f>
        <v>0</v>
      </c>
      <c r="BJ1050" s="18" t="s">
        <v>82</v>
      </c>
      <c r="BK1050" s="143">
        <f>ROUND(I1050*H1050,2)</f>
        <v>0</v>
      </c>
      <c r="BL1050" s="18" t="s">
        <v>179</v>
      </c>
      <c r="BM1050" s="142" t="s">
        <v>1546</v>
      </c>
    </row>
    <row r="1051" spans="2:65" s="13" customFormat="1">
      <c r="B1051" s="155"/>
      <c r="D1051" s="149" t="s">
        <v>182</v>
      </c>
      <c r="E1051" s="156" t="s">
        <v>19</v>
      </c>
      <c r="F1051" s="157" t="s">
        <v>1530</v>
      </c>
      <c r="H1051" s="158">
        <v>1</v>
      </c>
      <c r="I1051" s="159"/>
      <c r="L1051" s="155"/>
      <c r="M1051" s="160"/>
      <c r="U1051" s="161"/>
      <c r="AT1051" s="156" t="s">
        <v>182</v>
      </c>
      <c r="AU1051" s="156" t="s">
        <v>84</v>
      </c>
      <c r="AV1051" s="13" t="s">
        <v>84</v>
      </c>
      <c r="AW1051" s="13" t="s">
        <v>37</v>
      </c>
      <c r="AX1051" s="13" t="s">
        <v>75</v>
      </c>
      <c r="AY1051" s="156" t="s">
        <v>172</v>
      </c>
    </row>
    <row r="1052" spans="2:65" s="14" customFormat="1">
      <c r="B1052" s="162"/>
      <c r="D1052" s="149" t="s">
        <v>182</v>
      </c>
      <c r="E1052" s="163" t="s">
        <v>19</v>
      </c>
      <c r="F1052" s="164" t="s">
        <v>185</v>
      </c>
      <c r="H1052" s="165">
        <v>1</v>
      </c>
      <c r="I1052" s="166"/>
      <c r="L1052" s="162"/>
      <c r="M1052" s="167"/>
      <c r="U1052" s="168"/>
      <c r="AT1052" s="163" t="s">
        <v>182</v>
      </c>
      <c r="AU1052" s="163" t="s">
        <v>84</v>
      </c>
      <c r="AV1052" s="14" t="s">
        <v>179</v>
      </c>
      <c r="AW1052" s="14" t="s">
        <v>37</v>
      </c>
      <c r="AX1052" s="14" t="s">
        <v>82</v>
      </c>
      <c r="AY1052" s="163" t="s">
        <v>172</v>
      </c>
    </row>
    <row r="1053" spans="2:65" s="1" customFormat="1" ht="24.2" customHeight="1">
      <c r="B1053" s="33"/>
      <c r="C1053" s="131" t="s">
        <v>1547</v>
      </c>
      <c r="D1053" s="131" t="s">
        <v>174</v>
      </c>
      <c r="E1053" s="132" t="s">
        <v>1548</v>
      </c>
      <c r="F1053" s="133" t="s">
        <v>1549</v>
      </c>
      <c r="G1053" s="134" t="s">
        <v>460</v>
      </c>
      <c r="H1053" s="135">
        <v>11</v>
      </c>
      <c r="I1053" s="136"/>
      <c r="J1053" s="137">
        <f>ROUND(I1053*H1053,2)</f>
        <v>0</v>
      </c>
      <c r="K1053" s="133" t="s">
        <v>19</v>
      </c>
      <c r="L1053" s="33"/>
      <c r="M1053" s="138" t="s">
        <v>19</v>
      </c>
      <c r="N1053" s="139" t="s">
        <v>46</v>
      </c>
      <c r="P1053" s="140">
        <f>O1053*H1053</f>
        <v>0</v>
      </c>
      <c r="Q1053" s="140">
        <v>0</v>
      </c>
      <c r="R1053" s="140">
        <f>Q1053*H1053</f>
        <v>0</v>
      </c>
      <c r="S1053" s="140">
        <v>0</v>
      </c>
      <c r="T1053" s="140">
        <f>S1053*H1053</f>
        <v>0</v>
      </c>
      <c r="U1053" s="141" t="s">
        <v>19</v>
      </c>
      <c r="AR1053" s="142" t="s">
        <v>179</v>
      </c>
      <c r="AT1053" s="142" t="s">
        <v>174</v>
      </c>
      <c r="AU1053" s="142" t="s">
        <v>84</v>
      </c>
      <c r="AY1053" s="18" t="s">
        <v>172</v>
      </c>
      <c r="BE1053" s="143">
        <f>IF(N1053="základní",J1053,0)</f>
        <v>0</v>
      </c>
      <c r="BF1053" s="143">
        <f>IF(N1053="snížená",J1053,0)</f>
        <v>0</v>
      </c>
      <c r="BG1053" s="143">
        <f>IF(N1053="zákl. přenesená",J1053,0)</f>
        <v>0</v>
      </c>
      <c r="BH1053" s="143">
        <f>IF(N1053="sníž. přenesená",J1053,0)</f>
        <v>0</v>
      </c>
      <c r="BI1053" s="143">
        <f>IF(N1053="nulová",J1053,0)</f>
        <v>0</v>
      </c>
      <c r="BJ1053" s="18" t="s">
        <v>82</v>
      </c>
      <c r="BK1053" s="143">
        <f>ROUND(I1053*H1053,2)</f>
        <v>0</v>
      </c>
      <c r="BL1053" s="18" t="s">
        <v>179</v>
      </c>
      <c r="BM1053" s="142" t="s">
        <v>1550</v>
      </c>
    </row>
    <row r="1054" spans="2:65" s="12" customFormat="1">
      <c r="B1054" s="148"/>
      <c r="D1054" s="149" t="s">
        <v>182</v>
      </c>
      <c r="E1054" s="150" t="s">
        <v>19</v>
      </c>
      <c r="F1054" s="151" t="s">
        <v>1483</v>
      </c>
      <c r="H1054" s="150" t="s">
        <v>19</v>
      </c>
      <c r="I1054" s="152"/>
      <c r="L1054" s="148"/>
      <c r="M1054" s="153"/>
      <c r="U1054" s="154"/>
      <c r="AT1054" s="150" t="s">
        <v>182</v>
      </c>
      <c r="AU1054" s="150" t="s">
        <v>84</v>
      </c>
      <c r="AV1054" s="12" t="s">
        <v>82</v>
      </c>
      <c r="AW1054" s="12" t="s">
        <v>37</v>
      </c>
      <c r="AX1054" s="12" t="s">
        <v>75</v>
      </c>
      <c r="AY1054" s="150" t="s">
        <v>172</v>
      </c>
    </row>
    <row r="1055" spans="2:65" s="13" customFormat="1">
      <c r="B1055" s="155"/>
      <c r="D1055" s="149" t="s">
        <v>182</v>
      </c>
      <c r="E1055" s="156" t="s">
        <v>19</v>
      </c>
      <c r="F1055" s="157" t="s">
        <v>238</v>
      </c>
      <c r="H1055" s="158">
        <v>11</v>
      </c>
      <c r="I1055" s="159"/>
      <c r="L1055" s="155"/>
      <c r="M1055" s="160"/>
      <c r="U1055" s="161"/>
      <c r="AT1055" s="156" t="s">
        <v>182</v>
      </c>
      <c r="AU1055" s="156" t="s">
        <v>84</v>
      </c>
      <c r="AV1055" s="13" t="s">
        <v>84</v>
      </c>
      <c r="AW1055" s="13" t="s">
        <v>37</v>
      </c>
      <c r="AX1055" s="13" t="s">
        <v>75</v>
      </c>
      <c r="AY1055" s="156" t="s">
        <v>172</v>
      </c>
    </row>
    <row r="1056" spans="2:65" s="14" customFormat="1">
      <c r="B1056" s="162"/>
      <c r="D1056" s="149" t="s">
        <v>182</v>
      </c>
      <c r="E1056" s="163" t="s">
        <v>19</v>
      </c>
      <c r="F1056" s="164" t="s">
        <v>185</v>
      </c>
      <c r="H1056" s="165">
        <v>11</v>
      </c>
      <c r="I1056" s="166"/>
      <c r="L1056" s="162"/>
      <c r="M1056" s="167"/>
      <c r="U1056" s="168"/>
      <c r="AT1056" s="163" t="s">
        <v>182</v>
      </c>
      <c r="AU1056" s="163" t="s">
        <v>84</v>
      </c>
      <c r="AV1056" s="14" t="s">
        <v>179</v>
      </c>
      <c r="AW1056" s="14" t="s">
        <v>37</v>
      </c>
      <c r="AX1056" s="14" t="s">
        <v>82</v>
      </c>
      <c r="AY1056" s="163" t="s">
        <v>172</v>
      </c>
    </row>
    <row r="1057" spans="2:65" s="1" customFormat="1" ht="24.2" customHeight="1">
      <c r="B1057" s="33"/>
      <c r="C1057" s="179" t="s">
        <v>622</v>
      </c>
      <c r="D1057" s="179" t="s">
        <v>836</v>
      </c>
      <c r="E1057" s="180" t="s">
        <v>1551</v>
      </c>
      <c r="F1057" s="181" t="s">
        <v>1552</v>
      </c>
      <c r="G1057" s="182" t="s">
        <v>460</v>
      </c>
      <c r="H1057" s="183">
        <v>1</v>
      </c>
      <c r="I1057" s="184"/>
      <c r="J1057" s="185">
        <f>ROUND(I1057*H1057,2)</f>
        <v>0</v>
      </c>
      <c r="K1057" s="181" t="s">
        <v>19</v>
      </c>
      <c r="L1057" s="186"/>
      <c r="M1057" s="187" t="s">
        <v>19</v>
      </c>
      <c r="N1057" s="188" t="s">
        <v>46</v>
      </c>
      <c r="P1057" s="140">
        <f>O1057*H1057</f>
        <v>0</v>
      </c>
      <c r="Q1057" s="140">
        <v>0</v>
      </c>
      <c r="R1057" s="140">
        <f>Q1057*H1057</f>
        <v>0</v>
      </c>
      <c r="S1057" s="140">
        <v>0</v>
      </c>
      <c r="T1057" s="140">
        <f>S1057*H1057</f>
        <v>0</v>
      </c>
      <c r="U1057" s="141" t="s">
        <v>19</v>
      </c>
      <c r="AR1057" s="142" t="s">
        <v>198</v>
      </c>
      <c r="AT1057" s="142" t="s">
        <v>836</v>
      </c>
      <c r="AU1057" s="142" t="s">
        <v>84</v>
      </c>
      <c r="AY1057" s="18" t="s">
        <v>172</v>
      </c>
      <c r="BE1057" s="143">
        <f>IF(N1057="základní",J1057,0)</f>
        <v>0</v>
      </c>
      <c r="BF1057" s="143">
        <f>IF(N1057="snížená",J1057,0)</f>
        <v>0</v>
      </c>
      <c r="BG1057" s="143">
        <f>IF(N1057="zákl. přenesená",J1057,0)</f>
        <v>0</v>
      </c>
      <c r="BH1057" s="143">
        <f>IF(N1057="sníž. přenesená",J1057,0)</f>
        <v>0</v>
      </c>
      <c r="BI1057" s="143">
        <f>IF(N1057="nulová",J1057,0)</f>
        <v>0</v>
      </c>
      <c r="BJ1057" s="18" t="s">
        <v>82</v>
      </c>
      <c r="BK1057" s="143">
        <f>ROUND(I1057*H1057,2)</f>
        <v>0</v>
      </c>
      <c r="BL1057" s="18" t="s">
        <v>179</v>
      </c>
      <c r="BM1057" s="142" t="s">
        <v>1553</v>
      </c>
    </row>
    <row r="1058" spans="2:65" s="13" customFormat="1">
      <c r="B1058" s="155"/>
      <c r="D1058" s="149" t="s">
        <v>182</v>
      </c>
      <c r="E1058" s="156" t="s">
        <v>19</v>
      </c>
      <c r="F1058" s="157" t="s">
        <v>1530</v>
      </c>
      <c r="H1058" s="158">
        <v>1</v>
      </c>
      <c r="I1058" s="159"/>
      <c r="L1058" s="155"/>
      <c r="M1058" s="160"/>
      <c r="U1058" s="161"/>
      <c r="AT1058" s="156" t="s">
        <v>182</v>
      </c>
      <c r="AU1058" s="156" t="s">
        <v>84</v>
      </c>
      <c r="AV1058" s="13" t="s">
        <v>84</v>
      </c>
      <c r="AW1058" s="13" t="s">
        <v>37</v>
      </c>
      <c r="AX1058" s="13" t="s">
        <v>75</v>
      </c>
      <c r="AY1058" s="156" t="s">
        <v>172</v>
      </c>
    </row>
    <row r="1059" spans="2:65" s="14" customFormat="1">
      <c r="B1059" s="162"/>
      <c r="D1059" s="149" t="s">
        <v>182</v>
      </c>
      <c r="E1059" s="163" t="s">
        <v>19</v>
      </c>
      <c r="F1059" s="164" t="s">
        <v>185</v>
      </c>
      <c r="H1059" s="165">
        <v>1</v>
      </c>
      <c r="I1059" s="166"/>
      <c r="L1059" s="162"/>
      <c r="M1059" s="167"/>
      <c r="U1059" s="168"/>
      <c r="AT1059" s="163" t="s">
        <v>182</v>
      </c>
      <c r="AU1059" s="163" t="s">
        <v>84</v>
      </c>
      <c r="AV1059" s="14" t="s">
        <v>179</v>
      </c>
      <c r="AW1059" s="14" t="s">
        <v>37</v>
      </c>
      <c r="AX1059" s="14" t="s">
        <v>82</v>
      </c>
      <c r="AY1059" s="163" t="s">
        <v>172</v>
      </c>
    </row>
    <row r="1060" spans="2:65" s="1" customFormat="1" ht="24.2" customHeight="1">
      <c r="B1060" s="33"/>
      <c r="C1060" s="179" t="s">
        <v>1554</v>
      </c>
      <c r="D1060" s="179" t="s">
        <v>836</v>
      </c>
      <c r="E1060" s="180" t="s">
        <v>1555</v>
      </c>
      <c r="F1060" s="181" t="s">
        <v>1556</v>
      </c>
      <c r="G1060" s="182" t="s">
        <v>460</v>
      </c>
      <c r="H1060" s="183">
        <v>2</v>
      </c>
      <c r="I1060" s="184"/>
      <c r="J1060" s="185">
        <f>ROUND(I1060*H1060,2)</f>
        <v>0</v>
      </c>
      <c r="K1060" s="181" t="s">
        <v>19</v>
      </c>
      <c r="L1060" s="186"/>
      <c r="M1060" s="187" t="s">
        <v>19</v>
      </c>
      <c r="N1060" s="188" t="s">
        <v>46</v>
      </c>
      <c r="P1060" s="140">
        <f>O1060*H1060</f>
        <v>0</v>
      </c>
      <c r="Q1060" s="140">
        <v>0</v>
      </c>
      <c r="R1060" s="140">
        <f>Q1060*H1060</f>
        <v>0</v>
      </c>
      <c r="S1060" s="140">
        <v>0</v>
      </c>
      <c r="T1060" s="140">
        <f>S1060*H1060</f>
        <v>0</v>
      </c>
      <c r="U1060" s="141" t="s">
        <v>19</v>
      </c>
      <c r="AR1060" s="142" t="s">
        <v>198</v>
      </c>
      <c r="AT1060" s="142" t="s">
        <v>836</v>
      </c>
      <c r="AU1060" s="142" t="s">
        <v>84</v>
      </c>
      <c r="AY1060" s="18" t="s">
        <v>172</v>
      </c>
      <c r="BE1060" s="143">
        <f>IF(N1060="základní",J1060,0)</f>
        <v>0</v>
      </c>
      <c r="BF1060" s="143">
        <f>IF(N1060="snížená",J1060,0)</f>
        <v>0</v>
      </c>
      <c r="BG1060" s="143">
        <f>IF(N1060="zákl. přenesená",J1060,0)</f>
        <v>0</v>
      </c>
      <c r="BH1060" s="143">
        <f>IF(N1060="sníž. přenesená",J1060,0)</f>
        <v>0</v>
      </c>
      <c r="BI1060" s="143">
        <f>IF(N1060="nulová",J1060,0)</f>
        <v>0</v>
      </c>
      <c r="BJ1060" s="18" t="s">
        <v>82</v>
      </c>
      <c r="BK1060" s="143">
        <f>ROUND(I1060*H1060,2)</f>
        <v>0</v>
      </c>
      <c r="BL1060" s="18" t="s">
        <v>179</v>
      </c>
      <c r="BM1060" s="142" t="s">
        <v>1557</v>
      </c>
    </row>
    <row r="1061" spans="2:65" s="13" customFormat="1">
      <c r="B1061" s="155"/>
      <c r="D1061" s="149" t="s">
        <v>182</v>
      </c>
      <c r="E1061" s="156" t="s">
        <v>19</v>
      </c>
      <c r="F1061" s="157" t="s">
        <v>1540</v>
      </c>
      <c r="H1061" s="158">
        <v>2</v>
      </c>
      <c r="I1061" s="159"/>
      <c r="L1061" s="155"/>
      <c r="M1061" s="160"/>
      <c r="U1061" s="161"/>
      <c r="AT1061" s="156" t="s">
        <v>182</v>
      </c>
      <c r="AU1061" s="156" t="s">
        <v>84</v>
      </c>
      <c r="AV1061" s="13" t="s">
        <v>84</v>
      </c>
      <c r="AW1061" s="13" t="s">
        <v>37</v>
      </c>
      <c r="AX1061" s="13" t="s">
        <v>75</v>
      </c>
      <c r="AY1061" s="156" t="s">
        <v>172</v>
      </c>
    </row>
    <row r="1062" spans="2:65" s="14" customFormat="1">
      <c r="B1062" s="162"/>
      <c r="D1062" s="149" t="s">
        <v>182</v>
      </c>
      <c r="E1062" s="163" t="s">
        <v>19</v>
      </c>
      <c r="F1062" s="164" t="s">
        <v>185</v>
      </c>
      <c r="H1062" s="165">
        <v>2</v>
      </c>
      <c r="I1062" s="166"/>
      <c r="L1062" s="162"/>
      <c r="M1062" s="167"/>
      <c r="U1062" s="168"/>
      <c r="AT1062" s="163" t="s">
        <v>182</v>
      </c>
      <c r="AU1062" s="163" t="s">
        <v>84</v>
      </c>
      <c r="AV1062" s="14" t="s">
        <v>179</v>
      </c>
      <c r="AW1062" s="14" t="s">
        <v>37</v>
      </c>
      <c r="AX1062" s="14" t="s">
        <v>82</v>
      </c>
      <c r="AY1062" s="163" t="s">
        <v>172</v>
      </c>
    </row>
    <row r="1063" spans="2:65" s="1" customFormat="1" ht="24.2" customHeight="1">
      <c r="B1063" s="33"/>
      <c r="C1063" s="179" t="s">
        <v>627</v>
      </c>
      <c r="D1063" s="179" t="s">
        <v>836</v>
      </c>
      <c r="E1063" s="180" t="s">
        <v>1558</v>
      </c>
      <c r="F1063" s="181" t="s">
        <v>1559</v>
      </c>
      <c r="G1063" s="182" t="s">
        <v>460</v>
      </c>
      <c r="H1063" s="183">
        <v>8</v>
      </c>
      <c r="I1063" s="184"/>
      <c r="J1063" s="185">
        <f>ROUND(I1063*H1063,2)</f>
        <v>0</v>
      </c>
      <c r="K1063" s="181" t="s">
        <v>19</v>
      </c>
      <c r="L1063" s="186"/>
      <c r="M1063" s="187" t="s">
        <v>19</v>
      </c>
      <c r="N1063" s="188" t="s">
        <v>46</v>
      </c>
      <c r="P1063" s="140">
        <f>O1063*H1063</f>
        <v>0</v>
      </c>
      <c r="Q1063" s="140">
        <v>0</v>
      </c>
      <c r="R1063" s="140">
        <f>Q1063*H1063</f>
        <v>0</v>
      </c>
      <c r="S1063" s="140">
        <v>0</v>
      </c>
      <c r="T1063" s="140">
        <f>S1063*H1063</f>
        <v>0</v>
      </c>
      <c r="U1063" s="141" t="s">
        <v>19</v>
      </c>
      <c r="AR1063" s="142" t="s">
        <v>198</v>
      </c>
      <c r="AT1063" s="142" t="s">
        <v>836</v>
      </c>
      <c r="AU1063" s="142" t="s">
        <v>84</v>
      </c>
      <c r="AY1063" s="18" t="s">
        <v>172</v>
      </c>
      <c r="BE1063" s="143">
        <f>IF(N1063="základní",J1063,0)</f>
        <v>0</v>
      </c>
      <c r="BF1063" s="143">
        <f>IF(N1063="snížená",J1063,0)</f>
        <v>0</v>
      </c>
      <c r="BG1063" s="143">
        <f>IF(N1063="zákl. přenesená",J1063,0)</f>
        <v>0</v>
      </c>
      <c r="BH1063" s="143">
        <f>IF(N1063="sníž. přenesená",J1063,0)</f>
        <v>0</v>
      </c>
      <c r="BI1063" s="143">
        <f>IF(N1063="nulová",J1063,0)</f>
        <v>0</v>
      </c>
      <c r="BJ1063" s="18" t="s">
        <v>82</v>
      </c>
      <c r="BK1063" s="143">
        <f>ROUND(I1063*H1063,2)</f>
        <v>0</v>
      </c>
      <c r="BL1063" s="18" t="s">
        <v>179</v>
      </c>
      <c r="BM1063" s="142" t="s">
        <v>1560</v>
      </c>
    </row>
    <row r="1064" spans="2:65" s="13" customFormat="1">
      <c r="B1064" s="155"/>
      <c r="D1064" s="149" t="s">
        <v>182</v>
      </c>
      <c r="E1064" s="156" t="s">
        <v>19</v>
      </c>
      <c r="F1064" s="157" t="s">
        <v>198</v>
      </c>
      <c r="H1064" s="158">
        <v>8</v>
      </c>
      <c r="I1064" s="159"/>
      <c r="L1064" s="155"/>
      <c r="M1064" s="160"/>
      <c r="U1064" s="161"/>
      <c r="AT1064" s="156" t="s">
        <v>182</v>
      </c>
      <c r="AU1064" s="156" t="s">
        <v>84</v>
      </c>
      <c r="AV1064" s="13" t="s">
        <v>84</v>
      </c>
      <c r="AW1064" s="13" t="s">
        <v>37</v>
      </c>
      <c r="AX1064" s="13" t="s">
        <v>75</v>
      </c>
      <c r="AY1064" s="156" t="s">
        <v>172</v>
      </c>
    </row>
    <row r="1065" spans="2:65" s="14" customFormat="1">
      <c r="B1065" s="162"/>
      <c r="D1065" s="149" t="s">
        <v>182</v>
      </c>
      <c r="E1065" s="163" t="s">
        <v>19</v>
      </c>
      <c r="F1065" s="164" t="s">
        <v>185</v>
      </c>
      <c r="H1065" s="165">
        <v>8</v>
      </c>
      <c r="I1065" s="166"/>
      <c r="L1065" s="162"/>
      <c r="M1065" s="167"/>
      <c r="U1065" s="168"/>
      <c r="AT1065" s="163" t="s">
        <v>182</v>
      </c>
      <c r="AU1065" s="163" t="s">
        <v>84</v>
      </c>
      <c r="AV1065" s="14" t="s">
        <v>179</v>
      </c>
      <c r="AW1065" s="14" t="s">
        <v>37</v>
      </c>
      <c r="AX1065" s="14" t="s">
        <v>82</v>
      </c>
      <c r="AY1065" s="163" t="s">
        <v>172</v>
      </c>
    </row>
    <row r="1066" spans="2:65" s="1" customFormat="1" ht="24.2" customHeight="1">
      <c r="B1066" s="33"/>
      <c r="C1066" s="131" t="s">
        <v>1561</v>
      </c>
      <c r="D1066" s="131" t="s">
        <v>174</v>
      </c>
      <c r="E1066" s="132" t="s">
        <v>1562</v>
      </c>
      <c r="F1066" s="133" t="s">
        <v>1563</v>
      </c>
      <c r="G1066" s="134" t="s">
        <v>460</v>
      </c>
      <c r="H1066" s="135">
        <v>1</v>
      </c>
      <c r="I1066" s="136"/>
      <c r="J1066" s="137">
        <f>ROUND(I1066*H1066,2)</f>
        <v>0</v>
      </c>
      <c r="K1066" s="133" t="s">
        <v>19</v>
      </c>
      <c r="L1066" s="33"/>
      <c r="M1066" s="138" t="s">
        <v>19</v>
      </c>
      <c r="N1066" s="139" t="s">
        <v>46</v>
      </c>
      <c r="P1066" s="140">
        <f>O1066*H1066</f>
        <v>0</v>
      </c>
      <c r="Q1066" s="140">
        <v>0</v>
      </c>
      <c r="R1066" s="140">
        <f>Q1066*H1066</f>
        <v>0</v>
      </c>
      <c r="S1066" s="140">
        <v>0</v>
      </c>
      <c r="T1066" s="140">
        <f>S1066*H1066</f>
        <v>0</v>
      </c>
      <c r="U1066" s="141" t="s">
        <v>19</v>
      </c>
      <c r="AR1066" s="142" t="s">
        <v>179</v>
      </c>
      <c r="AT1066" s="142" t="s">
        <v>174</v>
      </c>
      <c r="AU1066" s="142" t="s">
        <v>84</v>
      </c>
      <c r="AY1066" s="18" t="s">
        <v>172</v>
      </c>
      <c r="BE1066" s="143">
        <f>IF(N1066="základní",J1066,0)</f>
        <v>0</v>
      </c>
      <c r="BF1066" s="143">
        <f>IF(N1066="snížená",J1066,0)</f>
        <v>0</v>
      </c>
      <c r="BG1066" s="143">
        <f>IF(N1066="zákl. přenesená",J1066,0)</f>
        <v>0</v>
      </c>
      <c r="BH1066" s="143">
        <f>IF(N1066="sníž. přenesená",J1066,0)</f>
        <v>0</v>
      </c>
      <c r="BI1066" s="143">
        <f>IF(N1066="nulová",J1066,0)</f>
        <v>0</v>
      </c>
      <c r="BJ1066" s="18" t="s">
        <v>82</v>
      </c>
      <c r="BK1066" s="143">
        <f>ROUND(I1066*H1066,2)</f>
        <v>0</v>
      </c>
      <c r="BL1066" s="18" t="s">
        <v>179</v>
      </c>
      <c r="BM1066" s="142" t="s">
        <v>1564</v>
      </c>
    </row>
    <row r="1067" spans="2:65" s="13" customFormat="1">
      <c r="B1067" s="155"/>
      <c r="D1067" s="149" t="s">
        <v>182</v>
      </c>
      <c r="E1067" s="156" t="s">
        <v>19</v>
      </c>
      <c r="F1067" s="157" t="s">
        <v>82</v>
      </c>
      <c r="H1067" s="158">
        <v>1</v>
      </c>
      <c r="I1067" s="159"/>
      <c r="L1067" s="155"/>
      <c r="M1067" s="160"/>
      <c r="U1067" s="161"/>
      <c r="AT1067" s="156" t="s">
        <v>182</v>
      </c>
      <c r="AU1067" s="156" t="s">
        <v>84</v>
      </c>
      <c r="AV1067" s="13" t="s">
        <v>84</v>
      </c>
      <c r="AW1067" s="13" t="s">
        <v>37</v>
      </c>
      <c r="AX1067" s="13" t="s">
        <v>75</v>
      </c>
      <c r="AY1067" s="156" t="s">
        <v>172</v>
      </c>
    </row>
    <row r="1068" spans="2:65" s="14" customFormat="1">
      <c r="B1068" s="162"/>
      <c r="D1068" s="149" t="s">
        <v>182</v>
      </c>
      <c r="E1068" s="163" t="s">
        <v>19</v>
      </c>
      <c r="F1068" s="164" t="s">
        <v>185</v>
      </c>
      <c r="H1068" s="165">
        <v>1</v>
      </c>
      <c r="I1068" s="166"/>
      <c r="L1068" s="162"/>
      <c r="M1068" s="167"/>
      <c r="U1068" s="168"/>
      <c r="AT1068" s="163" t="s">
        <v>182</v>
      </c>
      <c r="AU1068" s="163" t="s">
        <v>84</v>
      </c>
      <c r="AV1068" s="14" t="s">
        <v>179</v>
      </c>
      <c r="AW1068" s="14" t="s">
        <v>37</v>
      </c>
      <c r="AX1068" s="14" t="s">
        <v>82</v>
      </c>
      <c r="AY1068" s="163" t="s">
        <v>172</v>
      </c>
    </row>
    <row r="1069" spans="2:65" s="1" customFormat="1" ht="21.75" customHeight="1">
      <c r="B1069" s="33"/>
      <c r="C1069" s="179" t="s">
        <v>631</v>
      </c>
      <c r="D1069" s="179" t="s">
        <v>836</v>
      </c>
      <c r="E1069" s="180" t="s">
        <v>1565</v>
      </c>
      <c r="F1069" s="181" t="s">
        <v>1566</v>
      </c>
      <c r="G1069" s="182" t="s">
        <v>460</v>
      </c>
      <c r="H1069" s="183">
        <v>1</v>
      </c>
      <c r="I1069" s="184"/>
      <c r="J1069" s="185">
        <f>ROUND(I1069*H1069,2)</f>
        <v>0</v>
      </c>
      <c r="K1069" s="181" t="s">
        <v>19</v>
      </c>
      <c r="L1069" s="186"/>
      <c r="M1069" s="187" t="s">
        <v>19</v>
      </c>
      <c r="N1069" s="188" t="s">
        <v>46</v>
      </c>
      <c r="P1069" s="140">
        <f>O1069*H1069</f>
        <v>0</v>
      </c>
      <c r="Q1069" s="140">
        <v>0</v>
      </c>
      <c r="R1069" s="140">
        <f>Q1069*H1069</f>
        <v>0</v>
      </c>
      <c r="S1069" s="140">
        <v>0</v>
      </c>
      <c r="T1069" s="140">
        <f>S1069*H1069</f>
        <v>0</v>
      </c>
      <c r="U1069" s="141" t="s">
        <v>19</v>
      </c>
      <c r="AR1069" s="142" t="s">
        <v>198</v>
      </c>
      <c r="AT1069" s="142" t="s">
        <v>836</v>
      </c>
      <c r="AU1069" s="142" t="s">
        <v>84</v>
      </c>
      <c r="AY1069" s="18" t="s">
        <v>172</v>
      </c>
      <c r="BE1069" s="143">
        <f>IF(N1069="základní",J1069,0)</f>
        <v>0</v>
      </c>
      <c r="BF1069" s="143">
        <f>IF(N1069="snížená",J1069,0)</f>
        <v>0</v>
      </c>
      <c r="BG1069" s="143">
        <f>IF(N1069="zákl. přenesená",J1069,0)</f>
        <v>0</v>
      </c>
      <c r="BH1069" s="143">
        <f>IF(N1069="sníž. přenesená",J1069,0)</f>
        <v>0</v>
      </c>
      <c r="BI1069" s="143">
        <f>IF(N1069="nulová",J1069,0)</f>
        <v>0</v>
      </c>
      <c r="BJ1069" s="18" t="s">
        <v>82</v>
      </c>
      <c r="BK1069" s="143">
        <f>ROUND(I1069*H1069,2)</f>
        <v>0</v>
      </c>
      <c r="BL1069" s="18" t="s">
        <v>179</v>
      </c>
      <c r="BM1069" s="142" t="s">
        <v>1567</v>
      </c>
    </row>
    <row r="1070" spans="2:65" s="13" customFormat="1">
      <c r="B1070" s="155"/>
      <c r="D1070" s="149" t="s">
        <v>182</v>
      </c>
      <c r="E1070" s="156" t="s">
        <v>19</v>
      </c>
      <c r="F1070" s="157" t="s">
        <v>1543</v>
      </c>
      <c r="H1070" s="158">
        <v>1</v>
      </c>
      <c r="I1070" s="159"/>
      <c r="L1070" s="155"/>
      <c r="M1070" s="160"/>
      <c r="U1070" s="161"/>
      <c r="AT1070" s="156" t="s">
        <v>182</v>
      </c>
      <c r="AU1070" s="156" t="s">
        <v>84</v>
      </c>
      <c r="AV1070" s="13" t="s">
        <v>84</v>
      </c>
      <c r="AW1070" s="13" t="s">
        <v>37</v>
      </c>
      <c r="AX1070" s="13" t="s">
        <v>75</v>
      </c>
      <c r="AY1070" s="156" t="s">
        <v>172</v>
      </c>
    </row>
    <row r="1071" spans="2:65" s="14" customFormat="1">
      <c r="B1071" s="162"/>
      <c r="D1071" s="149" t="s">
        <v>182</v>
      </c>
      <c r="E1071" s="163" t="s">
        <v>19</v>
      </c>
      <c r="F1071" s="164" t="s">
        <v>185</v>
      </c>
      <c r="H1071" s="165">
        <v>1</v>
      </c>
      <c r="I1071" s="166"/>
      <c r="L1071" s="162"/>
      <c r="M1071" s="167"/>
      <c r="U1071" s="168"/>
      <c r="AT1071" s="163" t="s">
        <v>182</v>
      </c>
      <c r="AU1071" s="163" t="s">
        <v>84</v>
      </c>
      <c r="AV1071" s="14" t="s">
        <v>179</v>
      </c>
      <c r="AW1071" s="14" t="s">
        <v>37</v>
      </c>
      <c r="AX1071" s="14" t="s">
        <v>82</v>
      </c>
      <c r="AY1071" s="163" t="s">
        <v>172</v>
      </c>
    </row>
    <row r="1072" spans="2:65" s="1" customFormat="1" ht="24.2" customHeight="1">
      <c r="B1072" s="33"/>
      <c r="C1072" s="131" t="s">
        <v>1568</v>
      </c>
      <c r="D1072" s="131" t="s">
        <v>174</v>
      </c>
      <c r="E1072" s="132" t="s">
        <v>1569</v>
      </c>
      <c r="F1072" s="133" t="s">
        <v>1570</v>
      </c>
      <c r="G1072" s="134" t="s">
        <v>460</v>
      </c>
      <c r="H1072" s="135">
        <v>2</v>
      </c>
      <c r="I1072" s="136"/>
      <c r="J1072" s="137">
        <f>ROUND(I1072*H1072,2)</f>
        <v>0</v>
      </c>
      <c r="K1072" s="133" t="s">
        <v>178</v>
      </c>
      <c r="L1072" s="33"/>
      <c r="M1072" s="138" t="s">
        <v>19</v>
      </c>
      <c r="N1072" s="139" t="s">
        <v>46</v>
      </c>
      <c r="P1072" s="140">
        <f>O1072*H1072</f>
        <v>0</v>
      </c>
      <c r="Q1072" s="140">
        <v>0</v>
      </c>
      <c r="R1072" s="140">
        <f>Q1072*H1072</f>
        <v>0</v>
      </c>
      <c r="S1072" s="140">
        <v>0</v>
      </c>
      <c r="T1072" s="140">
        <f>S1072*H1072</f>
        <v>0</v>
      </c>
      <c r="U1072" s="141" t="s">
        <v>19</v>
      </c>
      <c r="AR1072" s="142" t="s">
        <v>179</v>
      </c>
      <c r="AT1072" s="142" t="s">
        <v>174</v>
      </c>
      <c r="AU1072" s="142" t="s">
        <v>84</v>
      </c>
      <c r="AY1072" s="18" t="s">
        <v>172</v>
      </c>
      <c r="BE1072" s="143">
        <f>IF(N1072="základní",J1072,0)</f>
        <v>0</v>
      </c>
      <c r="BF1072" s="143">
        <f>IF(N1072="snížená",J1072,0)</f>
        <v>0</v>
      </c>
      <c r="BG1072" s="143">
        <f>IF(N1072="zákl. přenesená",J1072,0)</f>
        <v>0</v>
      </c>
      <c r="BH1072" s="143">
        <f>IF(N1072="sníž. přenesená",J1072,0)</f>
        <v>0</v>
      </c>
      <c r="BI1072" s="143">
        <f>IF(N1072="nulová",J1072,0)</f>
        <v>0</v>
      </c>
      <c r="BJ1072" s="18" t="s">
        <v>82</v>
      </c>
      <c r="BK1072" s="143">
        <f>ROUND(I1072*H1072,2)</f>
        <v>0</v>
      </c>
      <c r="BL1072" s="18" t="s">
        <v>179</v>
      </c>
      <c r="BM1072" s="142" t="s">
        <v>1571</v>
      </c>
    </row>
    <row r="1073" spans="2:65" s="1" customFormat="1">
      <c r="B1073" s="33"/>
      <c r="D1073" s="144" t="s">
        <v>180</v>
      </c>
      <c r="F1073" s="145" t="s">
        <v>1572</v>
      </c>
      <c r="I1073" s="146"/>
      <c r="L1073" s="33"/>
      <c r="M1073" s="147"/>
      <c r="U1073" s="54"/>
      <c r="AT1073" s="18" t="s">
        <v>180</v>
      </c>
      <c r="AU1073" s="18" t="s">
        <v>84</v>
      </c>
    </row>
    <row r="1074" spans="2:65" s="13" customFormat="1">
      <c r="B1074" s="155"/>
      <c r="D1074" s="149" t="s">
        <v>182</v>
      </c>
      <c r="E1074" s="156" t="s">
        <v>19</v>
      </c>
      <c r="F1074" s="157" t="s">
        <v>1573</v>
      </c>
      <c r="H1074" s="158">
        <v>1</v>
      </c>
      <c r="I1074" s="159"/>
      <c r="L1074" s="155"/>
      <c r="M1074" s="160"/>
      <c r="U1074" s="161"/>
      <c r="AT1074" s="156" t="s">
        <v>182</v>
      </c>
      <c r="AU1074" s="156" t="s">
        <v>84</v>
      </c>
      <c r="AV1074" s="13" t="s">
        <v>84</v>
      </c>
      <c r="AW1074" s="13" t="s">
        <v>37</v>
      </c>
      <c r="AX1074" s="13" t="s">
        <v>75</v>
      </c>
      <c r="AY1074" s="156" t="s">
        <v>172</v>
      </c>
    </row>
    <row r="1075" spans="2:65" s="13" customFormat="1">
      <c r="B1075" s="155"/>
      <c r="D1075" s="149" t="s">
        <v>182</v>
      </c>
      <c r="E1075" s="156" t="s">
        <v>19</v>
      </c>
      <c r="F1075" s="157" t="s">
        <v>1574</v>
      </c>
      <c r="H1075" s="158">
        <v>1</v>
      </c>
      <c r="I1075" s="159"/>
      <c r="L1075" s="155"/>
      <c r="M1075" s="160"/>
      <c r="U1075" s="161"/>
      <c r="AT1075" s="156" t="s">
        <v>182</v>
      </c>
      <c r="AU1075" s="156" t="s">
        <v>84</v>
      </c>
      <c r="AV1075" s="13" t="s">
        <v>84</v>
      </c>
      <c r="AW1075" s="13" t="s">
        <v>37</v>
      </c>
      <c r="AX1075" s="13" t="s">
        <v>75</v>
      </c>
      <c r="AY1075" s="156" t="s">
        <v>172</v>
      </c>
    </row>
    <row r="1076" spans="2:65" s="14" customFormat="1">
      <c r="B1076" s="162"/>
      <c r="D1076" s="149" t="s">
        <v>182</v>
      </c>
      <c r="E1076" s="163" t="s">
        <v>19</v>
      </c>
      <c r="F1076" s="164" t="s">
        <v>185</v>
      </c>
      <c r="H1076" s="165">
        <v>2</v>
      </c>
      <c r="I1076" s="166"/>
      <c r="L1076" s="162"/>
      <c r="M1076" s="167"/>
      <c r="U1076" s="168"/>
      <c r="AT1076" s="163" t="s">
        <v>182</v>
      </c>
      <c r="AU1076" s="163" t="s">
        <v>84</v>
      </c>
      <c r="AV1076" s="14" t="s">
        <v>179</v>
      </c>
      <c r="AW1076" s="14" t="s">
        <v>37</v>
      </c>
      <c r="AX1076" s="14" t="s">
        <v>82</v>
      </c>
      <c r="AY1076" s="163" t="s">
        <v>172</v>
      </c>
    </row>
    <row r="1077" spans="2:65" s="1" customFormat="1" ht="16.5" customHeight="1">
      <c r="B1077" s="33"/>
      <c r="C1077" s="179" t="s">
        <v>635</v>
      </c>
      <c r="D1077" s="179" t="s">
        <v>836</v>
      </c>
      <c r="E1077" s="180" t="s">
        <v>1575</v>
      </c>
      <c r="F1077" s="181" t="s">
        <v>1576</v>
      </c>
      <c r="G1077" s="182" t="s">
        <v>460</v>
      </c>
      <c r="H1077" s="183">
        <v>1</v>
      </c>
      <c r="I1077" s="184"/>
      <c r="J1077" s="185">
        <f>ROUND(I1077*H1077,2)</f>
        <v>0</v>
      </c>
      <c r="K1077" s="181" t="s">
        <v>19</v>
      </c>
      <c r="L1077" s="186"/>
      <c r="M1077" s="187" t="s">
        <v>19</v>
      </c>
      <c r="N1077" s="188" t="s">
        <v>46</v>
      </c>
      <c r="P1077" s="140">
        <f>O1077*H1077</f>
        <v>0</v>
      </c>
      <c r="Q1077" s="140">
        <v>0</v>
      </c>
      <c r="R1077" s="140">
        <f>Q1077*H1077</f>
        <v>0</v>
      </c>
      <c r="S1077" s="140">
        <v>0</v>
      </c>
      <c r="T1077" s="140">
        <f>S1077*H1077</f>
        <v>0</v>
      </c>
      <c r="U1077" s="141" t="s">
        <v>19</v>
      </c>
      <c r="AR1077" s="142" t="s">
        <v>198</v>
      </c>
      <c r="AT1077" s="142" t="s">
        <v>836</v>
      </c>
      <c r="AU1077" s="142" t="s">
        <v>84</v>
      </c>
      <c r="AY1077" s="18" t="s">
        <v>172</v>
      </c>
      <c r="BE1077" s="143">
        <f>IF(N1077="základní",J1077,0)</f>
        <v>0</v>
      </c>
      <c r="BF1077" s="143">
        <f>IF(N1077="snížená",J1077,0)</f>
        <v>0</v>
      </c>
      <c r="BG1077" s="143">
        <f>IF(N1077="zákl. přenesená",J1077,0)</f>
        <v>0</v>
      </c>
      <c r="BH1077" s="143">
        <f>IF(N1077="sníž. přenesená",J1077,0)</f>
        <v>0</v>
      </c>
      <c r="BI1077" s="143">
        <f>IF(N1077="nulová",J1077,0)</f>
        <v>0</v>
      </c>
      <c r="BJ1077" s="18" t="s">
        <v>82</v>
      </c>
      <c r="BK1077" s="143">
        <f>ROUND(I1077*H1077,2)</f>
        <v>0</v>
      </c>
      <c r="BL1077" s="18" t="s">
        <v>179</v>
      </c>
      <c r="BM1077" s="142" t="s">
        <v>1577</v>
      </c>
    </row>
    <row r="1078" spans="2:65" s="1" customFormat="1" ht="16.5" customHeight="1">
      <c r="B1078" s="33"/>
      <c r="C1078" s="179" t="s">
        <v>1578</v>
      </c>
      <c r="D1078" s="179" t="s">
        <v>836</v>
      </c>
      <c r="E1078" s="180" t="s">
        <v>1579</v>
      </c>
      <c r="F1078" s="181" t="s">
        <v>1580</v>
      </c>
      <c r="G1078" s="182" t="s">
        <v>460</v>
      </c>
      <c r="H1078" s="183">
        <v>1</v>
      </c>
      <c r="I1078" s="184"/>
      <c r="J1078" s="185">
        <f>ROUND(I1078*H1078,2)</f>
        <v>0</v>
      </c>
      <c r="K1078" s="181" t="s">
        <v>19</v>
      </c>
      <c r="L1078" s="186"/>
      <c r="M1078" s="187" t="s">
        <v>19</v>
      </c>
      <c r="N1078" s="188" t="s">
        <v>46</v>
      </c>
      <c r="P1078" s="140">
        <f>O1078*H1078</f>
        <v>0</v>
      </c>
      <c r="Q1078" s="140">
        <v>3.6999999999999998E-2</v>
      </c>
      <c r="R1078" s="140">
        <f>Q1078*H1078</f>
        <v>3.6999999999999998E-2</v>
      </c>
      <c r="S1078" s="140">
        <v>0</v>
      </c>
      <c r="T1078" s="140">
        <f>S1078*H1078</f>
        <v>0</v>
      </c>
      <c r="U1078" s="141" t="s">
        <v>19</v>
      </c>
      <c r="AR1078" s="142" t="s">
        <v>198</v>
      </c>
      <c r="AT1078" s="142" t="s">
        <v>836</v>
      </c>
      <c r="AU1078" s="142" t="s">
        <v>84</v>
      </c>
      <c r="AY1078" s="18" t="s">
        <v>172</v>
      </c>
      <c r="BE1078" s="143">
        <f>IF(N1078="základní",J1078,0)</f>
        <v>0</v>
      </c>
      <c r="BF1078" s="143">
        <f>IF(N1078="snížená",J1078,0)</f>
        <v>0</v>
      </c>
      <c r="BG1078" s="143">
        <f>IF(N1078="zákl. přenesená",J1078,0)</f>
        <v>0</v>
      </c>
      <c r="BH1078" s="143">
        <f>IF(N1078="sníž. přenesená",J1078,0)</f>
        <v>0</v>
      </c>
      <c r="BI1078" s="143">
        <f>IF(N1078="nulová",J1078,0)</f>
        <v>0</v>
      </c>
      <c r="BJ1078" s="18" t="s">
        <v>82</v>
      </c>
      <c r="BK1078" s="143">
        <f>ROUND(I1078*H1078,2)</f>
        <v>0</v>
      </c>
      <c r="BL1078" s="18" t="s">
        <v>179</v>
      </c>
      <c r="BM1078" s="142" t="s">
        <v>1581</v>
      </c>
    </row>
    <row r="1079" spans="2:65" s="11" customFormat="1" ht="22.9" customHeight="1">
      <c r="B1079" s="119"/>
      <c r="D1079" s="120" t="s">
        <v>74</v>
      </c>
      <c r="E1079" s="129" t="s">
        <v>222</v>
      </c>
      <c r="F1079" s="129" t="s">
        <v>229</v>
      </c>
      <c r="I1079" s="122"/>
      <c r="J1079" s="130">
        <f>BK1079</f>
        <v>0</v>
      </c>
      <c r="L1079" s="119"/>
      <c r="M1079" s="124"/>
      <c r="P1079" s="125">
        <f>SUM(P1080:P1150)</f>
        <v>0</v>
      </c>
      <c r="R1079" s="125">
        <f>SUM(R1080:R1150)</f>
        <v>0</v>
      </c>
      <c r="T1079" s="125">
        <f>SUM(T1080:T1150)</f>
        <v>0</v>
      </c>
      <c r="U1079" s="126"/>
      <c r="AR1079" s="120" t="s">
        <v>82</v>
      </c>
      <c r="AT1079" s="127" t="s">
        <v>74</v>
      </c>
      <c r="AU1079" s="127" t="s">
        <v>82</v>
      </c>
      <c r="AY1079" s="120" t="s">
        <v>172</v>
      </c>
      <c r="BK1079" s="128">
        <f>SUM(BK1080:BK1150)</f>
        <v>0</v>
      </c>
    </row>
    <row r="1080" spans="2:65" s="1" customFormat="1" ht="16.5" customHeight="1">
      <c r="B1080" s="33"/>
      <c r="C1080" s="131" t="s">
        <v>1582</v>
      </c>
      <c r="D1080" s="131" t="s">
        <v>174</v>
      </c>
      <c r="E1080" s="132" t="s">
        <v>1583</v>
      </c>
      <c r="F1080" s="133" t="s">
        <v>1584</v>
      </c>
      <c r="G1080" s="134" t="s">
        <v>1585</v>
      </c>
      <c r="H1080" s="135">
        <v>1</v>
      </c>
      <c r="I1080" s="136"/>
      <c r="J1080" s="137">
        <f>ROUND(I1080*H1080,2)</f>
        <v>0</v>
      </c>
      <c r="K1080" s="133" t="s">
        <v>19</v>
      </c>
      <c r="L1080" s="33"/>
      <c r="M1080" s="138" t="s">
        <v>19</v>
      </c>
      <c r="N1080" s="139" t="s">
        <v>46</v>
      </c>
      <c r="P1080" s="140">
        <f>O1080*H1080</f>
        <v>0</v>
      </c>
      <c r="Q1080" s="140">
        <v>0</v>
      </c>
      <c r="R1080" s="140">
        <f>Q1080*H1080</f>
        <v>0</v>
      </c>
      <c r="S1080" s="140">
        <v>0</v>
      </c>
      <c r="T1080" s="140">
        <f>S1080*H1080</f>
        <v>0</v>
      </c>
      <c r="U1080" s="141" t="s">
        <v>19</v>
      </c>
      <c r="AR1080" s="142" t="s">
        <v>179</v>
      </c>
      <c r="AT1080" s="142" t="s">
        <v>174</v>
      </c>
      <c r="AU1080" s="142" t="s">
        <v>84</v>
      </c>
      <c r="AY1080" s="18" t="s">
        <v>172</v>
      </c>
      <c r="BE1080" s="143">
        <f>IF(N1080="základní",J1080,0)</f>
        <v>0</v>
      </c>
      <c r="BF1080" s="143">
        <f>IF(N1080="snížená",J1080,0)</f>
        <v>0</v>
      </c>
      <c r="BG1080" s="143">
        <f>IF(N1080="zákl. přenesená",J1080,0)</f>
        <v>0</v>
      </c>
      <c r="BH1080" s="143">
        <f>IF(N1080="sníž. přenesená",J1080,0)</f>
        <v>0</v>
      </c>
      <c r="BI1080" s="143">
        <f>IF(N1080="nulová",J1080,0)</f>
        <v>0</v>
      </c>
      <c r="BJ1080" s="18" t="s">
        <v>82</v>
      </c>
      <c r="BK1080" s="143">
        <f>ROUND(I1080*H1080,2)</f>
        <v>0</v>
      </c>
      <c r="BL1080" s="18" t="s">
        <v>179</v>
      </c>
      <c r="BM1080" s="142" t="s">
        <v>1586</v>
      </c>
    </row>
    <row r="1081" spans="2:65" s="1" customFormat="1">
      <c r="B1081" s="33"/>
      <c r="D1081" s="149" t="s">
        <v>943</v>
      </c>
      <c r="F1081" s="189" t="s">
        <v>1587</v>
      </c>
      <c r="I1081" s="146"/>
      <c r="L1081" s="33"/>
      <c r="M1081" s="147"/>
      <c r="U1081" s="54"/>
      <c r="AT1081" s="18" t="s">
        <v>943</v>
      </c>
      <c r="AU1081" s="18" t="s">
        <v>84</v>
      </c>
    </row>
    <row r="1082" spans="2:65" s="1" customFormat="1" ht="24.2" customHeight="1">
      <c r="B1082" s="33"/>
      <c r="C1082" s="131" t="s">
        <v>641</v>
      </c>
      <c r="D1082" s="131" t="s">
        <v>174</v>
      </c>
      <c r="E1082" s="132" t="s">
        <v>1588</v>
      </c>
      <c r="F1082" s="133" t="s">
        <v>1589</v>
      </c>
      <c r="G1082" s="134" t="s">
        <v>177</v>
      </c>
      <c r="H1082" s="135">
        <v>1414.6990000000001</v>
      </c>
      <c r="I1082" s="136"/>
      <c r="J1082" s="137">
        <f>ROUND(I1082*H1082,2)</f>
        <v>0</v>
      </c>
      <c r="K1082" s="133" t="s">
        <v>178</v>
      </c>
      <c r="L1082" s="33"/>
      <c r="M1082" s="138" t="s">
        <v>19</v>
      </c>
      <c r="N1082" s="139" t="s">
        <v>46</v>
      </c>
      <c r="P1082" s="140">
        <f>O1082*H1082</f>
        <v>0</v>
      </c>
      <c r="Q1082" s="140">
        <v>0</v>
      </c>
      <c r="R1082" s="140">
        <f>Q1082*H1082</f>
        <v>0</v>
      </c>
      <c r="S1082" s="140">
        <v>0</v>
      </c>
      <c r="T1082" s="140">
        <f>S1082*H1082</f>
        <v>0</v>
      </c>
      <c r="U1082" s="141" t="s">
        <v>19</v>
      </c>
      <c r="AR1082" s="142" t="s">
        <v>179</v>
      </c>
      <c r="AT1082" s="142" t="s">
        <v>174</v>
      </c>
      <c r="AU1082" s="142" t="s">
        <v>84</v>
      </c>
      <c r="AY1082" s="18" t="s">
        <v>172</v>
      </c>
      <c r="BE1082" s="143">
        <f>IF(N1082="základní",J1082,0)</f>
        <v>0</v>
      </c>
      <c r="BF1082" s="143">
        <f>IF(N1082="snížená",J1082,0)</f>
        <v>0</v>
      </c>
      <c r="BG1082" s="143">
        <f>IF(N1082="zákl. přenesená",J1082,0)</f>
        <v>0</v>
      </c>
      <c r="BH1082" s="143">
        <f>IF(N1082="sníž. přenesená",J1082,0)</f>
        <v>0</v>
      </c>
      <c r="BI1082" s="143">
        <f>IF(N1082="nulová",J1082,0)</f>
        <v>0</v>
      </c>
      <c r="BJ1082" s="18" t="s">
        <v>82</v>
      </c>
      <c r="BK1082" s="143">
        <f>ROUND(I1082*H1082,2)</f>
        <v>0</v>
      </c>
      <c r="BL1082" s="18" t="s">
        <v>179</v>
      </c>
      <c r="BM1082" s="142" t="s">
        <v>1590</v>
      </c>
    </row>
    <row r="1083" spans="2:65" s="1" customFormat="1">
      <c r="B1083" s="33"/>
      <c r="D1083" s="144" t="s">
        <v>180</v>
      </c>
      <c r="F1083" s="145" t="s">
        <v>1591</v>
      </c>
      <c r="I1083" s="146"/>
      <c r="L1083" s="33"/>
      <c r="M1083" s="147"/>
      <c r="U1083" s="54"/>
      <c r="AT1083" s="18" t="s">
        <v>180</v>
      </c>
      <c r="AU1083" s="18" t="s">
        <v>84</v>
      </c>
    </row>
    <row r="1084" spans="2:65" s="13" customFormat="1">
      <c r="B1084" s="155"/>
      <c r="D1084" s="149" t="s">
        <v>182</v>
      </c>
      <c r="E1084" s="156" t="s">
        <v>19</v>
      </c>
      <c r="F1084" s="157" t="s">
        <v>1592</v>
      </c>
      <c r="H1084" s="158">
        <v>1414.6990000000001</v>
      </c>
      <c r="I1084" s="159"/>
      <c r="L1084" s="155"/>
      <c r="M1084" s="160"/>
      <c r="U1084" s="161"/>
      <c r="AT1084" s="156" t="s">
        <v>182</v>
      </c>
      <c r="AU1084" s="156" t="s">
        <v>84</v>
      </c>
      <c r="AV1084" s="13" t="s">
        <v>84</v>
      </c>
      <c r="AW1084" s="13" t="s">
        <v>37</v>
      </c>
      <c r="AX1084" s="13" t="s">
        <v>75</v>
      </c>
      <c r="AY1084" s="156" t="s">
        <v>172</v>
      </c>
    </row>
    <row r="1085" spans="2:65" s="14" customFormat="1">
      <c r="B1085" s="162"/>
      <c r="D1085" s="149" t="s">
        <v>182</v>
      </c>
      <c r="E1085" s="163" t="s">
        <v>19</v>
      </c>
      <c r="F1085" s="164" t="s">
        <v>185</v>
      </c>
      <c r="H1085" s="165">
        <v>1414.6990000000001</v>
      </c>
      <c r="I1085" s="166"/>
      <c r="L1085" s="162"/>
      <c r="M1085" s="167"/>
      <c r="U1085" s="168"/>
      <c r="AT1085" s="163" t="s">
        <v>182</v>
      </c>
      <c r="AU1085" s="163" t="s">
        <v>84</v>
      </c>
      <c r="AV1085" s="14" t="s">
        <v>179</v>
      </c>
      <c r="AW1085" s="14" t="s">
        <v>37</v>
      </c>
      <c r="AX1085" s="14" t="s">
        <v>82</v>
      </c>
      <c r="AY1085" s="163" t="s">
        <v>172</v>
      </c>
    </row>
    <row r="1086" spans="2:65" s="1" customFormat="1" ht="24.2" customHeight="1">
      <c r="B1086" s="33"/>
      <c r="C1086" s="131" t="s">
        <v>1593</v>
      </c>
      <c r="D1086" s="131" t="s">
        <v>174</v>
      </c>
      <c r="E1086" s="132" t="s">
        <v>1594</v>
      </c>
      <c r="F1086" s="133" t="s">
        <v>1595</v>
      </c>
      <c r="G1086" s="134" t="s">
        <v>177</v>
      </c>
      <c r="H1086" s="135">
        <v>169763.88</v>
      </c>
      <c r="I1086" s="136"/>
      <c r="J1086" s="137">
        <f>ROUND(I1086*H1086,2)</f>
        <v>0</v>
      </c>
      <c r="K1086" s="133" t="s">
        <v>178</v>
      </c>
      <c r="L1086" s="33"/>
      <c r="M1086" s="138" t="s">
        <v>19</v>
      </c>
      <c r="N1086" s="139" t="s">
        <v>46</v>
      </c>
      <c r="P1086" s="140">
        <f>O1086*H1086</f>
        <v>0</v>
      </c>
      <c r="Q1086" s="140">
        <v>0</v>
      </c>
      <c r="R1086" s="140">
        <f>Q1086*H1086</f>
        <v>0</v>
      </c>
      <c r="S1086" s="140">
        <v>0</v>
      </c>
      <c r="T1086" s="140">
        <f>S1086*H1086</f>
        <v>0</v>
      </c>
      <c r="U1086" s="141" t="s">
        <v>19</v>
      </c>
      <c r="AR1086" s="142" t="s">
        <v>179</v>
      </c>
      <c r="AT1086" s="142" t="s">
        <v>174</v>
      </c>
      <c r="AU1086" s="142" t="s">
        <v>84</v>
      </c>
      <c r="AY1086" s="18" t="s">
        <v>172</v>
      </c>
      <c r="BE1086" s="143">
        <f>IF(N1086="základní",J1086,0)</f>
        <v>0</v>
      </c>
      <c r="BF1086" s="143">
        <f>IF(N1086="snížená",J1086,0)</f>
        <v>0</v>
      </c>
      <c r="BG1086" s="143">
        <f>IF(N1086="zákl. přenesená",J1086,0)</f>
        <v>0</v>
      </c>
      <c r="BH1086" s="143">
        <f>IF(N1086="sníž. přenesená",J1086,0)</f>
        <v>0</v>
      </c>
      <c r="BI1086" s="143">
        <f>IF(N1086="nulová",J1086,0)</f>
        <v>0</v>
      </c>
      <c r="BJ1086" s="18" t="s">
        <v>82</v>
      </c>
      <c r="BK1086" s="143">
        <f>ROUND(I1086*H1086,2)</f>
        <v>0</v>
      </c>
      <c r="BL1086" s="18" t="s">
        <v>179</v>
      </c>
      <c r="BM1086" s="142" t="s">
        <v>1596</v>
      </c>
    </row>
    <row r="1087" spans="2:65" s="1" customFormat="1">
      <c r="B1087" s="33"/>
      <c r="D1087" s="144" t="s">
        <v>180</v>
      </c>
      <c r="F1087" s="145" t="s">
        <v>1597</v>
      </c>
      <c r="I1087" s="146"/>
      <c r="L1087" s="33"/>
      <c r="M1087" s="147"/>
      <c r="U1087" s="54"/>
      <c r="AT1087" s="18" t="s">
        <v>180</v>
      </c>
      <c r="AU1087" s="18" t="s">
        <v>84</v>
      </c>
    </row>
    <row r="1088" spans="2:65" s="13" customFormat="1">
      <c r="B1088" s="155"/>
      <c r="D1088" s="149" t="s">
        <v>182</v>
      </c>
      <c r="E1088" s="156" t="s">
        <v>19</v>
      </c>
      <c r="F1088" s="157" t="s">
        <v>1598</v>
      </c>
      <c r="H1088" s="158">
        <v>169763.88</v>
      </c>
      <c r="I1088" s="159"/>
      <c r="L1088" s="155"/>
      <c r="M1088" s="160"/>
      <c r="U1088" s="161"/>
      <c r="AT1088" s="156" t="s">
        <v>182</v>
      </c>
      <c r="AU1088" s="156" t="s">
        <v>84</v>
      </c>
      <c r="AV1088" s="13" t="s">
        <v>84</v>
      </c>
      <c r="AW1088" s="13" t="s">
        <v>37</v>
      </c>
      <c r="AX1088" s="13" t="s">
        <v>75</v>
      </c>
      <c r="AY1088" s="156" t="s">
        <v>172</v>
      </c>
    </row>
    <row r="1089" spans="2:65" s="14" customFormat="1">
      <c r="B1089" s="162"/>
      <c r="D1089" s="149" t="s">
        <v>182</v>
      </c>
      <c r="E1089" s="163" t="s">
        <v>19</v>
      </c>
      <c r="F1089" s="164" t="s">
        <v>185</v>
      </c>
      <c r="H1089" s="165">
        <v>169763.88</v>
      </c>
      <c r="I1089" s="166"/>
      <c r="L1089" s="162"/>
      <c r="M1089" s="167"/>
      <c r="U1089" s="168"/>
      <c r="AT1089" s="163" t="s">
        <v>182</v>
      </c>
      <c r="AU1089" s="163" t="s">
        <v>84</v>
      </c>
      <c r="AV1089" s="14" t="s">
        <v>179</v>
      </c>
      <c r="AW1089" s="14" t="s">
        <v>37</v>
      </c>
      <c r="AX1089" s="14" t="s">
        <v>82</v>
      </c>
      <c r="AY1089" s="163" t="s">
        <v>172</v>
      </c>
    </row>
    <row r="1090" spans="2:65" s="1" customFormat="1" ht="24.2" customHeight="1">
      <c r="B1090" s="33"/>
      <c r="C1090" s="131" t="s">
        <v>648</v>
      </c>
      <c r="D1090" s="131" t="s">
        <v>174</v>
      </c>
      <c r="E1090" s="132" t="s">
        <v>1599</v>
      </c>
      <c r="F1090" s="133" t="s">
        <v>1600</v>
      </c>
      <c r="G1090" s="134" t="s">
        <v>177</v>
      </c>
      <c r="H1090" s="135">
        <v>1414.6990000000001</v>
      </c>
      <c r="I1090" s="136"/>
      <c r="J1090" s="137">
        <f>ROUND(I1090*H1090,2)</f>
        <v>0</v>
      </c>
      <c r="K1090" s="133" t="s">
        <v>178</v>
      </c>
      <c r="L1090" s="33"/>
      <c r="M1090" s="138" t="s">
        <v>19</v>
      </c>
      <c r="N1090" s="139" t="s">
        <v>46</v>
      </c>
      <c r="P1090" s="140">
        <f>O1090*H1090</f>
        <v>0</v>
      </c>
      <c r="Q1090" s="140">
        <v>0</v>
      </c>
      <c r="R1090" s="140">
        <f>Q1090*H1090</f>
        <v>0</v>
      </c>
      <c r="S1090" s="140">
        <v>0</v>
      </c>
      <c r="T1090" s="140">
        <f>S1090*H1090</f>
        <v>0</v>
      </c>
      <c r="U1090" s="141" t="s">
        <v>19</v>
      </c>
      <c r="AR1090" s="142" t="s">
        <v>179</v>
      </c>
      <c r="AT1090" s="142" t="s">
        <v>174</v>
      </c>
      <c r="AU1090" s="142" t="s">
        <v>84</v>
      </c>
      <c r="AY1090" s="18" t="s">
        <v>172</v>
      </c>
      <c r="BE1090" s="143">
        <f>IF(N1090="základní",J1090,0)</f>
        <v>0</v>
      </c>
      <c r="BF1090" s="143">
        <f>IF(N1090="snížená",J1090,0)</f>
        <v>0</v>
      </c>
      <c r="BG1090" s="143">
        <f>IF(N1090="zákl. přenesená",J1090,0)</f>
        <v>0</v>
      </c>
      <c r="BH1090" s="143">
        <f>IF(N1090="sníž. přenesená",J1090,0)</f>
        <v>0</v>
      </c>
      <c r="BI1090" s="143">
        <f>IF(N1090="nulová",J1090,0)</f>
        <v>0</v>
      </c>
      <c r="BJ1090" s="18" t="s">
        <v>82</v>
      </c>
      <c r="BK1090" s="143">
        <f>ROUND(I1090*H1090,2)</f>
        <v>0</v>
      </c>
      <c r="BL1090" s="18" t="s">
        <v>179</v>
      </c>
      <c r="BM1090" s="142" t="s">
        <v>1601</v>
      </c>
    </row>
    <row r="1091" spans="2:65" s="1" customFormat="1">
      <c r="B1091" s="33"/>
      <c r="D1091" s="144" t="s">
        <v>180</v>
      </c>
      <c r="F1091" s="145" t="s">
        <v>1602</v>
      </c>
      <c r="I1091" s="146"/>
      <c r="L1091" s="33"/>
      <c r="M1091" s="147"/>
      <c r="U1091" s="54"/>
      <c r="AT1091" s="18" t="s">
        <v>180</v>
      </c>
      <c r="AU1091" s="18" t="s">
        <v>84</v>
      </c>
    </row>
    <row r="1092" spans="2:65" s="13" customFormat="1">
      <c r="B1092" s="155"/>
      <c r="D1092" s="149" t="s">
        <v>182</v>
      </c>
      <c r="E1092" s="156" t="s">
        <v>19</v>
      </c>
      <c r="F1092" s="157" t="s">
        <v>1603</v>
      </c>
      <c r="H1092" s="158">
        <v>1414.6990000000001</v>
      </c>
      <c r="I1092" s="159"/>
      <c r="L1092" s="155"/>
      <c r="M1092" s="160"/>
      <c r="U1092" s="161"/>
      <c r="AT1092" s="156" t="s">
        <v>182</v>
      </c>
      <c r="AU1092" s="156" t="s">
        <v>84</v>
      </c>
      <c r="AV1092" s="13" t="s">
        <v>84</v>
      </c>
      <c r="AW1092" s="13" t="s">
        <v>37</v>
      </c>
      <c r="AX1092" s="13" t="s">
        <v>75</v>
      </c>
      <c r="AY1092" s="156" t="s">
        <v>172</v>
      </c>
    </row>
    <row r="1093" spans="2:65" s="14" customFormat="1">
      <c r="B1093" s="162"/>
      <c r="D1093" s="149" t="s">
        <v>182</v>
      </c>
      <c r="E1093" s="163" t="s">
        <v>19</v>
      </c>
      <c r="F1093" s="164" t="s">
        <v>185</v>
      </c>
      <c r="H1093" s="165">
        <v>1414.6990000000001</v>
      </c>
      <c r="I1093" s="166"/>
      <c r="L1093" s="162"/>
      <c r="M1093" s="167"/>
      <c r="U1093" s="168"/>
      <c r="AT1093" s="163" t="s">
        <v>182</v>
      </c>
      <c r="AU1093" s="163" t="s">
        <v>84</v>
      </c>
      <c r="AV1093" s="14" t="s">
        <v>179</v>
      </c>
      <c r="AW1093" s="14" t="s">
        <v>37</v>
      </c>
      <c r="AX1093" s="14" t="s">
        <v>82</v>
      </c>
      <c r="AY1093" s="163" t="s">
        <v>172</v>
      </c>
    </row>
    <row r="1094" spans="2:65" s="1" customFormat="1" ht="16.5" customHeight="1">
      <c r="B1094" s="33"/>
      <c r="C1094" s="131" t="s">
        <v>1604</v>
      </c>
      <c r="D1094" s="131" t="s">
        <v>174</v>
      </c>
      <c r="E1094" s="132" t="s">
        <v>1605</v>
      </c>
      <c r="F1094" s="133" t="s">
        <v>1606</v>
      </c>
      <c r="G1094" s="134" t="s">
        <v>177</v>
      </c>
      <c r="H1094" s="135">
        <v>1414.6990000000001</v>
      </c>
      <c r="I1094" s="136"/>
      <c r="J1094" s="137">
        <f>ROUND(I1094*H1094,2)</f>
        <v>0</v>
      </c>
      <c r="K1094" s="133" t="s">
        <v>178</v>
      </c>
      <c r="L1094" s="33"/>
      <c r="M1094" s="138" t="s">
        <v>19</v>
      </c>
      <c r="N1094" s="139" t="s">
        <v>46</v>
      </c>
      <c r="P1094" s="140">
        <f>O1094*H1094</f>
        <v>0</v>
      </c>
      <c r="Q1094" s="140">
        <v>0</v>
      </c>
      <c r="R1094" s="140">
        <f>Q1094*H1094</f>
        <v>0</v>
      </c>
      <c r="S1094" s="140">
        <v>0</v>
      </c>
      <c r="T1094" s="140">
        <f>S1094*H1094</f>
        <v>0</v>
      </c>
      <c r="U1094" s="141" t="s">
        <v>19</v>
      </c>
      <c r="AR1094" s="142" t="s">
        <v>179</v>
      </c>
      <c r="AT1094" s="142" t="s">
        <v>174</v>
      </c>
      <c r="AU1094" s="142" t="s">
        <v>84</v>
      </c>
      <c r="AY1094" s="18" t="s">
        <v>172</v>
      </c>
      <c r="BE1094" s="143">
        <f>IF(N1094="základní",J1094,0)</f>
        <v>0</v>
      </c>
      <c r="BF1094" s="143">
        <f>IF(N1094="snížená",J1094,0)</f>
        <v>0</v>
      </c>
      <c r="BG1094" s="143">
        <f>IF(N1094="zákl. přenesená",J1094,0)</f>
        <v>0</v>
      </c>
      <c r="BH1094" s="143">
        <f>IF(N1094="sníž. přenesená",J1094,0)</f>
        <v>0</v>
      </c>
      <c r="BI1094" s="143">
        <f>IF(N1094="nulová",J1094,0)</f>
        <v>0</v>
      </c>
      <c r="BJ1094" s="18" t="s">
        <v>82</v>
      </c>
      <c r="BK1094" s="143">
        <f>ROUND(I1094*H1094,2)</f>
        <v>0</v>
      </c>
      <c r="BL1094" s="18" t="s">
        <v>179</v>
      </c>
      <c r="BM1094" s="142" t="s">
        <v>1607</v>
      </c>
    </row>
    <row r="1095" spans="2:65" s="1" customFormat="1">
      <c r="B1095" s="33"/>
      <c r="D1095" s="144" t="s">
        <v>180</v>
      </c>
      <c r="F1095" s="145" t="s">
        <v>1608</v>
      </c>
      <c r="I1095" s="146"/>
      <c r="L1095" s="33"/>
      <c r="M1095" s="147"/>
      <c r="U1095" s="54"/>
      <c r="AT1095" s="18" t="s">
        <v>180</v>
      </c>
      <c r="AU1095" s="18" t="s">
        <v>84</v>
      </c>
    </row>
    <row r="1096" spans="2:65" s="13" customFormat="1">
      <c r="B1096" s="155"/>
      <c r="D1096" s="149" t="s">
        <v>182</v>
      </c>
      <c r="E1096" s="156" t="s">
        <v>19</v>
      </c>
      <c r="F1096" s="157" t="s">
        <v>1603</v>
      </c>
      <c r="H1096" s="158">
        <v>1414.6990000000001</v>
      </c>
      <c r="I1096" s="159"/>
      <c r="L1096" s="155"/>
      <c r="M1096" s="160"/>
      <c r="U1096" s="161"/>
      <c r="AT1096" s="156" t="s">
        <v>182</v>
      </c>
      <c r="AU1096" s="156" t="s">
        <v>84</v>
      </c>
      <c r="AV1096" s="13" t="s">
        <v>84</v>
      </c>
      <c r="AW1096" s="13" t="s">
        <v>37</v>
      </c>
      <c r="AX1096" s="13" t="s">
        <v>75</v>
      </c>
      <c r="AY1096" s="156" t="s">
        <v>172</v>
      </c>
    </row>
    <row r="1097" spans="2:65" s="14" customFormat="1">
      <c r="B1097" s="162"/>
      <c r="D1097" s="149" t="s">
        <v>182</v>
      </c>
      <c r="E1097" s="163" t="s">
        <v>19</v>
      </c>
      <c r="F1097" s="164" t="s">
        <v>185</v>
      </c>
      <c r="H1097" s="165">
        <v>1414.6990000000001</v>
      </c>
      <c r="I1097" s="166"/>
      <c r="L1097" s="162"/>
      <c r="M1097" s="167"/>
      <c r="U1097" s="168"/>
      <c r="AT1097" s="163" t="s">
        <v>182</v>
      </c>
      <c r="AU1097" s="163" t="s">
        <v>84</v>
      </c>
      <c r="AV1097" s="14" t="s">
        <v>179</v>
      </c>
      <c r="AW1097" s="14" t="s">
        <v>37</v>
      </c>
      <c r="AX1097" s="14" t="s">
        <v>82</v>
      </c>
      <c r="AY1097" s="163" t="s">
        <v>172</v>
      </c>
    </row>
    <row r="1098" spans="2:65" s="1" customFormat="1" ht="21.75" customHeight="1">
      <c r="B1098" s="33"/>
      <c r="C1098" s="131" t="s">
        <v>652</v>
      </c>
      <c r="D1098" s="131" t="s">
        <v>174</v>
      </c>
      <c r="E1098" s="132" t="s">
        <v>1609</v>
      </c>
      <c r="F1098" s="133" t="s">
        <v>1610</v>
      </c>
      <c r="G1098" s="134" t="s">
        <v>177</v>
      </c>
      <c r="H1098" s="135">
        <v>169763.88</v>
      </c>
      <c r="I1098" s="136"/>
      <c r="J1098" s="137">
        <f>ROUND(I1098*H1098,2)</f>
        <v>0</v>
      </c>
      <c r="K1098" s="133" t="s">
        <v>178</v>
      </c>
      <c r="L1098" s="33"/>
      <c r="M1098" s="138" t="s">
        <v>19</v>
      </c>
      <c r="N1098" s="139" t="s">
        <v>46</v>
      </c>
      <c r="P1098" s="140">
        <f>O1098*H1098</f>
        <v>0</v>
      </c>
      <c r="Q1098" s="140">
        <v>0</v>
      </c>
      <c r="R1098" s="140">
        <f>Q1098*H1098</f>
        <v>0</v>
      </c>
      <c r="S1098" s="140">
        <v>0</v>
      </c>
      <c r="T1098" s="140">
        <f>S1098*H1098</f>
        <v>0</v>
      </c>
      <c r="U1098" s="141" t="s">
        <v>19</v>
      </c>
      <c r="AR1098" s="142" t="s">
        <v>179</v>
      </c>
      <c r="AT1098" s="142" t="s">
        <v>174</v>
      </c>
      <c r="AU1098" s="142" t="s">
        <v>84</v>
      </c>
      <c r="AY1098" s="18" t="s">
        <v>172</v>
      </c>
      <c r="BE1098" s="143">
        <f>IF(N1098="základní",J1098,0)</f>
        <v>0</v>
      </c>
      <c r="BF1098" s="143">
        <f>IF(N1098="snížená",J1098,0)</f>
        <v>0</v>
      </c>
      <c r="BG1098" s="143">
        <f>IF(N1098="zákl. přenesená",J1098,0)</f>
        <v>0</v>
      </c>
      <c r="BH1098" s="143">
        <f>IF(N1098="sníž. přenesená",J1098,0)</f>
        <v>0</v>
      </c>
      <c r="BI1098" s="143">
        <f>IF(N1098="nulová",J1098,0)</f>
        <v>0</v>
      </c>
      <c r="BJ1098" s="18" t="s">
        <v>82</v>
      </c>
      <c r="BK1098" s="143">
        <f>ROUND(I1098*H1098,2)</f>
        <v>0</v>
      </c>
      <c r="BL1098" s="18" t="s">
        <v>179</v>
      </c>
      <c r="BM1098" s="142" t="s">
        <v>1611</v>
      </c>
    </row>
    <row r="1099" spans="2:65" s="1" customFormat="1">
      <c r="B1099" s="33"/>
      <c r="D1099" s="144" t="s">
        <v>180</v>
      </c>
      <c r="F1099" s="145" t="s">
        <v>1612</v>
      </c>
      <c r="I1099" s="146"/>
      <c r="L1099" s="33"/>
      <c r="M1099" s="147"/>
      <c r="U1099" s="54"/>
      <c r="AT1099" s="18" t="s">
        <v>180</v>
      </c>
      <c r="AU1099" s="18" t="s">
        <v>84</v>
      </c>
    </row>
    <row r="1100" spans="2:65" s="13" customFormat="1">
      <c r="B1100" s="155"/>
      <c r="D1100" s="149" t="s">
        <v>182</v>
      </c>
      <c r="E1100" s="156" t="s">
        <v>19</v>
      </c>
      <c r="F1100" s="157" t="s">
        <v>1598</v>
      </c>
      <c r="H1100" s="158">
        <v>169763.88</v>
      </c>
      <c r="I1100" s="159"/>
      <c r="L1100" s="155"/>
      <c r="M1100" s="160"/>
      <c r="U1100" s="161"/>
      <c r="AT1100" s="156" t="s">
        <v>182</v>
      </c>
      <c r="AU1100" s="156" t="s">
        <v>84</v>
      </c>
      <c r="AV1100" s="13" t="s">
        <v>84</v>
      </c>
      <c r="AW1100" s="13" t="s">
        <v>37</v>
      </c>
      <c r="AX1100" s="13" t="s">
        <v>75</v>
      </c>
      <c r="AY1100" s="156" t="s">
        <v>172</v>
      </c>
    </row>
    <row r="1101" spans="2:65" s="14" customFormat="1">
      <c r="B1101" s="162"/>
      <c r="D1101" s="149" t="s">
        <v>182</v>
      </c>
      <c r="E1101" s="163" t="s">
        <v>19</v>
      </c>
      <c r="F1101" s="164" t="s">
        <v>185</v>
      </c>
      <c r="H1101" s="165">
        <v>169763.88</v>
      </c>
      <c r="I1101" s="166"/>
      <c r="L1101" s="162"/>
      <c r="M1101" s="167"/>
      <c r="U1101" s="168"/>
      <c r="AT1101" s="163" t="s">
        <v>182</v>
      </c>
      <c r="AU1101" s="163" t="s">
        <v>84</v>
      </c>
      <c r="AV1101" s="14" t="s">
        <v>179</v>
      </c>
      <c r="AW1101" s="14" t="s">
        <v>37</v>
      </c>
      <c r="AX1101" s="14" t="s">
        <v>82</v>
      </c>
      <c r="AY1101" s="163" t="s">
        <v>172</v>
      </c>
    </row>
    <row r="1102" spans="2:65" s="1" customFormat="1" ht="16.5" customHeight="1">
      <c r="B1102" s="33"/>
      <c r="C1102" s="131" t="s">
        <v>1613</v>
      </c>
      <c r="D1102" s="131" t="s">
        <v>174</v>
      </c>
      <c r="E1102" s="132" t="s">
        <v>1614</v>
      </c>
      <c r="F1102" s="133" t="s">
        <v>1615</v>
      </c>
      <c r="G1102" s="134" t="s">
        <v>177</v>
      </c>
      <c r="H1102" s="135">
        <v>1414.6990000000001</v>
      </c>
      <c r="I1102" s="136"/>
      <c r="J1102" s="137">
        <f>ROUND(I1102*H1102,2)</f>
        <v>0</v>
      </c>
      <c r="K1102" s="133" t="s">
        <v>178</v>
      </c>
      <c r="L1102" s="33"/>
      <c r="M1102" s="138" t="s">
        <v>19</v>
      </c>
      <c r="N1102" s="139" t="s">
        <v>46</v>
      </c>
      <c r="P1102" s="140">
        <f>O1102*H1102</f>
        <v>0</v>
      </c>
      <c r="Q1102" s="140">
        <v>0</v>
      </c>
      <c r="R1102" s="140">
        <f>Q1102*H1102</f>
        <v>0</v>
      </c>
      <c r="S1102" s="140">
        <v>0</v>
      </c>
      <c r="T1102" s="140">
        <f>S1102*H1102</f>
        <v>0</v>
      </c>
      <c r="U1102" s="141" t="s">
        <v>19</v>
      </c>
      <c r="AR1102" s="142" t="s">
        <v>179</v>
      </c>
      <c r="AT1102" s="142" t="s">
        <v>174</v>
      </c>
      <c r="AU1102" s="142" t="s">
        <v>84</v>
      </c>
      <c r="AY1102" s="18" t="s">
        <v>172</v>
      </c>
      <c r="BE1102" s="143">
        <f>IF(N1102="základní",J1102,0)</f>
        <v>0</v>
      </c>
      <c r="BF1102" s="143">
        <f>IF(N1102="snížená",J1102,0)</f>
        <v>0</v>
      </c>
      <c r="BG1102" s="143">
        <f>IF(N1102="zákl. přenesená",J1102,0)</f>
        <v>0</v>
      </c>
      <c r="BH1102" s="143">
        <f>IF(N1102="sníž. přenesená",J1102,0)</f>
        <v>0</v>
      </c>
      <c r="BI1102" s="143">
        <f>IF(N1102="nulová",J1102,0)</f>
        <v>0</v>
      </c>
      <c r="BJ1102" s="18" t="s">
        <v>82</v>
      </c>
      <c r="BK1102" s="143">
        <f>ROUND(I1102*H1102,2)</f>
        <v>0</v>
      </c>
      <c r="BL1102" s="18" t="s">
        <v>179</v>
      </c>
      <c r="BM1102" s="142" t="s">
        <v>1616</v>
      </c>
    </row>
    <row r="1103" spans="2:65" s="1" customFormat="1">
      <c r="B1103" s="33"/>
      <c r="D1103" s="144" t="s">
        <v>180</v>
      </c>
      <c r="F1103" s="145" t="s">
        <v>1617</v>
      </c>
      <c r="I1103" s="146"/>
      <c r="L1103" s="33"/>
      <c r="M1103" s="147"/>
      <c r="U1103" s="54"/>
      <c r="AT1103" s="18" t="s">
        <v>180</v>
      </c>
      <c r="AU1103" s="18" t="s">
        <v>84</v>
      </c>
    </row>
    <row r="1104" spans="2:65" s="13" customFormat="1">
      <c r="B1104" s="155"/>
      <c r="D1104" s="149" t="s">
        <v>182</v>
      </c>
      <c r="E1104" s="156" t="s">
        <v>19</v>
      </c>
      <c r="F1104" s="157" t="s">
        <v>1603</v>
      </c>
      <c r="H1104" s="158">
        <v>1414.6990000000001</v>
      </c>
      <c r="I1104" s="159"/>
      <c r="L1104" s="155"/>
      <c r="M1104" s="160"/>
      <c r="U1104" s="161"/>
      <c r="AT1104" s="156" t="s">
        <v>182</v>
      </c>
      <c r="AU1104" s="156" t="s">
        <v>84</v>
      </c>
      <c r="AV1104" s="13" t="s">
        <v>84</v>
      </c>
      <c r="AW1104" s="13" t="s">
        <v>37</v>
      </c>
      <c r="AX1104" s="13" t="s">
        <v>75</v>
      </c>
      <c r="AY1104" s="156" t="s">
        <v>172</v>
      </c>
    </row>
    <row r="1105" spans="2:65" s="14" customFormat="1">
      <c r="B1105" s="162"/>
      <c r="D1105" s="149" t="s">
        <v>182</v>
      </c>
      <c r="E1105" s="163" t="s">
        <v>19</v>
      </c>
      <c r="F1105" s="164" t="s">
        <v>185</v>
      </c>
      <c r="H1105" s="165">
        <v>1414.6990000000001</v>
      </c>
      <c r="I1105" s="166"/>
      <c r="L1105" s="162"/>
      <c r="M1105" s="167"/>
      <c r="U1105" s="168"/>
      <c r="AT1105" s="163" t="s">
        <v>182</v>
      </c>
      <c r="AU1105" s="163" t="s">
        <v>84</v>
      </c>
      <c r="AV1105" s="14" t="s">
        <v>179</v>
      </c>
      <c r="AW1105" s="14" t="s">
        <v>37</v>
      </c>
      <c r="AX1105" s="14" t="s">
        <v>82</v>
      </c>
      <c r="AY1105" s="163" t="s">
        <v>172</v>
      </c>
    </row>
    <row r="1106" spans="2:65" s="1" customFormat="1" ht="21.75" customHeight="1">
      <c r="B1106" s="33"/>
      <c r="C1106" s="131" t="s">
        <v>657</v>
      </c>
      <c r="D1106" s="131" t="s">
        <v>174</v>
      </c>
      <c r="E1106" s="132" t="s">
        <v>1618</v>
      </c>
      <c r="F1106" s="133" t="s">
        <v>1619</v>
      </c>
      <c r="G1106" s="134" t="s">
        <v>337</v>
      </c>
      <c r="H1106" s="135">
        <v>2.5</v>
      </c>
      <c r="I1106" s="136"/>
      <c r="J1106" s="137">
        <f>ROUND(I1106*H1106,2)</f>
        <v>0</v>
      </c>
      <c r="K1106" s="133" t="s">
        <v>178</v>
      </c>
      <c r="L1106" s="33"/>
      <c r="M1106" s="138" t="s">
        <v>19</v>
      </c>
      <c r="N1106" s="139" t="s">
        <v>46</v>
      </c>
      <c r="P1106" s="140">
        <f>O1106*H1106</f>
        <v>0</v>
      </c>
      <c r="Q1106" s="140">
        <v>0</v>
      </c>
      <c r="R1106" s="140">
        <f>Q1106*H1106</f>
        <v>0</v>
      </c>
      <c r="S1106" s="140">
        <v>0</v>
      </c>
      <c r="T1106" s="140">
        <f>S1106*H1106</f>
        <v>0</v>
      </c>
      <c r="U1106" s="141" t="s">
        <v>19</v>
      </c>
      <c r="AR1106" s="142" t="s">
        <v>179</v>
      </c>
      <c r="AT1106" s="142" t="s">
        <v>174</v>
      </c>
      <c r="AU1106" s="142" t="s">
        <v>84</v>
      </c>
      <c r="AY1106" s="18" t="s">
        <v>172</v>
      </c>
      <c r="BE1106" s="143">
        <f>IF(N1106="základní",J1106,0)</f>
        <v>0</v>
      </c>
      <c r="BF1106" s="143">
        <f>IF(N1106="snížená",J1106,0)</f>
        <v>0</v>
      </c>
      <c r="BG1106" s="143">
        <f>IF(N1106="zákl. přenesená",J1106,0)</f>
        <v>0</v>
      </c>
      <c r="BH1106" s="143">
        <f>IF(N1106="sníž. přenesená",J1106,0)</f>
        <v>0</v>
      </c>
      <c r="BI1106" s="143">
        <f>IF(N1106="nulová",J1106,0)</f>
        <v>0</v>
      </c>
      <c r="BJ1106" s="18" t="s">
        <v>82</v>
      </c>
      <c r="BK1106" s="143">
        <f>ROUND(I1106*H1106,2)</f>
        <v>0</v>
      </c>
      <c r="BL1106" s="18" t="s">
        <v>179</v>
      </c>
      <c r="BM1106" s="142" t="s">
        <v>1620</v>
      </c>
    </row>
    <row r="1107" spans="2:65" s="1" customFormat="1">
      <c r="B1107" s="33"/>
      <c r="D1107" s="144" t="s">
        <v>180</v>
      </c>
      <c r="F1107" s="145" t="s">
        <v>1621</v>
      </c>
      <c r="I1107" s="146"/>
      <c r="L1107" s="33"/>
      <c r="M1107" s="147"/>
      <c r="U1107" s="54"/>
      <c r="AT1107" s="18" t="s">
        <v>180</v>
      </c>
      <c r="AU1107" s="18" t="s">
        <v>84</v>
      </c>
    </row>
    <row r="1108" spans="2:65" s="1" customFormat="1" ht="24.2" customHeight="1">
      <c r="B1108" s="33"/>
      <c r="C1108" s="131" t="s">
        <v>1622</v>
      </c>
      <c r="D1108" s="131" t="s">
        <v>174</v>
      </c>
      <c r="E1108" s="132" t="s">
        <v>1623</v>
      </c>
      <c r="F1108" s="133" t="s">
        <v>1624</v>
      </c>
      <c r="G1108" s="134" t="s">
        <v>337</v>
      </c>
      <c r="H1108" s="135">
        <v>300</v>
      </c>
      <c r="I1108" s="136"/>
      <c r="J1108" s="137">
        <f>ROUND(I1108*H1108,2)</f>
        <v>0</v>
      </c>
      <c r="K1108" s="133" t="s">
        <v>178</v>
      </c>
      <c r="L1108" s="33"/>
      <c r="M1108" s="138" t="s">
        <v>19</v>
      </c>
      <c r="N1108" s="139" t="s">
        <v>46</v>
      </c>
      <c r="P1108" s="140">
        <f>O1108*H1108</f>
        <v>0</v>
      </c>
      <c r="Q1108" s="140">
        <v>0</v>
      </c>
      <c r="R1108" s="140">
        <f>Q1108*H1108</f>
        <v>0</v>
      </c>
      <c r="S1108" s="140">
        <v>0</v>
      </c>
      <c r="T1108" s="140">
        <f>S1108*H1108</f>
        <v>0</v>
      </c>
      <c r="U1108" s="141" t="s">
        <v>19</v>
      </c>
      <c r="AR1108" s="142" t="s">
        <v>179</v>
      </c>
      <c r="AT1108" s="142" t="s">
        <v>174</v>
      </c>
      <c r="AU1108" s="142" t="s">
        <v>84</v>
      </c>
      <c r="AY1108" s="18" t="s">
        <v>172</v>
      </c>
      <c r="BE1108" s="143">
        <f>IF(N1108="základní",J1108,0)</f>
        <v>0</v>
      </c>
      <c r="BF1108" s="143">
        <f>IF(N1108="snížená",J1108,0)</f>
        <v>0</v>
      </c>
      <c r="BG1108" s="143">
        <f>IF(N1108="zákl. přenesená",J1108,0)</f>
        <v>0</v>
      </c>
      <c r="BH1108" s="143">
        <f>IF(N1108="sníž. přenesená",J1108,0)</f>
        <v>0</v>
      </c>
      <c r="BI1108" s="143">
        <f>IF(N1108="nulová",J1108,0)</f>
        <v>0</v>
      </c>
      <c r="BJ1108" s="18" t="s">
        <v>82</v>
      </c>
      <c r="BK1108" s="143">
        <f>ROUND(I1108*H1108,2)</f>
        <v>0</v>
      </c>
      <c r="BL1108" s="18" t="s">
        <v>179</v>
      </c>
      <c r="BM1108" s="142" t="s">
        <v>1625</v>
      </c>
    </row>
    <row r="1109" spans="2:65" s="1" customFormat="1">
      <c r="B1109" s="33"/>
      <c r="D1109" s="144" t="s">
        <v>180</v>
      </c>
      <c r="F1109" s="145" t="s">
        <v>1626</v>
      </c>
      <c r="I1109" s="146"/>
      <c r="L1109" s="33"/>
      <c r="M1109" s="147"/>
      <c r="U1109" s="54"/>
      <c r="AT1109" s="18" t="s">
        <v>180</v>
      </c>
      <c r="AU1109" s="18" t="s">
        <v>84</v>
      </c>
    </row>
    <row r="1110" spans="2:65" s="13" customFormat="1">
      <c r="B1110" s="155"/>
      <c r="D1110" s="149" t="s">
        <v>182</v>
      </c>
      <c r="E1110" s="156" t="s">
        <v>19</v>
      </c>
      <c r="F1110" s="157" t="s">
        <v>1627</v>
      </c>
      <c r="H1110" s="158">
        <v>300</v>
      </c>
      <c r="I1110" s="159"/>
      <c r="L1110" s="155"/>
      <c r="M1110" s="160"/>
      <c r="U1110" s="161"/>
      <c r="AT1110" s="156" t="s">
        <v>182</v>
      </c>
      <c r="AU1110" s="156" t="s">
        <v>84</v>
      </c>
      <c r="AV1110" s="13" t="s">
        <v>84</v>
      </c>
      <c r="AW1110" s="13" t="s">
        <v>37</v>
      </c>
      <c r="AX1110" s="13" t="s">
        <v>75</v>
      </c>
      <c r="AY1110" s="156" t="s">
        <v>172</v>
      </c>
    </row>
    <row r="1111" spans="2:65" s="14" customFormat="1">
      <c r="B1111" s="162"/>
      <c r="D1111" s="149" t="s">
        <v>182</v>
      </c>
      <c r="E1111" s="163" t="s">
        <v>19</v>
      </c>
      <c r="F1111" s="164" t="s">
        <v>185</v>
      </c>
      <c r="H1111" s="165">
        <v>300</v>
      </c>
      <c r="I1111" s="166"/>
      <c r="L1111" s="162"/>
      <c r="M1111" s="167"/>
      <c r="U1111" s="168"/>
      <c r="AT1111" s="163" t="s">
        <v>182</v>
      </c>
      <c r="AU1111" s="163" t="s">
        <v>84</v>
      </c>
      <c r="AV1111" s="14" t="s">
        <v>179</v>
      </c>
      <c r="AW1111" s="14" t="s">
        <v>37</v>
      </c>
      <c r="AX1111" s="14" t="s">
        <v>82</v>
      </c>
      <c r="AY1111" s="163" t="s">
        <v>172</v>
      </c>
    </row>
    <row r="1112" spans="2:65" s="1" customFormat="1" ht="21.75" customHeight="1">
      <c r="B1112" s="33"/>
      <c r="C1112" s="131" t="s">
        <v>661</v>
      </c>
      <c r="D1112" s="131" t="s">
        <v>174</v>
      </c>
      <c r="E1112" s="132" t="s">
        <v>1628</v>
      </c>
      <c r="F1112" s="133" t="s">
        <v>1629</v>
      </c>
      <c r="G1112" s="134" t="s">
        <v>337</v>
      </c>
      <c r="H1112" s="135">
        <v>2.5</v>
      </c>
      <c r="I1112" s="136"/>
      <c r="J1112" s="137">
        <f>ROUND(I1112*H1112,2)</f>
        <v>0</v>
      </c>
      <c r="K1112" s="133" t="s">
        <v>178</v>
      </c>
      <c r="L1112" s="33"/>
      <c r="M1112" s="138" t="s">
        <v>19</v>
      </c>
      <c r="N1112" s="139" t="s">
        <v>46</v>
      </c>
      <c r="P1112" s="140">
        <f>O1112*H1112</f>
        <v>0</v>
      </c>
      <c r="Q1112" s="140">
        <v>0</v>
      </c>
      <c r="R1112" s="140">
        <f>Q1112*H1112</f>
        <v>0</v>
      </c>
      <c r="S1112" s="140">
        <v>0</v>
      </c>
      <c r="T1112" s="140">
        <f>S1112*H1112</f>
        <v>0</v>
      </c>
      <c r="U1112" s="141" t="s">
        <v>19</v>
      </c>
      <c r="AR1112" s="142" t="s">
        <v>179</v>
      </c>
      <c r="AT1112" s="142" t="s">
        <v>174</v>
      </c>
      <c r="AU1112" s="142" t="s">
        <v>84</v>
      </c>
      <c r="AY1112" s="18" t="s">
        <v>172</v>
      </c>
      <c r="BE1112" s="143">
        <f>IF(N1112="základní",J1112,0)</f>
        <v>0</v>
      </c>
      <c r="BF1112" s="143">
        <f>IF(N1112="snížená",J1112,0)</f>
        <v>0</v>
      </c>
      <c r="BG1112" s="143">
        <f>IF(N1112="zákl. přenesená",J1112,0)</f>
        <v>0</v>
      </c>
      <c r="BH1112" s="143">
        <f>IF(N1112="sníž. přenesená",J1112,0)</f>
        <v>0</v>
      </c>
      <c r="BI1112" s="143">
        <f>IF(N1112="nulová",J1112,0)</f>
        <v>0</v>
      </c>
      <c r="BJ1112" s="18" t="s">
        <v>82</v>
      </c>
      <c r="BK1112" s="143">
        <f>ROUND(I1112*H1112,2)</f>
        <v>0</v>
      </c>
      <c r="BL1112" s="18" t="s">
        <v>179</v>
      </c>
      <c r="BM1112" s="142" t="s">
        <v>1630</v>
      </c>
    </row>
    <row r="1113" spans="2:65" s="1" customFormat="1">
      <c r="B1113" s="33"/>
      <c r="D1113" s="144" t="s">
        <v>180</v>
      </c>
      <c r="F1113" s="145" t="s">
        <v>1631</v>
      </c>
      <c r="I1113" s="146"/>
      <c r="L1113" s="33"/>
      <c r="M1113" s="147"/>
      <c r="U1113" s="54"/>
      <c r="AT1113" s="18" t="s">
        <v>180</v>
      </c>
      <c r="AU1113" s="18" t="s">
        <v>84</v>
      </c>
    </row>
    <row r="1114" spans="2:65" s="1" customFormat="1" ht="16.5" customHeight="1">
      <c r="B1114" s="33"/>
      <c r="C1114" s="131" t="s">
        <v>1632</v>
      </c>
      <c r="D1114" s="131" t="s">
        <v>174</v>
      </c>
      <c r="E1114" s="132" t="s">
        <v>1633</v>
      </c>
      <c r="F1114" s="133" t="s">
        <v>1634</v>
      </c>
      <c r="G1114" s="134" t="s">
        <v>1635</v>
      </c>
      <c r="H1114" s="135">
        <v>10</v>
      </c>
      <c r="I1114" s="136"/>
      <c r="J1114" s="137">
        <f>ROUND(I1114*H1114,2)</f>
        <v>0</v>
      </c>
      <c r="K1114" s="133" t="s">
        <v>178</v>
      </c>
      <c r="L1114" s="33"/>
      <c r="M1114" s="138" t="s">
        <v>19</v>
      </c>
      <c r="N1114" s="139" t="s">
        <v>46</v>
      </c>
      <c r="P1114" s="140">
        <f>O1114*H1114</f>
        <v>0</v>
      </c>
      <c r="Q1114" s="140">
        <v>0</v>
      </c>
      <c r="R1114" s="140">
        <f>Q1114*H1114</f>
        <v>0</v>
      </c>
      <c r="S1114" s="140">
        <v>0</v>
      </c>
      <c r="T1114" s="140">
        <f>S1114*H1114</f>
        <v>0</v>
      </c>
      <c r="U1114" s="141" t="s">
        <v>19</v>
      </c>
      <c r="AR1114" s="142" t="s">
        <v>179</v>
      </c>
      <c r="AT1114" s="142" t="s">
        <v>174</v>
      </c>
      <c r="AU1114" s="142" t="s">
        <v>84</v>
      </c>
      <c r="AY1114" s="18" t="s">
        <v>172</v>
      </c>
      <c r="BE1114" s="143">
        <f>IF(N1114="základní",J1114,0)</f>
        <v>0</v>
      </c>
      <c r="BF1114" s="143">
        <f>IF(N1114="snížená",J1114,0)</f>
        <v>0</v>
      </c>
      <c r="BG1114" s="143">
        <f>IF(N1114="zákl. přenesená",J1114,0)</f>
        <v>0</v>
      </c>
      <c r="BH1114" s="143">
        <f>IF(N1114="sníž. přenesená",J1114,0)</f>
        <v>0</v>
      </c>
      <c r="BI1114" s="143">
        <f>IF(N1114="nulová",J1114,0)</f>
        <v>0</v>
      </c>
      <c r="BJ1114" s="18" t="s">
        <v>82</v>
      </c>
      <c r="BK1114" s="143">
        <f>ROUND(I1114*H1114,2)</f>
        <v>0</v>
      </c>
      <c r="BL1114" s="18" t="s">
        <v>179</v>
      </c>
      <c r="BM1114" s="142" t="s">
        <v>1636</v>
      </c>
    </row>
    <row r="1115" spans="2:65" s="1" customFormat="1">
      <c r="B1115" s="33"/>
      <c r="D1115" s="144" t="s">
        <v>180</v>
      </c>
      <c r="F1115" s="145" t="s">
        <v>1637</v>
      </c>
      <c r="I1115" s="146"/>
      <c r="L1115" s="33"/>
      <c r="M1115" s="147"/>
      <c r="U1115" s="54"/>
      <c r="AT1115" s="18" t="s">
        <v>180</v>
      </c>
      <c r="AU1115" s="18" t="s">
        <v>84</v>
      </c>
    </row>
    <row r="1116" spans="2:65" s="13" customFormat="1">
      <c r="B1116" s="155"/>
      <c r="D1116" s="149" t="s">
        <v>182</v>
      </c>
      <c r="E1116" s="156" t="s">
        <v>19</v>
      </c>
      <c r="F1116" s="157" t="s">
        <v>205</v>
      </c>
      <c r="H1116" s="158">
        <v>10</v>
      </c>
      <c r="I1116" s="159"/>
      <c r="L1116" s="155"/>
      <c r="M1116" s="160"/>
      <c r="U1116" s="161"/>
      <c r="AT1116" s="156" t="s">
        <v>182</v>
      </c>
      <c r="AU1116" s="156" t="s">
        <v>84</v>
      </c>
      <c r="AV1116" s="13" t="s">
        <v>84</v>
      </c>
      <c r="AW1116" s="13" t="s">
        <v>37</v>
      </c>
      <c r="AX1116" s="13" t="s">
        <v>75</v>
      </c>
      <c r="AY1116" s="156" t="s">
        <v>172</v>
      </c>
    </row>
    <row r="1117" spans="2:65" s="14" customFormat="1">
      <c r="B1117" s="162"/>
      <c r="D1117" s="149" t="s">
        <v>182</v>
      </c>
      <c r="E1117" s="163" t="s">
        <v>19</v>
      </c>
      <c r="F1117" s="164" t="s">
        <v>185</v>
      </c>
      <c r="H1117" s="165">
        <v>10</v>
      </c>
      <c r="I1117" s="166"/>
      <c r="L1117" s="162"/>
      <c r="M1117" s="167"/>
      <c r="U1117" s="168"/>
      <c r="AT1117" s="163" t="s">
        <v>182</v>
      </c>
      <c r="AU1117" s="163" t="s">
        <v>84</v>
      </c>
      <c r="AV1117" s="14" t="s">
        <v>179</v>
      </c>
      <c r="AW1117" s="14" t="s">
        <v>37</v>
      </c>
      <c r="AX1117" s="14" t="s">
        <v>82</v>
      </c>
      <c r="AY1117" s="163" t="s">
        <v>172</v>
      </c>
    </row>
    <row r="1118" spans="2:65" s="1" customFormat="1" ht="21.75" customHeight="1">
      <c r="B1118" s="33"/>
      <c r="C1118" s="131" t="s">
        <v>672</v>
      </c>
      <c r="D1118" s="131" t="s">
        <v>174</v>
      </c>
      <c r="E1118" s="132" t="s">
        <v>1638</v>
      </c>
      <c r="F1118" s="133" t="s">
        <v>1639</v>
      </c>
      <c r="G1118" s="134" t="s">
        <v>1635</v>
      </c>
      <c r="H1118" s="135">
        <v>1200</v>
      </c>
      <c r="I1118" s="136"/>
      <c r="J1118" s="137">
        <f>ROUND(I1118*H1118,2)</f>
        <v>0</v>
      </c>
      <c r="K1118" s="133" t="s">
        <v>178</v>
      </c>
      <c r="L1118" s="33"/>
      <c r="M1118" s="138" t="s">
        <v>19</v>
      </c>
      <c r="N1118" s="139" t="s">
        <v>46</v>
      </c>
      <c r="P1118" s="140">
        <f>O1118*H1118</f>
        <v>0</v>
      </c>
      <c r="Q1118" s="140">
        <v>0</v>
      </c>
      <c r="R1118" s="140">
        <f>Q1118*H1118</f>
        <v>0</v>
      </c>
      <c r="S1118" s="140">
        <v>0</v>
      </c>
      <c r="T1118" s="140">
        <f>S1118*H1118</f>
        <v>0</v>
      </c>
      <c r="U1118" s="141" t="s">
        <v>19</v>
      </c>
      <c r="AR1118" s="142" t="s">
        <v>179</v>
      </c>
      <c r="AT1118" s="142" t="s">
        <v>174</v>
      </c>
      <c r="AU1118" s="142" t="s">
        <v>84</v>
      </c>
      <c r="AY1118" s="18" t="s">
        <v>172</v>
      </c>
      <c r="BE1118" s="143">
        <f>IF(N1118="základní",J1118,0)</f>
        <v>0</v>
      </c>
      <c r="BF1118" s="143">
        <f>IF(N1118="snížená",J1118,0)</f>
        <v>0</v>
      </c>
      <c r="BG1118" s="143">
        <f>IF(N1118="zákl. přenesená",J1118,0)</f>
        <v>0</v>
      </c>
      <c r="BH1118" s="143">
        <f>IF(N1118="sníž. přenesená",J1118,0)</f>
        <v>0</v>
      </c>
      <c r="BI1118" s="143">
        <f>IF(N1118="nulová",J1118,0)</f>
        <v>0</v>
      </c>
      <c r="BJ1118" s="18" t="s">
        <v>82</v>
      </c>
      <c r="BK1118" s="143">
        <f>ROUND(I1118*H1118,2)</f>
        <v>0</v>
      </c>
      <c r="BL1118" s="18" t="s">
        <v>179</v>
      </c>
      <c r="BM1118" s="142" t="s">
        <v>1640</v>
      </c>
    </row>
    <row r="1119" spans="2:65" s="1" customFormat="1">
      <c r="B1119" s="33"/>
      <c r="D1119" s="144" t="s">
        <v>180</v>
      </c>
      <c r="F1119" s="145" t="s">
        <v>1641</v>
      </c>
      <c r="I1119" s="146"/>
      <c r="L1119" s="33"/>
      <c r="M1119" s="147"/>
      <c r="U1119" s="54"/>
      <c r="AT1119" s="18" t="s">
        <v>180</v>
      </c>
      <c r="AU1119" s="18" t="s">
        <v>84</v>
      </c>
    </row>
    <row r="1120" spans="2:65" s="13" customFormat="1">
      <c r="B1120" s="155"/>
      <c r="D1120" s="149" t="s">
        <v>182</v>
      </c>
      <c r="E1120" s="156" t="s">
        <v>19</v>
      </c>
      <c r="F1120" s="157" t="s">
        <v>1642</v>
      </c>
      <c r="H1120" s="158">
        <v>1200</v>
      </c>
      <c r="I1120" s="159"/>
      <c r="L1120" s="155"/>
      <c r="M1120" s="160"/>
      <c r="U1120" s="161"/>
      <c r="AT1120" s="156" t="s">
        <v>182</v>
      </c>
      <c r="AU1120" s="156" t="s">
        <v>84</v>
      </c>
      <c r="AV1120" s="13" t="s">
        <v>84</v>
      </c>
      <c r="AW1120" s="13" t="s">
        <v>37</v>
      </c>
      <c r="AX1120" s="13" t="s">
        <v>75</v>
      </c>
      <c r="AY1120" s="156" t="s">
        <v>172</v>
      </c>
    </row>
    <row r="1121" spans="2:65" s="14" customFormat="1">
      <c r="B1121" s="162"/>
      <c r="D1121" s="149" t="s">
        <v>182</v>
      </c>
      <c r="E1121" s="163" t="s">
        <v>19</v>
      </c>
      <c r="F1121" s="164" t="s">
        <v>185</v>
      </c>
      <c r="H1121" s="165">
        <v>1200</v>
      </c>
      <c r="I1121" s="166"/>
      <c r="L1121" s="162"/>
      <c r="M1121" s="167"/>
      <c r="U1121" s="168"/>
      <c r="AT1121" s="163" t="s">
        <v>182</v>
      </c>
      <c r="AU1121" s="163" t="s">
        <v>84</v>
      </c>
      <c r="AV1121" s="14" t="s">
        <v>179</v>
      </c>
      <c r="AW1121" s="14" t="s">
        <v>37</v>
      </c>
      <c r="AX1121" s="14" t="s">
        <v>82</v>
      </c>
      <c r="AY1121" s="163" t="s">
        <v>172</v>
      </c>
    </row>
    <row r="1122" spans="2:65" s="1" customFormat="1" ht="16.5" customHeight="1">
      <c r="B1122" s="33"/>
      <c r="C1122" s="131" t="s">
        <v>1643</v>
      </c>
      <c r="D1122" s="131" t="s">
        <v>174</v>
      </c>
      <c r="E1122" s="132" t="s">
        <v>1644</v>
      </c>
      <c r="F1122" s="133" t="s">
        <v>1645</v>
      </c>
      <c r="G1122" s="134" t="s">
        <v>1635</v>
      </c>
      <c r="H1122" s="135">
        <v>10</v>
      </c>
      <c r="I1122" s="136"/>
      <c r="J1122" s="137">
        <f>ROUND(I1122*H1122,2)</f>
        <v>0</v>
      </c>
      <c r="K1122" s="133" t="s">
        <v>178</v>
      </c>
      <c r="L1122" s="33"/>
      <c r="M1122" s="138" t="s">
        <v>19</v>
      </c>
      <c r="N1122" s="139" t="s">
        <v>46</v>
      </c>
      <c r="P1122" s="140">
        <f>O1122*H1122</f>
        <v>0</v>
      </c>
      <c r="Q1122" s="140">
        <v>0</v>
      </c>
      <c r="R1122" s="140">
        <f>Q1122*H1122</f>
        <v>0</v>
      </c>
      <c r="S1122" s="140">
        <v>0</v>
      </c>
      <c r="T1122" s="140">
        <f>S1122*H1122</f>
        <v>0</v>
      </c>
      <c r="U1122" s="141" t="s">
        <v>19</v>
      </c>
      <c r="AR1122" s="142" t="s">
        <v>179</v>
      </c>
      <c r="AT1122" s="142" t="s">
        <v>174</v>
      </c>
      <c r="AU1122" s="142" t="s">
        <v>84</v>
      </c>
      <c r="AY1122" s="18" t="s">
        <v>172</v>
      </c>
      <c r="BE1122" s="143">
        <f>IF(N1122="základní",J1122,0)</f>
        <v>0</v>
      </c>
      <c r="BF1122" s="143">
        <f>IF(N1122="snížená",J1122,0)</f>
        <v>0</v>
      </c>
      <c r="BG1122" s="143">
        <f>IF(N1122="zákl. přenesená",J1122,0)</f>
        <v>0</v>
      </c>
      <c r="BH1122" s="143">
        <f>IF(N1122="sníž. přenesená",J1122,0)</f>
        <v>0</v>
      </c>
      <c r="BI1122" s="143">
        <f>IF(N1122="nulová",J1122,0)</f>
        <v>0</v>
      </c>
      <c r="BJ1122" s="18" t="s">
        <v>82</v>
      </c>
      <c r="BK1122" s="143">
        <f>ROUND(I1122*H1122,2)</f>
        <v>0</v>
      </c>
      <c r="BL1122" s="18" t="s">
        <v>179</v>
      </c>
      <c r="BM1122" s="142" t="s">
        <v>1646</v>
      </c>
    </row>
    <row r="1123" spans="2:65" s="1" customFormat="1">
      <c r="B1123" s="33"/>
      <c r="D1123" s="144" t="s">
        <v>180</v>
      </c>
      <c r="F1123" s="145" t="s">
        <v>1647</v>
      </c>
      <c r="I1123" s="146"/>
      <c r="L1123" s="33"/>
      <c r="M1123" s="147"/>
      <c r="U1123" s="54"/>
      <c r="AT1123" s="18" t="s">
        <v>180</v>
      </c>
      <c r="AU1123" s="18" t="s">
        <v>84</v>
      </c>
    </row>
    <row r="1124" spans="2:65" s="13" customFormat="1">
      <c r="B1124" s="155"/>
      <c r="D1124" s="149" t="s">
        <v>182</v>
      </c>
      <c r="E1124" s="156" t="s">
        <v>19</v>
      </c>
      <c r="F1124" s="157" t="s">
        <v>205</v>
      </c>
      <c r="H1124" s="158">
        <v>10</v>
      </c>
      <c r="I1124" s="159"/>
      <c r="L1124" s="155"/>
      <c r="M1124" s="160"/>
      <c r="U1124" s="161"/>
      <c r="AT1124" s="156" t="s">
        <v>182</v>
      </c>
      <c r="AU1124" s="156" t="s">
        <v>84</v>
      </c>
      <c r="AV1124" s="13" t="s">
        <v>84</v>
      </c>
      <c r="AW1124" s="13" t="s">
        <v>37</v>
      </c>
      <c r="AX1124" s="13" t="s">
        <v>75</v>
      </c>
      <c r="AY1124" s="156" t="s">
        <v>172</v>
      </c>
    </row>
    <row r="1125" spans="2:65" s="14" customFormat="1">
      <c r="B1125" s="162"/>
      <c r="D1125" s="149" t="s">
        <v>182</v>
      </c>
      <c r="E1125" s="163" t="s">
        <v>19</v>
      </c>
      <c r="F1125" s="164" t="s">
        <v>185</v>
      </c>
      <c r="H1125" s="165">
        <v>10</v>
      </c>
      <c r="I1125" s="166"/>
      <c r="L1125" s="162"/>
      <c r="M1125" s="167"/>
      <c r="U1125" s="168"/>
      <c r="AT1125" s="163" t="s">
        <v>182</v>
      </c>
      <c r="AU1125" s="163" t="s">
        <v>84</v>
      </c>
      <c r="AV1125" s="14" t="s">
        <v>179</v>
      </c>
      <c r="AW1125" s="14" t="s">
        <v>37</v>
      </c>
      <c r="AX1125" s="14" t="s">
        <v>82</v>
      </c>
      <c r="AY1125" s="163" t="s">
        <v>172</v>
      </c>
    </row>
    <row r="1126" spans="2:65" s="1" customFormat="1" ht="24.2" customHeight="1">
      <c r="B1126" s="33"/>
      <c r="C1126" s="131" t="s">
        <v>677</v>
      </c>
      <c r="D1126" s="131" t="s">
        <v>174</v>
      </c>
      <c r="E1126" s="132" t="s">
        <v>1648</v>
      </c>
      <c r="F1126" s="133" t="s">
        <v>1649</v>
      </c>
      <c r="G1126" s="134" t="s">
        <v>177</v>
      </c>
      <c r="H1126" s="135">
        <v>1940</v>
      </c>
      <c r="I1126" s="136"/>
      <c r="J1126" s="137">
        <f>ROUND(I1126*H1126,2)</f>
        <v>0</v>
      </c>
      <c r="K1126" s="133" t="s">
        <v>178</v>
      </c>
      <c r="L1126" s="33"/>
      <c r="M1126" s="138" t="s">
        <v>19</v>
      </c>
      <c r="N1126" s="139" t="s">
        <v>46</v>
      </c>
      <c r="P1126" s="140">
        <f>O1126*H1126</f>
        <v>0</v>
      </c>
      <c r="Q1126" s="140">
        <v>0</v>
      </c>
      <c r="R1126" s="140">
        <f>Q1126*H1126</f>
        <v>0</v>
      </c>
      <c r="S1126" s="140">
        <v>0</v>
      </c>
      <c r="T1126" s="140">
        <f>S1126*H1126</f>
        <v>0</v>
      </c>
      <c r="U1126" s="141" t="s">
        <v>19</v>
      </c>
      <c r="AR1126" s="142" t="s">
        <v>179</v>
      </c>
      <c r="AT1126" s="142" t="s">
        <v>174</v>
      </c>
      <c r="AU1126" s="142" t="s">
        <v>84</v>
      </c>
      <c r="AY1126" s="18" t="s">
        <v>172</v>
      </c>
      <c r="BE1126" s="143">
        <f>IF(N1126="základní",J1126,0)</f>
        <v>0</v>
      </c>
      <c r="BF1126" s="143">
        <f>IF(N1126="snížená",J1126,0)</f>
        <v>0</v>
      </c>
      <c r="BG1126" s="143">
        <f>IF(N1126="zákl. přenesená",J1126,0)</f>
        <v>0</v>
      </c>
      <c r="BH1126" s="143">
        <f>IF(N1126="sníž. přenesená",J1126,0)</f>
        <v>0</v>
      </c>
      <c r="BI1126" s="143">
        <f>IF(N1126="nulová",J1126,0)</f>
        <v>0</v>
      </c>
      <c r="BJ1126" s="18" t="s">
        <v>82</v>
      </c>
      <c r="BK1126" s="143">
        <f>ROUND(I1126*H1126,2)</f>
        <v>0</v>
      </c>
      <c r="BL1126" s="18" t="s">
        <v>179</v>
      </c>
      <c r="BM1126" s="142" t="s">
        <v>1650</v>
      </c>
    </row>
    <row r="1127" spans="2:65" s="1" customFormat="1">
      <c r="B1127" s="33"/>
      <c r="D1127" s="144" t="s">
        <v>180</v>
      </c>
      <c r="F1127" s="145" t="s">
        <v>1651</v>
      </c>
      <c r="I1127" s="146"/>
      <c r="L1127" s="33"/>
      <c r="M1127" s="147"/>
      <c r="U1127" s="54"/>
      <c r="AT1127" s="18" t="s">
        <v>180</v>
      </c>
      <c r="AU1127" s="18" t="s">
        <v>84</v>
      </c>
    </row>
    <row r="1128" spans="2:65" s="13" customFormat="1">
      <c r="B1128" s="155"/>
      <c r="D1128" s="149" t="s">
        <v>182</v>
      </c>
      <c r="E1128" s="156" t="s">
        <v>19</v>
      </c>
      <c r="F1128" s="157" t="s">
        <v>1652</v>
      </c>
      <c r="H1128" s="158">
        <v>1940</v>
      </c>
      <c r="I1128" s="159"/>
      <c r="L1128" s="155"/>
      <c r="M1128" s="160"/>
      <c r="U1128" s="161"/>
      <c r="AT1128" s="156" t="s">
        <v>182</v>
      </c>
      <c r="AU1128" s="156" t="s">
        <v>84</v>
      </c>
      <c r="AV1128" s="13" t="s">
        <v>84</v>
      </c>
      <c r="AW1128" s="13" t="s">
        <v>37</v>
      </c>
      <c r="AX1128" s="13" t="s">
        <v>75</v>
      </c>
      <c r="AY1128" s="156" t="s">
        <v>172</v>
      </c>
    </row>
    <row r="1129" spans="2:65" s="14" customFormat="1">
      <c r="B1129" s="162"/>
      <c r="D1129" s="149" t="s">
        <v>182</v>
      </c>
      <c r="E1129" s="163" t="s">
        <v>19</v>
      </c>
      <c r="F1129" s="164" t="s">
        <v>185</v>
      </c>
      <c r="H1129" s="165">
        <v>1940</v>
      </c>
      <c r="I1129" s="166"/>
      <c r="L1129" s="162"/>
      <c r="M1129" s="167"/>
      <c r="U1129" s="168"/>
      <c r="AT1129" s="163" t="s">
        <v>182</v>
      </c>
      <c r="AU1129" s="163" t="s">
        <v>84</v>
      </c>
      <c r="AV1129" s="14" t="s">
        <v>179</v>
      </c>
      <c r="AW1129" s="14" t="s">
        <v>37</v>
      </c>
      <c r="AX1129" s="14" t="s">
        <v>82</v>
      </c>
      <c r="AY1129" s="163" t="s">
        <v>172</v>
      </c>
    </row>
    <row r="1130" spans="2:65" s="1" customFormat="1" ht="16.5" customHeight="1">
      <c r="B1130" s="33"/>
      <c r="C1130" s="131" t="s">
        <v>1653</v>
      </c>
      <c r="D1130" s="131" t="s">
        <v>174</v>
      </c>
      <c r="E1130" s="132" t="s">
        <v>1654</v>
      </c>
      <c r="F1130" s="133" t="s">
        <v>1655</v>
      </c>
      <c r="G1130" s="134" t="s">
        <v>460</v>
      </c>
      <c r="H1130" s="135">
        <v>30</v>
      </c>
      <c r="I1130" s="136"/>
      <c r="J1130" s="137">
        <f>ROUND(I1130*H1130,2)</f>
        <v>0</v>
      </c>
      <c r="K1130" s="133" t="s">
        <v>19</v>
      </c>
      <c r="L1130" s="33"/>
      <c r="M1130" s="138" t="s">
        <v>19</v>
      </c>
      <c r="N1130" s="139" t="s">
        <v>46</v>
      </c>
      <c r="P1130" s="140">
        <f>O1130*H1130</f>
        <v>0</v>
      </c>
      <c r="Q1130" s="140">
        <v>0</v>
      </c>
      <c r="R1130" s="140">
        <f>Q1130*H1130</f>
        <v>0</v>
      </c>
      <c r="S1130" s="140">
        <v>0</v>
      </c>
      <c r="T1130" s="140">
        <f>S1130*H1130</f>
        <v>0</v>
      </c>
      <c r="U1130" s="141" t="s">
        <v>19</v>
      </c>
      <c r="AR1130" s="142" t="s">
        <v>179</v>
      </c>
      <c r="AT1130" s="142" t="s">
        <v>174</v>
      </c>
      <c r="AU1130" s="142" t="s">
        <v>84</v>
      </c>
      <c r="AY1130" s="18" t="s">
        <v>172</v>
      </c>
      <c r="BE1130" s="143">
        <f>IF(N1130="základní",J1130,0)</f>
        <v>0</v>
      </c>
      <c r="BF1130" s="143">
        <f>IF(N1130="snížená",J1130,0)</f>
        <v>0</v>
      </c>
      <c r="BG1130" s="143">
        <f>IF(N1130="zákl. přenesená",J1130,0)</f>
        <v>0</v>
      </c>
      <c r="BH1130" s="143">
        <f>IF(N1130="sníž. přenesená",J1130,0)</f>
        <v>0</v>
      </c>
      <c r="BI1130" s="143">
        <f>IF(N1130="nulová",J1130,0)</f>
        <v>0</v>
      </c>
      <c r="BJ1130" s="18" t="s">
        <v>82</v>
      </c>
      <c r="BK1130" s="143">
        <f>ROUND(I1130*H1130,2)</f>
        <v>0</v>
      </c>
      <c r="BL1130" s="18" t="s">
        <v>179</v>
      </c>
      <c r="BM1130" s="142" t="s">
        <v>1656</v>
      </c>
    </row>
    <row r="1131" spans="2:65" s="1" customFormat="1" ht="21.75" customHeight="1">
      <c r="B1131" s="33"/>
      <c r="C1131" s="131" t="s">
        <v>682</v>
      </c>
      <c r="D1131" s="131" t="s">
        <v>174</v>
      </c>
      <c r="E1131" s="132" t="s">
        <v>1657</v>
      </c>
      <c r="F1131" s="133" t="s">
        <v>1658</v>
      </c>
      <c r="G1131" s="134" t="s">
        <v>1585</v>
      </c>
      <c r="H1131" s="135">
        <v>3</v>
      </c>
      <c r="I1131" s="136"/>
      <c r="J1131" s="137">
        <f>ROUND(I1131*H1131,2)</f>
        <v>0</v>
      </c>
      <c r="K1131" s="133" t="s">
        <v>19</v>
      </c>
      <c r="L1131" s="33"/>
      <c r="M1131" s="138" t="s">
        <v>19</v>
      </c>
      <c r="N1131" s="139" t="s">
        <v>46</v>
      </c>
      <c r="P1131" s="140">
        <f>O1131*H1131</f>
        <v>0</v>
      </c>
      <c r="Q1131" s="140">
        <v>0</v>
      </c>
      <c r="R1131" s="140">
        <f>Q1131*H1131</f>
        <v>0</v>
      </c>
      <c r="S1131" s="140">
        <v>0</v>
      </c>
      <c r="T1131" s="140">
        <f>S1131*H1131</f>
        <v>0</v>
      </c>
      <c r="U1131" s="141" t="s">
        <v>19</v>
      </c>
      <c r="AR1131" s="142" t="s">
        <v>179</v>
      </c>
      <c r="AT1131" s="142" t="s">
        <v>174</v>
      </c>
      <c r="AU1131" s="142" t="s">
        <v>84</v>
      </c>
      <c r="AY1131" s="18" t="s">
        <v>172</v>
      </c>
      <c r="BE1131" s="143">
        <f>IF(N1131="základní",J1131,0)</f>
        <v>0</v>
      </c>
      <c r="BF1131" s="143">
        <f>IF(N1131="snížená",J1131,0)</f>
        <v>0</v>
      </c>
      <c r="BG1131" s="143">
        <f>IF(N1131="zákl. přenesená",J1131,0)</f>
        <v>0</v>
      </c>
      <c r="BH1131" s="143">
        <f>IF(N1131="sníž. přenesená",J1131,0)</f>
        <v>0</v>
      </c>
      <c r="BI1131" s="143">
        <f>IF(N1131="nulová",J1131,0)</f>
        <v>0</v>
      </c>
      <c r="BJ1131" s="18" t="s">
        <v>82</v>
      </c>
      <c r="BK1131" s="143">
        <f>ROUND(I1131*H1131,2)</f>
        <v>0</v>
      </c>
      <c r="BL1131" s="18" t="s">
        <v>179</v>
      </c>
      <c r="BM1131" s="142" t="s">
        <v>1659</v>
      </c>
    </row>
    <row r="1132" spans="2:65" s="12" customFormat="1">
      <c r="B1132" s="148"/>
      <c r="D1132" s="149" t="s">
        <v>182</v>
      </c>
      <c r="E1132" s="150" t="s">
        <v>19</v>
      </c>
      <c r="F1132" s="151" t="s">
        <v>256</v>
      </c>
      <c r="H1132" s="150" t="s">
        <v>19</v>
      </c>
      <c r="I1132" s="152"/>
      <c r="L1132" s="148"/>
      <c r="M1132" s="153"/>
      <c r="U1132" s="154"/>
      <c r="AT1132" s="150" t="s">
        <v>182</v>
      </c>
      <c r="AU1132" s="150" t="s">
        <v>84</v>
      </c>
      <c r="AV1132" s="12" t="s">
        <v>82</v>
      </c>
      <c r="AW1132" s="12" t="s">
        <v>37</v>
      </c>
      <c r="AX1132" s="12" t="s">
        <v>75</v>
      </c>
      <c r="AY1132" s="150" t="s">
        <v>172</v>
      </c>
    </row>
    <row r="1133" spans="2:65" s="13" customFormat="1">
      <c r="B1133" s="155"/>
      <c r="D1133" s="149" t="s">
        <v>182</v>
      </c>
      <c r="E1133" s="156" t="s">
        <v>19</v>
      </c>
      <c r="F1133" s="157" t="s">
        <v>92</v>
      </c>
      <c r="H1133" s="158">
        <v>3</v>
      </c>
      <c r="I1133" s="159"/>
      <c r="L1133" s="155"/>
      <c r="M1133" s="160"/>
      <c r="U1133" s="161"/>
      <c r="AT1133" s="156" t="s">
        <v>182</v>
      </c>
      <c r="AU1133" s="156" t="s">
        <v>84</v>
      </c>
      <c r="AV1133" s="13" t="s">
        <v>84</v>
      </c>
      <c r="AW1133" s="13" t="s">
        <v>37</v>
      </c>
      <c r="AX1133" s="13" t="s">
        <v>75</v>
      </c>
      <c r="AY1133" s="156" t="s">
        <v>172</v>
      </c>
    </row>
    <row r="1134" spans="2:65" s="14" customFormat="1">
      <c r="B1134" s="162"/>
      <c r="D1134" s="149" t="s">
        <v>182</v>
      </c>
      <c r="E1134" s="163" t="s">
        <v>19</v>
      </c>
      <c r="F1134" s="164" t="s">
        <v>185</v>
      </c>
      <c r="H1134" s="165">
        <v>3</v>
      </c>
      <c r="I1134" s="166"/>
      <c r="L1134" s="162"/>
      <c r="M1134" s="167"/>
      <c r="U1134" s="168"/>
      <c r="AT1134" s="163" t="s">
        <v>182</v>
      </c>
      <c r="AU1134" s="163" t="s">
        <v>84</v>
      </c>
      <c r="AV1134" s="14" t="s">
        <v>179</v>
      </c>
      <c r="AW1134" s="14" t="s">
        <v>37</v>
      </c>
      <c r="AX1134" s="14" t="s">
        <v>82</v>
      </c>
      <c r="AY1134" s="163" t="s">
        <v>172</v>
      </c>
    </row>
    <row r="1135" spans="2:65" s="1" customFormat="1" ht="16.5" customHeight="1">
      <c r="B1135" s="33"/>
      <c r="C1135" s="131" t="s">
        <v>1660</v>
      </c>
      <c r="D1135" s="131" t="s">
        <v>174</v>
      </c>
      <c r="E1135" s="132" t="s">
        <v>1661</v>
      </c>
      <c r="F1135" s="133" t="s">
        <v>1662</v>
      </c>
      <c r="G1135" s="134" t="s">
        <v>460</v>
      </c>
      <c r="H1135" s="135">
        <v>15</v>
      </c>
      <c r="I1135" s="136"/>
      <c r="J1135" s="137">
        <f>ROUND(I1135*H1135,2)</f>
        <v>0</v>
      </c>
      <c r="K1135" s="133" t="s">
        <v>178</v>
      </c>
      <c r="L1135" s="33"/>
      <c r="M1135" s="138" t="s">
        <v>19</v>
      </c>
      <c r="N1135" s="139" t="s">
        <v>46</v>
      </c>
      <c r="P1135" s="140">
        <f>O1135*H1135</f>
        <v>0</v>
      </c>
      <c r="Q1135" s="140">
        <v>0</v>
      </c>
      <c r="R1135" s="140">
        <f>Q1135*H1135</f>
        <v>0</v>
      </c>
      <c r="S1135" s="140">
        <v>0</v>
      </c>
      <c r="T1135" s="140">
        <f>S1135*H1135</f>
        <v>0</v>
      </c>
      <c r="U1135" s="141" t="s">
        <v>19</v>
      </c>
      <c r="AR1135" s="142" t="s">
        <v>179</v>
      </c>
      <c r="AT1135" s="142" t="s">
        <v>174</v>
      </c>
      <c r="AU1135" s="142" t="s">
        <v>84</v>
      </c>
      <c r="AY1135" s="18" t="s">
        <v>172</v>
      </c>
      <c r="BE1135" s="143">
        <f>IF(N1135="základní",J1135,0)</f>
        <v>0</v>
      </c>
      <c r="BF1135" s="143">
        <f>IF(N1135="snížená",J1135,0)</f>
        <v>0</v>
      </c>
      <c r="BG1135" s="143">
        <f>IF(N1135="zákl. přenesená",J1135,0)</f>
        <v>0</v>
      </c>
      <c r="BH1135" s="143">
        <f>IF(N1135="sníž. přenesená",J1135,0)</f>
        <v>0</v>
      </c>
      <c r="BI1135" s="143">
        <f>IF(N1135="nulová",J1135,0)</f>
        <v>0</v>
      </c>
      <c r="BJ1135" s="18" t="s">
        <v>82</v>
      </c>
      <c r="BK1135" s="143">
        <f>ROUND(I1135*H1135,2)</f>
        <v>0</v>
      </c>
      <c r="BL1135" s="18" t="s">
        <v>179</v>
      </c>
      <c r="BM1135" s="142" t="s">
        <v>1663</v>
      </c>
    </row>
    <row r="1136" spans="2:65" s="1" customFormat="1">
      <c r="B1136" s="33"/>
      <c r="D1136" s="144" t="s">
        <v>180</v>
      </c>
      <c r="F1136" s="145" t="s">
        <v>1664</v>
      </c>
      <c r="I1136" s="146"/>
      <c r="L1136" s="33"/>
      <c r="M1136" s="147"/>
      <c r="U1136" s="54"/>
      <c r="AT1136" s="18" t="s">
        <v>180</v>
      </c>
      <c r="AU1136" s="18" t="s">
        <v>84</v>
      </c>
    </row>
    <row r="1137" spans="2:65" s="13" customFormat="1">
      <c r="B1137" s="155"/>
      <c r="D1137" s="149" t="s">
        <v>182</v>
      </c>
      <c r="E1137" s="156" t="s">
        <v>19</v>
      </c>
      <c r="F1137" s="157" t="s">
        <v>300</v>
      </c>
      <c r="H1137" s="158">
        <v>15</v>
      </c>
      <c r="I1137" s="159"/>
      <c r="L1137" s="155"/>
      <c r="M1137" s="160"/>
      <c r="U1137" s="161"/>
      <c r="AT1137" s="156" t="s">
        <v>182</v>
      </c>
      <c r="AU1137" s="156" t="s">
        <v>84</v>
      </c>
      <c r="AV1137" s="13" t="s">
        <v>84</v>
      </c>
      <c r="AW1137" s="13" t="s">
        <v>37</v>
      </c>
      <c r="AX1137" s="13" t="s">
        <v>75</v>
      </c>
      <c r="AY1137" s="156" t="s">
        <v>172</v>
      </c>
    </row>
    <row r="1138" spans="2:65" s="14" customFormat="1">
      <c r="B1138" s="162"/>
      <c r="D1138" s="149" t="s">
        <v>182</v>
      </c>
      <c r="E1138" s="163" t="s">
        <v>19</v>
      </c>
      <c r="F1138" s="164" t="s">
        <v>185</v>
      </c>
      <c r="H1138" s="165">
        <v>15</v>
      </c>
      <c r="I1138" s="166"/>
      <c r="L1138" s="162"/>
      <c r="M1138" s="167"/>
      <c r="U1138" s="168"/>
      <c r="AT1138" s="163" t="s">
        <v>182</v>
      </c>
      <c r="AU1138" s="163" t="s">
        <v>84</v>
      </c>
      <c r="AV1138" s="14" t="s">
        <v>179</v>
      </c>
      <c r="AW1138" s="14" t="s">
        <v>37</v>
      </c>
      <c r="AX1138" s="14" t="s">
        <v>82</v>
      </c>
      <c r="AY1138" s="163" t="s">
        <v>172</v>
      </c>
    </row>
    <row r="1139" spans="2:65" s="1" customFormat="1" ht="16.5" customHeight="1">
      <c r="B1139" s="33"/>
      <c r="C1139" s="179" t="s">
        <v>691</v>
      </c>
      <c r="D1139" s="179" t="s">
        <v>836</v>
      </c>
      <c r="E1139" s="180" t="s">
        <v>1665</v>
      </c>
      <c r="F1139" s="181" t="s">
        <v>1666</v>
      </c>
      <c r="G1139" s="182" t="s">
        <v>460</v>
      </c>
      <c r="H1139" s="183">
        <v>15</v>
      </c>
      <c r="I1139" s="184"/>
      <c r="J1139" s="185">
        <f>ROUND(I1139*H1139,2)</f>
        <v>0</v>
      </c>
      <c r="K1139" s="181" t="s">
        <v>178</v>
      </c>
      <c r="L1139" s="186"/>
      <c r="M1139" s="187" t="s">
        <v>19</v>
      </c>
      <c r="N1139" s="188" t="s">
        <v>46</v>
      </c>
      <c r="P1139" s="140">
        <f>O1139*H1139</f>
        <v>0</v>
      </c>
      <c r="Q1139" s="140">
        <v>0</v>
      </c>
      <c r="R1139" s="140">
        <f>Q1139*H1139</f>
        <v>0</v>
      </c>
      <c r="S1139" s="140">
        <v>0</v>
      </c>
      <c r="T1139" s="140">
        <f>S1139*H1139</f>
        <v>0</v>
      </c>
      <c r="U1139" s="141" t="s">
        <v>19</v>
      </c>
      <c r="AR1139" s="142" t="s">
        <v>198</v>
      </c>
      <c r="AT1139" s="142" t="s">
        <v>836</v>
      </c>
      <c r="AU1139" s="142" t="s">
        <v>84</v>
      </c>
      <c r="AY1139" s="18" t="s">
        <v>172</v>
      </c>
      <c r="BE1139" s="143">
        <f>IF(N1139="základní",J1139,0)</f>
        <v>0</v>
      </c>
      <c r="BF1139" s="143">
        <f>IF(N1139="snížená",J1139,0)</f>
        <v>0</v>
      </c>
      <c r="BG1139" s="143">
        <f>IF(N1139="zákl. přenesená",J1139,0)</f>
        <v>0</v>
      </c>
      <c r="BH1139" s="143">
        <f>IF(N1139="sníž. přenesená",J1139,0)</f>
        <v>0</v>
      </c>
      <c r="BI1139" s="143">
        <f>IF(N1139="nulová",J1139,0)</f>
        <v>0</v>
      </c>
      <c r="BJ1139" s="18" t="s">
        <v>82</v>
      </c>
      <c r="BK1139" s="143">
        <f>ROUND(I1139*H1139,2)</f>
        <v>0</v>
      </c>
      <c r="BL1139" s="18" t="s">
        <v>179</v>
      </c>
      <c r="BM1139" s="142" t="s">
        <v>1667</v>
      </c>
    </row>
    <row r="1140" spans="2:65" s="1" customFormat="1" ht="16.5" customHeight="1">
      <c r="B1140" s="33"/>
      <c r="C1140" s="131" t="s">
        <v>1668</v>
      </c>
      <c r="D1140" s="131" t="s">
        <v>174</v>
      </c>
      <c r="E1140" s="132" t="s">
        <v>1669</v>
      </c>
      <c r="F1140" s="133" t="s">
        <v>1670</v>
      </c>
      <c r="G1140" s="134" t="s">
        <v>177</v>
      </c>
      <c r="H1140" s="135">
        <v>159</v>
      </c>
      <c r="I1140" s="136"/>
      <c r="J1140" s="137">
        <f>ROUND(I1140*H1140,2)</f>
        <v>0</v>
      </c>
      <c r="K1140" s="133" t="s">
        <v>19</v>
      </c>
      <c r="L1140" s="33"/>
      <c r="M1140" s="138" t="s">
        <v>19</v>
      </c>
      <c r="N1140" s="139" t="s">
        <v>46</v>
      </c>
      <c r="P1140" s="140">
        <f>O1140*H1140</f>
        <v>0</v>
      </c>
      <c r="Q1140" s="140">
        <v>0</v>
      </c>
      <c r="R1140" s="140">
        <f>Q1140*H1140</f>
        <v>0</v>
      </c>
      <c r="S1140" s="140">
        <v>0</v>
      </c>
      <c r="T1140" s="140">
        <f>S1140*H1140</f>
        <v>0</v>
      </c>
      <c r="U1140" s="141" t="s">
        <v>19</v>
      </c>
      <c r="AR1140" s="142" t="s">
        <v>179</v>
      </c>
      <c r="AT1140" s="142" t="s">
        <v>174</v>
      </c>
      <c r="AU1140" s="142" t="s">
        <v>84</v>
      </c>
      <c r="AY1140" s="18" t="s">
        <v>172</v>
      </c>
      <c r="BE1140" s="143">
        <f>IF(N1140="základní",J1140,0)</f>
        <v>0</v>
      </c>
      <c r="BF1140" s="143">
        <f>IF(N1140="snížená",J1140,0)</f>
        <v>0</v>
      </c>
      <c r="BG1140" s="143">
        <f>IF(N1140="zákl. přenesená",J1140,0)</f>
        <v>0</v>
      </c>
      <c r="BH1140" s="143">
        <f>IF(N1140="sníž. přenesená",J1140,0)</f>
        <v>0</v>
      </c>
      <c r="BI1140" s="143">
        <f>IF(N1140="nulová",J1140,0)</f>
        <v>0</v>
      </c>
      <c r="BJ1140" s="18" t="s">
        <v>82</v>
      </c>
      <c r="BK1140" s="143">
        <f>ROUND(I1140*H1140,2)</f>
        <v>0</v>
      </c>
      <c r="BL1140" s="18" t="s">
        <v>179</v>
      </c>
      <c r="BM1140" s="142" t="s">
        <v>1671</v>
      </c>
    </row>
    <row r="1141" spans="2:65" s="13" customFormat="1">
      <c r="B1141" s="155"/>
      <c r="D1141" s="149" t="s">
        <v>182</v>
      </c>
      <c r="E1141" s="156" t="s">
        <v>19</v>
      </c>
      <c r="F1141" s="157" t="s">
        <v>1672</v>
      </c>
      <c r="H1141" s="158">
        <v>159</v>
      </c>
      <c r="I1141" s="159"/>
      <c r="L1141" s="155"/>
      <c r="M1141" s="160"/>
      <c r="U1141" s="161"/>
      <c r="AT1141" s="156" t="s">
        <v>182</v>
      </c>
      <c r="AU1141" s="156" t="s">
        <v>84</v>
      </c>
      <c r="AV1141" s="13" t="s">
        <v>84</v>
      </c>
      <c r="AW1141" s="13" t="s">
        <v>37</v>
      </c>
      <c r="AX1141" s="13" t="s">
        <v>75</v>
      </c>
      <c r="AY1141" s="156" t="s">
        <v>172</v>
      </c>
    </row>
    <row r="1142" spans="2:65" s="14" customFormat="1">
      <c r="B1142" s="162"/>
      <c r="D1142" s="149" t="s">
        <v>182</v>
      </c>
      <c r="E1142" s="163" t="s">
        <v>19</v>
      </c>
      <c r="F1142" s="164" t="s">
        <v>185</v>
      </c>
      <c r="H1142" s="165">
        <v>159</v>
      </c>
      <c r="I1142" s="166"/>
      <c r="L1142" s="162"/>
      <c r="M1142" s="167"/>
      <c r="U1142" s="168"/>
      <c r="AT1142" s="163" t="s">
        <v>182</v>
      </c>
      <c r="AU1142" s="163" t="s">
        <v>84</v>
      </c>
      <c r="AV1142" s="14" t="s">
        <v>179</v>
      </c>
      <c r="AW1142" s="14" t="s">
        <v>37</v>
      </c>
      <c r="AX1142" s="14" t="s">
        <v>82</v>
      </c>
      <c r="AY1142" s="163" t="s">
        <v>172</v>
      </c>
    </row>
    <row r="1143" spans="2:65" s="1" customFormat="1" ht="16.5" customHeight="1">
      <c r="B1143" s="33"/>
      <c r="C1143" s="131" t="s">
        <v>704</v>
      </c>
      <c r="D1143" s="131" t="s">
        <v>174</v>
      </c>
      <c r="E1143" s="132" t="s">
        <v>1673</v>
      </c>
      <c r="F1143" s="133" t="s">
        <v>1674</v>
      </c>
      <c r="G1143" s="134" t="s">
        <v>177</v>
      </c>
      <c r="H1143" s="135">
        <v>134</v>
      </c>
      <c r="I1143" s="136"/>
      <c r="J1143" s="137">
        <f>ROUND(I1143*H1143,2)</f>
        <v>0</v>
      </c>
      <c r="K1143" s="133" t="s">
        <v>19</v>
      </c>
      <c r="L1143" s="33"/>
      <c r="M1143" s="138" t="s">
        <v>19</v>
      </c>
      <c r="N1143" s="139" t="s">
        <v>46</v>
      </c>
      <c r="P1143" s="140">
        <f>O1143*H1143</f>
        <v>0</v>
      </c>
      <c r="Q1143" s="140">
        <v>0</v>
      </c>
      <c r="R1143" s="140">
        <f>Q1143*H1143</f>
        <v>0</v>
      </c>
      <c r="S1143" s="140">
        <v>0</v>
      </c>
      <c r="T1143" s="140">
        <f>S1143*H1143</f>
        <v>0</v>
      </c>
      <c r="U1143" s="141" t="s">
        <v>19</v>
      </c>
      <c r="AR1143" s="142" t="s">
        <v>179</v>
      </c>
      <c r="AT1143" s="142" t="s">
        <v>174</v>
      </c>
      <c r="AU1143" s="142" t="s">
        <v>84</v>
      </c>
      <c r="AY1143" s="18" t="s">
        <v>172</v>
      </c>
      <c r="BE1143" s="143">
        <f>IF(N1143="základní",J1143,0)</f>
        <v>0</v>
      </c>
      <c r="BF1143" s="143">
        <f>IF(N1143="snížená",J1143,0)</f>
        <v>0</v>
      </c>
      <c r="BG1143" s="143">
        <f>IF(N1143="zákl. přenesená",J1143,0)</f>
        <v>0</v>
      </c>
      <c r="BH1143" s="143">
        <f>IF(N1143="sníž. přenesená",J1143,0)</f>
        <v>0</v>
      </c>
      <c r="BI1143" s="143">
        <f>IF(N1143="nulová",J1143,0)</f>
        <v>0</v>
      </c>
      <c r="BJ1143" s="18" t="s">
        <v>82</v>
      </c>
      <c r="BK1143" s="143">
        <f>ROUND(I1143*H1143,2)</f>
        <v>0</v>
      </c>
      <c r="BL1143" s="18" t="s">
        <v>179</v>
      </c>
      <c r="BM1143" s="142" t="s">
        <v>1675</v>
      </c>
    </row>
    <row r="1144" spans="2:65" s="1" customFormat="1">
      <c r="B1144" s="33"/>
      <c r="D1144" s="149" t="s">
        <v>943</v>
      </c>
      <c r="F1144" s="189" t="s">
        <v>1676</v>
      </c>
      <c r="I1144" s="146"/>
      <c r="L1144" s="33"/>
      <c r="M1144" s="147"/>
      <c r="U1144" s="54"/>
      <c r="AT1144" s="18" t="s">
        <v>943</v>
      </c>
      <c r="AU1144" s="18" t="s">
        <v>84</v>
      </c>
    </row>
    <row r="1145" spans="2:65" s="13" customFormat="1">
      <c r="B1145" s="155"/>
      <c r="D1145" s="149" t="s">
        <v>182</v>
      </c>
      <c r="E1145" s="156" t="s">
        <v>19</v>
      </c>
      <c r="F1145" s="157" t="s">
        <v>672</v>
      </c>
      <c r="H1145" s="158">
        <v>134</v>
      </c>
      <c r="I1145" s="159"/>
      <c r="L1145" s="155"/>
      <c r="M1145" s="160"/>
      <c r="U1145" s="161"/>
      <c r="AT1145" s="156" t="s">
        <v>182</v>
      </c>
      <c r="AU1145" s="156" t="s">
        <v>84</v>
      </c>
      <c r="AV1145" s="13" t="s">
        <v>84</v>
      </c>
      <c r="AW1145" s="13" t="s">
        <v>37</v>
      </c>
      <c r="AX1145" s="13" t="s">
        <v>75</v>
      </c>
      <c r="AY1145" s="156" t="s">
        <v>172</v>
      </c>
    </row>
    <row r="1146" spans="2:65" s="14" customFormat="1">
      <c r="B1146" s="162"/>
      <c r="D1146" s="149" t="s">
        <v>182</v>
      </c>
      <c r="E1146" s="163" t="s">
        <v>19</v>
      </c>
      <c r="F1146" s="164" t="s">
        <v>185</v>
      </c>
      <c r="H1146" s="165">
        <v>134</v>
      </c>
      <c r="I1146" s="166"/>
      <c r="L1146" s="162"/>
      <c r="M1146" s="167"/>
      <c r="U1146" s="168"/>
      <c r="AT1146" s="163" t="s">
        <v>182</v>
      </c>
      <c r="AU1146" s="163" t="s">
        <v>84</v>
      </c>
      <c r="AV1146" s="14" t="s">
        <v>179</v>
      </c>
      <c r="AW1146" s="14" t="s">
        <v>37</v>
      </c>
      <c r="AX1146" s="14" t="s">
        <v>82</v>
      </c>
      <c r="AY1146" s="163" t="s">
        <v>172</v>
      </c>
    </row>
    <row r="1147" spans="2:65" s="1" customFormat="1" ht="16.5" customHeight="1">
      <c r="B1147" s="33"/>
      <c r="C1147" s="131" t="s">
        <v>1677</v>
      </c>
      <c r="D1147" s="131" t="s">
        <v>174</v>
      </c>
      <c r="E1147" s="132" t="s">
        <v>1678</v>
      </c>
      <c r="F1147" s="133" t="s">
        <v>1679</v>
      </c>
      <c r="G1147" s="134" t="s">
        <v>1680</v>
      </c>
      <c r="H1147" s="135">
        <v>1</v>
      </c>
      <c r="I1147" s="136"/>
      <c r="J1147" s="137">
        <f>ROUND(I1147*H1147,2)</f>
        <v>0</v>
      </c>
      <c r="K1147" s="133" t="s">
        <v>19</v>
      </c>
      <c r="L1147" s="33"/>
      <c r="M1147" s="138" t="s">
        <v>19</v>
      </c>
      <c r="N1147" s="139" t="s">
        <v>46</v>
      </c>
      <c r="P1147" s="140">
        <f>O1147*H1147</f>
        <v>0</v>
      </c>
      <c r="Q1147" s="140">
        <v>0</v>
      </c>
      <c r="R1147" s="140">
        <f>Q1147*H1147</f>
        <v>0</v>
      </c>
      <c r="S1147" s="140">
        <v>0</v>
      </c>
      <c r="T1147" s="140">
        <f>S1147*H1147</f>
        <v>0</v>
      </c>
      <c r="U1147" s="141" t="s">
        <v>19</v>
      </c>
      <c r="AR1147" s="142" t="s">
        <v>179</v>
      </c>
      <c r="AT1147" s="142" t="s">
        <v>174</v>
      </c>
      <c r="AU1147" s="142" t="s">
        <v>84</v>
      </c>
      <c r="AY1147" s="18" t="s">
        <v>172</v>
      </c>
      <c r="BE1147" s="143">
        <f>IF(N1147="základní",J1147,0)</f>
        <v>0</v>
      </c>
      <c r="BF1147" s="143">
        <f>IF(N1147="snížená",J1147,0)</f>
        <v>0</v>
      </c>
      <c r="BG1147" s="143">
        <f>IF(N1147="zákl. přenesená",J1147,0)</f>
        <v>0</v>
      </c>
      <c r="BH1147" s="143">
        <f>IF(N1147="sníž. přenesená",J1147,0)</f>
        <v>0</v>
      </c>
      <c r="BI1147" s="143">
        <f>IF(N1147="nulová",J1147,0)</f>
        <v>0</v>
      </c>
      <c r="BJ1147" s="18" t="s">
        <v>82</v>
      </c>
      <c r="BK1147" s="143">
        <f>ROUND(I1147*H1147,2)</f>
        <v>0</v>
      </c>
      <c r="BL1147" s="18" t="s">
        <v>179</v>
      </c>
      <c r="BM1147" s="142" t="s">
        <v>1681</v>
      </c>
    </row>
    <row r="1148" spans="2:65" s="12" customFormat="1">
      <c r="B1148" s="148"/>
      <c r="D1148" s="149" t="s">
        <v>182</v>
      </c>
      <c r="E1148" s="150" t="s">
        <v>19</v>
      </c>
      <c r="F1148" s="151" t="s">
        <v>1682</v>
      </c>
      <c r="H1148" s="150" t="s">
        <v>19</v>
      </c>
      <c r="I1148" s="152"/>
      <c r="L1148" s="148"/>
      <c r="M1148" s="153"/>
      <c r="U1148" s="154"/>
      <c r="AT1148" s="150" t="s">
        <v>182</v>
      </c>
      <c r="AU1148" s="150" t="s">
        <v>84</v>
      </c>
      <c r="AV1148" s="12" t="s">
        <v>82</v>
      </c>
      <c r="AW1148" s="12" t="s">
        <v>37</v>
      </c>
      <c r="AX1148" s="12" t="s">
        <v>75</v>
      </c>
      <c r="AY1148" s="150" t="s">
        <v>172</v>
      </c>
    </row>
    <row r="1149" spans="2:65" s="13" customFormat="1">
      <c r="B1149" s="155"/>
      <c r="D1149" s="149" t="s">
        <v>182</v>
      </c>
      <c r="E1149" s="156" t="s">
        <v>19</v>
      </c>
      <c r="F1149" s="157" t="s">
        <v>82</v>
      </c>
      <c r="H1149" s="158">
        <v>1</v>
      </c>
      <c r="I1149" s="159"/>
      <c r="L1149" s="155"/>
      <c r="M1149" s="160"/>
      <c r="U1149" s="161"/>
      <c r="AT1149" s="156" t="s">
        <v>182</v>
      </c>
      <c r="AU1149" s="156" t="s">
        <v>84</v>
      </c>
      <c r="AV1149" s="13" t="s">
        <v>84</v>
      </c>
      <c r="AW1149" s="13" t="s">
        <v>37</v>
      </c>
      <c r="AX1149" s="13" t="s">
        <v>75</v>
      </c>
      <c r="AY1149" s="156" t="s">
        <v>172</v>
      </c>
    </row>
    <row r="1150" spans="2:65" s="14" customFormat="1">
      <c r="B1150" s="162"/>
      <c r="D1150" s="149" t="s">
        <v>182</v>
      </c>
      <c r="E1150" s="163" t="s">
        <v>19</v>
      </c>
      <c r="F1150" s="164" t="s">
        <v>185</v>
      </c>
      <c r="H1150" s="165">
        <v>1</v>
      </c>
      <c r="I1150" s="166"/>
      <c r="L1150" s="162"/>
      <c r="M1150" s="167"/>
      <c r="U1150" s="168"/>
      <c r="AT1150" s="163" t="s">
        <v>182</v>
      </c>
      <c r="AU1150" s="163" t="s">
        <v>84</v>
      </c>
      <c r="AV1150" s="14" t="s">
        <v>179</v>
      </c>
      <c r="AW1150" s="14" t="s">
        <v>37</v>
      </c>
      <c r="AX1150" s="14" t="s">
        <v>82</v>
      </c>
      <c r="AY1150" s="163" t="s">
        <v>172</v>
      </c>
    </row>
    <row r="1151" spans="2:65" s="11" customFormat="1" ht="22.9" customHeight="1">
      <c r="B1151" s="119"/>
      <c r="D1151" s="120" t="s">
        <v>74</v>
      </c>
      <c r="E1151" s="129" t="s">
        <v>1683</v>
      </c>
      <c r="F1151" s="129" t="s">
        <v>1684</v>
      </c>
      <c r="I1151" s="122"/>
      <c r="J1151" s="130">
        <f>BK1151</f>
        <v>0</v>
      </c>
      <c r="L1151" s="119"/>
      <c r="M1151" s="124"/>
      <c r="P1151" s="125">
        <f>SUM(P1152:P1153)</f>
        <v>0</v>
      </c>
      <c r="R1151" s="125">
        <f>SUM(R1152:R1153)</f>
        <v>0</v>
      </c>
      <c r="T1151" s="125">
        <f>SUM(T1152:T1153)</f>
        <v>0</v>
      </c>
      <c r="U1151" s="126"/>
      <c r="AR1151" s="120" t="s">
        <v>82</v>
      </c>
      <c r="AT1151" s="127" t="s">
        <v>74</v>
      </c>
      <c r="AU1151" s="127" t="s">
        <v>82</v>
      </c>
      <c r="AY1151" s="120" t="s">
        <v>172</v>
      </c>
      <c r="BK1151" s="128">
        <f>SUM(BK1152:BK1153)</f>
        <v>0</v>
      </c>
    </row>
    <row r="1152" spans="2:65" s="1" customFormat="1" ht="33" customHeight="1">
      <c r="B1152" s="33"/>
      <c r="C1152" s="131" t="s">
        <v>712</v>
      </c>
      <c r="D1152" s="131" t="s">
        <v>174</v>
      </c>
      <c r="E1152" s="132" t="s">
        <v>1685</v>
      </c>
      <c r="F1152" s="133" t="s">
        <v>1686</v>
      </c>
      <c r="G1152" s="134" t="s">
        <v>225</v>
      </c>
      <c r="H1152" s="135">
        <v>867.21900000000005</v>
      </c>
      <c r="I1152" s="136"/>
      <c r="J1152" s="137">
        <f>ROUND(I1152*H1152,2)</f>
        <v>0</v>
      </c>
      <c r="K1152" s="133" t="s">
        <v>178</v>
      </c>
      <c r="L1152" s="33"/>
      <c r="M1152" s="138" t="s">
        <v>19</v>
      </c>
      <c r="N1152" s="139" t="s">
        <v>46</v>
      </c>
      <c r="P1152" s="140">
        <f>O1152*H1152</f>
        <v>0</v>
      </c>
      <c r="Q1152" s="140">
        <v>0</v>
      </c>
      <c r="R1152" s="140">
        <f>Q1152*H1152</f>
        <v>0</v>
      </c>
      <c r="S1152" s="140">
        <v>0</v>
      </c>
      <c r="T1152" s="140">
        <f>S1152*H1152</f>
        <v>0</v>
      </c>
      <c r="U1152" s="141" t="s">
        <v>19</v>
      </c>
      <c r="AR1152" s="142" t="s">
        <v>179</v>
      </c>
      <c r="AT1152" s="142" t="s">
        <v>174</v>
      </c>
      <c r="AU1152" s="142" t="s">
        <v>84</v>
      </c>
      <c r="AY1152" s="18" t="s">
        <v>172</v>
      </c>
      <c r="BE1152" s="143">
        <f>IF(N1152="základní",J1152,0)</f>
        <v>0</v>
      </c>
      <c r="BF1152" s="143">
        <f>IF(N1152="snížená",J1152,0)</f>
        <v>0</v>
      </c>
      <c r="BG1152" s="143">
        <f>IF(N1152="zákl. přenesená",J1152,0)</f>
        <v>0</v>
      </c>
      <c r="BH1152" s="143">
        <f>IF(N1152="sníž. přenesená",J1152,0)</f>
        <v>0</v>
      </c>
      <c r="BI1152" s="143">
        <f>IF(N1152="nulová",J1152,0)</f>
        <v>0</v>
      </c>
      <c r="BJ1152" s="18" t="s">
        <v>82</v>
      </c>
      <c r="BK1152" s="143">
        <f>ROUND(I1152*H1152,2)</f>
        <v>0</v>
      </c>
      <c r="BL1152" s="18" t="s">
        <v>179</v>
      </c>
      <c r="BM1152" s="142" t="s">
        <v>1687</v>
      </c>
    </row>
    <row r="1153" spans="2:65" s="1" customFormat="1">
      <c r="B1153" s="33"/>
      <c r="D1153" s="144" t="s">
        <v>180</v>
      </c>
      <c r="F1153" s="145" t="s">
        <v>1688</v>
      </c>
      <c r="I1153" s="146"/>
      <c r="L1153" s="33"/>
      <c r="M1153" s="147"/>
      <c r="U1153" s="54"/>
      <c r="AT1153" s="18" t="s">
        <v>180</v>
      </c>
      <c r="AU1153" s="18" t="s">
        <v>84</v>
      </c>
    </row>
    <row r="1154" spans="2:65" s="11" customFormat="1" ht="25.9" customHeight="1">
      <c r="B1154" s="119"/>
      <c r="D1154" s="120" t="s">
        <v>74</v>
      </c>
      <c r="E1154" s="121" t="s">
        <v>589</v>
      </c>
      <c r="F1154" s="121" t="s">
        <v>590</v>
      </c>
      <c r="I1154" s="122"/>
      <c r="J1154" s="123">
        <f>BK1154</f>
        <v>0</v>
      </c>
      <c r="L1154" s="119"/>
      <c r="M1154" s="124"/>
      <c r="P1154" s="125">
        <f>P1155+P1180+P1326+P1399+P1411+P1421+P1464+P1575+P1641+P1747+P2029+P2090+P2202+P2290+P2306+P2323</f>
        <v>0</v>
      </c>
      <c r="R1154" s="125">
        <f>R1155+R1180+R1326+R1399+R1411+R1421+R1464+R1575+R1641+R1747+R2029+R2090+R2202+R2290+R2306+R2323</f>
        <v>8.8113778800000002</v>
      </c>
      <c r="T1154" s="125">
        <f>T1155+T1180+T1326+T1399+T1411+T1421+T1464+T1575+T1641+T1747+T2029+T2090+T2202+T2290+T2306+T2323</f>
        <v>0</v>
      </c>
      <c r="U1154" s="126"/>
      <c r="AR1154" s="120" t="s">
        <v>84</v>
      </c>
      <c r="AT1154" s="127" t="s">
        <v>74</v>
      </c>
      <c r="AU1154" s="127" t="s">
        <v>75</v>
      </c>
      <c r="AY1154" s="120" t="s">
        <v>172</v>
      </c>
      <c r="BK1154" s="128">
        <f>BK1155+BK1180+BK1326+BK1399+BK1411+BK1421+BK1464+BK1575+BK1641+BK1747+BK2029+BK2090+BK2202+BK2290+BK2306+BK2323</f>
        <v>0</v>
      </c>
    </row>
    <row r="1155" spans="2:65" s="11" customFormat="1" ht="22.9" customHeight="1">
      <c r="B1155" s="119"/>
      <c r="D1155" s="120" t="s">
        <v>74</v>
      </c>
      <c r="E1155" s="129" t="s">
        <v>1689</v>
      </c>
      <c r="F1155" s="129" t="s">
        <v>1690</v>
      </c>
      <c r="I1155" s="122"/>
      <c r="J1155" s="130">
        <f>BK1155</f>
        <v>0</v>
      </c>
      <c r="L1155" s="119"/>
      <c r="M1155" s="124"/>
      <c r="P1155" s="125">
        <f>SUM(P1156:P1179)</f>
        <v>0</v>
      </c>
      <c r="R1155" s="125">
        <f>SUM(R1156:R1179)</f>
        <v>0</v>
      </c>
      <c r="T1155" s="125">
        <f>SUM(T1156:T1179)</f>
        <v>0</v>
      </c>
      <c r="U1155" s="126"/>
      <c r="AR1155" s="120" t="s">
        <v>84</v>
      </c>
      <c r="AT1155" s="127" t="s">
        <v>74</v>
      </c>
      <c r="AU1155" s="127" t="s">
        <v>82</v>
      </c>
      <c r="AY1155" s="120" t="s">
        <v>172</v>
      </c>
      <c r="BK1155" s="128">
        <f>SUM(BK1156:BK1179)</f>
        <v>0</v>
      </c>
    </row>
    <row r="1156" spans="2:65" s="1" customFormat="1" ht="24.2" customHeight="1">
      <c r="B1156" s="33"/>
      <c r="C1156" s="131" t="s">
        <v>1691</v>
      </c>
      <c r="D1156" s="131" t="s">
        <v>174</v>
      </c>
      <c r="E1156" s="132" t="s">
        <v>1692</v>
      </c>
      <c r="F1156" s="133" t="s">
        <v>1693</v>
      </c>
      <c r="G1156" s="134" t="s">
        <v>177</v>
      </c>
      <c r="H1156" s="135">
        <v>132.30000000000001</v>
      </c>
      <c r="I1156" s="136"/>
      <c r="J1156" s="137">
        <f>ROUND(I1156*H1156,2)</f>
        <v>0</v>
      </c>
      <c r="K1156" s="133" t="s">
        <v>178</v>
      </c>
      <c r="L1156" s="33"/>
      <c r="M1156" s="138" t="s">
        <v>19</v>
      </c>
      <c r="N1156" s="139" t="s">
        <v>46</v>
      </c>
      <c r="P1156" s="140">
        <f>O1156*H1156</f>
        <v>0</v>
      </c>
      <c r="Q1156" s="140">
        <v>0</v>
      </c>
      <c r="R1156" s="140">
        <f>Q1156*H1156</f>
        <v>0</v>
      </c>
      <c r="S1156" s="140">
        <v>0</v>
      </c>
      <c r="T1156" s="140">
        <f>S1156*H1156</f>
        <v>0</v>
      </c>
      <c r="U1156" s="141" t="s">
        <v>19</v>
      </c>
      <c r="AR1156" s="142" t="s">
        <v>220</v>
      </c>
      <c r="AT1156" s="142" t="s">
        <v>174</v>
      </c>
      <c r="AU1156" s="142" t="s">
        <v>84</v>
      </c>
      <c r="AY1156" s="18" t="s">
        <v>172</v>
      </c>
      <c r="BE1156" s="143">
        <f>IF(N1156="základní",J1156,0)</f>
        <v>0</v>
      </c>
      <c r="BF1156" s="143">
        <f>IF(N1156="snížená",J1156,0)</f>
        <v>0</v>
      </c>
      <c r="BG1156" s="143">
        <f>IF(N1156="zákl. přenesená",J1156,0)</f>
        <v>0</v>
      </c>
      <c r="BH1156" s="143">
        <f>IF(N1156="sníž. přenesená",J1156,0)</f>
        <v>0</v>
      </c>
      <c r="BI1156" s="143">
        <f>IF(N1156="nulová",J1156,0)</f>
        <v>0</v>
      </c>
      <c r="BJ1156" s="18" t="s">
        <v>82</v>
      </c>
      <c r="BK1156" s="143">
        <f>ROUND(I1156*H1156,2)</f>
        <v>0</v>
      </c>
      <c r="BL1156" s="18" t="s">
        <v>220</v>
      </c>
      <c r="BM1156" s="142" t="s">
        <v>1694</v>
      </c>
    </row>
    <row r="1157" spans="2:65" s="1" customFormat="1">
      <c r="B1157" s="33"/>
      <c r="D1157" s="144" t="s">
        <v>180</v>
      </c>
      <c r="F1157" s="145" t="s">
        <v>1695</v>
      </c>
      <c r="I1157" s="146"/>
      <c r="L1157" s="33"/>
      <c r="M1157" s="147"/>
      <c r="U1157" s="54"/>
      <c r="AT1157" s="18" t="s">
        <v>180</v>
      </c>
      <c r="AU1157" s="18" t="s">
        <v>84</v>
      </c>
    </row>
    <row r="1158" spans="2:65" s="12" customFormat="1">
      <c r="B1158" s="148"/>
      <c r="D1158" s="149" t="s">
        <v>182</v>
      </c>
      <c r="E1158" s="150" t="s">
        <v>19</v>
      </c>
      <c r="F1158" s="151" t="s">
        <v>1696</v>
      </c>
      <c r="H1158" s="150" t="s">
        <v>19</v>
      </c>
      <c r="I1158" s="152"/>
      <c r="L1158" s="148"/>
      <c r="M1158" s="153"/>
      <c r="U1158" s="154"/>
      <c r="AT1158" s="150" t="s">
        <v>182</v>
      </c>
      <c r="AU1158" s="150" t="s">
        <v>84</v>
      </c>
      <c r="AV1158" s="12" t="s">
        <v>82</v>
      </c>
      <c r="AW1158" s="12" t="s">
        <v>37</v>
      </c>
      <c r="AX1158" s="12" t="s">
        <v>75</v>
      </c>
      <c r="AY1158" s="150" t="s">
        <v>172</v>
      </c>
    </row>
    <row r="1159" spans="2:65" s="13" customFormat="1">
      <c r="B1159" s="155"/>
      <c r="D1159" s="149" t="s">
        <v>182</v>
      </c>
      <c r="E1159" s="156" t="s">
        <v>19</v>
      </c>
      <c r="F1159" s="157" t="s">
        <v>1697</v>
      </c>
      <c r="H1159" s="158">
        <v>2.9</v>
      </c>
      <c r="I1159" s="159"/>
      <c r="L1159" s="155"/>
      <c r="M1159" s="160"/>
      <c r="U1159" s="161"/>
      <c r="AT1159" s="156" t="s">
        <v>182</v>
      </c>
      <c r="AU1159" s="156" t="s">
        <v>84</v>
      </c>
      <c r="AV1159" s="13" t="s">
        <v>84</v>
      </c>
      <c r="AW1159" s="13" t="s">
        <v>37</v>
      </c>
      <c r="AX1159" s="13" t="s">
        <v>75</v>
      </c>
      <c r="AY1159" s="156" t="s">
        <v>172</v>
      </c>
    </row>
    <row r="1160" spans="2:65" s="12" customFormat="1">
      <c r="B1160" s="148"/>
      <c r="D1160" s="149" t="s">
        <v>182</v>
      </c>
      <c r="E1160" s="150" t="s">
        <v>19</v>
      </c>
      <c r="F1160" s="151" t="s">
        <v>249</v>
      </c>
      <c r="H1160" s="150" t="s">
        <v>19</v>
      </c>
      <c r="I1160" s="152"/>
      <c r="L1160" s="148"/>
      <c r="M1160" s="153"/>
      <c r="U1160" s="154"/>
      <c r="AT1160" s="150" t="s">
        <v>182</v>
      </c>
      <c r="AU1160" s="150" t="s">
        <v>84</v>
      </c>
      <c r="AV1160" s="12" t="s">
        <v>82</v>
      </c>
      <c r="AW1160" s="12" t="s">
        <v>37</v>
      </c>
      <c r="AX1160" s="12" t="s">
        <v>75</v>
      </c>
      <c r="AY1160" s="150" t="s">
        <v>172</v>
      </c>
    </row>
    <row r="1161" spans="2:65" s="13" customFormat="1">
      <c r="B1161" s="155"/>
      <c r="D1161" s="149" t="s">
        <v>182</v>
      </c>
      <c r="E1161" s="156" t="s">
        <v>19</v>
      </c>
      <c r="F1161" s="157" t="s">
        <v>1486</v>
      </c>
      <c r="H1161" s="158">
        <v>129.4</v>
      </c>
      <c r="I1161" s="159"/>
      <c r="L1161" s="155"/>
      <c r="M1161" s="160"/>
      <c r="U1161" s="161"/>
      <c r="AT1161" s="156" t="s">
        <v>182</v>
      </c>
      <c r="AU1161" s="156" t="s">
        <v>84</v>
      </c>
      <c r="AV1161" s="13" t="s">
        <v>84</v>
      </c>
      <c r="AW1161" s="13" t="s">
        <v>37</v>
      </c>
      <c r="AX1161" s="13" t="s">
        <v>75</v>
      </c>
      <c r="AY1161" s="156" t="s">
        <v>172</v>
      </c>
    </row>
    <row r="1162" spans="2:65" s="14" customFormat="1">
      <c r="B1162" s="162"/>
      <c r="D1162" s="149" t="s">
        <v>182</v>
      </c>
      <c r="E1162" s="163" t="s">
        <v>19</v>
      </c>
      <c r="F1162" s="164" t="s">
        <v>185</v>
      </c>
      <c r="H1162" s="165">
        <v>132.30000000000001</v>
      </c>
      <c r="I1162" s="166"/>
      <c r="L1162" s="162"/>
      <c r="M1162" s="167"/>
      <c r="U1162" s="168"/>
      <c r="AT1162" s="163" t="s">
        <v>182</v>
      </c>
      <c r="AU1162" s="163" t="s">
        <v>84</v>
      </c>
      <c r="AV1162" s="14" t="s">
        <v>179</v>
      </c>
      <c r="AW1162" s="14" t="s">
        <v>37</v>
      </c>
      <c r="AX1162" s="14" t="s">
        <v>82</v>
      </c>
      <c r="AY1162" s="163" t="s">
        <v>172</v>
      </c>
    </row>
    <row r="1163" spans="2:65" s="1" customFormat="1" ht="16.5" customHeight="1">
      <c r="B1163" s="33"/>
      <c r="C1163" s="179" t="s">
        <v>717</v>
      </c>
      <c r="D1163" s="179" t="s">
        <v>836</v>
      </c>
      <c r="E1163" s="180" t="s">
        <v>1698</v>
      </c>
      <c r="F1163" s="181" t="s">
        <v>1699</v>
      </c>
      <c r="G1163" s="182" t="s">
        <v>225</v>
      </c>
      <c r="H1163" s="183">
        <v>4.3999999999999997E-2</v>
      </c>
      <c r="I1163" s="184"/>
      <c r="J1163" s="185">
        <f>ROUND(I1163*H1163,2)</f>
        <v>0</v>
      </c>
      <c r="K1163" s="181" t="s">
        <v>178</v>
      </c>
      <c r="L1163" s="186"/>
      <c r="M1163" s="187" t="s">
        <v>19</v>
      </c>
      <c r="N1163" s="188" t="s">
        <v>46</v>
      </c>
      <c r="P1163" s="140">
        <f>O1163*H1163</f>
        <v>0</v>
      </c>
      <c r="Q1163" s="140">
        <v>0</v>
      </c>
      <c r="R1163" s="140">
        <f>Q1163*H1163</f>
        <v>0</v>
      </c>
      <c r="S1163" s="140">
        <v>0</v>
      </c>
      <c r="T1163" s="140">
        <f>S1163*H1163</f>
        <v>0</v>
      </c>
      <c r="U1163" s="141" t="s">
        <v>19</v>
      </c>
      <c r="AR1163" s="142" t="s">
        <v>313</v>
      </c>
      <c r="AT1163" s="142" t="s">
        <v>836</v>
      </c>
      <c r="AU1163" s="142" t="s">
        <v>84</v>
      </c>
      <c r="AY1163" s="18" t="s">
        <v>172</v>
      </c>
      <c r="BE1163" s="143">
        <f>IF(N1163="základní",J1163,0)</f>
        <v>0</v>
      </c>
      <c r="BF1163" s="143">
        <f>IF(N1163="snížená",J1163,0)</f>
        <v>0</v>
      </c>
      <c r="BG1163" s="143">
        <f>IF(N1163="zákl. přenesená",J1163,0)</f>
        <v>0</v>
      </c>
      <c r="BH1163" s="143">
        <f>IF(N1163="sníž. přenesená",J1163,0)</f>
        <v>0</v>
      </c>
      <c r="BI1163" s="143">
        <f>IF(N1163="nulová",J1163,0)</f>
        <v>0</v>
      </c>
      <c r="BJ1163" s="18" t="s">
        <v>82</v>
      </c>
      <c r="BK1163" s="143">
        <f>ROUND(I1163*H1163,2)</f>
        <v>0</v>
      </c>
      <c r="BL1163" s="18" t="s">
        <v>220</v>
      </c>
      <c r="BM1163" s="142" t="s">
        <v>1700</v>
      </c>
    </row>
    <row r="1164" spans="2:65" s="13" customFormat="1">
      <c r="B1164" s="155"/>
      <c r="D1164" s="149" t="s">
        <v>182</v>
      </c>
      <c r="E1164" s="156" t="s">
        <v>19</v>
      </c>
      <c r="F1164" s="157" t="s">
        <v>1701</v>
      </c>
      <c r="H1164" s="158">
        <v>4.3999999999999997E-2</v>
      </c>
      <c r="I1164" s="159"/>
      <c r="L1164" s="155"/>
      <c r="M1164" s="160"/>
      <c r="U1164" s="161"/>
      <c r="AT1164" s="156" t="s">
        <v>182</v>
      </c>
      <c r="AU1164" s="156" t="s">
        <v>84</v>
      </c>
      <c r="AV1164" s="13" t="s">
        <v>84</v>
      </c>
      <c r="AW1164" s="13" t="s">
        <v>37</v>
      </c>
      <c r="AX1164" s="13" t="s">
        <v>75</v>
      </c>
      <c r="AY1164" s="156" t="s">
        <v>172</v>
      </c>
    </row>
    <row r="1165" spans="2:65" s="14" customFormat="1">
      <c r="B1165" s="162"/>
      <c r="D1165" s="149" t="s">
        <v>182</v>
      </c>
      <c r="E1165" s="163" t="s">
        <v>19</v>
      </c>
      <c r="F1165" s="164" t="s">
        <v>185</v>
      </c>
      <c r="H1165" s="165">
        <v>4.3999999999999997E-2</v>
      </c>
      <c r="I1165" s="166"/>
      <c r="L1165" s="162"/>
      <c r="M1165" s="167"/>
      <c r="U1165" s="168"/>
      <c r="AT1165" s="163" t="s">
        <v>182</v>
      </c>
      <c r="AU1165" s="163" t="s">
        <v>84</v>
      </c>
      <c r="AV1165" s="14" t="s">
        <v>179</v>
      </c>
      <c r="AW1165" s="14" t="s">
        <v>37</v>
      </c>
      <c r="AX1165" s="14" t="s">
        <v>82</v>
      </c>
      <c r="AY1165" s="163" t="s">
        <v>172</v>
      </c>
    </row>
    <row r="1166" spans="2:65" s="1" customFormat="1" ht="21.75" customHeight="1">
      <c r="B1166" s="33"/>
      <c r="C1166" s="131" t="s">
        <v>1420</v>
      </c>
      <c r="D1166" s="131" t="s">
        <v>174</v>
      </c>
      <c r="E1166" s="132" t="s">
        <v>1702</v>
      </c>
      <c r="F1166" s="133" t="s">
        <v>1703</v>
      </c>
      <c r="G1166" s="134" t="s">
        <v>177</v>
      </c>
      <c r="H1166" s="135">
        <v>169.86</v>
      </c>
      <c r="I1166" s="136"/>
      <c r="J1166" s="137">
        <f>ROUND(I1166*H1166,2)</f>
        <v>0</v>
      </c>
      <c r="K1166" s="133" t="s">
        <v>178</v>
      </c>
      <c r="L1166" s="33"/>
      <c r="M1166" s="138" t="s">
        <v>19</v>
      </c>
      <c r="N1166" s="139" t="s">
        <v>46</v>
      </c>
      <c r="P1166" s="140">
        <f>O1166*H1166</f>
        <v>0</v>
      </c>
      <c r="Q1166" s="140">
        <v>0</v>
      </c>
      <c r="R1166" s="140">
        <f>Q1166*H1166</f>
        <v>0</v>
      </c>
      <c r="S1166" s="140">
        <v>0</v>
      </c>
      <c r="T1166" s="140">
        <f>S1166*H1166</f>
        <v>0</v>
      </c>
      <c r="U1166" s="141" t="s">
        <v>19</v>
      </c>
      <c r="AR1166" s="142" t="s">
        <v>220</v>
      </c>
      <c r="AT1166" s="142" t="s">
        <v>174</v>
      </c>
      <c r="AU1166" s="142" t="s">
        <v>84</v>
      </c>
      <c r="AY1166" s="18" t="s">
        <v>172</v>
      </c>
      <c r="BE1166" s="143">
        <f>IF(N1166="základní",J1166,0)</f>
        <v>0</v>
      </c>
      <c r="BF1166" s="143">
        <f>IF(N1166="snížená",J1166,0)</f>
        <v>0</v>
      </c>
      <c r="BG1166" s="143">
        <f>IF(N1166="zákl. přenesená",J1166,0)</f>
        <v>0</v>
      </c>
      <c r="BH1166" s="143">
        <f>IF(N1166="sníž. přenesená",J1166,0)</f>
        <v>0</v>
      </c>
      <c r="BI1166" s="143">
        <f>IF(N1166="nulová",J1166,0)</f>
        <v>0</v>
      </c>
      <c r="BJ1166" s="18" t="s">
        <v>82</v>
      </c>
      <c r="BK1166" s="143">
        <f>ROUND(I1166*H1166,2)</f>
        <v>0</v>
      </c>
      <c r="BL1166" s="18" t="s">
        <v>220</v>
      </c>
      <c r="BM1166" s="142" t="s">
        <v>1704</v>
      </c>
    </row>
    <row r="1167" spans="2:65" s="1" customFormat="1">
      <c r="B1167" s="33"/>
      <c r="D1167" s="144" t="s">
        <v>180</v>
      </c>
      <c r="F1167" s="145" t="s">
        <v>1705</v>
      </c>
      <c r="I1167" s="146"/>
      <c r="L1167" s="33"/>
      <c r="M1167" s="147"/>
      <c r="U1167" s="54"/>
      <c r="AT1167" s="18" t="s">
        <v>180</v>
      </c>
      <c r="AU1167" s="18" t="s">
        <v>84</v>
      </c>
    </row>
    <row r="1168" spans="2:65" s="12" customFormat="1">
      <c r="B1168" s="148"/>
      <c r="D1168" s="149" t="s">
        <v>182</v>
      </c>
      <c r="E1168" s="150" t="s">
        <v>19</v>
      </c>
      <c r="F1168" s="151" t="s">
        <v>1696</v>
      </c>
      <c r="H1168" s="150" t="s">
        <v>19</v>
      </c>
      <c r="I1168" s="152"/>
      <c r="L1168" s="148"/>
      <c r="M1168" s="153"/>
      <c r="U1168" s="154"/>
      <c r="AT1168" s="150" t="s">
        <v>182</v>
      </c>
      <c r="AU1168" s="150" t="s">
        <v>84</v>
      </c>
      <c r="AV1168" s="12" t="s">
        <v>82</v>
      </c>
      <c r="AW1168" s="12" t="s">
        <v>37</v>
      </c>
      <c r="AX1168" s="12" t="s">
        <v>75</v>
      </c>
      <c r="AY1168" s="150" t="s">
        <v>172</v>
      </c>
    </row>
    <row r="1169" spans="2:65" s="12" customFormat="1">
      <c r="B1169" s="148"/>
      <c r="D1169" s="149" t="s">
        <v>182</v>
      </c>
      <c r="E1169" s="150" t="s">
        <v>19</v>
      </c>
      <c r="F1169" s="151" t="s">
        <v>244</v>
      </c>
      <c r="H1169" s="150" t="s">
        <v>19</v>
      </c>
      <c r="I1169" s="152"/>
      <c r="L1169" s="148"/>
      <c r="M1169" s="153"/>
      <c r="U1169" s="154"/>
      <c r="AT1169" s="150" t="s">
        <v>182</v>
      </c>
      <c r="AU1169" s="150" t="s">
        <v>84</v>
      </c>
      <c r="AV1169" s="12" t="s">
        <v>82</v>
      </c>
      <c r="AW1169" s="12" t="s">
        <v>37</v>
      </c>
      <c r="AX1169" s="12" t="s">
        <v>75</v>
      </c>
      <c r="AY1169" s="150" t="s">
        <v>172</v>
      </c>
    </row>
    <row r="1170" spans="2:65" s="13" customFormat="1">
      <c r="B1170" s="155"/>
      <c r="D1170" s="149" t="s">
        <v>182</v>
      </c>
      <c r="E1170" s="156" t="s">
        <v>19</v>
      </c>
      <c r="F1170" s="157" t="s">
        <v>1706</v>
      </c>
      <c r="H1170" s="158">
        <v>40.46</v>
      </c>
      <c r="I1170" s="159"/>
      <c r="L1170" s="155"/>
      <c r="M1170" s="160"/>
      <c r="U1170" s="161"/>
      <c r="AT1170" s="156" t="s">
        <v>182</v>
      </c>
      <c r="AU1170" s="156" t="s">
        <v>84</v>
      </c>
      <c r="AV1170" s="13" t="s">
        <v>84</v>
      </c>
      <c r="AW1170" s="13" t="s">
        <v>37</v>
      </c>
      <c r="AX1170" s="13" t="s">
        <v>75</v>
      </c>
      <c r="AY1170" s="156" t="s">
        <v>172</v>
      </c>
    </row>
    <row r="1171" spans="2:65" s="12" customFormat="1">
      <c r="B1171" s="148"/>
      <c r="D1171" s="149" t="s">
        <v>182</v>
      </c>
      <c r="E1171" s="150" t="s">
        <v>19</v>
      </c>
      <c r="F1171" s="151" t="s">
        <v>249</v>
      </c>
      <c r="H1171" s="150" t="s">
        <v>19</v>
      </c>
      <c r="I1171" s="152"/>
      <c r="L1171" s="148"/>
      <c r="M1171" s="153"/>
      <c r="U1171" s="154"/>
      <c r="AT1171" s="150" t="s">
        <v>182</v>
      </c>
      <c r="AU1171" s="150" t="s">
        <v>84</v>
      </c>
      <c r="AV1171" s="12" t="s">
        <v>82</v>
      </c>
      <c r="AW1171" s="12" t="s">
        <v>37</v>
      </c>
      <c r="AX1171" s="12" t="s">
        <v>75</v>
      </c>
      <c r="AY1171" s="150" t="s">
        <v>172</v>
      </c>
    </row>
    <row r="1172" spans="2:65" s="13" customFormat="1">
      <c r="B1172" s="155"/>
      <c r="D1172" s="149" t="s">
        <v>182</v>
      </c>
      <c r="E1172" s="156" t="s">
        <v>19</v>
      </c>
      <c r="F1172" s="157" t="s">
        <v>1486</v>
      </c>
      <c r="H1172" s="158">
        <v>129.4</v>
      </c>
      <c r="I1172" s="159"/>
      <c r="L1172" s="155"/>
      <c r="M1172" s="160"/>
      <c r="U1172" s="161"/>
      <c r="AT1172" s="156" t="s">
        <v>182</v>
      </c>
      <c r="AU1172" s="156" t="s">
        <v>84</v>
      </c>
      <c r="AV1172" s="13" t="s">
        <v>84</v>
      </c>
      <c r="AW1172" s="13" t="s">
        <v>37</v>
      </c>
      <c r="AX1172" s="13" t="s">
        <v>75</v>
      </c>
      <c r="AY1172" s="156" t="s">
        <v>172</v>
      </c>
    </row>
    <row r="1173" spans="2:65" s="15" customFormat="1">
      <c r="B1173" s="169"/>
      <c r="D1173" s="149" t="s">
        <v>182</v>
      </c>
      <c r="E1173" s="170" t="s">
        <v>19</v>
      </c>
      <c r="F1173" s="171" t="s">
        <v>248</v>
      </c>
      <c r="H1173" s="172">
        <v>169.86</v>
      </c>
      <c r="I1173" s="173"/>
      <c r="L1173" s="169"/>
      <c r="M1173" s="174"/>
      <c r="U1173" s="175"/>
      <c r="AT1173" s="170" t="s">
        <v>182</v>
      </c>
      <c r="AU1173" s="170" t="s">
        <v>84</v>
      </c>
      <c r="AV1173" s="15" t="s">
        <v>92</v>
      </c>
      <c r="AW1173" s="15" t="s">
        <v>37</v>
      </c>
      <c r="AX1173" s="15" t="s">
        <v>75</v>
      </c>
      <c r="AY1173" s="170" t="s">
        <v>172</v>
      </c>
    </row>
    <row r="1174" spans="2:65" s="14" customFormat="1">
      <c r="B1174" s="162"/>
      <c r="D1174" s="149" t="s">
        <v>182</v>
      </c>
      <c r="E1174" s="163" t="s">
        <v>19</v>
      </c>
      <c r="F1174" s="164" t="s">
        <v>185</v>
      </c>
      <c r="H1174" s="165">
        <v>169.86</v>
      </c>
      <c r="I1174" s="166"/>
      <c r="L1174" s="162"/>
      <c r="M1174" s="167"/>
      <c r="U1174" s="168"/>
      <c r="AT1174" s="163" t="s">
        <v>182</v>
      </c>
      <c r="AU1174" s="163" t="s">
        <v>84</v>
      </c>
      <c r="AV1174" s="14" t="s">
        <v>179</v>
      </c>
      <c r="AW1174" s="14" t="s">
        <v>37</v>
      </c>
      <c r="AX1174" s="14" t="s">
        <v>82</v>
      </c>
      <c r="AY1174" s="163" t="s">
        <v>172</v>
      </c>
    </row>
    <row r="1175" spans="2:65" s="1" customFormat="1" ht="24.2" customHeight="1">
      <c r="B1175" s="33"/>
      <c r="C1175" s="179" t="s">
        <v>722</v>
      </c>
      <c r="D1175" s="179" t="s">
        <v>836</v>
      </c>
      <c r="E1175" s="180" t="s">
        <v>1707</v>
      </c>
      <c r="F1175" s="181" t="s">
        <v>1708</v>
      </c>
      <c r="G1175" s="182" t="s">
        <v>177</v>
      </c>
      <c r="H1175" s="183">
        <v>197.97200000000001</v>
      </c>
      <c r="I1175" s="184"/>
      <c r="J1175" s="185">
        <f>ROUND(I1175*H1175,2)</f>
        <v>0</v>
      </c>
      <c r="K1175" s="181" t="s">
        <v>178</v>
      </c>
      <c r="L1175" s="186"/>
      <c r="M1175" s="187" t="s">
        <v>19</v>
      </c>
      <c r="N1175" s="188" t="s">
        <v>46</v>
      </c>
      <c r="P1175" s="140">
        <f>O1175*H1175</f>
        <v>0</v>
      </c>
      <c r="Q1175" s="140">
        <v>0</v>
      </c>
      <c r="R1175" s="140">
        <f>Q1175*H1175</f>
        <v>0</v>
      </c>
      <c r="S1175" s="140">
        <v>0</v>
      </c>
      <c r="T1175" s="140">
        <f>S1175*H1175</f>
        <v>0</v>
      </c>
      <c r="U1175" s="141" t="s">
        <v>19</v>
      </c>
      <c r="AR1175" s="142" t="s">
        <v>313</v>
      </c>
      <c r="AT1175" s="142" t="s">
        <v>836</v>
      </c>
      <c r="AU1175" s="142" t="s">
        <v>84</v>
      </c>
      <c r="AY1175" s="18" t="s">
        <v>172</v>
      </c>
      <c r="BE1175" s="143">
        <f>IF(N1175="základní",J1175,0)</f>
        <v>0</v>
      </c>
      <c r="BF1175" s="143">
        <f>IF(N1175="snížená",J1175,0)</f>
        <v>0</v>
      </c>
      <c r="BG1175" s="143">
        <f>IF(N1175="zákl. přenesená",J1175,0)</f>
        <v>0</v>
      </c>
      <c r="BH1175" s="143">
        <f>IF(N1175="sníž. přenesená",J1175,0)</f>
        <v>0</v>
      </c>
      <c r="BI1175" s="143">
        <f>IF(N1175="nulová",J1175,0)</f>
        <v>0</v>
      </c>
      <c r="BJ1175" s="18" t="s">
        <v>82</v>
      </c>
      <c r="BK1175" s="143">
        <f>ROUND(I1175*H1175,2)</f>
        <v>0</v>
      </c>
      <c r="BL1175" s="18" t="s">
        <v>220</v>
      </c>
      <c r="BM1175" s="142" t="s">
        <v>1709</v>
      </c>
    </row>
    <row r="1176" spans="2:65" s="13" customFormat="1">
      <c r="B1176" s="155"/>
      <c r="D1176" s="149" t="s">
        <v>182</v>
      </c>
      <c r="E1176" s="156" t="s">
        <v>19</v>
      </c>
      <c r="F1176" s="157" t="s">
        <v>1710</v>
      </c>
      <c r="H1176" s="158">
        <v>197.97200000000001</v>
      </c>
      <c r="I1176" s="159"/>
      <c r="L1176" s="155"/>
      <c r="M1176" s="160"/>
      <c r="U1176" s="161"/>
      <c r="AT1176" s="156" t="s">
        <v>182</v>
      </c>
      <c r="AU1176" s="156" t="s">
        <v>84</v>
      </c>
      <c r="AV1176" s="13" t="s">
        <v>84</v>
      </c>
      <c r="AW1176" s="13" t="s">
        <v>37</v>
      </c>
      <c r="AX1176" s="13" t="s">
        <v>75</v>
      </c>
      <c r="AY1176" s="156" t="s">
        <v>172</v>
      </c>
    </row>
    <row r="1177" spans="2:65" s="14" customFormat="1">
      <c r="B1177" s="162"/>
      <c r="D1177" s="149" t="s">
        <v>182</v>
      </c>
      <c r="E1177" s="163" t="s">
        <v>19</v>
      </c>
      <c r="F1177" s="164" t="s">
        <v>185</v>
      </c>
      <c r="H1177" s="165">
        <v>197.97200000000001</v>
      </c>
      <c r="I1177" s="166"/>
      <c r="L1177" s="162"/>
      <c r="M1177" s="167"/>
      <c r="U1177" s="168"/>
      <c r="AT1177" s="163" t="s">
        <v>182</v>
      </c>
      <c r="AU1177" s="163" t="s">
        <v>84</v>
      </c>
      <c r="AV1177" s="14" t="s">
        <v>179</v>
      </c>
      <c r="AW1177" s="14" t="s">
        <v>37</v>
      </c>
      <c r="AX1177" s="14" t="s">
        <v>82</v>
      </c>
      <c r="AY1177" s="163" t="s">
        <v>172</v>
      </c>
    </row>
    <row r="1178" spans="2:65" s="1" customFormat="1" ht="24.2" customHeight="1">
      <c r="B1178" s="33"/>
      <c r="C1178" s="131" t="s">
        <v>1711</v>
      </c>
      <c r="D1178" s="131" t="s">
        <v>174</v>
      </c>
      <c r="E1178" s="132" t="s">
        <v>1712</v>
      </c>
      <c r="F1178" s="133" t="s">
        <v>1713</v>
      </c>
      <c r="G1178" s="134" t="s">
        <v>225</v>
      </c>
      <c r="H1178" s="135">
        <v>1.181</v>
      </c>
      <c r="I1178" s="136"/>
      <c r="J1178" s="137">
        <f>ROUND(I1178*H1178,2)</f>
        <v>0</v>
      </c>
      <c r="K1178" s="133" t="s">
        <v>178</v>
      </c>
      <c r="L1178" s="33"/>
      <c r="M1178" s="138" t="s">
        <v>19</v>
      </c>
      <c r="N1178" s="139" t="s">
        <v>46</v>
      </c>
      <c r="P1178" s="140">
        <f>O1178*H1178</f>
        <v>0</v>
      </c>
      <c r="Q1178" s="140">
        <v>0</v>
      </c>
      <c r="R1178" s="140">
        <f>Q1178*H1178</f>
        <v>0</v>
      </c>
      <c r="S1178" s="140">
        <v>0</v>
      </c>
      <c r="T1178" s="140">
        <f>S1178*H1178</f>
        <v>0</v>
      </c>
      <c r="U1178" s="141" t="s">
        <v>19</v>
      </c>
      <c r="AR1178" s="142" t="s">
        <v>220</v>
      </c>
      <c r="AT1178" s="142" t="s">
        <v>174</v>
      </c>
      <c r="AU1178" s="142" t="s">
        <v>84</v>
      </c>
      <c r="AY1178" s="18" t="s">
        <v>172</v>
      </c>
      <c r="BE1178" s="143">
        <f>IF(N1178="základní",J1178,0)</f>
        <v>0</v>
      </c>
      <c r="BF1178" s="143">
        <f>IF(N1178="snížená",J1178,0)</f>
        <v>0</v>
      </c>
      <c r="BG1178" s="143">
        <f>IF(N1178="zákl. přenesená",J1178,0)</f>
        <v>0</v>
      </c>
      <c r="BH1178" s="143">
        <f>IF(N1178="sníž. přenesená",J1178,0)</f>
        <v>0</v>
      </c>
      <c r="BI1178" s="143">
        <f>IF(N1178="nulová",J1178,0)</f>
        <v>0</v>
      </c>
      <c r="BJ1178" s="18" t="s">
        <v>82</v>
      </c>
      <c r="BK1178" s="143">
        <f>ROUND(I1178*H1178,2)</f>
        <v>0</v>
      </c>
      <c r="BL1178" s="18" t="s">
        <v>220</v>
      </c>
      <c r="BM1178" s="142" t="s">
        <v>1714</v>
      </c>
    </row>
    <row r="1179" spans="2:65" s="1" customFormat="1">
      <c r="B1179" s="33"/>
      <c r="D1179" s="144" t="s">
        <v>180</v>
      </c>
      <c r="F1179" s="145" t="s">
        <v>1715</v>
      </c>
      <c r="I1179" s="146"/>
      <c r="L1179" s="33"/>
      <c r="M1179" s="147"/>
      <c r="U1179" s="54"/>
      <c r="AT1179" s="18" t="s">
        <v>180</v>
      </c>
      <c r="AU1179" s="18" t="s">
        <v>84</v>
      </c>
    </row>
    <row r="1180" spans="2:65" s="11" customFormat="1" ht="22.9" customHeight="1">
      <c r="B1180" s="119"/>
      <c r="D1180" s="120" t="s">
        <v>74</v>
      </c>
      <c r="E1180" s="129" t="s">
        <v>591</v>
      </c>
      <c r="F1180" s="129" t="s">
        <v>592</v>
      </c>
      <c r="I1180" s="122"/>
      <c r="J1180" s="130">
        <f>BK1180</f>
        <v>0</v>
      </c>
      <c r="L1180" s="119"/>
      <c r="M1180" s="124"/>
      <c r="P1180" s="125">
        <f>SUM(P1181:P1325)</f>
        <v>0</v>
      </c>
      <c r="R1180" s="125">
        <f>SUM(R1181:R1325)</f>
        <v>4.3460000000000006E-2</v>
      </c>
      <c r="T1180" s="125">
        <f>SUM(T1181:T1325)</f>
        <v>0</v>
      </c>
      <c r="U1180" s="126"/>
      <c r="AR1180" s="120" t="s">
        <v>84</v>
      </c>
      <c r="AT1180" s="127" t="s">
        <v>74</v>
      </c>
      <c r="AU1180" s="127" t="s">
        <v>82</v>
      </c>
      <c r="AY1180" s="120" t="s">
        <v>172</v>
      </c>
      <c r="BK1180" s="128">
        <f>SUM(BK1181:BK1325)</f>
        <v>0</v>
      </c>
    </row>
    <row r="1181" spans="2:65" s="1" customFormat="1" ht="24.2" customHeight="1">
      <c r="B1181" s="33"/>
      <c r="C1181" s="131" t="s">
        <v>727</v>
      </c>
      <c r="D1181" s="131" t="s">
        <v>174</v>
      </c>
      <c r="E1181" s="132" t="s">
        <v>1716</v>
      </c>
      <c r="F1181" s="133" t="s">
        <v>1717</v>
      </c>
      <c r="G1181" s="134" t="s">
        <v>177</v>
      </c>
      <c r="H1181" s="135">
        <v>715.82799999999997</v>
      </c>
      <c r="I1181" s="136"/>
      <c r="J1181" s="137">
        <f>ROUND(I1181*H1181,2)</f>
        <v>0</v>
      </c>
      <c r="K1181" s="133" t="s">
        <v>178</v>
      </c>
      <c r="L1181" s="33"/>
      <c r="M1181" s="138" t="s">
        <v>19</v>
      </c>
      <c r="N1181" s="139" t="s">
        <v>46</v>
      </c>
      <c r="P1181" s="140">
        <f>O1181*H1181</f>
        <v>0</v>
      </c>
      <c r="Q1181" s="140">
        <v>0</v>
      </c>
      <c r="R1181" s="140">
        <f>Q1181*H1181</f>
        <v>0</v>
      </c>
      <c r="S1181" s="140">
        <v>0</v>
      </c>
      <c r="T1181" s="140">
        <f>S1181*H1181</f>
        <v>0</v>
      </c>
      <c r="U1181" s="141" t="s">
        <v>19</v>
      </c>
      <c r="AR1181" s="142" t="s">
        <v>220</v>
      </c>
      <c r="AT1181" s="142" t="s">
        <v>174</v>
      </c>
      <c r="AU1181" s="142" t="s">
        <v>84</v>
      </c>
      <c r="AY1181" s="18" t="s">
        <v>172</v>
      </c>
      <c r="BE1181" s="143">
        <f>IF(N1181="základní",J1181,0)</f>
        <v>0</v>
      </c>
      <c r="BF1181" s="143">
        <f>IF(N1181="snížená",J1181,0)</f>
        <v>0</v>
      </c>
      <c r="BG1181" s="143">
        <f>IF(N1181="zákl. přenesená",J1181,0)</f>
        <v>0</v>
      </c>
      <c r="BH1181" s="143">
        <f>IF(N1181="sníž. přenesená",J1181,0)</f>
        <v>0</v>
      </c>
      <c r="BI1181" s="143">
        <f>IF(N1181="nulová",J1181,0)</f>
        <v>0</v>
      </c>
      <c r="BJ1181" s="18" t="s">
        <v>82</v>
      </c>
      <c r="BK1181" s="143">
        <f>ROUND(I1181*H1181,2)</f>
        <v>0</v>
      </c>
      <c r="BL1181" s="18" t="s">
        <v>220</v>
      </c>
      <c r="BM1181" s="142" t="s">
        <v>757</v>
      </c>
    </row>
    <row r="1182" spans="2:65" s="1" customFormat="1">
      <c r="B1182" s="33"/>
      <c r="D1182" s="144" t="s">
        <v>180</v>
      </c>
      <c r="F1182" s="145" t="s">
        <v>1718</v>
      </c>
      <c r="I1182" s="146"/>
      <c r="L1182" s="33"/>
      <c r="M1182" s="147"/>
      <c r="U1182" s="54"/>
      <c r="AT1182" s="18" t="s">
        <v>180</v>
      </c>
      <c r="AU1182" s="18" t="s">
        <v>84</v>
      </c>
    </row>
    <row r="1183" spans="2:65" s="12" customFormat="1">
      <c r="B1183" s="148"/>
      <c r="D1183" s="149" t="s">
        <v>182</v>
      </c>
      <c r="E1183" s="150" t="s">
        <v>19</v>
      </c>
      <c r="F1183" s="151" t="s">
        <v>1719</v>
      </c>
      <c r="H1183" s="150" t="s">
        <v>19</v>
      </c>
      <c r="I1183" s="152"/>
      <c r="L1183" s="148"/>
      <c r="M1183" s="153"/>
      <c r="U1183" s="154"/>
      <c r="AT1183" s="150" t="s">
        <v>182</v>
      </c>
      <c r="AU1183" s="150" t="s">
        <v>84</v>
      </c>
      <c r="AV1183" s="12" t="s">
        <v>82</v>
      </c>
      <c r="AW1183" s="12" t="s">
        <v>37</v>
      </c>
      <c r="AX1183" s="12" t="s">
        <v>75</v>
      </c>
      <c r="AY1183" s="150" t="s">
        <v>172</v>
      </c>
    </row>
    <row r="1184" spans="2:65" s="12" customFormat="1">
      <c r="B1184" s="148"/>
      <c r="D1184" s="149" t="s">
        <v>182</v>
      </c>
      <c r="E1184" s="150" t="s">
        <v>19</v>
      </c>
      <c r="F1184" s="151" t="s">
        <v>1720</v>
      </c>
      <c r="H1184" s="150" t="s">
        <v>19</v>
      </c>
      <c r="I1184" s="152"/>
      <c r="L1184" s="148"/>
      <c r="M1184" s="153"/>
      <c r="U1184" s="154"/>
      <c r="AT1184" s="150" t="s">
        <v>182</v>
      </c>
      <c r="AU1184" s="150" t="s">
        <v>84</v>
      </c>
      <c r="AV1184" s="12" t="s">
        <v>82</v>
      </c>
      <c r="AW1184" s="12" t="s">
        <v>37</v>
      </c>
      <c r="AX1184" s="12" t="s">
        <v>75</v>
      </c>
      <c r="AY1184" s="150" t="s">
        <v>172</v>
      </c>
    </row>
    <row r="1185" spans="2:65" s="13" customFormat="1">
      <c r="B1185" s="155"/>
      <c r="D1185" s="149" t="s">
        <v>182</v>
      </c>
      <c r="E1185" s="156" t="s">
        <v>19</v>
      </c>
      <c r="F1185" s="157" t="s">
        <v>1721</v>
      </c>
      <c r="H1185" s="158">
        <v>488.1</v>
      </c>
      <c r="I1185" s="159"/>
      <c r="L1185" s="155"/>
      <c r="M1185" s="160"/>
      <c r="U1185" s="161"/>
      <c r="AT1185" s="156" t="s">
        <v>182</v>
      </c>
      <c r="AU1185" s="156" t="s">
        <v>84</v>
      </c>
      <c r="AV1185" s="13" t="s">
        <v>84</v>
      </c>
      <c r="AW1185" s="13" t="s">
        <v>37</v>
      </c>
      <c r="AX1185" s="13" t="s">
        <v>75</v>
      </c>
      <c r="AY1185" s="156" t="s">
        <v>172</v>
      </c>
    </row>
    <row r="1186" spans="2:65" s="12" customFormat="1">
      <c r="B1186" s="148"/>
      <c r="D1186" s="149" t="s">
        <v>182</v>
      </c>
      <c r="E1186" s="150" t="s">
        <v>19</v>
      </c>
      <c r="F1186" s="151" t="s">
        <v>1722</v>
      </c>
      <c r="H1186" s="150" t="s">
        <v>19</v>
      </c>
      <c r="I1186" s="152"/>
      <c r="L1186" s="148"/>
      <c r="M1186" s="153"/>
      <c r="U1186" s="154"/>
      <c r="AT1186" s="150" t="s">
        <v>182</v>
      </c>
      <c r="AU1186" s="150" t="s">
        <v>84</v>
      </c>
      <c r="AV1186" s="12" t="s">
        <v>82</v>
      </c>
      <c r="AW1186" s="12" t="s">
        <v>37</v>
      </c>
      <c r="AX1186" s="12" t="s">
        <v>75</v>
      </c>
      <c r="AY1186" s="150" t="s">
        <v>172</v>
      </c>
    </row>
    <row r="1187" spans="2:65" s="13" customFormat="1">
      <c r="B1187" s="155"/>
      <c r="D1187" s="149" t="s">
        <v>182</v>
      </c>
      <c r="E1187" s="156" t="s">
        <v>19</v>
      </c>
      <c r="F1187" s="157" t="s">
        <v>1723</v>
      </c>
      <c r="H1187" s="158">
        <v>84.6</v>
      </c>
      <c r="I1187" s="159"/>
      <c r="L1187" s="155"/>
      <c r="M1187" s="160"/>
      <c r="U1187" s="161"/>
      <c r="AT1187" s="156" t="s">
        <v>182</v>
      </c>
      <c r="AU1187" s="156" t="s">
        <v>84</v>
      </c>
      <c r="AV1187" s="13" t="s">
        <v>84</v>
      </c>
      <c r="AW1187" s="13" t="s">
        <v>37</v>
      </c>
      <c r="AX1187" s="13" t="s">
        <v>75</v>
      </c>
      <c r="AY1187" s="156" t="s">
        <v>172</v>
      </c>
    </row>
    <row r="1188" spans="2:65" s="12" customFormat="1">
      <c r="B1188" s="148"/>
      <c r="D1188" s="149" t="s">
        <v>182</v>
      </c>
      <c r="E1188" s="150" t="s">
        <v>19</v>
      </c>
      <c r="F1188" s="151" t="s">
        <v>1724</v>
      </c>
      <c r="H1188" s="150" t="s">
        <v>19</v>
      </c>
      <c r="I1188" s="152"/>
      <c r="L1188" s="148"/>
      <c r="M1188" s="153"/>
      <c r="U1188" s="154"/>
      <c r="AT1188" s="150" t="s">
        <v>182</v>
      </c>
      <c r="AU1188" s="150" t="s">
        <v>84</v>
      </c>
      <c r="AV1188" s="12" t="s">
        <v>82</v>
      </c>
      <c r="AW1188" s="12" t="s">
        <v>37</v>
      </c>
      <c r="AX1188" s="12" t="s">
        <v>75</v>
      </c>
      <c r="AY1188" s="150" t="s">
        <v>172</v>
      </c>
    </row>
    <row r="1189" spans="2:65" s="13" customFormat="1">
      <c r="B1189" s="155"/>
      <c r="D1189" s="149" t="s">
        <v>182</v>
      </c>
      <c r="E1189" s="156" t="s">
        <v>19</v>
      </c>
      <c r="F1189" s="157" t="s">
        <v>1725</v>
      </c>
      <c r="H1189" s="158">
        <v>125.4</v>
      </c>
      <c r="I1189" s="159"/>
      <c r="L1189" s="155"/>
      <c r="M1189" s="160"/>
      <c r="U1189" s="161"/>
      <c r="AT1189" s="156" t="s">
        <v>182</v>
      </c>
      <c r="AU1189" s="156" t="s">
        <v>84</v>
      </c>
      <c r="AV1189" s="13" t="s">
        <v>84</v>
      </c>
      <c r="AW1189" s="13" t="s">
        <v>37</v>
      </c>
      <c r="AX1189" s="13" t="s">
        <v>75</v>
      </c>
      <c r="AY1189" s="156" t="s">
        <v>172</v>
      </c>
    </row>
    <row r="1190" spans="2:65" s="12" customFormat="1">
      <c r="B1190" s="148"/>
      <c r="D1190" s="149" t="s">
        <v>182</v>
      </c>
      <c r="E1190" s="150" t="s">
        <v>19</v>
      </c>
      <c r="F1190" s="151" t="s">
        <v>1726</v>
      </c>
      <c r="H1190" s="150" t="s">
        <v>19</v>
      </c>
      <c r="I1190" s="152"/>
      <c r="L1190" s="148"/>
      <c r="M1190" s="153"/>
      <c r="U1190" s="154"/>
      <c r="AT1190" s="150" t="s">
        <v>182</v>
      </c>
      <c r="AU1190" s="150" t="s">
        <v>84</v>
      </c>
      <c r="AV1190" s="12" t="s">
        <v>82</v>
      </c>
      <c r="AW1190" s="12" t="s">
        <v>37</v>
      </c>
      <c r="AX1190" s="12" t="s">
        <v>75</v>
      </c>
      <c r="AY1190" s="150" t="s">
        <v>172</v>
      </c>
    </row>
    <row r="1191" spans="2:65" s="13" customFormat="1">
      <c r="B1191" s="155"/>
      <c r="D1191" s="149" t="s">
        <v>182</v>
      </c>
      <c r="E1191" s="156" t="s">
        <v>19</v>
      </c>
      <c r="F1191" s="157" t="s">
        <v>1037</v>
      </c>
      <c r="H1191" s="158">
        <v>5.5</v>
      </c>
      <c r="I1191" s="159"/>
      <c r="L1191" s="155"/>
      <c r="M1191" s="160"/>
      <c r="U1191" s="161"/>
      <c r="AT1191" s="156" t="s">
        <v>182</v>
      </c>
      <c r="AU1191" s="156" t="s">
        <v>84</v>
      </c>
      <c r="AV1191" s="13" t="s">
        <v>84</v>
      </c>
      <c r="AW1191" s="13" t="s">
        <v>37</v>
      </c>
      <c r="AX1191" s="13" t="s">
        <v>75</v>
      </c>
      <c r="AY1191" s="156" t="s">
        <v>172</v>
      </c>
    </row>
    <row r="1192" spans="2:65" s="12" customFormat="1">
      <c r="B1192" s="148"/>
      <c r="D1192" s="149" t="s">
        <v>182</v>
      </c>
      <c r="E1192" s="150" t="s">
        <v>19</v>
      </c>
      <c r="F1192" s="151" t="s">
        <v>1200</v>
      </c>
      <c r="H1192" s="150" t="s">
        <v>19</v>
      </c>
      <c r="I1192" s="152"/>
      <c r="L1192" s="148"/>
      <c r="M1192" s="153"/>
      <c r="U1192" s="154"/>
      <c r="AT1192" s="150" t="s">
        <v>182</v>
      </c>
      <c r="AU1192" s="150" t="s">
        <v>84</v>
      </c>
      <c r="AV1192" s="12" t="s">
        <v>82</v>
      </c>
      <c r="AW1192" s="12" t="s">
        <v>37</v>
      </c>
      <c r="AX1192" s="12" t="s">
        <v>75</v>
      </c>
      <c r="AY1192" s="150" t="s">
        <v>172</v>
      </c>
    </row>
    <row r="1193" spans="2:65" s="13" customFormat="1">
      <c r="B1193" s="155"/>
      <c r="D1193" s="149" t="s">
        <v>182</v>
      </c>
      <c r="E1193" s="156" t="s">
        <v>19</v>
      </c>
      <c r="F1193" s="157" t="s">
        <v>1727</v>
      </c>
      <c r="H1193" s="158">
        <v>8.1</v>
      </c>
      <c r="I1193" s="159"/>
      <c r="L1193" s="155"/>
      <c r="M1193" s="160"/>
      <c r="U1193" s="161"/>
      <c r="AT1193" s="156" t="s">
        <v>182</v>
      </c>
      <c r="AU1193" s="156" t="s">
        <v>84</v>
      </c>
      <c r="AV1193" s="13" t="s">
        <v>84</v>
      </c>
      <c r="AW1193" s="13" t="s">
        <v>37</v>
      </c>
      <c r="AX1193" s="13" t="s">
        <v>75</v>
      </c>
      <c r="AY1193" s="156" t="s">
        <v>172</v>
      </c>
    </row>
    <row r="1194" spans="2:65" s="12" customFormat="1">
      <c r="B1194" s="148"/>
      <c r="D1194" s="149" t="s">
        <v>182</v>
      </c>
      <c r="E1194" s="150" t="s">
        <v>19</v>
      </c>
      <c r="F1194" s="151" t="s">
        <v>1728</v>
      </c>
      <c r="H1194" s="150" t="s">
        <v>19</v>
      </c>
      <c r="I1194" s="152"/>
      <c r="L1194" s="148"/>
      <c r="M1194" s="153"/>
      <c r="U1194" s="154"/>
      <c r="AT1194" s="150" t="s">
        <v>182</v>
      </c>
      <c r="AU1194" s="150" t="s">
        <v>84</v>
      </c>
      <c r="AV1194" s="12" t="s">
        <v>82</v>
      </c>
      <c r="AW1194" s="12" t="s">
        <v>37</v>
      </c>
      <c r="AX1194" s="12" t="s">
        <v>75</v>
      </c>
      <c r="AY1194" s="150" t="s">
        <v>172</v>
      </c>
    </row>
    <row r="1195" spans="2:65" s="13" customFormat="1">
      <c r="B1195" s="155"/>
      <c r="D1195" s="149" t="s">
        <v>182</v>
      </c>
      <c r="E1195" s="156" t="s">
        <v>19</v>
      </c>
      <c r="F1195" s="157" t="s">
        <v>1316</v>
      </c>
      <c r="H1195" s="158">
        <v>4.1280000000000001</v>
      </c>
      <c r="I1195" s="159"/>
      <c r="L1195" s="155"/>
      <c r="M1195" s="160"/>
      <c r="U1195" s="161"/>
      <c r="AT1195" s="156" t="s">
        <v>182</v>
      </c>
      <c r="AU1195" s="156" t="s">
        <v>84</v>
      </c>
      <c r="AV1195" s="13" t="s">
        <v>84</v>
      </c>
      <c r="AW1195" s="13" t="s">
        <v>37</v>
      </c>
      <c r="AX1195" s="13" t="s">
        <v>75</v>
      </c>
      <c r="AY1195" s="156" t="s">
        <v>172</v>
      </c>
    </row>
    <row r="1196" spans="2:65" s="14" customFormat="1">
      <c r="B1196" s="162"/>
      <c r="D1196" s="149" t="s">
        <v>182</v>
      </c>
      <c r="E1196" s="163" t="s">
        <v>19</v>
      </c>
      <c r="F1196" s="164" t="s">
        <v>185</v>
      </c>
      <c r="H1196" s="165">
        <v>715.82799999999997</v>
      </c>
      <c r="I1196" s="166"/>
      <c r="L1196" s="162"/>
      <c r="M1196" s="167"/>
      <c r="U1196" s="168"/>
      <c r="AT1196" s="163" t="s">
        <v>182</v>
      </c>
      <c r="AU1196" s="163" t="s">
        <v>84</v>
      </c>
      <c r="AV1196" s="14" t="s">
        <v>179</v>
      </c>
      <c r="AW1196" s="14" t="s">
        <v>37</v>
      </c>
      <c r="AX1196" s="14" t="s">
        <v>82</v>
      </c>
      <c r="AY1196" s="163" t="s">
        <v>172</v>
      </c>
    </row>
    <row r="1197" spans="2:65" s="1" customFormat="1" ht="16.5" customHeight="1">
      <c r="B1197" s="33"/>
      <c r="C1197" s="179" t="s">
        <v>1729</v>
      </c>
      <c r="D1197" s="179" t="s">
        <v>836</v>
      </c>
      <c r="E1197" s="180" t="s">
        <v>1698</v>
      </c>
      <c r="F1197" s="181" t="s">
        <v>1699</v>
      </c>
      <c r="G1197" s="182" t="s">
        <v>225</v>
      </c>
      <c r="H1197" s="183">
        <v>0.22800000000000001</v>
      </c>
      <c r="I1197" s="184"/>
      <c r="J1197" s="185">
        <f>ROUND(I1197*H1197,2)</f>
        <v>0</v>
      </c>
      <c r="K1197" s="181" t="s">
        <v>178</v>
      </c>
      <c r="L1197" s="186"/>
      <c r="M1197" s="187" t="s">
        <v>19</v>
      </c>
      <c r="N1197" s="188" t="s">
        <v>46</v>
      </c>
      <c r="P1197" s="140">
        <f>O1197*H1197</f>
        <v>0</v>
      </c>
      <c r="Q1197" s="140">
        <v>0</v>
      </c>
      <c r="R1197" s="140">
        <f>Q1197*H1197</f>
        <v>0</v>
      </c>
      <c r="S1197" s="140">
        <v>0</v>
      </c>
      <c r="T1197" s="140">
        <f>S1197*H1197</f>
        <v>0</v>
      </c>
      <c r="U1197" s="141" t="s">
        <v>19</v>
      </c>
      <c r="AR1197" s="142" t="s">
        <v>313</v>
      </c>
      <c r="AT1197" s="142" t="s">
        <v>836</v>
      </c>
      <c r="AU1197" s="142" t="s">
        <v>84</v>
      </c>
      <c r="AY1197" s="18" t="s">
        <v>172</v>
      </c>
      <c r="BE1197" s="143">
        <f>IF(N1197="základní",J1197,0)</f>
        <v>0</v>
      </c>
      <c r="BF1197" s="143">
        <f>IF(N1197="snížená",J1197,0)</f>
        <v>0</v>
      </c>
      <c r="BG1197" s="143">
        <f>IF(N1197="zákl. přenesená",J1197,0)</f>
        <v>0</v>
      </c>
      <c r="BH1197" s="143">
        <f>IF(N1197="sníž. přenesená",J1197,0)</f>
        <v>0</v>
      </c>
      <c r="BI1197" s="143">
        <f>IF(N1197="nulová",J1197,0)</f>
        <v>0</v>
      </c>
      <c r="BJ1197" s="18" t="s">
        <v>82</v>
      </c>
      <c r="BK1197" s="143">
        <f>ROUND(I1197*H1197,2)</f>
        <v>0</v>
      </c>
      <c r="BL1197" s="18" t="s">
        <v>220</v>
      </c>
      <c r="BM1197" s="142" t="s">
        <v>1730</v>
      </c>
    </row>
    <row r="1198" spans="2:65" s="13" customFormat="1">
      <c r="B1198" s="155"/>
      <c r="D1198" s="149" t="s">
        <v>182</v>
      </c>
      <c r="E1198" s="156" t="s">
        <v>19</v>
      </c>
      <c r="F1198" s="157" t="s">
        <v>1731</v>
      </c>
      <c r="H1198" s="158">
        <v>0.22800000000000001</v>
      </c>
      <c r="I1198" s="159"/>
      <c r="L1198" s="155"/>
      <c r="M1198" s="160"/>
      <c r="U1198" s="161"/>
      <c r="AT1198" s="156" t="s">
        <v>182</v>
      </c>
      <c r="AU1198" s="156" t="s">
        <v>84</v>
      </c>
      <c r="AV1198" s="13" t="s">
        <v>84</v>
      </c>
      <c r="AW1198" s="13" t="s">
        <v>37</v>
      </c>
      <c r="AX1198" s="13" t="s">
        <v>75</v>
      </c>
      <c r="AY1198" s="156" t="s">
        <v>172</v>
      </c>
    </row>
    <row r="1199" spans="2:65" s="14" customFormat="1">
      <c r="B1199" s="162"/>
      <c r="D1199" s="149" t="s">
        <v>182</v>
      </c>
      <c r="E1199" s="163" t="s">
        <v>19</v>
      </c>
      <c r="F1199" s="164" t="s">
        <v>185</v>
      </c>
      <c r="H1199" s="165">
        <v>0.22800000000000001</v>
      </c>
      <c r="I1199" s="166"/>
      <c r="L1199" s="162"/>
      <c r="M1199" s="167"/>
      <c r="U1199" s="168"/>
      <c r="AT1199" s="163" t="s">
        <v>182</v>
      </c>
      <c r="AU1199" s="163" t="s">
        <v>84</v>
      </c>
      <c r="AV1199" s="14" t="s">
        <v>179</v>
      </c>
      <c r="AW1199" s="14" t="s">
        <v>37</v>
      </c>
      <c r="AX1199" s="14" t="s">
        <v>82</v>
      </c>
      <c r="AY1199" s="163" t="s">
        <v>172</v>
      </c>
    </row>
    <row r="1200" spans="2:65" s="1" customFormat="1" ht="21.75" customHeight="1">
      <c r="B1200" s="33"/>
      <c r="C1200" s="131" t="s">
        <v>733</v>
      </c>
      <c r="D1200" s="131" t="s">
        <v>174</v>
      </c>
      <c r="E1200" s="132" t="s">
        <v>1732</v>
      </c>
      <c r="F1200" s="133" t="s">
        <v>1733</v>
      </c>
      <c r="G1200" s="134" t="s">
        <v>177</v>
      </c>
      <c r="H1200" s="135">
        <v>715.82799999999997</v>
      </c>
      <c r="I1200" s="136"/>
      <c r="J1200" s="137">
        <f>ROUND(I1200*H1200,2)</f>
        <v>0</v>
      </c>
      <c r="K1200" s="133" t="s">
        <v>178</v>
      </c>
      <c r="L1200" s="33"/>
      <c r="M1200" s="138" t="s">
        <v>19</v>
      </c>
      <c r="N1200" s="139" t="s">
        <v>46</v>
      </c>
      <c r="P1200" s="140">
        <f>O1200*H1200</f>
        <v>0</v>
      </c>
      <c r="Q1200" s="140">
        <v>0</v>
      </c>
      <c r="R1200" s="140">
        <f>Q1200*H1200</f>
        <v>0</v>
      </c>
      <c r="S1200" s="140">
        <v>0</v>
      </c>
      <c r="T1200" s="140">
        <f>S1200*H1200</f>
        <v>0</v>
      </c>
      <c r="U1200" s="141" t="s">
        <v>19</v>
      </c>
      <c r="AR1200" s="142" t="s">
        <v>220</v>
      </c>
      <c r="AT1200" s="142" t="s">
        <v>174</v>
      </c>
      <c r="AU1200" s="142" t="s">
        <v>84</v>
      </c>
      <c r="AY1200" s="18" t="s">
        <v>172</v>
      </c>
      <c r="BE1200" s="143">
        <f>IF(N1200="základní",J1200,0)</f>
        <v>0</v>
      </c>
      <c r="BF1200" s="143">
        <f>IF(N1200="snížená",J1200,0)</f>
        <v>0</v>
      </c>
      <c r="BG1200" s="143">
        <f>IF(N1200="zákl. přenesená",J1200,0)</f>
        <v>0</v>
      </c>
      <c r="BH1200" s="143">
        <f>IF(N1200="sníž. přenesená",J1200,0)</f>
        <v>0</v>
      </c>
      <c r="BI1200" s="143">
        <f>IF(N1200="nulová",J1200,0)</f>
        <v>0</v>
      </c>
      <c r="BJ1200" s="18" t="s">
        <v>82</v>
      </c>
      <c r="BK1200" s="143">
        <f>ROUND(I1200*H1200,2)</f>
        <v>0</v>
      </c>
      <c r="BL1200" s="18" t="s">
        <v>220</v>
      </c>
      <c r="BM1200" s="142" t="s">
        <v>1734</v>
      </c>
    </row>
    <row r="1201" spans="2:65" s="1" customFormat="1">
      <c r="B1201" s="33"/>
      <c r="D1201" s="144" t="s">
        <v>180</v>
      </c>
      <c r="F1201" s="145" t="s">
        <v>1735</v>
      </c>
      <c r="I1201" s="146"/>
      <c r="L1201" s="33"/>
      <c r="M1201" s="147"/>
      <c r="U1201" s="54"/>
      <c r="AT1201" s="18" t="s">
        <v>180</v>
      </c>
      <c r="AU1201" s="18" t="s">
        <v>84</v>
      </c>
    </row>
    <row r="1202" spans="2:65" s="12" customFormat="1">
      <c r="B1202" s="148"/>
      <c r="D1202" s="149" t="s">
        <v>182</v>
      </c>
      <c r="E1202" s="150" t="s">
        <v>19</v>
      </c>
      <c r="F1202" s="151" t="s">
        <v>1719</v>
      </c>
      <c r="H1202" s="150" t="s">
        <v>19</v>
      </c>
      <c r="I1202" s="152"/>
      <c r="L1202" s="148"/>
      <c r="M1202" s="153"/>
      <c r="U1202" s="154"/>
      <c r="AT1202" s="150" t="s">
        <v>182</v>
      </c>
      <c r="AU1202" s="150" t="s">
        <v>84</v>
      </c>
      <c r="AV1202" s="12" t="s">
        <v>82</v>
      </c>
      <c r="AW1202" s="12" t="s">
        <v>37</v>
      </c>
      <c r="AX1202" s="12" t="s">
        <v>75</v>
      </c>
      <c r="AY1202" s="150" t="s">
        <v>172</v>
      </c>
    </row>
    <row r="1203" spans="2:65" s="12" customFormat="1">
      <c r="B1203" s="148"/>
      <c r="D1203" s="149" t="s">
        <v>182</v>
      </c>
      <c r="E1203" s="150" t="s">
        <v>19</v>
      </c>
      <c r="F1203" s="151" t="s">
        <v>1720</v>
      </c>
      <c r="H1203" s="150" t="s">
        <v>19</v>
      </c>
      <c r="I1203" s="152"/>
      <c r="L1203" s="148"/>
      <c r="M1203" s="153"/>
      <c r="U1203" s="154"/>
      <c r="AT1203" s="150" t="s">
        <v>182</v>
      </c>
      <c r="AU1203" s="150" t="s">
        <v>84</v>
      </c>
      <c r="AV1203" s="12" t="s">
        <v>82</v>
      </c>
      <c r="AW1203" s="12" t="s">
        <v>37</v>
      </c>
      <c r="AX1203" s="12" t="s">
        <v>75</v>
      </c>
      <c r="AY1203" s="150" t="s">
        <v>172</v>
      </c>
    </row>
    <row r="1204" spans="2:65" s="13" customFormat="1">
      <c r="B1204" s="155"/>
      <c r="D1204" s="149" t="s">
        <v>182</v>
      </c>
      <c r="E1204" s="156" t="s">
        <v>19</v>
      </c>
      <c r="F1204" s="157" t="s">
        <v>1721</v>
      </c>
      <c r="H1204" s="158">
        <v>488.1</v>
      </c>
      <c r="I1204" s="159"/>
      <c r="L1204" s="155"/>
      <c r="M1204" s="160"/>
      <c r="U1204" s="161"/>
      <c r="AT1204" s="156" t="s">
        <v>182</v>
      </c>
      <c r="AU1204" s="156" t="s">
        <v>84</v>
      </c>
      <c r="AV1204" s="13" t="s">
        <v>84</v>
      </c>
      <c r="AW1204" s="13" t="s">
        <v>37</v>
      </c>
      <c r="AX1204" s="13" t="s">
        <v>75</v>
      </c>
      <c r="AY1204" s="156" t="s">
        <v>172</v>
      </c>
    </row>
    <row r="1205" spans="2:65" s="12" customFormat="1">
      <c r="B1205" s="148"/>
      <c r="D1205" s="149" t="s">
        <v>182</v>
      </c>
      <c r="E1205" s="150" t="s">
        <v>19</v>
      </c>
      <c r="F1205" s="151" t="s">
        <v>1722</v>
      </c>
      <c r="H1205" s="150" t="s">
        <v>19</v>
      </c>
      <c r="I1205" s="152"/>
      <c r="L1205" s="148"/>
      <c r="M1205" s="153"/>
      <c r="U1205" s="154"/>
      <c r="AT1205" s="150" t="s">
        <v>182</v>
      </c>
      <c r="AU1205" s="150" t="s">
        <v>84</v>
      </c>
      <c r="AV1205" s="12" t="s">
        <v>82</v>
      </c>
      <c r="AW1205" s="12" t="s">
        <v>37</v>
      </c>
      <c r="AX1205" s="12" t="s">
        <v>75</v>
      </c>
      <c r="AY1205" s="150" t="s">
        <v>172</v>
      </c>
    </row>
    <row r="1206" spans="2:65" s="13" customFormat="1">
      <c r="B1206" s="155"/>
      <c r="D1206" s="149" t="s">
        <v>182</v>
      </c>
      <c r="E1206" s="156" t="s">
        <v>19</v>
      </c>
      <c r="F1206" s="157" t="s">
        <v>1723</v>
      </c>
      <c r="H1206" s="158">
        <v>84.6</v>
      </c>
      <c r="I1206" s="159"/>
      <c r="L1206" s="155"/>
      <c r="M1206" s="160"/>
      <c r="U1206" s="161"/>
      <c r="AT1206" s="156" t="s">
        <v>182</v>
      </c>
      <c r="AU1206" s="156" t="s">
        <v>84</v>
      </c>
      <c r="AV1206" s="13" t="s">
        <v>84</v>
      </c>
      <c r="AW1206" s="13" t="s">
        <v>37</v>
      </c>
      <c r="AX1206" s="13" t="s">
        <v>75</v>
      </c>
      <c r="AY1206" s="156" t="s">
        <v>172</v>
      </c>
    </row>
    <row r="1207" spans="2:65" s="12" customFormat="1">
      <c r="B1207" s="148"/>
      <c r="D1207" s="149" t="s">
        <v>182</v>
      </c>
      <c r="E1207" s="150" t="s">
        <v>19</v>
      </c>
      <c r="F1207" s="151" t="s">
        <v>1724</v>
      </c>
      <c r="H1207" s="150" t="s">
        <v>19</v>
      </c>
      <c r="I1207" s="152"/>
      <c r="L1207" s="148"/>
      <c r="M1207" s="153"/>
      <c r="U1207" s="154"/>
      <c r="AT1207" s="150" t="s">
        <v>182</v>
      </c>
      <c r="AU1207" s="150" t="s">
        <v>84</v>
      </c>
      <c r="AV1207" s="12" t="s">
        <v>82</v>
      </c>
      <c r="AW1207" s="12" t="s">
        <v>37</v>
      </c>
      <c r="AX1207" s="12" t="s">
        <v>75</v>
      </c>
      <c r="AY1207" s="150" t="s">
        <v>172</v>
      </c>
    </row>
    <row r="1208" spans="2:65" s="13" customFormat="1">
      <c r="B1208" s="155"/>
      <c r="D1208" s="149" t="s">
        <v>182</v>
      </c>
      <c r="E1208" s="156" t="s">
        <v>19</v>
      </c>
      <c r="F1208" s="157" t="s">
        <v>1725</v>
      </c>
      <c r="H1208" s="158">
        <v>125.4</v>
      </c>
      <c r="I1208" s="159"/>
      <c r="L1208" s="155"/>
      <c r="M1208" s="160"/>
      <c r="U1208" s="161"/>
      <c r="AT1208" s="156" t="s">
        <v>182</v>
      </c>
      <c r="AU1208" s="156" t="s">
        <v>84</v>
      </c>
      <c r="AV1208" s="13" t="s">
        <v>84</v>
      </c>
      <c r="AW1208" s="13" t="s">
        <v>37</v>
      </c>
      <c r="AX1208" s="13" t="s">
        <v>75</v>
      </c>
      <c r="AY1208" s="156" t="s">
        <v>172</v>
      </c>
    </row>
    <row r="1209" spans="2:65" s="12" customFormat="1">
      <c r="B1209" s="148"/>
      <c r="D1209" s="149" t="s">
        <v>182</v>
      </c>
      <c r="E1209" s="150" t="s">
        <v>19</v>
      </c>
      <c r="F1209" s="151" t="s">
        <v>1726</v>
      </c>
      <c r="H1209" s="150" t="s">
        <v>19</v>
      </c>
      <c r="I1209" s="152"/>
      <c r="L1209" s="148"/>
      <c r="M1209" s="153"/>
      <c r="U1209" s="154"/>
      <c r="AT1209" s="150" t="s">
        <v>182</v>
      </c>
      <c r="AU1209" s="150" t="s">
        <v>84</v>
      </c>
      <c r="AV1209" s="12" t="s">
        <v>82</v>
      </c>
      <c r="AW1209" s="12" t="s">
        <v>37</v>
      </c>
      <c r="AX1209" s="12" t="s">
        <v>75</v>
      </c>
      <c r="AY1209" s="150" t="s">
        <v>172</v>
      </c>
    </row>
    <row r="1210" spans="2:65" s="13" customFormat="1">
      <c r="B1210" s="155"/>
      <c r="D1210" s="149" t="s">
        <v>182</v>
      </c>
      <c r="E1210" s="156" t="s">
        <v>19</v>
      </c>
      <c r="F1210" s="157" t="s">
        <v>1037</v>
      </c>
      <c r="H1210" s="158">
        <v>5.5</v>
      </c>
      <c r="I1210" s="159"/>
      <c r="L1210" s="155"/>
      <c r="M1210" s="160"/>
      <c r="U1210" s="161"/>
      <c r="AT1210" s="156" t="s">
        <v>182</v>
      </c>
      <c r="AU1210" s="156" t="s">
        <v>84</v>
      </c>
      <c r="AV1210" s="13" t="s">
        <v>84</v>
      </c>
      <c r="AW1210" s="13" t="s">
        <v>37</v>
      </c>
      <c r="AX1210" s="13" t="s">
        <v>75</v>
      </c>
      <c r="AY1210" s="156" t="s">
        <v>172</v>
      </c>
    </row>
    <row r="1211" spans="2:65" s="12" customFormat="1">
      <c r="B1211" s="148"/>
      <c r="D1211" s="149" t="s">
        <v>182</v>
      </c>
      <c r="E1211" s="150" t="s">
        <v>19</v>
      </c>
      <c r="F1211" s="151" t="s">
        <v>1200</v>
      </c>
      <c r="H1211" s="150" t="s">
        <v>19</v>
      </c>
      <c r="I1211" s="152"/>
      <c r="L1211" s="148"/>
      <c r="M1211" s="153"/>
      <c r="U1211" s="154"/>
      <c r="AT1211" s="150" t="s">
        <v>182</v>
      </c>
      <c r="AU1211" s="150" t="s">
        <v>84</v>
      </c>
      <c r="AV1211" s="12" t="s">
        <v>82</v>
      </c>
      <c r="AW1211" s="12" t="s">
        <v>37</v>
      </c>
      <c r="AX1211" s="12" t="s">
        <v>75</v>
      </c>
      <c r="AY1211" s="150" t="s">
        <v>172</v>
      </c>
    </row>
    <row r="1212" spans="2:65" s="13" customFormat="1">
      <c r="B1212" s="155"/>
      <c r="D1212" s="149" t="s">
        <v>182</v>
      </c>
      <c r="E1212" s="156" t="s">
        <v>19</v>
      </c>
      <c r="F1212" s="157" t="s">
        <v>1727</v>
      </c>
      <c r="H1212" s="158">
        <v>8.1</v>
      </c>
      <c r="I1212" s="159"/>
      <c r="L1212" s="155"/>
      <c r="M1212" s="160"/>
      <c r="U1212" s="161"/>
      <c r="AT1212" s="156" t="s">
        <v>182</v>
      </c>
      <c r="AU1212" s="156" t="s">
        <v>84</v>
      </c>
      <c r="AV1212" s="13" t="s">
        <v>84</v>
      </c>
      <c r="AW1212" s="13" t="s">
        <v>37</v>
      </c>
      <c r="AX1212" s="13" t="s">
        <v>75</v>
      </c>
      <c r="AY1212" s="156" t="s">
        <v>172</v>
      </c>
    </row>
    <row r="1213" spans="2:65" s="12" customFormat="1">
      <c r="B1213" s="148"/>
      <c r="D1213" s="149" t="s">
        <v>182</v>
      </c>
      <c r="E1213" s="150" t="s">
        <v>19</v>
      </c>
      <c r="F1213" s="151" t="s">
        <v>1728</v>
      </c>
      <c r="H1213" s="150" t="s">
        <v>19</v>
      </c>
      <c r="I1213" s="152"/>
      <c r="L1213" s="148"/>
      <c r="M1213" s="153"/>
      <c r="U1213" s="154"/>
      <c r="AT1213" s="150" t="s">
        <v>182</v>
      </c>
      <c r="AU1213" s="150" t="s">
        <v>84</v>
      </c>
      <c r="AV1213" s="12" t="s">
        <v>82</v>
      </c>
      <c r="AW1213" s="12" t="s">
        <v>37</v>
      </c>
      <c r="AX1213" s="12" t="s">
        <v>75</v>
      </c>
      <c r="AY1213" s="150" t="s">
        <v>172</v>
      </c>
    </row>
    <row r="1214" spans="2:65" s="13" customFormat="1">
      <c r="B1214" s="155"/>
      <c r="D1214" s="149" t="s">
        <v>182</v>
      </c>
      <c r="E1214" s="156" t="s">
        <v>19</v>
      </c>
      <c r="F1214" s="157" t="s">
        <v>1316</v>
      </c>
      <c r="H1214" s="158">
        <v>4.1280000000000001</v>
      </c>
      <c r="I1214" s="159"/>
      <c r="L1214" s="155"/>
      <c r="M1214" s="160"/>
      <c r="U1214" s="161"/>
      <c r="AT1214" s="156" t="s">
        <v>182</v>
      </c>
      <c r="AU1214" s="156" t="s">
        <v>84</v>
      </c>
      <c r="AV1214" s="13" t="s">
        <v>84</v>
      </c>
      <c r="AW1214" s="13" t="s">
        <v>37</v>
      </c>
      <c r="AX1214" s="13" t="s">
        <v>75</v>
      </c>
      <c r="AY1214" s="156" t="s">
        <v>172</v>
      </c>
    </row>
    <row r="1215" spans="2:65" s="14" customFormat="1">
      <c r="B1215" s="162"/>
      <c r="D1215" s="149" t="s">
        <v>182</v>
      </c>
      <c r="E1215" s="163" t="s">
        <v>19</v>
      </c>
      <c r="F1215" s="164" t="s">
        <v>185</v>
      </c>
      <c r="H1215" s="165">
        <v>715.82799999999997</v>
      </c>
      <c r="I1215" s="166"/>
      <c r="L1215" s="162"/>
      <c r="M1215" s="167"/>
      <c r="U1215" s="168"/>
      <c r="AT1215" s="163" t="s">
        <v>182</v>
      </c>
      <c r="AU1215" s="163" t="s">
        <v>84</v>
      </c>
      <c r="AV1215" s="14" t="s">
        <v>179</v>
      </c>
      <c r="AW1215" s="14" t="s">
        <v>37</v>
      </c>
      <c r="AX1215" s="14" t="s">
        <v>82</v>
      </c>
      <c r="AY1215" s="163" t="s">
        <v>172</v>
      </c>
    </row>
    <row r="1216" spans="2:65" s="1" customFormat="1" ht="24.2" customHeight="1">
      <c r="B1216" s="33"/>
      <c r="C1216" s="179" t="s">
        <v>1736</v>
      </c>
      <c r="D1216" s="179" t="s">
        <v>836</v>
      </c>
      <c r="E1216" s="180" t="s">
        <v>1737</v>
      </c>
      <c r="F1216" s="181" t="s">
        <v>1738</v>
      </c>
      <c r="G1216" s="182" t="s">
        <v>177</v>
      </c>
      <c r="H1216" s="183">
        <v>834.298</v>
      </c>
      <c r="I1216" s="184"/>
      <c r="J1216" s="185">
        <f>ROUND(I1216*H1216,2)</f>
        <v>0</v>
      </c>
      <c r="K1216" s="181" t="s">
        <v>178</v>
      </c>
      <c r="L1216" s="186"/>
      <c r="M1216" s="187" t="s">
        <v>19</v>
      </c>
      <c r="N1216" s="188" t="s">
        <v>46</v>
      </c>
      <c r="P1216" s="140">
        <f>O1216*H1216</f>
        <v>0</v>
      </c>
      <c r="Q1216" s="140">
        <v>0</v>
      </c>
      <c r="R1216" s="140">
        <f>Q1216*H1216</f>
        <v>0</v>
      </c>
      <c r="S1216" s="140">
        <v>0</v>
      </c>
      <c r="T1216" s="140">
        <f>S1216*H1216</f>
        <v>0</v>
      </c>
      <c r="U1216" s="141" t="s">
        <v>19</v>
      </c>
      <c r="AR1216" s="142" t="s">
        <v>313</v>
      </c>
      <c r="AT1216" s="142" t="s">
        <v>836</v>
      </c>
      <c r="AU1216" s="142" t="s">
        <v>84</v>
      </c>
      <c r="AY1216" s="18" t="s">
        <v>172</v>
      </c>
      <c r="BE1216" s="143">
        <f>IF(N1216="základní",J1216,0)</f>
        <v>0</v>
      </c>
      <c r="BF1216" s="143">
        <f>IF(N1216="snížená",J1216,0)</f>
        <v>0</v>
      </c>
      <c r="BG1216" s="143">
        <f>IF(N1216="zákl. přenesená",J1216,0)</f>
        <v>0</v>
      </c>
      <c r="BH1216" s="143">
        <f>IF(N1216="sníž. přenesená",J1216,0)</f>
        <v>0</v>
      </c>
      <c r="BI1216" s="143">
        <f>IF(N1216="nulová",J1216,0)</f>
        <v>0</v>
      </c>
      <c r="BJ1216" s="18" t="s">
        <v>82</v>
      </c>
      <c r="BK1216" s="143">
        <f>ROUND(I1216*H1216,2)</f>
        <v>0</v>
      </c>
      <c r="BL1216" s="18" t="s">
        <v>220</v>
      </c>
      <c r="BM1216" s="142" t="s">
        <v>1739</v>
      </c>
    </row>
    <row r="1217" spans="2:65" s="13" customFormat="1">
      <c r="B1217" s="155"/>
      <c r="D1217" s="149" t="s">
        <v>182</v>
      </c>
      <c r="E1217" s="156" t="s">
        <v>19</v>
      </c>
      <c r="F1217" s="157" t="s">
        <v>1740</v>
      </c>
      <c r="H1217" s="158">
        <v>834.298</v>
      </c>
      <c r="I1217" s="159"/>
      <c r="L1217" s="155"/>
      <c r="M1217" s="160"/>
      <c r="U1217" s="161"/>
      <c r="AT1217" s="156" t="s">
        <v>182</v>
      </c>
      <c r="AU1217" s="156" t="s">
        <v>84</v>
      </c>
      <c r="AV1217" s="13" t="s">
        <v>84</v>
      </c>
      <c r="AW1217" s="13" t="s">
        <v>37</v>
      </c>
      <c r="AX1217" s="13" t="s">
        <v>75</v>
      </c>
      <c r="AY1217" s="156" t="s">
        <v>172</v>
      </c>
    </row>
    <row r="1218" spans="2:65" s="14" customFormat="1">
      <c r="B1218" s="162"/>
      <c r="D1218" s="149" t="s">
        <v>182</v>
      </c>
      <c r="E1218" s="163" t="s">
        <v>19</v>
      </c>
      <c r="F1218" s="164" t="s">
        <v>185</v>
      </c>
      <c r="H1218" s="165">
        <v>834.298</v>
      </c>
      <c r="I1218" s="166"/>
      <c r="L1218" s="162"/>
      <c r="M1218" s="167"/>
      <c r="U1218" s="168"/>
      <c r="AT1218" s="163" t="s">
        <v>182</v>
      </c>
      <c r="AU1218" s="163" t="s">
        <v>84</v>
      </c>
      <c r="AV1218" s="14" t="s">
        <v>179</v>
      </c>
      <c r="AW1218" s="14" t="s">
        <v>37</v>
      </c>
      <c r="AX1218" s="14" t="s">
        <v>82</v>
      </c>
      <c r="AY1218" s="163" t="s">
        <v>172</v>
      </c>
    </row>
    <row r="1219" spans="2:65" s="1" customFormat="1" ht="16.5" customHeight="1">
      <c r="B1219" s="33"/>
      <c r="C1219" s="131" t="s">
        <v>742</v>
      </c>
      <c r="D1219" s="131" t="s">
        <v>174</v>
      </c>
      <c r="E1219" s="132" t="s">
        <v>1741</v>
      </c>
      <c r="F1219" s="133" t="s">
        <v>1742</v>
      </c>
      <c r="G1219" s="134" t="s">
        <v>177</v>
      </c>
      <c r="H1219" s="135">
        <v>1419.4280000000001</v>
      </c>
      <c r="I1219" s="136"/>
      <c r="J1219" s="137">
        <f>ROUND(I1219*H1219,2)</f>
        <v>0</v>
      </c>
      <c r="K1219" s="133" t="s">
        <v>178</v>
      </c>
      <c r="L1219" s="33"/>
      <c r="M1219" s="138" t="s">
        <v>19</v>
      </c>
      <c r="N1219" s="139" t="s">
        <v>46</v>
      </c>
      <c r="P1219" s="140">
        <f>O1219*H1219</f>
        <v>0</v>
      </c>
      <c r="Q1219" s="140">
        <v>0</v>
      </c>
      <c r="R1219" s="140">
        <f>Q1219*H1219</f>
        <v>0</v>
      </c>
      <c r="S1219" s="140">
        <v>0</v>
      </c>
      <c r="T1219" s="140">
        <f>S1219*H1219</f>
        <v>0</v>
      </c>
      <c r="U1219" s="141" t="s">
        <v>19</v>
      </c>
      <c r="AR1219" s="142" t="s">
        <v>220</v>
      </c>
      <c r="AT1219" s="142" t="s">
        <v>174</v>
      </c>
      <c r="AU1219" s="142" t="s">
        <v>84</v>
      </c>
      <c r="AY1219" s="18" t="s">
        <v>172</v>
      </c>
      <c r="BE1219" s="143">
        <f>IF(N1219="základní",J1219,0)</f>
        <v>0</v>
      </c>
      <c r="BF1219" s="143">
        <f>IF(N1219="snížená",J1219,0)</f>
        <v>0</v>
      </c>
      <c r="BG1219" s="143">
        <f>IF(N1219="zákl. přenesená",J1219,0)</f>
        <v>0</v>
      </c>
      <c r="BH1219" s="143">
        <f>IF(N1219="sníž. přenesená",J1219,0)</f>
        <v>0</v>
      </c>
      <c r="BI1219" s="143">
        <f>IF(N1219="nulová",J1219,0)</f>
        <v>0</v>
      </c>
      <c r="BJ1219" s="18" t="s">
        <v>82</v>
      </c>
      <c r="BK1219" s="143">
        <f>ROUND(I1219*H1219,2)</f>
        <v>0</v>
      </c>
      <c r="BL1219" s="18" t="s">
        <v>220</v>
      </c>
      <c r="BM1219" s="142" t="s">
        <v>1743</v>
      </c>
    </row>
    <row r="1220" spans="2:65" s="1" customFormat="1">
      <c r="B1220" s="33"/>
      <c r="D1220" s="144" t="s">
        <v>180</v>
      </c>
      <c r="F1220" s="145" t="s">
        <v>1744</v>
      </c>
      <c r="I1220" s="146"/>
      <c r="L1220" s="33"/>
      <c r="M1220" s="147"/>
      <c r="U1220" s="54"/>
      <c r="AT1220" s="18" t="s">
        <v>180</v>
      </c>
      <c r="AU1220" s="18" t="s">
        <v>84</v>
      </c>
    </row>
    <row r="1221" spans="2:65" s="12" customFormat="1">
      <c r="B1221" s="148"/>
      <c r="D1221" s="149" t="s">
        <v>182</v>
      </c>
      <c r="E1221" s="150" t="s">
        <v>19</v>
      </c>
      <c r="F1221" s="151" t="s">
        <v>1719</v>
      </c>
      <c r="H1221" s="150" t="s">
        <v>19</v>
      </c>
      <c r="I1221" s="152"/>
      <c r="L1221" s="148"/>
      <c r="M1221" s="153"/>
      <c r="U1221" s="154"/>
      <c r="AT1221" s="150" t="s">
        <v>182</v>
      </c>
      <c r="AU1221" s="150" t="s">
        <v>84</v>
      </c>
      <c r="AV1221" s="12" t="s">
        <v>82</v>
      </c>
      <c r="AW1221" s="12" t="s">
        <v>37</v>
      </c>
      <c r="AX1221" s="12" t="s">
        <v>75</v>
      </c>
      <c r="AY1221" s="150" t="s">
        <v>172</v>
      </c>
    </row>
    <row r="1222" spans="2:65" s="12" customFormat="1">
      <c r="B1222" s="148"/>
      <c r="D1222" s="149" t="s">
        <v>182</v>
      </c>
      <c r="E1222" s="150" t="s">
        <v>19</v>
      </c>
      <c r="F1222" s="151" t="s">
        <v>1720</v>
      </c>
      <c r="H1222" s="150" t="s">
        <v>19</v>
      </c>
      <c r="I1222" s="152"/>
      <c r="L1222" s="148"/>
      <c r="M1222" s="153"/>
      <c r="U1222" s="154"/>
      <c r="AT1222" s="150" t="s">
        <v>182</v>
      </c>
      <c r="AU1222" s="150" t="s">
        <v>84</v>
      </c>
      <c r="AV1222" s="12" t="s">
        <v>82</v>
      </c>
      <c r="AW1222" s="12" t="s">
        <v>37</v>
      </c>
      <c r="AX1222" s="12" t="s">
        <v>75</v>
      </c>
      <c r="AY1222" s="150" t="s">
        <v>172</v>
      </c>
    </row>
    <row r="1223" spans="2:65" s="13" customFormat="1">
      <c r="B1223" s="155"/>
      <c r="D1223" s="149" t="s">
        <v>182</v>
      </c>
      <c r="E1223" s="156" t="s">
        <v>19</v>
      </c>
      <c r="F1223" s="157" t="s">
        <v>1745</v>
      </c>
      <c r="H1223" s="158">
        <v>976.2</v>
      </c>
      <c r="I1223" s="159"/>
      <c r="L1223" s="155"/>
      <c r="M1223" s="160"/>
      <c r="U1223" s="161"/>
      <c r="AT1223" s="156" t="s">
        <v>182</v>
      </c>
      <c r="AU1223" s="156" t="s">
        <v>84</v>
      </c>
      <c r="AV1223" s="13" t="s">
        <v>84</v>
      </c>
      <c r="AW1223" s="13" t="s">
        <v>37</v>
      </c>
      <c r="AX1223" s="13" t="s">
        <v>75</v>
      </c>
      <c r="AY1223" s="156" t="s">
        <v>172</v>
      </c>
    </row>
    <row r="1224" spans="2:65" s="12" customFormat="1">
      <c r="B1224" s="148"/>
      <c r="D1224" s="149" t="s">
        <v>182</v>
      </c>
      <c r="E1224" s="150" t="s">
        <v>19</v>
      </c>
      <c r="F1224" s="151" t="s">
        <v>1722</v>
      </c>
      <c r="H1224" s="150" t="s">
        <v>19</v>
      </c>
      <c r="I1224" s="152"/>
      <c r="L1224" s="148"/>
      <c r="M1224" s="153"/>
      <c r="U1224" s="154"/>
      <c r="AT1224" s="150" t="s">
        <v>182</v>
      </c>
      <c r="AU1224" s="150" t="s">
        <v>84</v>
      </c>
      <c r="AV1224" s="12" t="s">
        <v>82</v>
      </c>
      <c r="AW1224" s="12" t="s">
        <v>37</v>
      </c>
      <c r="AX1224" s="12" t="s">
        <v>75</v>
      </c>
      <c r="AY1224" s="150" t="s">
        <v>172</v>
      </c>
    </row>
    <row r="1225" spans="2:65" s="13" customFormat="1">
      <c r="B1225" s="155"/>
      <c r="D1225" s="149" t="s">
        <v>182</v>
      </c>
      <c r="E1225" s="156" t="s">
        <v>19</v>
      </c>
      <c r="F1225" s="157" t="s">
        <v>1746</v>
      </c>
      <c r="H1225" s="158">
        <v>169.2</v>
      </c>
      <c r="I1225" s="159"/>
      <c r="L1225" s="155"/>
      <c r="M1225" s="160"/>
      <c r="U1225" s="161"/>
      <c r="AT1225" s="156" t="s">
        <v>182</v>
      </c>
      <c r="AU1225" s="156" t="s">
        <v>84</v>
      </c>
      <c r="AV1225" s="13" t="s">
        <v>84</v>
      </c>
      <c r="AW1225" s="13" t="s">
        <v>37</v>
      </c>
      <c r="AX1225" s="13" t="s">
        <v>75</v>
      </c>
      <c r="AY1225" s="156" t="s">
        <v>172</v>
      </c>
    </row>
    <row r="1226" spans="2:65" s="12" customFormat="1">
      <c r="B1226" s="148"/>
      <c r="D1226" s="149" t="s">
        <v>182</v>
      </c>
      <c r="E1226" s="150" t="s">
        <v>19</v>
      </c>
      <c r="F1226" s="151" t="s">
        <v>1724</v>
      </c>
      <c r="H1226" s="150" t="s">
        <v>19</v>
      </c>
      <c r="I1226" s="152"/>
      <c r="L1226" s="148"/>
      <c r="M1226" s="153"/>
      <c r="U1226" s="154"/>
      <c r="AT1226" s="150" t="s">
        <v>182</v>
      </c>
      <c r="AU1226" s="150" t="s">
        <v>84</v>
      </c>
      <c r="AV1226" s="12" t="s">
        <v>82</v>
      </c>
      <c r="AW1226" s="12" t="s">
        <v>37</v>
      </c>
      <c r="AX1226" s="12" t="s">
        <v>75</v>
      </c>
      <c r="AY1226" s="150" t="s">
        <v>172</v>
      </c>
    </row>
    <row r="1227" spans="2:65" s="13" customFormat="1">
      <c r="B1227" s="155"/>
      <c r="D1227" s="149" t="s">
        <v>182</v>
      </c>
      <c r="E1227" s="156" t="s">
        <v>19</v>
      </c>
      <c r="F1227" s="157" t="s">
        <v>1747</v>
      </c>
      <c r="H1227" s="158">
        <v>250.8</v>
      </c>
      <c r="I1227" s="159"/>
      <c r="L1227" s="155"/>
      <c r="M1227" s="160"/>
      <c r="U1227" s="161"/>
      <c r="AT1227" s="156" t="s">
        <v>182</v>
      </c>
      <c r="AU1227" s="156" t="s">
        <v>84</v>
      </c>
      <c r="AV1227" s="13" t="s">
        <v>84</v>
      </c>
      <c r="AW1227" s="13" t="s">
        <v>37</v>
      </c>
      <c r="AX1227" s="13" t="s">
        <v>75</v>
      </c>
      <c r="AY1227" s="156" t="s">
        <v>172</v>
      </c>
    </row>
    <row r="1228" spans="2:65" s="12" customFormat="1">
      <c r="B1228" s="148"/>
      <c r="D1228" s="149" t="s">
        <v>182</v>
      </c>
      <c r="E1228" s="150" t="s">
        <v>19</v>
      </c>
      <c r="F1228" s="151" t="s">
        <v>1726</v>
      </c>
      <c r="H1228" s="150" t="s">
        <v>19</v>
      </c>
      <c r="I1228" s="152"/>
      <c r="L1228" s="148"/>
      <c r="M1228" s="153"/>
      <c r="U1228" s="154"/>
      <c r="AT1228" s="150" t="s">
        <v>182</v>
      </c>
      <c r="AU1228" s="150" t="s">
        <v>84</v>
      </c>
      <c r="AV1228" s="12" t="s">
        <v>82</v>
      </c>
      <c r="AW1228" s="12" t="s">
        <v>37</v>
      </c>
      <c r="AX1228" s="12" t="s">
        <v>75</v>
      </c>
      <c r="AY1228" s="150" t="s">
        <v>172</v>
      </c>
    </row>
    <row r="1229" spans="2:65" s="13" customFormat="1">
      <c r="B1229" s="155"/>
      <c r="D1229" s="149" t="s">
        <v>182</v>
      </c>
      <c r="E1229" s="156" t="s">
        <v>19</v>
      </c>
      <c r="F1229" s="157" t="s">
        <v>1748</v>
      </c>
      <c r="H1229" s="158">
        <v>11</v>
      </c>
      <c r="I1229" s="159"/>
      <c r="L1229" s="155"/>
      <c r="M1229" s="160"/>
      <c r="U1229" s="161"/>
      <c r="AT1229" s="156" t="s">
        <v>182</v>
      </c>
      <c r="AU1229" s="156" t="s">
        <v>84</v>
      </c>
      <c r="AV1229" s="13" t="s">
        <v>84</v>
      </c>
      <c r="AW1229" s="13" t="s">
        <v>37</v>
      </c>
      <c r="AX1229" s="13" t="s">
        <v>75</v>
      </c>
      <c r="AY1229" s="156" t="s">
        <v>172</v>
      </c>
    </row>
    <row r="1230" spans="2:65" s="12" customFormat="1">
      <c r="B1230" s="148"/>
      <c r="D1230" s="149" t="s">
        <v>182</v>
      </c>
      <c r="E1230" s="150" t="s">
        <v>19</v>
      </c>
      <c r="F1230" s="151" t="s">
        <v>1200</v>
      </c>
      <c r="H1230" s="150" t="s">
        <v>19</v>
      </c>
      <c r="I1230" s="152"/>
      <c r="L1230" s="148"/>
      <c r="M1230" s="153"/>
      <c r="U1230" s="154"/>
      <c r="AT1230" s="150" t="s">
        <v>182</v>
      </c>
      <c r="AU1230" s="150" t="s">
        <v>84</v>
      </c>
      <c r="AV1230" s="12" t="s">
        <v>82</v>
      </c>
      <c r="AW1230" s="12" t="s">
        <v>37</v>
      </c>
      <c r="AX1230" s="12" t="s">
        <v>75</v>
      </c>
      <c r="AY1230" s="150" t="s">
        <v>172</v>
      </c>
    </row>
    <row r="1231" spans="2:65" s="13" customFormat="1">
      <c r="B1231" s="155"/>
      <c r="D1231" s="149" t="s">
        <v>182</v>
      </c>
      <c r="E1231" s="156" t="s">
        <v>19</v>
      </c>
      <c r="F1231" s="157" t="s">
        <v>1727</v>
      </c>
      <c r="H1231" s="158">
        <v>8.1</v>
      </c>
      <c r="I1231" s="159"/>
      <c r="L1231" s="155"/>
      <c r="M1231" s="160"/>
      <c r="U1231" s="161"/>
      <c r="AT1231" s="156" t="s">
        <v>182</v>
      </c>
      <c r="AU1231" s="156" t="s">
        <v>84</v>
      </c>
      <c r="AV1231" s="13" t="s">
        <v>84</v>
      </c>
      <c r="AW1231" s="13" t="s">
        <v>37</v>
      </c>
      <c r="AX1231" s="13" t="s">
        <v>75</v>
      </c>
      <c r="AY1231" s="156" t="s">
        <v>172</v>
      </c>
    </row>
    <row r="1232" spans="2:65" s="12" customFormat="1">
      <c r="B1232" s="148"/>
      <c r="D1232" s="149" t="s">
        <v>182</v>
      </c>
      <c r="E1232" s="150" t="s">
        <v>19</v>
      </c>
      <c r="F1232" s="151" t="s">
        <v>1728</v>
      </c>
      <c r="H1232" s="150" t="s">
        <v>19</v>
      </c>
      <c r="I1232" s="152"/>
      <c r="L1232" s="148"/>
      <c r="M1232" s="153"/>
      <c r="U1232" s="154"/>
      <c r="AT1232" s="150" t="s">
        <v>182</v>
      </c>
      <c r="AU1232" s="150" t="s">
        <v>84</v>
      </c>
      <c r="AV1232" s="12" t="s">
        <v>82</v>
      </c>
      <c r="AW1232" s="12" t="s">
        <v>37</v>
      </c>
      <c r="AX1232" s="12" t="s">
        <v>75</v>
      </c>
      <c r="AY1232" s="150" t="s">
        <v>172</v>
      </c>
    </row>
    <row r="1233" spans="2:65" s="13" customFormat="1">
      <c r="B1233" s="155"/>
      <c r="D1233" s="149" t="s">
        <v>182</v>
      </c>
      <c r="E1233" s="156" t="s">
        <v>19</v>
      </c>
      <c r="F1233" s="157" t="s">
        <v>1316</v>
      </c>
      <c r="H1233" s="158">
        <v>4.1280000000000001</v>
      </c>
      <c r="I1233" s="159"/>
      <c r="L1233" s="155"/>
      <c r="M1233" s="160"/>
      <c r="U1233" s="161"/>
      <c r="AT1233" s="156" t="s">
        <v>182</v>
      </c>
      <c r="AU1233" s="156" t="s">
        <v>84</v>
      </c>
      <c r="AV1233" s="13" t="s">
        <v>84</v>
      </c>
      <c r="AW1233" s="13" t="s">
        <v>37</v>
      </c>
      <c r="AX1233" s="13" t="s">
        <v>75</v>
      </c>
      <c r="AY1233" s="156" t="s">
        <v>172</v>
      </c>
    </row>
    <row r="1234" spans="2:65" s="14" customFormat="1">
      <c r="B1234" s="162"/>
      <c r="D1234" s="149" t="s">
        <v>182</v>
      </c>
      <c r="E1234" s="163" t="s">
        <v>19</v>
      </c>
      <c r="F1234" s="164" t="s">
        <v>185</v>
      </c>
      <c r="H1234" s="165">
        <v>1419.4280000000001</v>
      </c>
      <c r="I1234" s="166"/>
      <c r="L1234" s="162"/>
      <c r="M1234" s="167"/>
      <c r="U1234" s="168"/>
      <c r="AT1234" s="163" t="s">
        <v>182</v>
      </c>
      <c r="AU1234" s="163" t="s">
        <v>84</v>
      </c>
      <c r="AV1234" s="14" t="s">
        <v>179</v>
      </c>
      <c r="AW1234" s="14" t="s">
        <v>37</v>
      </c>
      <c r="AX1234" s="14" t="s">
        <v>82</v>
      </c>
      <c r="AY1234" s="163" t="s">
        <v>172</v>
      </c>
    </row>
    <row r="1235" spans="2:65" s="1" customFormat="1" ht="24.2" customHeight="1">
      <c r="B1235" s="33"/>
      <c r="C1235" s="179" t="s">
        <v>1749</v>
      </c>
      <c r="D1235" s="179" t="s">
        <v>836</v>
      </c>
      <c r="E1235" s="180" t="s">
        <v>1750</v>
      </c>
      <c r="F1235" s="181" t="s">
        <v>1751</v>
      </c>
      <c r="G1235" s="182" t="s">
        <v>177</v>
      </c>
      <c r="H1235" s="183">
        <v>780.68499999999995</v>
      </c>
      <c r="I1235" s="184"/>
      <c r="J1235" s="185">
        <f>ROUND(I1235*H1235,2)</f>
        <v>0</v>
      </c>
      <c r="K1235" s="181" t="s">
        <v>178</v>
      </c>
      <c r="L1235" s="186"/>
      <c r="M1235" s="187" t="s">
        <v>19</v>
      </c>
      <c r="N1235" s="188" t="s">
        <v>46</v>
      </c>
      <c r="P1235" s="140">
        <f>O1235*H1235</f>
        <v>0</v>
      </c>
      <c r="Q1235" s="140">
        <v>0</v>
      </c>
      <c r="R1235" s="140">
        <f>Q1235*H1235</f>
        <v>0</v>
      </c>
      <c r="S1235" s="140">
        <v>0</v>
      </c>
      <c r="T1235" s="140">
        <f>S1235*H1235</f>
        <v>0</v>
      </c>
      <c r="U1235" s="141" t="s">
        <v>19</v>
      </c>
      <c r="AR1235" s="142" t="s">
        <v>313</v>
      </c>
      <c r="AT1235" s="142" t="s">
        <v>836</v>
      </c>
      <c r="AU1235" s="142" t="s">
        <v>84</v>
      </c>
      <c r="AY1235" s="18" t="s">
        <v>172</v>
      </c>
      <c r="BE1235" s="143">
        <f>IF(N1235="základní",J1235,0)</f>
        <v>0</v>
      </c>
      <c r="BF1235" s="143">
        <f>IF(N1235="snížená",J1235,0)</f>
        <v>0</v>
      </c>
      <c r="BG1235" s="143">
        <f>IF(N1235="zákl. přenesená",J1235,0)</f>
        <v>0</v>
      </c>
      <c r="BH1235" s="143">
        <f>IF(N1235="sníž. přenesená",J1235,0)</f>
        <v>0</v>
      </c>
      <c r="BI1235" s="143">
        <f>IF(N1235="nulová",J1235,0)</f>
        <v>0</v>
      </c>
      <c r="BJ1235" s="18" t="s">
        <v>82</v>
      </c>
      <c r="BK1235" s="143">
        <f>ROUND(I1235*H1235,2)</f>
        <v>0</v>
      </c>
      <c r="BL1235" s="18" t="s">
        <v>220</v>
      </c>
      <c r="BM1235" s="142" t="s">
        <v>1752</v>
      </c>
    </row>
    <row r="1236" spans="2:65" s="13" customFormat="1">
      <c r="B1236" s="155"/>
      <c r="D1236" s="149" t="s">
        <v>182</v>
      </c>
      <c r="E1236" s="156" t="s">
        <v>19</v>
      </c>
      <c r="F1236" s="157" t="s">
        <v>1753</v>
      </c>
      <c r="H1236" s="158">
        <v>780.68499999999995</v>
      </c>
      <c r="I1236" s="159"/>
      <c r="L1236" s="155"/>
      <c r="M1236" s="160"/>
      <c r="U1236" s="161"/>
      <c r="AT1236" s="156" t="s">
        <v>182</v>
      </c>
      <c r="AU1236" s="156" t="s">
        <v>84</v>
      </c>
      <c r="AV1236" s="13" t="s">
        <v>84</v>
      </c>
      <c r="AW1236" s="13" t="s">
        <v>37</v>
      </c>
      <c r="AX1236" s="13" t="s">
        <v>75</v>
      </c>
      <c r="AY1236" s="156" t="s">
        <v>172</v>
      </c>
    </row>
    <row r="1237" spans="2:65" s="14" customFormat="1">
      <c r="B1237" s="162"/>
      <c r="D1237" s="149" t="s">
        <v>182</v>
      </c>
      <c r="E1237" s="163" t="s">
        <v>19</v>
      </c>
      <c r="F1237" s="164" t="s">
        <v>185</v>
      </c>
      <c r="H1237" s="165">
        <v>780.68499999999995</v>
      </c>
      <c r="I1237" s="166"/>
      <c r="L1237" s="162"/>
      <c r="M1237" s="167"/>
      <c r="U1237" s="168"/>
      <c r="AT1237" s="163" t="s">
        <v>182</v>
      </c>
      <c r="AU1237" s="163" t="s">
        <v>84</v>
      </c>
      <c r="AV1237" s="14" t="s">
        <v>179</v>
      </c>
      <c r="AW1237" s="14" t="s">
        <v>37</v>
      </c>
      <c r="AX1237" s="14" t="s">
        <v>82</v>
      </c>
      <c r="AY1237" s="163" t="s">
        <v>172</v>
      </c>
    </row>
    <row r="1238" spans="2:65" s="1" customFormat="1" ht="24.2" customHeight="1">
      <c r="B1238" s="33"/>
      <c r="C1238" s="179" t="s">
        <v>748</v>
      </c>
      <c r="D1238" s="179" t="s">
        <v>836</v>
      </c>
      <c r="E1238" s="180" t="s">
        <v>1754</v>
      </c>
      <c r="F1238" s="181" t="s">
        <v>1755</v>
      </c>
      <c r="G1238" s="182" t="s">
        <v>177</v>
      </c>
      <c r="H1238" s="183">
        <v>780.68499999999995</v>
      </c>
      <c r="I1238" s="184"/>
      <c r="J1238" s="185">
        <f>ROUND(I1238*H1238,2)</f>
        <v>0</v>
      </c>
      <c r="K1238" s="181" t="s">
        <v>178</v>
      </c>
      <c r="L1238" s="186"/>
      <c r="M1238" s="187" t="s">
        <v>19</v>
      </c>
      <c r="N1238" s="188" t="s">
        <v>46</v>
      </c>
      <c r="P1238" s="140">
        <f>O1238*H1238</f>
        <v>0</v>
      </c>
      <c r="Q1238" s="140">
        <v>0</v>
      </c>
      <c r="R1238" s="140">
        <f>Q1238*H1238</f>
        <v>0</v>
      </c>
      <c r="S1238" s="140">
        <v>0</v>
      </c>
      <c r="T1238" s="140">
        <f>S1238*H1238</f>
        <v>0</v>
      </c>
      <c r="U1238" s="141" t="s">
        <v>19</v>
      </c>
      <c r="AR1238" s="142" t="s">
        <v>313</v>
      </c>
      <c r="AT1238" s="142" t="s">
        <v>836</v>
      </c>
      <c r="AU1238" s="142" t="s">
        <v>84</v>
      </c>
      <c r="AY1238" s="18" t="s">
        <v>172</v>
      </c>
      <c r="BE1238" s="143">
        <f>IF(N1238="základní",J1238,0)</f>
        <v>0</v>
      </c>
      <c r="BF1238" s="143">
        <f>IF(N1238="snížená",J1238,0)</f>
        <v>0</v>
      </c>
      <c r="BG1238" s="143">
        <f>IF(N1238="zákl. přenesená",J1238,0)</f>
        <v>0</v>
      </c>
      <c r="BH1238" s="143">
        <f>IF(N1238="sníž. přenesená",J1238,0)</f>
        <v>0</v>
      </c>
      <c r="BI1238" s="143">
        <f>IF(N1238="nulová",J1238,0)</f>
        <v>0</v>
      </c>
      <c r="BJ1238" s="18" t="s">
        <v>82</v>
      </c>
      <c r="BK1238" s="143">
        <f>ROUND(I1238*H1238,2)</f>
        <v>0</v>
      </c>
      <c r="BL1238" s="18" t="s">
        <v>220</v>
      </c>
      <c r="BM1238" s="142" t="s">
        <v>1756</v>
      </c>
    </row>
    <row r="1239" spans="2:65" s="13" customFormat="1">
      <c r="B1239" s="155"/>
      <c r="D1239" s="149" t="s">
        <v>182</v>
      </c>
      <c r="E1239" s="156" t="s">
        <v>19</v>
      </c>
      <c r="F1239" s="157" t="s">
        <v>1753</v>
      </c>
      <c r="H1239" s="158">
        <v>780.68499999999995</v>
      </c>
      <c r="I1239" s="159"/>
      <c r="L1239" s="155"/>
      <c r="M1239" s="160"/>
      <c r="U1239" s="161"/>
      <c r="AT1239" s="156" t="s">
        <v>182</v>
      </c>
      <c r="AU1239" s="156" t="s">
        <v>84</v>
      </c>
      <c r="AV1239" s="13" t="s">
        <v>84</v>
      </c>
      <c r="AW1239" s="13" t="s">
        <v>37</v>
      </c>
      <c r="AX1239" s="13" t="s">
        <v>75</v>
      </c>
      <c r="AY1239" s="156" t="s">
        <v>172</v>
      </c>
    </row>
    <row r="1240" spans="2:65" s="14" customFormat="1">
      <c r="B1240" s="162"/>
      <c r="D1240" s="149" t="s">
        <v>182</v>
      </c>
      <c r="E1240" s="163" t="s">
        <v>19</v>
      </c>
      <c r="F1240" s="164" t="s">
        <v>185</v>
      </c>
      <c r="H1240" s="165">
        <v>780.68499999999995</v>
      </c>
      <c r="I1240" s="166"/>
      <c r="L1240" s="162"/>
      <c r="M1240" s="167"/>
      <c r="U1240" s="168"/>
      <c r="AT1240" s="163" t="s">
        <v>182</v>
      </c>
      <c r="AU1240" s="163" t="s">
        <v>84</v>
      </c>
      <c r="AV1240" s="14" t="s">
        <v>179</v>
      </c>
      <c r="AW1240" s="14" t="s">
        <v>37</v>
      </c>
      <c r="AX1240" s="14" t="s">
        <v>82</v>
      </c>
      <c r="AY1240" s="163" t="s">
        <v>172</v>
      </c>
    </row>
    <row r="1241" spans="2:65" s="1" customFormat="1" ht="33" customHeight="1">
      <c r="B1241" s="33"/>
      <c r="C1241" s="131" t="s">
        <v>1757</v>
      </c>
      <c r="D1241" s="131" t="s">
        <v>174</v>
      </c>
      <c r="E1241" s="132" t="s">
        <v>1758</v>
      </c>
      <c r="F1241" s="133" t="s">
        <v>1759</v>
      </c>
      <c r="G1241" s="134" t="s">
        <v>460</v>
      </c>
      <c r="H1241" s="135">
        <v>6</v>
      </c>
      <c r="I1241" s="136"/>
      <c r="J1241" s="137">
        <f>ROUND(I1241*H1241,2)</f>
        <v>0</v>
      </c>
      <c r="K1241" s="133" t="s">
        <v>178</v>
      </c>
      <c r="L1241" s="33"/>
      <c r="M1241" s="138" t="s">
        <v>19</v>
      </c>
      <c r="N1241" s="139" t="s">
        <v>46</v>
      </c>
      <c r="P1241" s="140">
        <f>O1241*H1241</f>
        <v>0</v>
      </c>
      <c r="Q1241" s="140">
        <v>0</v>
      </c>
      <c r="R1241" s="140">
        <f>Q1241*H1241</f>
        <v>0</v>
      </c>
      <c r="S1241" s="140">
        <v>0</v>
      </c>
      <c r="T1241" s="140">
        <f>S1241*H1241</f>
        <v>0</v>
      </c>
      <c r="U1241" s="141" t="s">
        <v>19</v>
      </c>
      <c r="AR1241" s="142" t="s">
        <v>220</v>
      </c>
      <c r="AT1241" s="142" t="s">
        <v>174</v>
      </c>
      <c r="AU1241" s="142" t="s">
        <v>84</v>
      </c>
      <c r="AY1241" s="18" t="s">
        <v>172</v>
      </c>
      <c r="BE1241" s="143">
        <f>IF(N1241="základní",J1241,0)</f>
        <v>0</v>
      </c>
      <c r="BF1241" s="143">
        <f>IF(N1241="snížená",J1241,0)</f>
        <v>0</v>
      </c>
      <c r="BG1241" s="143">
        <f>IF(N1241="zákl. přenesená",J1241,0)</f>
        <v>0</v>
      </c>
      <c r="BH1241" s="143">
        <f>IF(N1241="sníž. přenesená",J1241,0)</f>
        <v>0</v>
      </c>
      <c r="BI1241" s="143">
        <f>IF(N1241="nulová",J1241,0)</f>
        <v>0</v>
      </c>
      <c r="BJ1241" s="18" t="s">
        <v>82</v>
      </c>
      <c r="BK1241" s="143">
        <f>ROUND(I1241*H1241,2)</f>
        <v>0</v>
      </c>
      <c r="BL1241" s="18" t="s">
        <v>220</v>
      </c>
      <c r="BM1241" s="142" t="s">
        <v>1760</v>
      </c>
    </row>
    <row r="1242" spans="2:65" s="1" customFormat="1">
      <c r="B1242" s="33"/>
      <c r="D1242" s="144" t="s">
        <v>180</v>
      </c>
      <c r="F1242" s="145" t="s">
        <v>1761</v>
      </c>
      <c r="I1242" s="146"/>
      <c r="L1242" s="33"/>
      <c r="M1242" s="147"/>
      <c r="U1242" s="54"/>
      <c r="AT1242" s="18" t="s">
        <v>180</v>
      </c>
      <c r="AU1242" s="18" t="s">
        <v>84</v>
      </c>
    </row>
    <row r="1243" spans="2:65" s="1" customFormat="1" ht="16.5" customHeight="1">
      <c r="B1243" s="33"/>
      <c r="C1243" s="179" t="s">
        <v>754</v>
      </c>
      <c r="D1243" s="179" t="s">
        <v>836</v>
      </c>
      <c r="E1243" s="180" t="s">
        <v>1762</v>
      </c>
      <c r="F1243" s="181" t="s">
        <v>1763</v>
      </c>
      <c r="G1243" s="182" t="s">
        <v>460</v>
      </c>
      <c r="H1243" s="183">
        <v>2</v>
      </c>
      <c r="I1243" s="184"/>
      <c r="J1243" s="185">
        <f>ROUND(I1243*H1243,2)</f>
        <v>0</v>
      </c>
      <c r="K1243" s="181" t="s">
        <v>178</v>
      </c>
      <c r="L1243" s="186"/>
      <c r="M1243" s="187" t="s">
        <v>19</v>
      </c>
      <c r="N1243" s="188" t="s">
        <v>46</v>
      </c>
      <c r="P1243" s="140">
        <f>O1243*H1243</f>
        <v>0</v>
      </c>
      <c r="Q1243" s="140">
        <v>0</v>
      </c>
      <c r="R1243" s="140">
        <f>Q1243*H1243</f>
        <v>0</v>
      </c>
      <c r="S1243" s="140">
        <v>0</v>
      </c>
      <c r="T1243" s="140">
        <f>S1243*H1243</f>
        <v>0</v>
      </c>
      <c r="U1243" s="141" t="s">
        <v>19</v>
      </c>
      <c r="AR1243" s="142" t="s">
        <v>313</v>
      </c>
      <c r="AT1243" s="142" t="s">
        <v>836</v>
      </c>
      <c r="AU1243" s="142" t="s">
        <v>84</v>
      </c>
      <c r="AY1243" s="18" t="s">
        <v>172</v>
      </c>
      <c r="BE1243" s="143">
        <f>IF(N1243="základní",J1243,0)</f>
        <v>0</v>
      </c>
      <c r="BF1243" s="143">
        <f>IF(N1243="snížená",J1243,0)</f>
        <v>0</v>
      </c>
      <c r="BG1243" s="143">
        <f>IF(N1243="zákl. přenesená",J1243,0)</f>
        <v>0</v>
      </c>
      <c r="BH1243" s="143">
        <f>IF(N1243="sníž. přenesená",J1243,0)</f>
        <v>0</v>
      </c>
      <c r="BI1243" s="143">
        <f>IF(N1243="nulová",J1243,0)</f>
        <v>0</v>
      </c>
      <c r="BJ1243" s="18" t="s">
        <v>82</v>
      </c>
      <c r="BK1243" s="143">
        <f>ROUND(I1243*H1243,2)</f>
        <v>0</v>
      </c>
      <c r="BL1243" s="18" t="s">
        <v>220</v>
      </c>
      <c r="BM1243" s="142" t="s">
        <v>1764</v>
      </c>
    </row>
    <row r="1244" spans="2:65" s="1" customFormat="1" ht="16.5" customHeight="1">
      <c r="B1244" s="33"/>
      <c r="C1244" s="179" t="s">
        <v>1672</v>
      </c>
      <c r="D1244" s="179" t="s">
        <v>836</v>
      </c>
      <c r="E1244" s="180" t="s">
        <v>1765</v>
      </c>
      <c r="F1244" s="181" t="s">
        <v>1766</v>
      </c>
      <c r="G1244" s="182" t="s">
        <v>460</v>
      </c>
      <c r="H1244" s="183">
        <v>4</v>
      </c>
      <c r="I1244" s="184"/>
      <c r="J1244" s="185">
        <f>ROUND(I1244*H1244,2)</f>
        <v>0</v>
      </c>
      <c r="K1244" s="181" t="s">
        <v>178</v>
      </c>
      <c r="L1244" s="186"/>
      <c r="M1244" s="187" t="s">
        <v>19</v>
      </c>
      <c r="N1244" s="188" t="s">
        <v>46</v>
      </c>
      <c r="P1244" s="140">
        <f>O1244*H1244</f>
        <v>0</v>
      </c>
      <c r="Q1244" s="140">
        <v>0</v>
      </c>
      <c r="R1244" s="140">
        <f>Q1244*H1244</f>
        <v>0</v>
      </c>
      <c r="S1244" s="140">
        <v>0</v>
      </c>
      <c r="T1244" s="140">
        <f>S1244*H1244</f>
        <v>0</v>
      </c>
      <c r="U1244" s="141" t="s">
        <v>19</v>
      </c>
      <c r="AR1244" s="142" t="s">
        <v>313</v>
      </c>
      <c r="AT1244" s="142" t="s">
        <v>836</v>
      </c>
      <c r="AU1244" s="142" t="s">
        <v>84</v>
      </c>
      <c r="AY1244" s="18" t="s">
        <v>172</v>
      </c>
      <c r="BE1244" s="143">
        <f>IF(N1244="základní",J1244,0)</f>
        <v>0</v>
      </c>
      <c r="BF1244" s="143">
        <f>IF(N1244="snížená",J1244,0)</f>
        <v>0</v>
      </c>
      <c r="BG1244" s="143">
        <f>IF(N1244="zákl. přenesená",J1244,0)</f>
        <v>0</v>
      </c>
      <c r="BH1244" s="143">
        <f>IF(N1244="sníž. přenesená",J1244,0)</f>
        <v>0</v>
      </c>
      <c r="BI1244" s="143">
        <f>IF(N1244="nulová",J1244,0)</f>
        <v>0</v>
      </c>
      <c r="BJ1244" s="18" t="s">
        <v>82</v>
      </c>
      <c r="BK1244" s="143">
        <f>ROUND(I1244*H1244,2)</f>
        <v>0</v>
      </c>
      <c r="BL1244" s="18" t="s">
        <v>220</v>
      </c>
      <c r="BM1244" s="142" t="s">
        <v>1767</v>
      </c>
    </row>
    <row r="1245" spans="2:65" s="1" customFormat="1" ht="33" customHeight="1">
      <c r="B1245" s="33"/>
      <c r="C1245" s="131" t="s">
        <v>764</v>
      </c>
      <c r="D1245" s="131" t="s">
        <v>174</v>
      </c>
      <c r="E1245" s="132" t="s">
        <v>1768</v>
      </c>
      <c r="F1245" s="133" t="s">
        <v>1769</v>
      </c>
      <c r="G1245" s="134" t="s">
        <v>337</v>
      </c>
      <c r="H1245" s="135">
        <v>70</v>
      </c>
      <c r="I1245" s="136"/>
      <c r="J1245" s="137">
        <f>ROUND(I1245*H1245,2)</f>
        <v>0</v>
      </c>
      <c r="K1245" s="133" t="s">
        <v>178</v>
      </c>
      <c r="L1245" s="33"/>
      <c r="M1245" s="138" t="s">
        <v>19</v>
      </c>
      <c r="N1245" s="139" t="s">
        <v>46</v>
      </c>
      <c r="P1245" s="140">
        <f>O1245*H1245</f>
        <v>0</v>
      </c>
      <c r="Q1245" s="140">
        <v>0</v>
      </c>
      <c r="R1245" s="140">
        <f>Q1245*H1245</f>
        <v>0</v>
      </c>
      <c r="S1245" s="140">
        <v>0</v>
      </c>
      <c r="T1245" s="140">
        <f>S1245*H1245</f>
        <v>0</v>
      </c>
      <c r="U1245" s="141" t="s">
        <v>19</v>
      </c>
      <c r="AR1245" s="142" t="s">
        <v>220</v>
      </c>
      <c r="AT1245" s="142" t="s">
        <v>174</v>
      </c>
      <c r="AU1245" s="142" t="s">
        <v>84</v>
      </c>
      <c r="AY1245" s="18" t="s">
        <v>172</v>
      </c>
      <c r="BE1245" s="143">
        <f>IF(N1245="základní",J1245,0)</f>
        <v>0</v>
      </c>
      <c r="BF1245" s="143">
        <f>IF(N1245="snížená",J1245,0)</f>
        <v>0</v>
      </c>
      <c r="BG1245" s="143">
        <f>IF(N1245="zákl. přenesená",J1245,0)</f>
        <v>0</v>
      </c>
      <c r="BH1245" s="143">
        <f>IF(N1245="sníž. přenesená",J1245,0)</f>
        <v>0</v>
      </c>
      <c r="BI1245" s="143">
        <f>IF(N1245="nulová",J1245,0)</f>
        <v>0</v>
      </c>
      <c r="BJ1245" s="18" t="s">
        <v>82</v>
      </c>
      <c r="BK1245" s="143">
        <f>ROUND(I1245*H1245,2)</f>
        <v>0</v>
      </c>
      <c r="BL1245" s="18" t="s">
        <v>220</v>
      </c>
      <c r="BM1245" s="142" t="s">
        <v>1770</v>
      </c>
    </row>
    <row r="1246" spans="2:65" s="1" customFormat="1">
      <c r="B1246" s="33"/>
      <c r="D1246" s="144" t="s">
        <v>180</v>
      </c>
      <c r="F1246" s="145" t="s">
        <v>1771</v>
      </c>
      <c r="I1246" s="146"/>
      <c r="L1246" s="33"/>
      <c r="M1246" s="147"/>
      <c r="U1246" s="54"/>
      <c r="AT1246" s="18" t="s">
        <v>180</v>
      </c>
      <c r="AU1246" s="18" t="s">
        <v>84</v>
      </c>
    </row>
    <row r="1247" spans="2:65" s="1" customFormat="1" ht="16.5" customHeight="1">
      <c r="B1247" s="33"/>
      <c r="C1247" s="179" t="s">
        <v>1772</v>
      </c>
      <c r="D1247" s="179" t="s">
        <v>836</v>
      </c>
      <c r="E1247" s="180" t="s">
        <v>1773</v>
      </c>
      <c r="F1247" s="181" t="s">
        <v>1774</v>
      </c>
      <c r="G1247" s="182" t="s">
        <v>337</v>
      </c>
      <c r="H1247" s="183">
        <v>77</v>
      </c>
      <c r="I1247" s="184"/>
      <c r="J1247" s="185">
        <f>ROUND(I1247*H1247,2)</f>
        <v>0</v>
      </c>
      <c r="K1247" s="181" t="s">
        <v>1775</v>
      </c>
      <c r="L1247" s="186"/>
      <c r="M1247" s="187" t="s">
        <v>19</v>
      </c>
      <c r="N1247" s="188" t="s">
        <v>46</v>
      </c>
      <c r="P1247" s="140">
        <f>O1247*H1247</f>
        <v>0</v>
      </c>
      <c r="Q1247" s="140">
        <v>0</v>
      </c>
      <c r="R1247" s="140">
        <f>Q1247*H1247</f>
        <v>0</v>
      </c>
      <c r="S1247" s="140">
        <v>0</v>
      </c>
      <c r="T1247" s="140">
        <f>S1247*H1247</f>
        <v>0</v>
      </c>
      <c r="U1247" s="141" t="s">
        <v>19</v>
      </c>
      <c r="AR1247" s="142" t="s">
        <v>313</v>
      </c>
      <c r="AT1247" s="142" t="s">
        <v>836</v>
      </c>
      <c r="AU1247" s="142" t="s">
        <v>84</v>
      </c>
      <c r="AY1247" s="18" t="s">
        <v>172</v>
      </c>
      <c r="BE1247" s="143">
        <f>IF(N1247="základní",J1247,0)</f>
        <v>0</v>
      </c>
      <c r="BF1247" s="143">
        <f>IF(N1247="snížená",J1247,0)</f>
        <v>0</v>
      </c>
      <c r="BG1247" s="143">
        <f>IF(N1247="zákl. přenesená",J1247,0)</f>
        <v>0</v>
      </c>
      <c r="BH1247" s="143">
        <f>IF(N1247="sníž. přenesená",J1247,0)</f>
        <v>0</v>
      </c>
      <c r="BI1247" s="143">
        <f>IF(N1247="nulová",J1247,0)</f>
        <v>0</v>
      </c>
      <c r="BJ1247" s="18" t="s">
        <v>82</v>
      </c>
      <c r="BK1247" s="143">
        <f>ROUND(I1247*H1247,2)</f>
        <v>0</v>
      </c>
      <c r="BL1247" s="18" t="s">
        <v>220</v>
      </c>
      <c r="BM1247" s="142" t="s">
        <v>1776</v>
      </c>
    </row>
    <row r="1248" spans="2:65" s="13" customFormat="1">
      <c r="B1248" s="155"/>
      <c r="D1248" s="149" t="s">
        <v>182</v>
      </c>
      <c r="E1248" s="156" t="s">
        <v>19</v>
      </c>
      <c r="F1248" s="157" t="s">
        <v>1777</v>
      </c>
      <c r="H1248" s="158">
        <v>77</v>
      </c>
      <c r="I1248" s="159"/>
      <c r="L1248" s="155"/>
      <c r="M1248" s="160"/>
      <c r="U1248" s="161"/>
      <c r="AT1248" s="156" t="s">
        <v>182</v>
      </c>
      <c r="AU1248" s="156" t="s">
        <v>84</v>
      </c>
      <c r="AV1248" s="13" t="s">
        <v>84</v>
      </c>
      <c r="AW1248" s="13" t="s">
        <v>37</v>
      </c>
      <c r="AX1248" s="13" t="s">
        <v>75</v>
      </c>
      <c r="AY1248" s="156" t="s">
        <v>172</v>
      </c>
    </row>
    <row r="1249" spans="2:65" s="14" customFormat="1">
      <c r="B1249" s="162"/>
      <c r="D1249" s="149" t="s">
        <v>182</v>
      </c>
      <c r="E1249" s="163" t="s">
        <v>19</v>
      </c>
      <c r="F1249" s="164" t="s">
        <v>185</v>
      </c>
      <c r="H1249" s="165">
        <v>77</v>
      </c>
      <c r="I1249" s="166"/>
      <c r="L1249" s="162"/>
      <c r="M1249" s="167"/>
      <c r="U1249" s="168"/>
      <c r="AT1249" s="163" t="s">
        <v>182</v>
      </c>
      <c r="AU1249" s="163" t="s">
        <v>84</v>
      </c>
      <c r="AV1249" s="14" t="s">
        <v>179</v>
      </c>
      <c r="AW1249" s="14" t="s">
        <v>37</v>
      </c>
      <c r="AX1249" s="14" t="s">
        <v>82</v>
      </c>
      <c r="AY1249" s="163" t="s">
        <v>172</v>
      </c>
    </row>
    <row r="1250" spans="2:65" s="1" customFormat="1" ht="24.2" customHeight="1">
      <c r="B1250" s="33"/>
      <c r="C1250" s="131" t="s">
        <v>770</v>
      </c>
      <c r="D1250" s="131" t="s">
        <v>174</v>
      </c>
      <c r="E1250" s="132" t="s">
        <v>1778</v>
      </c>
      <c r="F1250" s="133" t="s">
        <v>1779</v>
      </c>
      <c r="G1250" s="134" t="s">
        <v>177</v>
      </c>
      <c r="H1250" s="135">
        <v>420</v>
      </c>
      <c r="I1250" s="136"/>
      <c r="J1250" s="137">
        <f>ROUND(I1250*H1250,2)</f>
        <v>0</v>
      </c>
      <c r="K1250" s="133" t="s">
        <v>178</v>
      </c>
      <c r="L1250" s="33"/>
      <c r="M1250" s="138" t="s">
        <v>19</v>
      </c>
      <c r="N1250" s="139" t="s">
        <v>46</v>
      </c>
      <c r="P1250" s="140">
        <f>O1250*H1250</f>
        <v>0</v>
      </c>
      <c r="Q1250" s="140">
        <v>0</v>
      </c>
      <c r="R1250" s="140">
        <f>Q1250*H1250</f>
        <v>0</v>
      </c>
      <c r="S1250" s="140">
        <v>0</v>
      </c>
      <c r="T1250" s="140">
        <f>S1250*H1250</f>
        <v>0</v>
      </c>
      <c r="U1250" s="141" t="s">
        <v>19</v>
      </c>
      <c r="AR1250" s="142" t="s">
        <v>220</v>
      </c>
      <c r="AT1250" s="142" t="s">
        <v>174</v>
      </c>
      <c r="AU1250" s="142" t="s">
        <v>84</v>
      </c>
      <c r="AY1250" s="18" t="s">
        <v>172</v>
      </c>
      <c r="BE1250" s="143">
        <f>IF(N1250="základní",J1250,0)</f>
        <v>0</v>
      </c>
      <c r="BF1250" s="143">
        <f>IF(N1250="snížená",J1250,0)</f>
        <v>0</v>
      </c>
      <c r="BG1250" s="143">
        <f>IF(N1250="zákl. přenesená",J1250,0)</f>
        <v>0</v>
      </c>
      <c r="BH1250" s="143">
        <f>IF(N1250="sníž. přenesená",J1250,0)</f>
        <v>0</v>
      </c>
      <c r="BI1250" s="143">
        <f>IF(N1250="nulová",J1250,0)</f>
        <v>0</v>
      </c>
      <c r="BJ1250" s="18" t="s">
        <v>82</v>
      </c>
      <c r="BK1250" s="143">
        <f>ROUND(I1250*H1250,2)</f>
        <v>0</v>
      </c>
      <c r="BL1250" s="18" t="s">
        <v>220</v>
      </c>
      <c r="BM1250" s="142" t="s">
        <v>1780</v>
      </c>
    </row>
    <row r="1251" spans="2:65" s="1" customFormat="1">
      <c r="B1251" s="33"/>
      <c r="D1251" s="144" t="s">
        <v>180</v>
      </c>
      <c r="F1251" s="145" t="s">
        <v>1781</v>
      </c>
      <c r="I1251" s="146"/>
      <c r="L1251" s="33"/>
      <c r="M1251" s="147"/>
      <c r="U1251" s="54"/>
      <c r="AT1251" s="18" t="s">
        <v>180</v>
      </c>
      <c r="AU1251" s="18" t="s">
        <v>84</v>
      </c>
    </row>
    <row r="1252" spans="2:65" s="12" customFormat="1">
      <c r="B1252" s="148"/>
      <c r="D1252" s="149" t="s">
        <v>182</v>
      </c>
      <c r="E1252" s="150" t="s">
        <v>19</v>
      </c>
      <c r="F1252" s="151" t="s">
        <v>1719</v>
      </c>
      <c r="H1252" s="150" t="s">
        <v>19</v>
      </c>
      <c r="I1252" s="152"/>
      <c r="L1252" s="148"/>
      <c r="M1252" s="153"/>
      <c r="U1252" s="154"/>
      <c r="AT1252" s="150" t="s">
        <v>182</v>
      </c>
      <c r="AU1252" s="150" t="s">
        <v>84</v>
      </c>
      <c r="AV1252" s="12" t="s">
        <v>82</v>
      </c>
      <c r="AW1252" s="12" t="s">
        <v>37</v>
      </c>
      <c r="AX1252" s="12" t="s">
        <v>75</v>
      </c>
      <c r="AY1252" s="150" t="s">
        <v>172</v>
      </c>
    </row>
    <row r="1253" spans="2:65" s="12" customFormat="1">
      <c r="B1253" s="148"/>
      <c r="D1253" s="149" t="s">
        <v>182</v>
      </c>
      <c r="E1253" s="150" t="s">
        <v>19</v>
      </c>
      <c r="F1253" s="151" t="s">
        <v>1722</v>
      </c>
      <c r="H1253" s="150" t="s">
        <v>19</v>
      </c>
      <c r="I1253" s="152"/>
      <c r="L1253" s="148"/>
      <c r="M1253" s="153"/>
      <c r="U1253" s="154"/>
      <c r="AT1253" s="150" t="s">
        <v>182</v>
      </c>
      <c r="AU1253" s="150" t="s">
        <v>84</v>
      </c>
      <c r="AV1253" s="12" t="s">
        <v>82</v>
      </c>
      <c r="AW1253" s="12" t="s">
        <v>37</v>
      </c>
      <c r="AX1253" s="12" t="s">
        <v>75</v>
      </c>
      <c r="AY1253" s="150" t="s">
        <v>172</v>
      </c>
    </row>
    <row r="1254" spans="2:65" s="13" customFormat="1">
      <c r="B1254" s="155"/>
      <c r="D1254" s="149" t="s">
        <v>182</v>
      </c>
      <c r="E1254" s="156" t="s">
        <v>19</v>
      </c>
      <c r="F1254" s="157" t="s">
        <v>1746</v>
      </c>
      <c r="H1254" s="158">
        <v>169.2</v>
      </c>
      <c r="I1254" s="159"/>
      <c r="L1254" s="155"/>
      <c r="M1254" s="160"/>
      <c r="U1254" s="161"/>
      <c r="AT1254" s="156" t="s">
        <v>182</v>
      </c>
      <c r="AU1254" s="156" t="s">
        <v>84</v>
      </c>
      <c r="AV1254" s="13" t="s">
        <v>84</v>
      </c>
      <c r="AW1254" s="13" t="s">
        <v>37</v>
      </c>
      <c r="AX1254" s="13" t="s">
        <v>75</v>
      </c>
      <c r="AY1254" s="156" t="s">
        <v>172</v>
      </c>
    </row>
    <row r="1255" spans="2:65" s="15" customFormat="1">
      <c r="B1255" s="169"/>
      <c r="D1255" s="149" t="s">
        <v>182</v>
      </c>
      <c r="E1255" s="170" t="s">
        <v>19</v>
      </c>
      <c r="F1255" s="171" t="s">
        <v>248</v>
      </c>
      <c r="H1255" s="172">
        <v>169.2</v>
      </c>
      <c r="I1255" s="173"/>
      <c r="L1255" s="169"/>
      <c r="M1255" s="174"/>
      <c r="U1255" s="175"/>
      <c r="AT1255" s="170" t="s">
        <v>182</v>
      </c>
      <c r="AU1255" s="170" t="s">
        <v>84</v>
      </c>
      <c r="AV1255" s="15" t="s">
        <v>92</v>
      </c>
      <c r="AW1255" s="15" t="s">
        <v>37</v>
      </c>
      <c r="AX1255" s="15" t="s">
        <v>75</v>
      </c>
      <c r="AY1255" s="170" t="s">
        <v>172</v>
      </c>
    </row>
    <row r="1256" spans="2:65" s="12" customFormat="1">
      <c r="B1256" s="148"/>
      <c r="D1256" s="149" t="s">
        <v>182</v>
      </c>
      <c r="E1256" s="150" t="s">
        <v>19</v>
      </c>
      <c r="F1256" s="151" t="s">
        <v>1724</v>
      </c>
      <c r="H1256" s="150" t="s">
        <v>19</v>
      </c>
      <c r="I1256" s="152"/>
      <c r="L1256" s="148"/>
      <c r="M1256" s="153"/>
      <c r="U1256" s="154"/>
      <c r="AT1256" s="150" t="s">
        <v>182</v>
      </c>
      <c r="AU1256" s="150" t="s">
        <v>84</v>
      </c>
      <c r="AV1256" s="12" t="s">
        <v>82</v>
      </c>
      <c r="AW1256" s="12" t="s">
        <v>37</v>
      </c>
      <c r="AX1256" s="12" t="s">
        <v>75</v>
      </c>
      <c r="AY1256" s="150" t="s">
        <v>172</v>
      </c>
    </row>
    <row r="1257" spans="2:65" s="13" customFormat="1">
      <c r="B1257" s="155"/>
      <c r="D1257" s="149" t="s">
        <v>182</v>
      </c>
      <c r="E1257" s="156" t="s">
        <v>19</v>
      </c>
      <c r="F1257" s="157" t="s">
        <v>1747</v>
      </c>
      <c r="H1257" s="158">
        <v>250.8</v>
      </c>
      <c r="I1257" s="159"/>
      <c r="L1257" s="155"/>
      <c r="M1257" s="160"/>
      <c r="U1257" s="161"/>
      <c r="AT1257" s="156" t="s">
        <v>182</v>
      </c>
      <c r="AU1257" s="156" t="s">
        <v>84</v>
      </c>
      <c r="AV1257" s="13" t="s">
        <v>84</v>
      </c>
      <c r="AW1257" s="13" t="s">
        <v>37</v>
      </c>
      <c r="AX1257" s="13" t="s">
        <v>75</v>
      </c>
      <c r="AY1257" s="156" t="s">
        <v>172</v>
      </c>
    </row>
    <row r="1258" spans="2:65" s="15" customFormat="1">
      <c r="B1258" s="169"/>
      <c r="D1258" s="149" t="s">
        <v>182</v>
      </c>
      <c r="E1258" s="170" t="s">
        <v>19</v>
      </c>
      <c r="F1258" s="171" t="s">
        <v>248</v>
      </c>
      <c r="H1258" s="172">
        <v>250.8</v>
      </c>
      <c r="I1258" s="173"/>
      <c r="L1258" s="169"/>
      <c r="M1258" s="174"/>
      <c r="U1258" s="175"/>
      <c r="AT1258" s="170" t="s">
        <v>182</v>
      </c>
      <c r="AU1258" s="170" t="s">
        <v>84</v>
      </c>
      <c r="AV1258" s="15" t="s">
        <v>92</v>
      </c>
      <c r="AW1258" s="15" t="s">
        <v>37</v>
      </c>
      <c r="AX1258" s="15" t="s">
        <v>75</v>
      </c>
      <c r="AY1258" s="170" t="s">
        <v>172</v>
      </c>
    </row>
    <row r="1259" spans="2:65" s="14" customFormat="1">
      <c r="B1259" s="162"/>
      <c r="D1259" s="149" t="s">
        <v>182</v>
      </c>
      <c r="E1259" s="163" t="s">
        <v>19</v>
      </c>
      <c r="F1259" s="164" t="s">
        <v>185</v>
      </c>
      <c r="H1259" s="165">
        <v>420</v>
      </c>
      <c r="I1259" s="166"/>
      <c r="L1259" s="162"/>
      <c r="M1259" s="167"/>
      <c r="U1259" s="168"/>
      <c r="AT1259" s="163" t="s">
        <v>182</v>
      </c>
      <c r="AU1259" s="163" t="s">
        <v>84</v>
      </c>
      <c r="AV1259" s="14" t="s">
        <v>179</v>
      </c>
      <c r="AW1259" s="14" t="s">
        <v>37</v>
      </c>
      <c r="AX1259" s="14" t="s">
        <v>82</v>
      </c>
      <c r="AY1259" s="163" t="s">
        <v>172</v>
      </c>
    </row>
    <row r="1260" spans="2:65" s="1" customFormat="1" ht="16.5" customHeight="1">
      <c r="B1260" s="33"/>
      <c r="C1260" s="179" t="s">
        <v>1782</v>
      </c>
      <c r="D1260" s="179" t="s">
        <v>836</v>
      </c>
      <c r="E1260" s="180" t="s">
        <v>1783</v>
      </c>
      <c r="F1260" s="181" t="s">
        <v>1784</v>
      </c>
      <c r="G1260" s="182" t="s">
        <v>177</v>
      </c>
      <c r="H1260" s="183">
        <v>231</v>
      </c>
      <c r="I1260" s="184"/>
      <c r="J1260" s="185">
        <f>ROUND(I1260*H1260,2)</f>
        <v>0</v>
      </c>
      <c r="K1260" s="181" t="s">
        <v>178</v>
      </c>
      <c r="L1260" s="186"/>
      <c r="M1260" s="187" t="s">
        <v>19</v>
      </c>
      <c r="N1260" s="188" t="s">
        <v>46</v>
      </c>
      <c r="P1260" s="140">
        <f>O1260*H1260</f>
        <v>0</v>
      </c>
      <c r="Q1260" s="140">
        <v>0</v>
      </c>
      <c r="R1260" s="140">
        <f>Q1260*H1260</f>
        <v>0</v>
      </c>
      <c r="S1260" s="140">
        <v>0</v>
      </c>
      <c r="T1260" s="140">
        <f>S1260*H1260</f>
        <v>0</v>
      </c>
      <c r="U1260" s="141" t="s">
        <v>19</v>
      </c>
      <c r="AR1260" s="142" t="s">
        <v>313</v>
      </c>
      <c r="AT1260" s="142" t="s">
        <v>836</v>
      </c>
      <c r="AU1260" s="142" t="s">
        <v>84</v>
      </c>
      <c r="AY1260" s="18" t="s">
        <v>172</v>
      </c>
      <c r="BE1260" s="143">
        <f>IF(N1260="základní",J1260,0)</f>
        <v>0</v>
      </c>
      <c r="BF1260" s="143">
        <f>IF(N1260="snížená",J1260,0)</f>
        <v>0</v>
      </c>
      <c r="BG1260" s="143">
        <f>IF(N1260="zákl. přenesená",J1260,0)</f>
        <v>0</v>
      </c>
      <c r="BH1260" s="143">
        <f>IF(N1260="sníž. přenesená",J1260,0)</f>
        <v>0</v>
      </c>
      <c r="BI1260" s="143">
        <f>IF(N1260="nulová",J1260,0)</f>
        <v>0</v>
      </c>
      <c r="BJ1260" s="18" t="s">
        <v>82</v>
      </c>
      <c r="BK1260" s="143">
        <f>ROUND(I1260*H1260,2)</f>
        <v>0</v>
      </c>
      <c r="BL1260" s="18" t="s">
        <v>220</v>
      </c>
      <c r="BM1260" s="142" t="s">
        <v>1785</v>
      </c>
    </row>
    <row r="1261" spans="2:65" s="13" customFormat="1">
      <c r="B1261" s="155"/>
      <c r="D1261" s="149" t="s">
        <v>182</v>
      </c>
      <c r="E1261" s="156" t="s">
        <v>19</v>
      </c>
      <c r="F1261" s="157" t="s">
        <v>1786</v>
      </c>
      <c r="H1261" s="158">
        <v>231</v>
      </c>
      <c r="I1261" s="159"/>
      <c r="L1261" s="155"/>
      <c r="M1261" s="160"/>
      <c r="U1261" s="161"/>
      <c r="AT1261" s="156" t="s">
        <v>182</v>
      </c>
      <c r="AU1261" s="156" t="s">
        <v>84</v>
      </c>
      <c r="AV1261" s="13" t="s">
        <v>84</v>
      </c>
      <c r="AW1261" s="13" t="s">
        <v>37</v>
      </c>
      <c r="AX1261" s="13" t="s">
        <v>75</v>
      </c>
      <c r="AY1261" s="156" t="s">
        <v>172</v>
      </c>
    </row>
    <row r="1262" spans="2:65" s="14" customFormat="1">
      <c r="B1262" s="162"/>
      <c r="D1262" s="149" t="s">
        <v>182</v>
      </c>
      <c r="E1262" s="163" t="s">
        <v>19</v>
      </c>
      <c r="F1262" s="164" t="s">
        <v>185</v>
      </c>
      <c r="H1262" s="165">
        <v>231</v>
      </c>
      <c r="I1262" s="166"/>
      <c r="L1262" s="162"/>
      <c r="M1262" s="167"/>
      <c r="U1262" s="168"/>
      <c r="AT1262" s="163" t="s">
        <v>182</v>
      </c>
      <c r="AU1262" s="163" t="s">
        <v>84</v>
      </c>
      <c r="AV1262" s="14" t="s">
        <v>179</v>
      </c>
      <c r="AW1262" s="14" t="s">
        <v>37</v>
      </c>
      <c r="AX1262" s="14" t="s">
        <v>82</v>
      </c>
      <c r="AY1262" s="163" t="s">
        <v>172</v>
      </c>
    </row>
    <row r="1263" spans="2:65" s="1" customFormat="1" ht="16.5" customHeight="1">
      <c r="B1263" s="33"/>
      <c r="C1263" s="179" t="s">
        <v>775</v>
      </c>
      <c r="D1263" s="179" t="s">
        <v>836</v>
      </c>
      <c r="E1263" s="180" t="s">
        <v>1787</v>
      </c>
      <c r="F1263" s="181" t="s">
        <v>1788</v>
      </c>
      <c r="G1263" s="182" t="s">
        <v>177</v>
      </c>
      <c r="H1263" s="183">
        <v>231</v>
      </c>
      <c r="I1263" s="184"/>
      <c r="J1263" s="185">
        <f>ROUND(I1263*H1263,2)</f>
        <v>0</v>
      </c>
      <c r="K1263" s="181" t="s">
        <v>178</v>
      </c>
      <c r="L1263" s="186"/>
      <c r="M1263" s="187" t="s">
        <v>19</v>
      </c>
      <c r="N1263" s="188" t="s">
        <v>46</v>
      </c>
      <c r="P1263" s="140">
        <f>O1263*H1263</f>
        <v>0</v>
      </c>
      <c r="Q1263" s="140">
        <v>0</v>
      </c>
      <c r="R1263" s="140">
        <f>Q1263*H1263</f>
        <v>0</v>
      </c>
      <c r="S1263" s="140">
        <v>0</v>
      </c>
      <c r="T1263" s="140">
        <f>S1263*H1263</f>
        <v>0</v>
      </c>
      <c r="U1263" s="141" t="s">
        <v>19</v>
      </c>
      <c r="AR1263" s="142" t="s">
        <v>313</v>
      </c>
      <c r="AT1263" s="142" t="s">
        <v>836</v>
      </c>
      <c r="AU1263" s="142" t="s">
        <v>84</v>
      </c>
      <c r="AY1263" s="18" t="s">
        <v>172</v>
      </c>
      <c r="BE1263" s="143">
        <f>IF(N1263="základní",J1263,0)</f>
        <v>0</v>
      </c>
      <c r="BF1263" s="143">
        <f>IF(N1263="snížená",J1263,0)</f>
        <v>0</v>
      </c>
      <c r="BG1263" s="143">
        <f>IF(N1263="zákl. přenesená",J1263,0)</f>
        <v>0</v>
      </c>
      <c r="BH1263" s="143">
        <f>IF(N1263="sníž. přenesená",J1263,0)</f>
        <v>0</v>
      </c>
      <c r="BI1263" s="143">
        <f>IF(N1263="nulová",J1263,0)</f>
        <v>0</v>
      </c>
      <c r="BJ1263" s="18" t="s">
        <v>82</v>
      </c>
      <c r="BK1263" s="143">
        <f>ROUND(I1263*H1263,2)</f>
        <v>0</v>
      </c>
      <c r="BL1263" s="18" t="s">
        <v>220</v>
      </c>
      <c r="BM1263" s="142" t="s">
        <v>1789</v>
      </c>
    </row>
    <row r="1264" spans="2:65" s="13" customFormat="1">
      <c r="B1264" s="155"/>
      <c r="D1264" s="149" t="s">
        <v>182</v>
      </c>
      <c r="E1264" s="156" t="s">
        <v>19</v>
      </c>
      <c r="F1264" s="157" t="s">
        <v>1786</v>
      </c>
      <c r="H1264" s="158">
        <v>231</v>
      </c>
      <c r="I1264" s="159"/>
      <c r="L1264" s="155"/>
      <c r="M1264" s="160"/>
      <c r="U1264" s="161"/>
      <c r="AT1264" s="156" t="s">
        <v>182</v>
      </c>
      <c r="AU1264" s="156" t="s">
        <v>84</v>
      </c>
      <c r="AV1264" s="13" t="s">
        <v>84</v>
      </c>
      <c r="AW1264" s="13" t="s">
        <v>37</v>
      </c>
      <c r="AX1264" s="13" t="s">
        <v>75</v>
      </c>
      <c r="AY1264" s="156" t="s">
        <v>172</v>
      </c>
    </row>
    <row r="1265" spans="2:65" s="14" customFormat="1">
      <c r="B1265" s="162"/>
      <c r="D1265" s="149" t="s">
        <v>182</v>
      </c>
      <c r="E1265" s="163" t="s">
        <v>19</v>
      </c>
      <c r="F1265" s="164" t="s">
        <v>185</v>
      </c>
      <c r="H1265" s="165">
        <v>231</v>
      </c>
      <c r="I1265" s="166"/>
      <c r="L1265" s="162"/>
      <c r="M1265" s="167"/>
      <c r="U1265" s="168"/>
      <c r="AT1265" s="163" t="s">
        <v>182</v>
      </c>
      <c r="AU1265" s="163" t="s">
        <v>84</v>
      </c>
      <c r="AV1265" s="14" t="s">
        <v>179</v>
      </c>
      <c r="AW1265" s="14" t="s">
        <v>37</v>
      </c>
      <c r="AX1265" s="14" t="s">
        <v>82</v>
      </c>
      <c r="AY1265" s="163" t="s">
        <v>172</v>
      </c>
    </row>
    <row r="1266" spans="2:65" s="1" customFormat="1" ht="24.2" customHeight="1">
      <c r="B1266" s="33"/>
      <c r="C1266" s="131" t="s">
        <v>1790</v>
      </c>
      <c r="D1266" s="131" t="s">
        <v>174</v>
      </c>
      <c r="E1266" s="132" t="s">
        <v>1791</v>
      </c>
      <c r="F1266" s="133" t="s">
        <v>1792</v>
      </c>
      <c r="G1266" s="134" t="s">
        <v>177</v>
      </c>
      <c r="H1266" s="135">
        <v>210</v>
      </c>
      <c r="I1266" s="136"/>
      <c r="J1266" s="137">
        <f>ROUND(I1266*H1266,2)</f>
        <v>0</v>
      </c>
      <c r="K1266" s="133" t="s">
        <v>178</v>
      </c>
      <c r="L1266" s="33"/>
      <c r="M1266" s="138" t="s">
        <v>19</v>
      </c>
      <c r="N1266" s="139" t="s">
        <v>46</v>
      </c>
      <c r="P1266" s="140">
        <f>O1266*H1266</f>
        <v>0</v>
      </c>
      <c r="Q1266" s="140">
        <v>0</v>
      </c>
      <c r="R1266" s="140">
        <f>Q1266*H1266</f>
        <v>0</v>
      </c>
      <c r="S1266" s="140">
        <v>0</v>
      </c>
      <c r="T1266" s="140">
        <f>S1266*H1266</f>
        <v>0</v>
      </c>
      <c r="U1266" s="141" t="s">
        <v>19</v>
      </c>
      <c r="AR1266" s="142" t="s">
        <v>220</v>
      </c>
      <c r="AT1266" s="142" t="s">
        <v>174</v>
      </c>
      <c r="AU1266" s="142" t="s">
        <v>84</v>
      </c>
      <c r="AY1266" s="18" t="s">
        <v>172</v>
      </c>
      <c r="BE1266" s="143">
        <f>IF(N1266="základní",J1266,0)</f>
        <v>0</v>
      </c>
      <c r="BF1266" s="143">
        <f>IF(N1266="snížená",J1266,0)</f>
        <v>0</v>
      </c>
      <c r="BG1266" s="143">
        <f>IF(N1266="zákl. přenesená",J1266,0)</f>
        <v>0</v>
      </c>
      <c r="BH1266" s="143">
        <f>IF(N1266="sníž. přenesená",J1266,0)</f>
        <v>0</v>
      </c>
      <c r="BI1266" s="143">
        <f>IF(N1266="nulová",J1266,0)</f>
        <v>0</v>
      </c>
      <c r="BJ1266" s="18" t="s">
        <v>82</v>
      </c>
      <c r="BK1266" s="143">
        <f>ROUND(I1266*H1266,2)</f>
        <v>0</v>
      </c>
      <c r="BL1266" s="18" t="s">
        <v>220</v>
      </c>
      <c r="BM1266" s="142" t="s">
        <v>1793</v>
      </c>
    </row>
    <row r="1267" spans="2:65" s="1" customFormat="1">
      <c r="B1267" s="33"/>
      <c r="D1267" s="144" t="s">
        <v>180</v>
      </c>
      <c r="F1267" s="145" t="s">
        <v>1794</v>
      </c>
      <c r="I1267" s="146"/>
      <c r="L1267" s="33"/>
      <c r="M1267" s="147"/>
      <c r="U1267" s="54"/>
      <c r="AT1267" s="18" t="s">
        <v>180</v>
      </c>
      <c r="AU1267" s="18" t="s">
        <v>84</v>
      </c>
    </row>
    <row r="1268" spans="2:65" s="12" customFormat="1">
      <c r="B1268" s="148"/>
      <c r="D1268" s="149" t="s">
        <v>182</v>
      </c>
      <c r="E1268" s="150" t="s">
        <v>19</v>
      </c>
      <c r="F1268" s="151" t="s">
        <v>1719</v>
      </c>
      <c r="H1268" s="150" t="s">
        <v>19</v>
      </c>
      <c r="I1268" s="152"/>
      <c r="L1268" s="148"/>
      <c r="M1268" s="153"/>
      <c r="U1268" s="154"/>
      <c r="AT1268" s="150" t="s">
        <v>182</v>
      </c>
      <c r="AU1268" s="150" t="s">
        <v>84</v>
      </c>
      <c r="AV1268" s="12" t="s">
        <v>82</v>
      </c>
      <c r="AW1268" s="12" t="s">
        <v>37</v>
      </c>
      <c r="AX1268" s="12" t="s">
        <v>75</v>
      </c>
      <c r="AY1268" s="150" t="s">
        <v>172</v>
      </c>
    </row>
    <row r="1269" spans="2:65" s="12" customFormat="1">
      <c r="B1269" s="148"/>
      <c r="D1269" s="149" t="s">
        <v>182</v>
      </c>
      <c r="E1269" s="150" t="s">
        <v>19</v>
      </c>
      <c r="F1269" s="151" t="s">
        <v>1722</v>
      </c>
      <c r="H1269" s="150" t="s">
        <v>19</v>
      </c>
      <c r="I1269" s="152"/>
      <c r="L1269" s="148"/>
      <c r="M1269" s="153"/>
      <c r="U1269" s="154"/>
      <c r="AT1269" s="150" t="s">
        <v>182</v>
      </c>
      <c r="AU1269" s="150" t="s">
        <v>84</v>
      </c>
      <c r="AV1269" s="12" t="s">
        <v>82</v>
      </c>
      <c r="AW1269" s="12" t="s">
        <v>37</v>
      </c>
      <c r="AX1269" s="12" t="s">
        <v>75</v>
      </c>
      <c r="AY1269" s="150" t="s">
        <v>172</v>
      </c>
    </row>
    <row r="1270" spans="2:65" s="13" customFormat="1">
      <c r="B1270" s="155"/>
      <c r="D1270" s="149" t="s">
        <v>182</v>
      </c>
      <c r="E1270" s="156" t="s">
        <v>19</v>
      </c>
      <c r="F1270" s="157" t="s">
        <v>1723</v>
      </c>
      <c r="H1270" s="158">
        <v>84.6</v>
      </c>
      <c r="I1270" s="159"/>
      <c r="L1270" s="155"/>
      <c r="M1270" s="160"/>
      <c r="U1270" s="161"/>
      <c r="AT1270" s="156" t="s">
        <v>182</v>
      </c>
      <c r="AU1270" s="156" t="s">
        <v>84</v>
      </c>
      <c r="AV1270" s="13" t="s">
        <v>84</v>
      </c>
      <c r="AW1270" s="13" t="s">
        <v>37</v>
      </c>
      <c r="AX1270" s="13" t="s">
        <v>75</v>
      </c>
      <c r="AY1270" s="156" t="s">
        <v>172</v>
      </c>
    </row>
    <row r="1271" spans="2:65" s="15" customFormat="1">
      <c r="B1271" s="169"/>
      <c r="D1271" s="149" t="s">
        <v>182</v>
      </c>
      <c r="E1271" s="170" t="s">
        <v>19</v>
      </c>
      <c r="F1271" s="171" t="s">
        <v>248</v>
      </c>
      <c r="H1271" s="172">
        <v>84.6</v>
      </c>
      <c r="I1271" s="173"/>
      <c r="L1271" s="169"/>
      <c r="M1271" s="174"/>
      <c r="U1271" s="175"/>
      <c r="AT1271" s="170" t="s">
        <v>182</v>
      </c>
      <c r="AU1271" s="170" t="s">
        <v>84</v>
      </c>
      <c r="AV1271" s="15" t="s">
        <v>92</v>
      </c>
      <c r="AW1271" s="15" t="s">
        <v>37</v>
      </c>
      <c r="AX1271" s="15" t="s">
        <v>75</v>
      </c>
      <c r="AY1271" s="170" t="s">
        <v>172</v>
      </c>
    </row>
    <row r="1272" spans="2:65" s="12" customFormat="1">
      <c r="B1272" s="148"/>
      <c r="D1272" s="149" t="s">
        <v>182</v>
      </c>
      <c r="E1272" s="150" t="s">
        <v>19</v>
      </c>
      <c r="F1272" s="151" t="s">
        <v>1724</v>
      </c>
      <c r="H1272" s="150" t="s">
        <v>19</v>
      </c>
      <c r="I1272" s="152"/>
      <c r="L1272" s="148"/>
      <c r="M1272" s="153"/>
      <c r="U1272" s="154"/>
      <c r="AT1272" s="150" t="s">
        <v>182</v>
      </c>
      <c r="AU1272" s="150" t="s">
        <v>84</v>
      </c>
      <c r="AV1272" s="12" t="s">
        <v>82</v>
      </c>
      <c r="AW1272" s="12" t="s">
        <v>37</v>
      </c>
      <c r="AX1272" s="12" t="s">
        <v>75</v>
      </c>
      <c r="AY1272" s="150" t="s">
        <v>172</v>
      </c>
    </row>
    <row r="1273" spans="2:65" s="13" customFormat="1">
      <c r="B1273" s="155"/>
      <c r="D1273" s="149" t="s">
        <v>182</v>
      </c>
      <c r="E1273" s="156" t="s">
        <v>19</v>
      </c>
      <c r="F1273" s="157" t="s">
        <v>1725</v>
      </c>
      <c r="H1273" s="158">
        <v>125.4</v>
      </c>
      <c r="I1273" s="159"/>
      <c r="L1273" s="155"/>
      <c r="M1273" s="160"/>
      <c r="U1273" s="161"/>
      <c r="AT1273" s="156" t="s">
        <v>182</v>
      </c>
      <c r="AU1273" s="156" t="s">
        <v>84</v>
      </c>
      <c r="AV1273" s="13" t="s">
        <v>84</v>
      </c>
      <c r="AW1273" s="13" t="s">
        <v>37</v>
      </c>
      <c r="AX1273" s="13" t="s">
        <v>75</v>
      </c>
      <c r="AY1273" s="156" t="s">
        <v>172</v>
      </c>
    </row>
    <row r="1274" spans="2:65" s="15" customFormat="1">
      <c r="B1274" s="169"/>
      <c r="D1274" s="149" t="s">
        <v>182</v>
      </c>
      <c r="E1274" s="170" t="s">
        <v>19</v>
      </c>
      <c r="F1274" s="171" t="s">
        <v>248</v>
      </c>
      <c r="H1274" s="172">
        <v>125.4</v>
      </c>
      <c r="I1274" s="173"/>
      <c r="L1274" s="169"/>
      <c r="M1274" s="174"/>
      <c r="U1274" s="175"/>
      <c r="AT1274" s="170" t="s">
        <v>182</v>
      </c>
      <c r="AU1274" s="170" t="s">
        <v>84</v>
      </c>
      <c r="AV1274" s="15" t="s">
        <v>92</v>
      </c>
      <c r="AW1274" s="15" t="s">
        <v>37</v>
      </c>
      <c r="AX1274" s="15" t="s">
        <v>75</v>
      </c>
      <c r="AY1274" s="170" t="s">
        <v>172</v>
      </c>
    </row>
    <row r="1275" spans="2:65" s="14" customFormat="1">
      <c r="B1275" s="162"/>
      <c r="D1275" s="149" t="s">
        <v>182</v>
      </c>
      <c r="E1275" s="163" t="s">
        <v>19</v>
      </c>
      <c r="F1275" s="164" t="s">
        <v>185</v>
      </c>
      <c r="H1275" s="165">
        <v>210</v>
      </c>
      <c r="I1275" s="166"/>
      <c r="L1275" s="162"/>
      <c r="M1275" s="167"/>
      <c r="U1275" s="168"/>
      <c r="AT1275" s="163" t="s">
        <v>182</v>
      </c>
      <c r="AU1275" s="163" t="s">
        <v>84</v>
      </c>
      <c r="AV1275" s="14" t="s">
        <v>179</v>
      </c>
      <c r="AW1275" s="14" t="s">
        <v>37</v>
      </c>
      <c r="AX1275" s="14" t="s">
        <v>82</v>
      </c>
      <c r="AY1275" s="163" t="s">
        <v>172</v>
      </c>
    </row>
    <row r="1276" spans="2:65" s="1" customFormat="1" ht="24.2" customHeight="1">
      <c r="B1276" s="33"/>
      <c r="C1276" s="179" t="s">
        <v>786</v>
      </c>
      <c r="D1276" s="179" t="s">
        <v>836</v>
      </c>
      <c r="E1276" s="180" t="s">
        <v>1795</v>
      </c>
      <c r="F1276" s="181" t="s">
        <v>1796</v>
      </c>
      <c r="G1276" s="182" t="s">
        <v>177</v>
      </c>
      <c r="H1276" s="183">
        <v>231.52500000000001</v>
      </c>
      <c r="I1276" s="184"/>
      <c r="J1276" s="185">
        <f>ROUND(I1276*H1276,2)</f>
        <v>0</v>
      </c>
      <c r="K1276" s="181" t="s">
        <v>178</v>
      </c>
      <c r="L1276" s="186"/>
      <c r="M1276" s="187" t="s">
        <v>19</v>
      </c>
      <c r="N1276" s="188" t="s">
        <v>46</v>
      </c>
      <c r="P1276" s="140">
        <f>O1276*H1276</f>
        <v>0</v>
      </c>
      <c r="Q1276" s="140">
        <v>0</v>
      </c>
      <c r="R1276" s="140">
        <f>Q1276*H1276</f>
        <v>0</v>
      </c>
      <c r="S1276" s="140">
        <v>0</v>
      </c>
      <c r="T1276" s="140">
        <f>S1276*H1276</f>
        <v>0</v>
      </c>
      <c r="U1276" s="141" t="s">
        <v>19</v>
      </c>
      <c r="AR1276" s="142" t="s">
        <v>313</v>
      </c>
      <c r="AT1276" s="142" t="s">
        <v>836</v>
      </c>
      <c r="AU1276" s="142" t="s">
        <v>84</v>
      </c>
      <c r="AY1276" s="18" t="s">
        <v>172</v>
      </c>
      <c r="BE1276" s="143">
        <f>IF(N1276="základní",J1276,0)</f>
        <v>0</v>
      </c>
      <c r="BF1276" s="143">
        <f>IF(N1276="snížená",J1276,0)</f>
        <v>0</v>
      </c>
      <c r="BG1276" s="143">
        <f>IF(N1276="zákl. přenesená",J1276,0)</f>
        <v>0</v>
      </c>
      <c r="BH1276" s="143">
        <f>IF(N1276="sníž. přenesená",J1276,0)</f>
        <v>0</v>
      </c>
      <c r="BI1276" s="143">
        <f>IF(N1276="nulová",J1276,0)</f>
        <v>0</v>
      </c>
      <c r="BJ1276" s="18" t="s">
        <v>82</v>
      </c>
      <c r="BK1276" s="143">
        <f>ROUND(I1276*H1276,2)</f>
        <v>0</v>
      </c>
      <c r="BL1276" s="18" t="s">
        <v>220</v>
      </c>
      <c r="BM1276" s="142" t="s">
        <v>1797</v>
      </c>
    </row>
    <row r="1277" spans="2:65" s="13" customFormat="1">
      <c r="B1277" s="155"/>
      <c r="D1277" s="149" t="s">
        <v>182</v>
      </c>
      <c r="E1277" s="156" t="s">
        <v>19</v>
      </c>
      <c r="F1277" s="157" t="s">
        <v>1798</v>
      </c>
      <c r="H1277" s="158">
        <v>231.52500000000001</v>
      </c>
      <c r="I1277" s="159"/>
      <c r="L1277" s="155"/>
      <c r="M1277" s="160"/>
      <c r="U1277" s="161"/>
      <c r="AT1277" s="156" t="s">
        <v>182</v>
      </c>
      <c r="AU1277" s="156" t="s">
        <v>84</v>
      </c>
      <c r="AV1277" s="13" t="s">
        <v>84</v>
      </c>
      <c r="AW1277" s="13" t="s">
        <v>37</v>
      </c>
      <c r="AX1277" s="13" t="s">
        <v>75</v>
      </c>
      <c r="AY1277" s="156" t="s">
        <v>172</v>
      </c>
    </row>
    <row r="1278" spans="2:65" s="14" customFormat="1">
      <c r="B1278" s="162"/>
      <c r="D1278" s="149" t="s">
        <v>182</v>
      </c>
      <c r="E1278" s="163" t="s">
        <v>19</v>
      </c>
      <c r="F1278" s="164" t="s">
        <v>185</v>
      </c>
      <c r="H1278" s="165">
        <v>231.52500000000001</v>
      </c>
      <c r="I1278" s="166"/>
      <c r="L1278" s="162"/>
      <c r="M1278" s="167"/>
      <c r="U1278" s="168"/>
      <c r="AT1278" s="163" t="s">
        <v>182</v>
      </c>
      <c r="AU1278" s="163" t="s">
        <v>84</v>
      </c>
      <c r="AV1278" s="14" t="s">
        <v>179</v>
      </c>
      <c r="AW1278" s="14" t="s">
        <v>37</v>
      </c>
      <c r="AX1278" s="14" t="s">
        <v>82</v>
      </c>
      <c r="AY1278" s="163" t="s">
        <v>172</v>
      </c>
    </row>
    <row r="1279" spans="2:65" s="1" customFormat="1" ht="16.5" customHeight="1">
      <c r="B1279" s="33"/>
      <c r="C1279" s="131" t="s">
        <v>1799</v>
      </c>
      <c r="D1279" s="131" t="s">
        <v>174</v>
      </c>
      <c r="E1279" s="132" t="s">
        <v>1800</v>
      </c>
      <c r="F1279" s="133" t="s">
        <v>1801</v>
      </c>
      <c r="G1279" s="134" t="s">
        <v>460</v>
      </c>
      <c r="H1279" s="135">
        <v>4</v>
      </c>
      <c r="I1279" s="136"/>
      <c r="J1279" s="137">
        <f>ROUND(I1279*H1279,2)</f>
        <v>0</v>
      </c>
      <c r="K1279" s="133" t="s">
        <v>178</v>
      </c>
      <c r="L1279" s="33"/>
      <c r="M1279" s="138" t="s">
        <v>19</v>
      </c>
      <c r="N1279" s="139" t="s">
        <v>46</v>
      </c>
      <c r="P1279" s="140">
        <f>O1279*H1279</f>
        <v>0</v>
      </c>
      <c r="Q1279" s="140">
        <v>0</v>
      </c>
      <c r="R1279" s="140">
        <f>Q1279*H1279</f>
        <v>0</v>
      </c>
      <c r="S1279" s="140">
        <v>0</v>
      </c>
      <c r="T1279" s="140">
        <f>S1279*H1279</f>
        <v>0</v>
      </c>
      <c r="U1279" s="141" t="s">
        <v>19</v>
      </c>
      <c r="AR1279" s="142" t="s">
        <v>220</v>
      </c>
      <c r="AT1279" s="142" t="s">
        <v>174</v>
      </c>
      <c r="AU1279" s="142" t="s">
        <v>84</v>
      </c>
      <c r="AY1279" s="18" t="s">
        <v>172</v>
      </c>
      <c r="BE1279" s="143">
        <f>IF(N1279="základní",J1279,0)</f>
        <v>0</v>
      </c>
      <c r="BF1279" s="143">
        <f>IF(N1279="snížená",J1279,0)</f>
        <v>0</v>
      </c>
      <c r="BG1279" s="143">
        <f>IF(N1279="zákl. přenesená",J1279,0)</f>
        <v>0</v>
      </c>
      <c r="BH1279" s="143">
        <f>IF(N1279="sníž. přenesená",J1279,0)</f>
        <v>0</v>
      </c>
      <c r="BI1279" s="143">
        <f>IF(N1279="nulová",J1279,0)</f>
        <v>0</v>
      </c>
      <c r="BJ1279" s="18" t="s">
        <v>82</v>
      </c>
      <c r="BK1279" s="143">
        <f>ROUND(I1279*H1279,2)</f>
        <v>0</v>
      </c>
      <c r="BL1279" s="18" t="s">
        <v>220</v>
      </c>
      <c r="BM1279" s="142" t="s">
        <v>1802</v>
      </c>
    </row>
    <row r="1280" spans="2:65" s="1" customFormat="1">
      <c r="B1280" s="33"/>
      <c r="D1280" s="144" t="s">
        <v>180</v>
      </c>
      <c r="F1280" s="145" t="s">
        <v>1803</v>
      </c>
      <c r="I1280" s="146"/>
      <c r="L1280" s="33"/>
      <c r="M1280" s="147"/>
      <c r="U1280" s="54"/>
      <c r="AT1280" s="18" t="s">
        <v>180</v>
      </c>
      <c r="AU1280" s="18" t="s">
        <v>84</v>
      </c>
    </row>
    <row r="1281" spans="2:65" s="1" customFormat="1" ht="16.5" customHeight="1">
      <c r="B1281" s="33"/>
      <c r="C1281" s="179" t="s">
        <v>798</v>
      </c>
      <c r="D1281" s="179" t="s">
        <v>836</v>
      </c>
      <c r="E1281" s="180" t="s">
        <v>1804</v>
      </c>
      <c r="F1281" s="181" t="s">
        <v>1805</v>
      </c>
      <c r="G1281" s="182" t="s">
        <v>460</v>
      </c>
      <c r="H1281" s="183">
        <v>4</v>
      </c>
      <c r="I1281" s="184"/>
      <c r="J1281" s="185">
        <f>ROUND(I1281*H1281,2)</f>
        <v>0</v>
      </c>
      <c r="K1281" s="181" t="s">
        <v>178</v>
      </c>
      <c r="L1281" s="186"/>
      <c r="M1281" s="187" t="s">
        <v>19</v>
      </c>
      <c r="N1281" s="188" t="s">
        <v>46</v>
      </c>
      <c r="P1281" s="140">
        <f>O1281*H1281</f>
        <v>0</v>
      </c>
      <c r="Q1281" s="140">
        <v>0</v>
      </c>
      <c r="R1281" s="140">
        <f>Q1281*H1281</f>
        <v>0</v>
      </c>
      <c r="S1281" s="140">
        <v>0</v>
      </c>
      <c r="T1281" s="140">
        <f>S1281*H1281</f>
        <v>0</v>
      </c>
      <c r="U1281" s="141" t="s">
        <v>19</v>
      </c>
      <c r="AR1281" s="142" t="s">
        <v>313</v>
      </c>
      <c r="AT1281" s="142" t="s">
        <v>836</v>
      </c>
      <c r="AU1281" s="142" t="s">
        <v>84</v>
      </c>
      <c r="AY1281" s="18" t="s">
        <v>172</v>
      </c>
      <c r="BE1281" s="143">
        <f>IF(N1281="základní",J1281,0)</f>
        <v>0</v>
      </c>
      <c r="BF1281" s="143">
        <f>IF(N1281="snížená",J1281,0)</f>
        <v>0</v>
      </c>
      <c r="BG1281" s="143">
        <f>IF(N1281="zákl. přenesená",J1281,0)</f>
        <v>0</v>
      </c>
      <c r="BH1281" s="143">
        <f>IF(N1281="sníž. přenesená",J1281,0)</f>
        <v>0</v>
      </c>
      <c r="BI1281" s="143">
        <f>IF(N1281="nulová",J1281,0)</f>
        <v>0</v>
      </c>
      <c r="BJ1281" s="18" t="s">
        <v>82</v>
      </c>
      <c r="BK1281" s="143">
        <f>ROUND(I1281*H1281,2)</f>
        <v>0</v>
      </c>
      <c r="BL1281" s="18" t="s">
        <v>220</v>
      </c>
      <c r="BM1281" s="142" t="s">
        <v>1806</v>
      </c>
    </row>
    <row r="1282" spans="2:65" s="1" customFormat="1" ht="21.75" customHeight="1">
      <c r="B1282" s="33"/>
      <c r="C1282" s="131" t="s">
        <v>1807</v>
      </c>
      <c r="D1282" s="131" t="s">
        <v>174</v>
      </c>
      <c r="E1282" s="132" t="s">
        <v>1808</v>
      </c>
      <c r="F1282" s="133" t="s">
        <v>1809</v>
      </c>
      <c r="G1282" s="134" t="s">
        <v>177</v>
      </c>
      <c r="H1282" s="135">
        <v>210</v>
      </c>
      <c r="I1282" s="136"/>
      <c r="J1282" s="137">
        <f>ROUND(I1282*H1282,2)</f>
        <v>0</v>
      </c>
      <c r="K1282" s="133" t="s">
        <v>178</v>
      </c>
      <c r="L1282" s="33"/>
      <c r="M1282" s="138" t="s">
        <v>19</v>
      </c>
      <c r="N1282" s="139" t="s">
        <v>46</v>
      </c>
      <c r="P1282" s="140">
        <f>O1282*H1282</f>
        <v>0</v>
      </c>
      <c r="Q1282" s="140">
        <v>0</v>
      </c>
      <c r="R1282" s="140">
        <f>Q1282*H1282</f>
        <v>0</v>
      </c>
      <c r="S1282" s="140">
        <v>0</v>
      </c>
      <c r="T1282" s="140">
        <f>S1282*H1282</f>
        <v>0</v>
      </c>
      <c r="U1282" s="141" t="s">
        <v>19</v>
      </c>
      <c r="AR1282" s="142" t="s">
        <v>220</v>
      </c>
      <c r="AT1282" s="142" t="s">
        <v>174</v>
      </c>
      <c r="AU1282" s="142" t="s">
        <v>84</v>
      </c>
      <c r="AY1282" s="18" t="s">
        <v>172</v>
      </c>
      <c r="BE1282" s="143">
        <f>IF(N1282="základní",J1282,0)</f>
        <v>0</v>
      </c>
      <c r="BF1282" s="143">
        <f>IF(N1282="snížená",J1282,0)</f>
        <v>0</v>
      </c>
      <c r="BG1282" s="143">
        <f>IF(N1282="zákl. přenesená",J1282,0)</f>
        <v>0</v>
      </c>
      <c r="BH1282" s="143">
        <f>IF(N1282="sníž. přenesená",J1282,0)</f>
        <v>0</v>
      </c>
      <c r="BI1282" s="143">
        <f>IF(N1282="nulová",J1282,0)</f>
        <v>0</v>
      </c>
      <c r="BJ1282" s="18" t="s">
        <v>82</v>
      </c>
      <c r="BK1282" s="143">
        <f>ROUND(I1282*H1282,2)</f>
        <v>0</v>
      </c>
      <c r="BL1282" s="18" t="s">
        <v>220</v>
      </c>
      <c r="BM1282" s="142" t="s">
        <v>1810</v>
      </c>
    </row>
    <row r="1283" spans="2:65" s="1" customFormat="1">
      <c r="B1283" s="33"/>
      <c r="D1283" s="144" t="s">
        <v>180</v>
      </c>
      <c r="F1283" s="145" t="s">
        <v>1811</v>
      </c>
      <c r="I1283" s="146"/>
      <c r="L1283" s="33"/>
      <c r="M1283" s="147"/>
      <c r="U1283" s="54"/>
      <c r="AT1283" s="18" t="s">
        <v>180</v>
      </c>
      <c r="AU1283" s="18" t="s">
        <v>84</v>
      </c>
    </row>
    <row r="1284" spans="2:65" s="12" customFormat="1">
      <c r="B1284" s="148"/>
      <c r="D1284" s="149" t="s">
        <v>182</v>
      </c>
      <c r="E1284" s="150" t="s">
        <v>19</v>
      </c>
      <c r="F1284" s="151" t="s">
        <v>1719</v>
      </c>
      <c r="H1284" s="150" t="s">
        <v>19</v>
      </c>
      <c r="I1284" s="152"/>
      <c r="L1284" s="148"/>
      <c r="M1284" s="153"/>
      <c r="U1284" s="154"/>
      <c r="AT1284" s="150" t="s">
        <v>182</v>
      </c>
      <c r="AU1284" s="150" t="s">
        <v>84</v>
      </c>
      <c r="AV1284" s="12" t="s">
        <v>82</v>
      </c>
      <c r="AW1284" s="12" t="s">
        <v>37</v>
      </c>
      <c r="AX1284" s="12" t="s">
        <v>75</v>
      </c>
      <c r="AY1284" s="150" t="s">
        <v>172</v>
      </c>
    </row>
    <row r="1285" spans="2:65" s="12" customFormat="1">
      <c r="B1285" s="148"/>
      <c r="D1285" s="149" t="s">
        <v>182</v>
      </c>
      <c r="E1285" s="150" t="s">
        <v>19</v>
      </c>
      <c r="F1285" s="151" t="s">
        <v>1722</v>
      </c>
      <c r="H1285" s="150" t="s">
        <v>19</v>
      </c>
      <c r="I1285" s="152"/>
      <c r="L1285" s="148"/>
      <c r="M1285" s="153"/>
      <c r="U1285" s="154"/>
      <c r="AT1285" s="150" t="s">
        <v>182</v>
      </c>
      <c r="AU1285" s="150" t="s">
        <v>84</v>
      </c>
      <c r="AV1285" s="12" t="s">
        <v>82</v>
      </c>
      <c r="AW1285" s="12" t="s">
        <v>37</v>
      </c>
      <c r="AX1285" s="12" t="s">
        <v>75</v>
      </c>
      <c r="AY1285" s="150" t="s">
        <v>172</v>
      </c>
    </row>
    <row r="1286" spans="2:65" s="13" customFormat="1">
      <c r="B1286" s="155"/>
      <c r="D1286" s="149" t="s">
        <v>182</v>
      </c>
      <c r="E1286" s="156" t="s">
        <v>19</v>
      </c>
      <c r="F1286" s="157" t="s">
        <v>1723</v>
      </c>
      <c r="H1286" s="158">
        <v>84.6</v>
      </c>
      <c r="I1286" s="159"/>
      <c r="L1286" s="155"/>
      <c r="M1286" s="160"/>
      <c r="U1286" s="161"/>
      <c r="AT1286" s="156" t="s">
        <v>182</v>
      </c>
      <c r="AU1286" s="156" t="s">
        <v>84</v>
      </c>
      <c r="AV1286" s="13" t="s">
        <v>84</v>
      </c>
      <c r="AW1286" s="13" t="s">
        <v>37</v>
      </c>
      <c r="AX1286" s="13" t="s">
        <v>75</v>
      </c>
      <c r="AY1286" s="156" t="s">
        <v>172</v>
      </c>
    </row>
    <row r="1287" spans="2:65" s="15" customFormat="1">
      <c r="B1287" s="169"/>
      <c r="D1287" s="149" t="s">
        <v>182</v>
      </c>
      <c r="E1287" s="170" t="s">
        <v>19</v>
      </c>
      <c r="F1287" s="171" t="s">
        <v>248</v>
      </c>
      <c r="H1287" s="172">
        <v>84.6</v>
      </c>
      <c r="I1287" s="173"/>
      <c r="L1287" s="169"/>
      <c r="M1287" s="174"/>
      <c r="U1287" s="175"/>
      <c r="AT1287" s="170" t="s">
        <v>182</v>
      </c>
      <c r="AU1287" s="170" t="s">
        <v>84</v>
      </c>
      <c r="AV1287" s="15" t="s">
        <v>92</v>
      </c>
      <c r="AW1287" s="15" t="s">
        <v>37</v>
      </c>
      <c r="AX1287" s="15" t="s">
        <v>75</v>
      </c>
      <c r="AY1287" s="170" t="s">
        <v>172</v>
      </c>
    </row>
    <row r="1288" spans="2:65" s="12" customFormat="1">
      <c r="B1288" s="148"/>
      <c r="D1288" s="149" t="s">
        <v>182</v>
      </c>
      <c r="E1288" s="150" t="s">
        <v>19</v>
      </c>
      <c r="F1288" s="151" t="s">
        <v>1724</v>
      </c>
      <c r="H1288" s="150" t="s">
        <v>19</v>
      </c>
      <c r="I1288" s="152"/>
      <c r="L1288" s="148"/>
      <c r="M1288" s="153"/>
      <c r="U1288" s="154"/>
      <c r="AT1288" s="150" t="s">
        <v>182</v>
      </c>
      <c r="AU1288" s="150" t="s">
        <v>84</v>
      </c>
      <c r="AV1288" s="12" t="s">
        <v>82</v>
      </c>
      <c r="AW1288" s="12" t="s">
        <v>37</v>
      </c>
      <c r="AX1288" s="12" t="s">
        <v>75</v>
      </c>
      <c r="AY1288" s="150" t="s">
        <v>172</v>
      </c>
    </row>
    <row r="1289" spans="2:65" s="13" customFormat="1">
      <c r="B1289" s="155"/>
      <c r="D1289" s="149" t="s">
        <v>182</v>
      </c>
      <c r="E1289" s="156" t="s">
        <v>19</v>
      </c>
      <c r="F1289" s="157" t="s">
        <v>1725</v>
      </c>
      <c r="H1289" s="158">
        <v>125.4</v>
      </c>
      <c r="I1289" s="159"/>
      <c r="L1289" s="155"/>
      <c r="M1289" s="160"/>
      <c r="U1289" s="161"/>
      <c r="AT1289" s="156" t="s">
        <v>182</v>
      </c>
      <c r="AU1289" s="156" t="s">
        <v>84</v>
      </c>
      <c r="AV1289" s="13" t="s">
        <v>84</v>
      </c>
      <c r="AW1289" s="13" t="s">
        <v>37</v>
      </c>
      <c r="AX1289" s="13" t="s">
        <v>75</v>
      </c>
      <c r="AY1289" s="156" t="s">
        <v>172</v>
      </c>
    </row>
    <row r="1290" spans="2:65" s="15" customFormat="1">
      <c r="B1290" s="169"/>
      <c r="D1290" s="149" t="s">
        <v>182</v>
      </c>
      <c r="E1290" s="170" t="s">
        <v>19</v>
      </c>
      <c r="F1290" s="171" t="s">
        <v>248</v>
      </c>
      <c r="H1290" s="172">
        <v>125.4</v>
      </c>
      <c r="I1290" s="173"/>
      <c r="L1290" s="169"/>
      <c r="M1290" s="174"/>
      <c r="U1290" s="175"/>
      <c r="AT1290" s="170" t="s">
        <v>182</v>
      </c>
      <c r="AU1290" s="170" t="s">
        <v>84</v>
      </c>
      <c r="AV1290" s="15" t="s">
        <v>92</v>
      </c>
      <c r="AW1290" s="15" t="s">
        <v>37</v>
      </c>
      <c r="AX1290" s="15" t="s">
        <v>75</v>
      </c>
      <c r="AY1290" s="170" t="s">
        <v>172</v>
      </c>
    </row>
    <row r="1291" spans="2:65" s="14" customFormat="1">
      <c r="B1291" s="162"/>
      <c r="D1291" s="149" t="s">
        <v>182</v>
      </c>
      <c r="E1291" s="163" t="s">
        <v>19</v>
      </c>
      <c r="F1291" s="164" t="s">
        <v>185</v>
      </c>
      <c r="H1291" s="165">
        <v>210</v>
      </c>
      <c r="I1291" s="166"/>
      <c r="L1291" s="162"/>
      <c r="M1291" s="167"/>
      <c r="U1291" s="168"/>
      <c r="AT1291" s="163" t="s">
        <v>182</v>
      </c>
      <c r="AU1291" s="163" t="s">
        <v>84</v>
      </c>
      <c r="AV1291" s="14" t="s">
        <v>179</v>
      </c>
      <c r="AW1291" s="14" t="s">
        <v>37</v>
      </c>
      <c r="AX1291" s="14" t="s">
        <v>82</v>
      </c>
      <c r="AY1291" s="163" t="s">
        <v>172</v>
      </c>
    </row>
    <row r="1292" spans="2:65" s="1" customFormat="1" ht="16.5" customHeight="1">
      <c r="B1292" s="33"/>
      <c r="C1292" s="179" t="s">
        <v>805</v>
      </c>
      <c r="D1292" s="179" t="s">
        <v>836</v>
      </c>
      <c r="E1292" s="180" t="s">
        <v>1812</v>
      </c>
      <c r="F1292" s="181" t="s">
        <v>1813</v>
      </c>
      <c r="G1292" s="182" t="s">
        <v>191</v>
      </c>
      <c r="H1292" s="183">
        <v>21</v>
      </c>
      <c r="I1292" s="184"/>
      <c r="J1292" s="185">
        <f>ROUND(I1292*H1292,2)</f>
        <v>0</v>
      </c>
      <c r="K1292" s="181" t="s">
        <v>178</v>
      </c>
      <c r="L1292" s="186"/>
      <c r="M1292" s="187" t="s">
        <v>19</v>
      </c>
      <c r="N1292" s="188" t="s">
        <v>46</v>
      </c>
      <c r="P1292" s="140">
        <f>O1292*H1292</f>
        <v>0</v>
      </c>
      <c r="Q1292" s="140">
        <v>0</v>
      </c>
      <c r="R1292" s="140">
        <f>Q1292*H1292</f>
        <v>0</v>
      </c>
      <c r="S1292" s="140">
        <v>0</v>
      </c>
      <c r="T1292" s="140">
        <f>S1292*H1292</f>
        <v>0</v>
      </c>
      <c r="U1292" s="141" t="s">
        <v>19</v>
      </c>
      <c r="AR1292" s="142" t="s">
        <v>313</v>
      </c>
      <c r="AT1292" s="142" t="s">
        <v>836</v>
      </c>
      <c r="AU1292" s="142" t="s">
        <v>84</v>
      </c>
      <c r="AY1292" s="18" t="s">
        <v>172</v>
      </c>
      <c r="BE1292" s="143">
        <f>IF(N1292="základní",J1292,0)</f>
        <v>0</v>
      </c>
      <c r="BF1292" s="143">
        <f>IF(N1292="snížená",J1292,0)</f>
        <v>0</v>
      </c>
      <c r="BG1292" s="143">
        <f>IF(N1292="zákl. přenesená",J1292,0)</f>
        <v>0</v>
      </c>
      <c r="BH1292" s="143">
        <f>IF(N1292="sníž. přenesená",J1292,0)</f>
        <v>0</v>
      </c>
      <c r="BI1292" s="143">
        <f>IF(N1292="nulová",J1292,0)</f>
        <v>0</v>
      </c>
      <c r="BJ1292" s="18" t="s">
        <v>82</v>
      </c>
      <c r="BK1292" s="143">
        <f>ROUND(I1292*H1292,2)</f>
        <v>0</v>
      </c>
      <c r="BL1292" s="18" t="s">
        <v>220</v>
      </c>
      <c r="BM1292" s="142" t="s">
        <v>1814</v>
      </c>
    </row>
    <row r="1293" spans="2:65" s="13" customFormat="1">
      <c r="B1293" s="155"/>
      <c r="D1293" s="149" t="s">
        <v>182</v>
      </c>
      <c r="E1293" s="156" t="s">
        <v>19</v>
      </c>
      <c r="F1293" s="157" t="s">
        <v>1815</v>
      </c>
      <c r="H1293" s="158">
        <v>21</v>
      </c>
      <c r="I1293" s="159"/>
      <c r="L1293" s="155"/>
      <c r="M1293" s="160"/>
      <c r="U1293" s="161"/>
      <c r="AT1293" s="156" t="s">
        <v>182</v>
      </c>
      <c r="AU1293" s="156" t="s">
        <v>84</v>
      </c>
      <c r="AV1293" s="13" t="s">
        <v>84</v>
      </c>
      <c r="AW1293" s="13" t="s">
        <v>37</v>
      </c>
      <c r="AX1293" s="13" t="s">
        <v>75</v>
      </c>
      <c r="AY1293" s="156" t="s">
        <v>172</v>
      </c>
    </row>
    <row r="1294" spans="2:65" s="14" customFormat="1">
      <c r="B1294" s="162"/>
      <c r="D1294" s="149" t="s">
        <v>182</v>
      </c>
      <c r="E1294" s="163" t="s">
        <v>19</v>
      </c>
      <c r="F1294" s="164" t="s">
        <v>185</v>
      </c>
      <c r="H1294" s="165">
        <v>21</v>
      </c>
      <c r="I1294" s="166"/>
      <c r="L1294" s="162"/>
      <c r="M1294" s="167"/>
      <c r="U1294" s="168"/>
      <c r="AT1294" s="163" t="s">
        <v>182</v>
      </c>
      <c r="AU1294" s="163" t="s">
        <v>84</v>
      </c>
      <c r="AV1294" s="14" t="s">
        <v>179</v>
      </c>
      <c r="AW1294" s="14" t="s">
        <v>37</v>
      </c>
      <c r="AX1294" s="14" t="s">
        <v>82</v>
      </c>
      <c r="AY1294" s="163" t="s">
        <v>172</v>
      </c>
    </row>
    <row r="1295" spans="2:65" s="1" customFormat="1" ht="21.75" customHeight="1">
      <c r="B1295" s="33"/>
      <c r="C1295" s="131" t="s">
        <v>1816</v>
      </c>
      <c r="D1295" s="131" t="s">
        <v>174</v>
      </c>
      <c r="E1295" s="132" t="s">
        <v>1817</v>
      </c>
      <c r="F1295" s="133" t="s">
        <v>1818</v>
      </c>
      <c r="G1295" s="134" t="s">
        <v>177</v>
      </c>
      <c r="H1295" s="135">
        <v>210</v>
      </c>
      <c r="I1295" s="136"/>
      <c r="J1295" s="137">
        <f>ROUND(I1295*H1295,2)</f>
        <v>0</v>
      </c>
      <c r="K1295" s="133" t="s">
        <v>178</v>
      </c>
      <c r="L1295" s="33"/>
      <c r="M1295" s="138" t="s">
        <v>19</v>
      </c>
      <c r="N1295" s="139" t="s">
        <v>46</v>
      </c>
      <c r="P1295" s="140">
        <f>O1295*H1295</f>
        <v>0</v>
      </c>
      <c r="Q1295" s="140">
        <v>0</v>
      </c>
      <c r="R1295" s="140">
        <f>Q1295*H1295</f>
        <v>0</v>
      </c>
      <c r="S1295" s="140">
        <v>0</v>
      </c>
      <c r="T1295" s="140">
        <f>S1295*H1295</f>
        <v>0</v>
      </c>
      <c r="U1295" s="141" t="s">
        <v>19</v>
      </c>
      <c r="AR1295" s="142" t="s">
        <v>220</v>
      </c>
      <c r="AT1295" s="142" t="s">
        <v>174</v>
      </c>
      <c r="AU1295" s="142" t="s">
        <v>84</v>
      </c>
      <c r="AY1295" s="18" t="s">
        <v>172</v>
      </c>
      <c r="BE1295" s="143">
        <f>IF(N1295="základní",J1295,0)</f>
        <v>0</v>
      </c>
      <c r="BF1295" s="143">
        <f>IF(N1295="snížená",J1295,0)</f>
        <v>0</v>
      </c>
      <c r="BG1295" s="143">
        <f>IF(N1295="zákl. přenesená",J1295,0)</f>
        <v>0</v>
      </c>
      <c r="BH1295" s="143">
        <f>IF(N1295="sníž. přenesená",J1295,0)</f>
        <v>0</v>
      </c>
      <c r="BI1295" s="143">
        <f>IF(N1295="nulová",J1295,0)</f>
        <v>0</v>
      </c>
      <c r="BJ1295" s="18" t="s">
        <v>82</v>
      </c>
      <c r="BK1295" s="143">
        <f>ROUND(I1295*H1295,2)</f>
        <v>0</v>
      </c>
      <c r="BL1295" s="18" t="s">
        <v>220</v>
      </c>
      <c r="BM1295" s="142" t="s">
        <v>1819</v>
      </c>
    </row>
    <row r="1296" spans="2:65" s="1" customFormat="1">
      <c r="B1296" s="33"/>
      <c r="D1296" s="144" t="s">
        <v>180</v>
      </c>
      <c r="F1296" s="145" t="s">
        <v>1820</v>
      </c>
      <c r="I1296" s="146"/>
      <c r="L1296" s="33"/>
      <c r="M1296" s="147"/>
      <c r="U1296" s="54"/>
      <c r="AT1296" s="18" t="s">
        <v>180</v>
      </c>
      <c r="AU1296" s="18" t="s">
        <v>84</v>
      </c>
    </row>
    <row r="1297" spans="2:65" s="12" customFormat="1">
      <c r="B1297" s="148"/>
      <c r="D1297" s="149" t="s">
        <v>182</v>
      </c>
      <c r="E1297" s="150" t="s">
        <v>19</v>
      </c>
      <c r="F1297" s="151" t="s">
        <v>1719</v>
      </c>
      <c r="H1297" s="150" t="s">
        <v>19</v>
      </c>
      <c r="I1297" s="152"/>
      <c r="L1297" s="148"/>
      <c r="M1297" s="153"/>
      <c r="U1297" s="154"/>
      <c r="AT1297" s="150" t="s">
        <v>182</v>
      </c>
      <c r="AU1297" s="150" t="s">
        <v>84</v>
      </c>
      <c r="AV1297" s="12" t="s">
        <v>82</v>
      </c>
      <c r="AW1297" s="12" t="s">
        <v>37</v>
      </c>
      <c r="AX1297" s="12" t="s">
        <v>75</v>
      </c>
      <c r="AY1297" s="150" t="s">
        <v>172</v>
      </c>
    </row>
    <row r="1298" spans="2:65" s="12" customFormat="1">
      <c r="B1298" s="148"/>
      <c r="D1298" s="149" t="s">
        <v>182</v>
      </c>
      <c r="E1298" s="150" t="s">
        <v>19</v>
      </c>
      <c r="F1298" s="151" t="s">
        <v>1722</v>
      </c>
      <c r="H1298" s="150" t="s">
        <v>19</v>
      </c>
      <c r="I1298" s="152"/>
      <c r="L1298" s="148"/>
      <c r="M1298" s="153"/>
      <c r="U1298" s="154"/>
      <c r="AT1298" s="150" t="s">
        <v>182</v>
      </c>
      <c r="AU1298" s="150" t="s">
        <v>84</v>
      </c>
      <c r="AV1298" s="12" t="s">
        <v>82</v>
      </c>
      <c r="AW1298" s="12" t="s">
        <v>37</v>
      </c>
      <c r="AX1298" s="12" t="s">
        <v>75</v>
      </c>
      <c r="AY1298" s="150" t="s">
        <v>172</v>
      </c>
    </row>
    <row r="1299" spans="2:65" s="13" customFormat="1">
      <c r="B1299" s="155"/>
      <c r="D1299" s="149" t="s">
        <v>182</v>
      </c>
      <c r="E1299" s="156" t="s">
        <v>19</v>
      </c>
      <c r="F1299" s="157" t="s">
        <v>1723</v>
      </c>
      <c r="H1299" s="158">
        <v>84.6</v>
      </c>
      <c r="I1299" s="159"/>
      <c r="L1299" s="155"/>
      <c r="M1299" s="160"/>
      <c r="U1299" s="161"/>
      <c r="AT1299" s="156" t="s">
        <v>182</v>
      </c>
      <c r="AU1299" s="156" t="s">
        <v>84</v>
      </c>
      <c r="AV1299" s="13" t="s">
        <v>84</v>
      </c>
      <c r="AW1299" s="13" t="s">
        <v>37</v>
      </c>
      <c r="AX1299" s="13" t="s">
        <v>75</v>
      </c>
      <c r="AY1299" s="156" t="s">
        <v>172</v>
      </c>
    </row>
    <row r="1300" spans="2:65" s="15" customFormat="1">
      <c r="B1300" s="169"/>
      <c r="D1300" s="149" t="s">
        <v>182</v>
      </c>
      <c r="E1300" s="170" t="s">
        <v>19</v>
      </c>
      <c r="F1300" s="171" t="s">
        <v>248</v>
      </c>
      <c r="H1300" s="172">
        <v>84.6</v>
      </c>
      <c r="I1300" s="173"/>
      <c r="L1300" s="169"/>
      <c r="M1300" s="174"/>
      <c r="U1300" s="175"/>
      <c r="AT1300" s="170" t="s">
        <v>182</v>
      </c>
      <c r="AU1300" s="170" t="s">
        <v>84</v>
      </c>
      <c r="AV1300" s="15" t="s">
        <v>92</v>
      </c>
      <c r="AW1300" s="15" t="s">
        <v>37</v>
      </c>
      <c r="AX1300" s="15" t="s">
        <v>75</v>
      </c>
      <c r="AY1300" s="170" t="s">
        <v>172</v>
      </c>
    </row>
    <row r="1301" spans="2:65" s="12" customFormat="1">
      <c r="B1301" s="148"/>
      <c r="D1301" s="149" t="s">
        <v>182</v>
      </c>
      <c r="E1301" s="150" t="s">
        <v>19</v>
      </c>
      <c r="F1301" s="151" t="s">
        <v>1724</v>
      </c>
      <c r="H1301" s="150" t="s">
        <v>19</v>
      </c>
      <c r="I1301" s="152"/>
      <c r="L1301" s="148"/>
      <c r="M1301" s="153"/>
      <c r="U1301" s="154"/>
      <c r="AT1301" s="150" t="s">
        <v>182</v>
      </c>
      <c r="AU1301" s="150" t="s">
        <v>84</v>
      </c>
      <c r="AV1301" s="12" t="s">
        <v>82</v>
      </c>
      <c r="AW1301" s="12" t="s">
        <v>37</v>
      </c>
      <c r="AX1301" s="12" t="s">
        <v>75</v>
      </c>
      <c r="AY1301" s="150" t="s">
        <v>172</v>
      </c>
    </row>
    <row r="1302" spans="2:65" s="13" customFormat="1">
      <c r="B1302" s="155"/>
      <c r="D1302" s="149" t="s">
        <v>182</v>
      </c>
      <c r="E1302" s="156" t="s">
        <v>19</v>
      </c>
      <c r="F1302" s="157" t="s">
        <v>1725</v>
      </c>
      <c r="H1302" s="158">
        <v>125.4</v>
      </c>
      <c r="I1302" s="159"/>
      <c r="L1302" s="155"/>
      <c r="M1302" s="160"/>
      <c r="U1302" s="161"/>
      <c r="AT1302" s="156" t="s">
        <v>182</v>
      </c>
      <c r="AU1302" s="156" t="s">
        <v>84</v>
      </c>
      <c r="AV1302" s="13" t="s">
        <v>84</v>
      </c>
      <c r="AW1302" s="13" t="s">
        <v>37</v>
      </c>
      <c r="AX1302" s="13" t="s">
        <v>75</v>
      </c>
      <c r="AY1302" s="156" t="s">
        <v>172</v>
      </c>
    </row>
    <row r="1303" spans="2:65" s="15" customFormat="1">
      <c r="B1303" s="169"/>
      <c r="D1303" s="149" t="s">
        <v>182</v>
      </c>
      <c r="E1303" s="170" t="s">
        <v>19</v>
      </c>
      <c r="F1303" s="171" t="s">
        <v>248</v>
      </c>
      <c r="H1303" s="172">
        <v>125.4</v>
      </c>
      <c r="I1303" s="173"/>
      <c r="L1303" s="169"/>
      <c r="M1303" s="174"/>
      <c r="U1303" s="175"/>
      <c r="AT1303" s="170" t="s">
        <v>182</v>
      </c>
      <c r="AU1303" s="170" t="s">
        <v>84</v>
      </c>
      <c r="AV1303" s="15" t="s">
        <v>92</v>
      </c>
      <c r="AW1303" s="15" t="s">
        <v>37</v>
      </c>
      <c r="AX1303" s="15" t="s">
        <v>75</v>
      </c>
      <c r="AY1303" s="170" t="s">
        <v>172</v>
      </c>
    </row>
    <row r="1304" spans="2:65" s="14" customFormat="1">
      <c r="B1304" s="162"/>
      <c r="D1304" s="149" t="s">
        <v>182</v>
      </c>
      <c r="E1304" s="163" t="s">
        <v>19</v>
      </c>
      <c r="F1304" s="164" t="s">
        <v>185</v>
      </c>
      <c r="H1304" s="165">
        <v>210</v>
      </c>
      <c r="I1304" s="166"/>
      <c r="L1304" s="162"/>
      <c r="M1304" s="167"/>
      <c r="U1304" s="168"/>
      <c r="AT1304" s="163" t="s">
        <v>182</v>
      </c>
      <c r="AU1304" s="163" t="s">
        <v>84</v>
      </c>
      <c r="AV1304" s="14" t="s">
        <v>179</v>
      </c>
      <c r="AW1304" s="14" t="s">
        <v>37</v>
      </c>
      <c r="AX1304" s="14" t="s">
        <v>82</v>
      </c>
      <c r="AY1304" s="163" t="s">
        <v>172</v>
      </c>
    </row>
    <row r="1305" spans="2:65" s="1" customFormat="1" ht="16.5" customHeight="1">
      <c r="B1305" s="33"/>
      <c r="C1305" s="179" t="s">
        <v>1346</v>
      </c>
      <c r="D1305" s="179" t="s">
        <v>836</v>
      </c>
      <c r="E1305" s="180" t="s">
        <v>1821</v>
      </c>
      <c r="F1305" s="181" t="s">
        <v>1822</v>
      </c>
      <c r="G1305" s="182" t="s">
        <v>460</v>
      </c>
      <c r="H1305" s="183">
        <v>3360</v>
      </c>
      <c r="I1305" s="184"/>
      <c r="J1305" s="185">
        <f>ROUND(I1305*H1305,2)</f>
        <v>0</v>
      </c>
      <c r="K1305" s="181" t="s">
        <v>178</v>
      </c>
      <c r="L1305" s="186"/>
      <c r="M1305" s="187" t="s">
        <v>19</v>
      </c>
      <c r="N1305" s="188" t="s">
        <v>46</v>
      </c>
      <c r="P1305" s="140">
        <f>O1305*H1305</f>
        <v>0</v>
      </c>
      <c r="Q1305" s="140">
        <v>0</v>
      </c>
      <c r="R1305" s="140">
        <f>Q1305*H1305</f>
        <v>0</v>
      </c>
      <c r="S1305" s="140">
        <v>0</v>
      </c>
      <c r="T1305" s="140">
        <f>S1305*H1305</f>
        <v>0</v>
      </c>
      <c r="U1305" s="141" t="s">
        <v>19</v>
      </c>
      <c r="AR1305" s="142" t="s">
        <v>313</v>
      </c>
      <c r="AT1305" s="142" t="s">
        <v>836</v>
      </c>
      <c r="AU1305" s="142" t="s">
        <v>84</v>
      </c>
      <c r="AY1305" s="18" t="s">
        <v>172</v>
      </c>
      <c r="BE1305" s="143">
        <f>IF(N1305="základní",J1305,0)</f>
        <v>0</v>
      </c>
      <c r="BF1305" s="143">
        <f>IF(N1305="snížená",J1305,0)</f>
        <v>0</v>
      </c>
      <c r="BG1305" s="143">
        <f>IF(N1305="zákl. přenesená",J1305,0)</f>
        <v>0</v>
      </c>
      <c r="BH1305" s="143">
        <f>IF(N1305="sníž. přenesená",J1305,0)</f>
        <v>0</v>
      </c>
      <c r="BI1305" s="143">
        <f>IF(N1305="nulová",J1305,0)</f>
        <v>0</v>
      </c>
      <c r="BJ1305" s="18" t="s">
        <v>82</v>
      </c>
      <c r="BK1305" s="143">
        <f>ROUND(I1305*H1305,2)</f>
        <v>0</v>
      </c>
      <c r="BL1305" s="18" t="s">
        <v>220</v>
      </c>
      <c r="BM1305" s="142" t="s">
        <v>1823</v>
      </c>
    </row>
    <row r="1306" spans="2:65" s="13" customFormat="1">
      <c r="B1306" s="155"/>
      <c r="D1306" s="149" t="s">
        <v>182</v>
      </c>
      <c r="E1306" s="156" t="s">
        <v>19</v>
      </c>
      <c r="F1306" s="157" t="s">
        <v>1824</v>
      </c>
      <c r="H1306" s="158">
        <v>3360</v>
      </c>
      <c r="I1306" s="159"/>
      <c r="L1306" s="155"/>
      <c r="M1306" s="160"/>
      <c r="U1306" s="161"/>
      <c r="AT1306" s="156" t="s">
        <v>182</v>
      </c>
      <c r="AU1306" s="156" t="s">
        <v>84</v>
      </c>
      <c r="AV1306" s="13" t="s">
        <v>84</v>
      </c>
      <c r="AW1306" s="13" t="s">
        <v>37</v>
      </c>
      <c r="AX1306" s="13" t="s">
        <v>75</v>
      </c>
      <c r="AY1306" s="156" t="s">
        <v>172</v>
      </c>
    </row>
    <row r="1307" spans="2:65" s="14" customFormat="1">
      <c r="B1307" s="162"/>
      <c r="D1307" s="149" t="s">
        <v>182</v>
      </c>
      <c r="E1307" s="163" t="s">
        <v>19</v>
      </c>
      <c r="F1307" s="164" t="s">
        <v>185</v>
      </c>
      <c r="H1307" s="165">
        <v>3360</v>
      </c>
      <c r="I1307" s="166"/>
      <c r="L1307" s="162"/>
      <c r="M1307" s="167"/>
      <c r="U1307" s="168"/>
      <c r="AT1307" s="163" t="s">
        <v>182</v>
      </c>
      <c r="AU1307" s="163" t="s">
        <v>84</v>
      </c>
      <c r="AV1307" s="14" t="s">
        <v>179</v>
      </c>
      <c r="AW1307" s="14" t="s">
        <v>37</v>
      </c>
      <c r="AX1307" s="14" t="s">
        <v>82</v>
      </c>
      <c r="AY1307" s="163" t="s">
        <v>172</v>
      </c>
    </row>
    <row r="1308" spans="2:65" s="1" customFormat="1" ht="21.75" customHeight="1">
      <c r="B1308" s="33"/>
      <c r="C1308" s="131" t="s">
        <v>1825</v>
      </c>
      <c r="D1308" s="131" t="s">
        <v>174</v>
      </c>
      <c r="E1308" s="132" t="s">
        <v>1826</v>
      </c>
      <c r="F1308" s="133" t="s">
        <v>1827</v>
      </c>
      <c r="G1308" s="134" t="s">
        <v>337</v>
      </c>
      <c r="H1308" s="135">
        <v>82</v>
      </c>
      <c r="I1308" s="136"/>
      <c r="J1308" s="137">
        <f>ROUND(I1308*H1308,2)</f>
        <v>0</v>
      </c>
      <c r="K1308" s="133" t="s">
        <v>1828</v>
      </c>
      <c r="L1308" s="33"/>
      <c r="M1308" s="138" t="s">
        <v>19</v>
      </c>
      <c r="N1308" s="139" t="s">
        <v>46</v>
      </c>
      <c r="P1308" s="140">
        <f>O1308*H1308</f>
        <v>0</v>
      </c>
      <c r="Q1308" s="140">
        <v>2.0000000000000002E-5</v>
      </c>
      <c r="R1308" s="140">
        <f>Q1308*H1308</f>
        <v>1.6400000000000002E-3</v>
      </c>
      <c r="S1308" s="140">
        <v>0</v>
      </c>
      <c r="T1308" s="140">
        <f>S1308*H1308</f>
        <v>0</v>
      </c>
      <c r="U1308" s="141" t="s">
        <v>19</v>
      </c>
      <c r="AR1308" s="142" t="s">
        <v>179</v>
      </c>
      <c r="AT1308" s="142" t="s">
        <v>174</v>
      </c>
      <c r="AU1308" s="142" t="s">
        <v>84</v>
      </c>
      <c r="AY1308" s="18" t="s">
        <v>172</v>
      </c>
      <c r="BE1308" s="143">
        <f>IF(N1308="základní",J1308,0)</f>
        <v>0</v>
      </c>
      <c r="BF1308" s="143">
        <f>IF(N1308="snížená",J1308,0)</f>
        <v>0</v>
      </c>
      <c r="BG1308" s="143">
        <f>IF(N1308="zákl. přenesená",J1308,0)</f>
        <v>0</v>
      </c>
      <c r="BH1308" s="143">
        <f>IF(N1308="sníž. přenesená",J1308,0)</f>
        <v>0</v>
      </c>
      <c r="BI1308" s="143">
        <f>IF(N1308="nulová",J1308,0)</f>
        <v>0</v>
      </c>
      <c r="BJ1308" s="18" t="s">
        <v>82</v>
      </c>
      <c r="BK1308" s="143">
        <f>ROUND(I1308*H1308,2)</f>
        <v>0</v>
      </c>
      <c r="BL1308" s="18" t="s">
        <v>179</v>
      </c>
      <c r="BM1308" s="142" t="s">
        <v>1829</v>
      </c>
    </row>
    <row r="1309" spans="2:65" s="1" customFormat="1">
      <c r="B1309" s="33"/>
      <c r="D1309" s="144" t="s">
        <v>180</v>
      </c>
      <c r="F1309" s="145" t="s">
        <v>1830</v>
      </c>
      <c r="I1309" s="146"/>
      <c r="L1309" s="33"/>
      <c r="M1309" s="147"/>
      <c r="U1309" s="54"/>
      <c r="AT1309" s="18" t="s">
        <v>180</v>
      </c>
      <c r="AU1309" s="18" t="s">
        <v>84</v>
      </c>
    </row>
    <row r="1310" spans="2:65" s="13" customFormat="1">
      <c r="B1310" s="155"/>
      <c r="D1310" s="149" t="s">
        <v>182</v>
      </c>
      <c r="E1310" s="156" t="s">
        <v>19</v>
      </c>
      <c r="F1310" s="157" t="s">
        <v>516</v>
      </c>
      <c r="H1310" s="158">
        <v>82</v>
      </c>
      <c r="I1310" s="159"/>
      <c r="L1310" s="155"/>
      <c r="M1310" s="160"/>
      <c r="U1310" s="161"/>
      <c r="AT1310" s="156" t="s">
        <v>182</v>
      </c>
      <c r="AU1310" s="156" t="s">
        <v>84</v>
      </c>
      <c r="AV1310" s="13" t="s">
        <v>84</v>
      </c>
      <c r="AW1310" s="13" t="s">
        <v>37</v>
      </c>
      <c r="AX1310" s="13" t="s">
        <v>75</v>
      </c>
      <c r="AY1310" s="156" t="s">
        <v>172</v>
      </c>
    </row>
    <row r="1311" spans="2:65" s="14" customFormat="1">
      <c r="B1311" s="162"/>
      <c r="D1311" s="149" t="s">
        <v>182</v>
      </c>
      <c r="E1311" s="163" t="s">
        <v>19</v>
      </c>
      <c r="F1311" s="164" t="s">
        <v>185</v>
      </c>
      <c r="H1311" s="165">
        <v>82</v>
      </c>
      <c r="I1311" s="166"/>
      <c r="L1311" s="162"/>
      <c r="M1311" s="167"/>
      <c r="U1311" s="168"/>
      <c r="AT1311" s="163" t="s">
        <v>182</v>
      </c>
      <c r="AU1311" s="163" t="s">
        <v>84</v>
      </c>
      <c r="AV1311" s="14" t="s">
        <v>179</v>
      </c>
      <c r="AW1311" s="14" t="s">
        <v>37</v>
      </c>
      <c r="AX1311" s="14" t="s">
        <v>82</v>
      </c>
      <c r="AY1311" s="163" t="s">
        <v>172</v>
      </c>
    </row>
    <row r="1312" spans="2:65" s="1" customFormat="1" ht="16.5" customHeight="1">
      <c r="B1312" s="33"/>
      <c r="C1312" s="179" t="s">
        <v>1831</v>
      </c>
      <c r="D1312" s="179" t="s">
        <v>836</v>
      </c>
      <c r="E1312" s="180" t="s">
        <v>1832</v>
      </c>
      <c r="F1312" s="181" t="s">
        <v>1833</v>
      </c>
      <c r="G1312" s="182" t="s">
        <v>337</v>
      </c>
      <c r="H1312" s="183">
        <v>83.64</v>
      </c>
      <c r="I1312" s="184"/>
      <c r="J1312" s="185">
        <f>ROUND(I1312*H1312,2)</f>
        <v>0</v>
      </c>
      <c r="K1312" s="181" t="s">
        <v>1828</v>
      </c>
      <c r="L1312" s="186"/>
      <c r="M1312" s="187" t="s">
        <v>19</v>
      </c>
      <c r="N1312" s="188" t="s">
        <v>46</v>
      </c>
      <c r="P1312" s="140">
        <f>O1312*H1312</f>
        <v>0</v>
      </c>
      <c r="Q1312" s="140">
        <v>5.0000000000000001E-4</v>
      </c>
      <c r="R1312" s="140">
        <f>Q1312*H1312</f>
        <v>4.1820000000000003E-2</v>
      </c>
      <c r="S1312" s="140">
        <v>0</v>
      </c>
      <c r="T1312" s="140">
        <f>S1312*H1312</f>
        <v>0</v>
      </c>
      <c r="U1312" s="141" t="s">
        <v>19</v>
      </c>
      <c r="AR1312" s="142" t="s">
        <v>198</v>
      </c>
      <c r="AT1312" s="142" t="s">
        <v>836</v>
      </c>
      <c r="AU1312" s="142" t="s">
        <v>84</v>
      </c>
      <c r="AY1312" s="18" t="s">
        <v>172</v>
      </c>
      <c r="BE1312" s="143">
        <f>IF(N1312="základní",J1312,0)</f>
        <v>0</v>
      </c>
      <c r="BF1312" s="143">
        <f>IF(N1312="snížená",J1312,0)</f>
        <v>0</v>
      </c>
      <c r="BG1312" s="143">
        <f>IF(N1312="zákl. přenesená",J1312,0)</f>
        <v>0</v>
      </c>
      <c r="BH1312" s="143">
        <f>IF(N1312="sníž. přenesená",J1312,0)</f>
        <v>0</v>
      </c>
      <c r="BI1312" s="143">
        <f>IF(N1312="nulová",J1312,0)</f>
        <v>0</v>
      </c>
      <c r="BJ1312" s="18" t="s">
        <v>82</v>
      </c>
      <c r="BK1312" s="143">
        <f>ROUND(I1312*H1312,2)</f>
        <v>0</v>
      </c>
      <c r="BL1312" s="18" t="s">
        <v>179</v>
      </c>
      <c r="BM1312" s="142" t="s">
        <v>1834</v>
      </c>
    </row>
    <row r="1313" spans="2:65" s="13" customFormat="1">
      <c r="B1313" s="155"/>
      <c r="D1313" s="149" t="s">
        <v>182</v>
      </c>
      <c r="F1313" s="157" t="s">
        <v>1835</v>
      </c>
      <c r="H1313" s="158">
        <v>83.64</v>
      </c>
      <c r="I1313" s="159"/>
      <c r="L1313" s="155"/>
      <c r="M1313" s="160"/>
      <c r="U1313" s="161"/>
      <c r="AT1313" s="156" t="s">
        <v>182</v>
      </c>
      <c r="AU1313" s="156" t="s">
        <v>84</v>
      </c>
      <c r="AV1313" s="13" t="s">
        <v>84</v>
      </c>
      <c r="AW1313" s="13" t="s">
        <v>4</v>
      </c>
      <c r="AX1313" s="13" t="s">
        <v>82</v>
      </c>
      <c r="AY1313" s="156" t="s">
        <v>172</v>
      </c>
    </row>
    <row r="1314" spans="2:65" s="1" customFormat="1" ht="24.2" customHeight="1">
      <c r="B1314" s="33"/>
      <c r="C1314" s="131" t="s">
        <v>1836</v>
      </c>
      <c r="D1314" s="131" t="s">
        <v>174</v>
      </c>
      <c r="E1314" s="132" t="s">
        <v>1837</v>
      </c>
      <c r="F1314" s="133" t="s">
        <v>1838</v>
      </c>
      <c r="G1314" s="134" t="s">
        <v>177</v>
      </c>
      <c r="H1314" s="135">
        <v>84.6</v>
      </c>
      <c r="I1314" s="136"/>
      <c r="J1314" s="137">
        <f>ROUND(I1314*H1314,2)</f>
        <v>0</v>
      </c>
      <c r="K1314" s="133" t="s">
        <v>178</v>
      </c>
      <c r="L1314" s="33"/>
      <c r="M1314" s="138" t="s">
        <v>19</v>
      </c>
      <c r="N1314" s="139" t="s">
        <v>46</v>
      </c>
      <c r="P1314" s="140">
        <f>O1314*H1314</f>
        <v>0</v>
      </c>
      <c r="Q1314" s="140">
        <v>0</v>
      </c>
      <c r="R1314" s="140">
        <f>Q1314*H1314</f>
        <v>0</v>
      </c>
      <c r="S1314" s="140">
        <v>0</v>
      </c>
      <c r="T1314" s="140">
        <f>S1314*H1314</f>
        <v>0</v>
      </c>
      <c r="U1314" s="141" t="s">
        <v>19</v>
      </c>
      <c r="AR1314" s="142" t="s">
        <v>220</v>
      </c>
      <c r="AT1314" s="142" t="s">
        <v>174</v>
      </c>
      <c r="AU1314" s="142" t="s">
        <v>84</v>
      </c>
      <c r="AY1314" s="18" t="s">
        <v>172</v>
      </c>
      <c r="BE1314" s="143">
        <f>IF(N1314="základní",J1314,0)</f>
        <v>0</v>
      </c>
      <c r="BF1314" s="143">
        <f>IF(N1314="snížená",J1314,0)</f>
        <v>0</v>
      </c>
      <c r="BG1314" s="143">
        <f>IF(N1314="zákl. přenesená",J1314,0)</f>
        <v>0</v>
      </c>
      <c r="BH1314" s="143">
        <f>IF(N1314="sníž. přenesená",J1314,0)</f>
        <v>0</v>
      </c>
      <c r="BI1314" s="143">
        <f>IF(N1314="nulová",J1314,0)</f>
        <v>0</v>
      </c>
      <c r="BJ1314" s="18" t="s">
        <v>82</v>
      </c>
      <c r="BK1314" s="143">
        <f>ROUND(I1314*H1314,2)</f>
        <v>0</v>
      </c>
      <c r="BL1314" s="18" t="s">
        <v>220</v>
      </c>
      <c r="BM1314" s="142" t="s">
        <v>1839</v>
      </c>
    </row>
    <row r="1315" spans="2:65" s="1" customFormat="1">
      <c r="B1315" s="33"/>
      <c r="D1315" s="144" t="s">
        <v>180</v>
      </c>
      <c r="F1315" s="145" t="s">
        <v>1840</v>
      </c>
      <c r="I1315" s="146"/>
      <c r="L1315" s="33"/>
      <c r="M1315" s="147"/>
      <c r="U1315" s="54"/>
      <c r="AT1315" s="18" t="s">
        <v>180</v>
      </c>
      <c r="AU1315" s="18" t="s">
        <v>84</v>
      </c>
    </row>
    <row r="1316" spans="2:65" s="12" customFormat="1">
      <c r="B1316" s="148"/>
      <c r="D1316" s="149" t="s">
        <v>182</v>
      </c>
      <c r="E1316" s="150" t="s">
        <v>19</v>
      </c>
      <c r="F1316" s="151" t="s">
        <v>1719</v>
      </c>
      <c r="H1316" s="150" t="s">
        <v>19</v>
      </c>
      <c r="I1316" s="152"/>
      <c r="L1316" s="148"/>
      <c r="M1316" s="153"/>
      <c r="U1316" s="154"/>
      <c r="AT1316" s="150" t="s">
        <v>182</v>
      </c>
      <c r="AU1316" s="150" t="s">
        <v>84</v>
      </c>
      <c r="AV1316" s="12" t="s">
        <v>82</v>
      </c>
      <c r="AW1316" s="12" t="s">
        <v>37</v>
      </c>
      <c r="AX1316" s="12" t="s">
        <v>75</v>
      </c>
      <c r="AY1316" s="150" t="s">
        <v>172</v>
      </c>
    </row>
    <row r="1317" spans="2:65" s="12" customFormat="1">
      <c r="B1317" s="148"/>
      <c r="D1317" s="149" t="s">
        <v>182</v>
      </c>
      <c r="E1317" s="150" t="s">
        <v>19</v>
      </c>
      <c r="F1317" s="151" t="s">
        <v>1722</v>
      </c>
      <c r="H1317" s="150" t="s">
        <v>19</v>
      </c>
      <c r="I1317" s="152"/>
      <c r="L1317" s="148"/>
      <c r="M1317" s="153"/>
      <c r="U1317" s="154"/>
      <c r="AT1317" s="150" t="s">
        <v>182</v>
      </c>
      <c r="AU1317" s="150" t="s">
        <v>84</v>
      </c>
      <c r="AV1317" s="12" t="s">
        <v>82</v>
      </c>
      <c r="AW1317" s="12" t="s">
        <v>37</v>
      </c>
      <c r="AX1317" s="12" t="s">
        <v>75</v>
      </c>
      <c r="AY1317" s="150" t="s">
        <v>172</v>
      </c>
    </row>
    <row r="1318" spans="2:65" s="13" customFormat="1">
      <c r="B1318" s="155"/>
      <c r="D1318" s="149" t="s">
        <v>182</v>
      </c>
      <c r="E1318" s="156" t="s">
        <v>19</v>
      </c>
      <c r="F1318" s="157" t="s">
        <v>1723</v>
      </c>
      <c r="H1318" s="158">
        <v>84.6</v>
      </c>
      <c r="I1318" s="159"/>
      <c r="L1318" s="155"/>
      <c r="M1318" s="160"/>
      <c r="U1318" s="161"/>
      <c r="AT1318" s="156" t="s">
        <v>182</v>
      </c>
      <c r="AU1318" s="156" t="s">
        <v>84</v>
      </c>
      <c r="AV1318" s="13" t="s">
        <v>84</v>
      </c>
      <c r="AW1318" s="13" t="s">
        <v>37</v>
      </c>
      <c r="AX1318" s="13" t="s">
        <v>75</v>
      </c>
      <c r="AY1318" s="156" t="s">
        <v>172</v>
      </c>
    </row>
    <row r="1319" spans="2:65" s="15" customFormat="1">
      <c r="B1319" s="169"/>
      <c r="D1319" s="149" t="s">
        <v>182</v>
      </c>
      <c r="E1319" s="170" t="s">
        <v>19</v>
      </c>
      <c r="F1319" s="171" t="s">
        <v>248</v>
      </c>
      <c r="H1319" s="172">
        <v>84.6</v>
      </c>
      <c r="I1319" s="173"/>
      <c r="L1319" s="169"/>
      <c r="M1319" s="174"/>
      <c r="U1319" s="175"/>
      <c r="AT1319" s="170" t="s">
        <v>182</v>
      </c>
      <c r="AU1319" s="170" t="s">
        <v>84</v>
      </c>
      <c r="AV1319" s="15" t="s">
        <v>92</v>
      </c>
      <c r="AW1319" s="15" t="s">
        <v>37</v>
      </c>
      <c r="AX1319" s="15" t="s">
        <v>75</v>
      </c>
      <c r="AY1319" s="170" t="s">
        <v>172</v>
      </c>
    </row>
    <row r="1320" spans="2:65" s="14" customFormat="1">
      <c r="B1320" s="162"/>
      <c r="D1320" s="149" t="s">
        <v>182</v>
      </c>
      <c r="E1320" s="163" t="s">
        <v>19</v>
      </c>
      <c r="F1320" s="164" t="s">
        <v>185</v>
      </c>
      <c r="H1320" s="165">
        <v>84.6</v>
      </c>
      <c r="I1320" s="166"/>
      <c r="L1320" s="162"/>
      <c r="M1320" s="167"/>
      <c r="U1320" s="168"/>
      <c r="AT1320" s="163" t="s">
        <v>182</v>
      </c>
      <c r="AU1320" s="163" t="s">
        <v>84</v>
      </c>
      <c r="AV1320" s="14" t="s">
        <v>179</v>
      </c>
      <c r="AW1320" s="14" t="s">
        <v>37</v>
      </c>
      <c r="AX1320" s="14" t="s">
        <v>82</v>
      </c>
      <c r="AY1320" s="163" t="s">
        <v>172</v>
      </c>
    </row>
    <row r="1321" spans="2:65" s="1" customFormat="1" ht="24.2" customHeight="1">
      <c r="B1321" s="33"/>
      <c r="C1321" s="131" t="s">
        <v>1353</v>
      </c>
      <c r="D1321" s="131" t="s">
        <v>174</v>
      </c>
      <c r="E1321" s="132" t="s">
        <v>1841</v>
      </c>
      <c r="F1321" s="133" t="s">
        <v>1842</v>
      </c>
      <c r="G1321" s="134" t="s">
        <v>460</v>
      </c>
      <c r="H1321" s="135">
        <v>6</v>
      </c>
      <c r="I1321" s="136"/>
      <c r="J1321" s="137">
        <f>ROUND(I1321*H1321,2)</f>
        <v>0</v>
      </c>
      <c r="K1321" s="133" t="s">
        <v>19</v>
      </c>
      <c r="L1321" s="33"/>
      <c r="M1321" s="138" t="s">
        <v>19</v>
      </c>
      <c r="N1321" s="139" t="s">
        <v>46</v>
      </c>
      <c r="P1321" s="140">
        <f>O1321*H1321</f>
        <v>0</v>
      </c>
      <c r="Q1321" s="140">
        <v>0</v>
      </c>
      <c r="R1321" s="140">
        <f>Q1321*H1321</f>
        <v>0</v>
      </c>
      <c r="S1321" s="140">
        <v>0</v>
      </c>
      <c r="T1321" s="140">
        <f>S1321*H1321</f>
        <v>0</v>
      </c>
      <c r="U1321" s="141" t="s">
        <v>19</v>
      </c>
      <c r="AR1321" s="142" t="s">
        <v>220</v>
      </c>
      <c r="AT1321" s="142" t="s">
        <v>174</v>
      </c>
      <c r="AU1321" s="142" t="s">
        <v>84</v>
      </c>
      <c r="AY1321" s="18" t="s">
        <v>172</v>
      </c>
      <c r="BE1321" s="143">
        <f>IF(N1321="základní",J1321,0)</f>
        <v>0</v>
      </c>
      <c r="BF1321" s="143">
        <f>IF(N1321="snížená",J1321,0)</f>
        <v>0</v>
      </c>
      <c r="BG1321" s="143">
        <f>IF(N1321="zákl. přenesená",J1321,0)</f>
        <v>0</v>
      </c>
      <c r="BH1321" s="143">
        <f>IF(N1321="sníž. přenesená",J1321,0)</f>
        <v>0</v>
      </c>
      <c r="BI1321" s="143">
        <f>IF(N1321="nulová",J1321,0)</f>
        <v>0</v>
      </c>
      <c r="BJ1321" s="18" t="s">
        <v>82</v>
      </c>
      <c r="BK1321" s="143">
        <f>ROUND(I1321*H1321,2)</f>
        <v>0</v>
      </c>
      <c r="BL1321" s="18" t="s">
        <v>220</v>
      </c>
      <c r="BM1321" s="142" t="s">
        <v>1843</v>
      </c>
    </row>
    <row r="1322" spans="2:65" s="1" customFormat="1" ht="16.5" customHeight="1">
      <c r="B1322" s="33"/>
      <c r="C1322" s="179" t="s">
        <v>1844</v>
      </c>
      <c r="D1322" s="179" t="s">
        <v>836</v>
      </c>
      <c r="E1322" s="180" t="s">
        <v>1845</v>
      </c>
      <c r="F1322" s="181" t="s">
        <v>1846</v>
      </c>
      <c r="G1322" s="182" t="s">
        <v>460</v>
      </c>
      <c r="H1322" s="183">
        <v>5</v>
      </c>
      <c r="I1322" s="184"/>
      <c r="J1322" s="185">
        <f>ROUND(I1322*H1322,2)</f>
        <v>0</v>
      </c>
      <c r="K1322" s="181" t="s">
        <v>19</v>
      </c>
      <c r="L1322" s="186"/>
      <c r="M1322" s="187" t="s">
        <v>19</v>
      </c>
      <c r="N1322" s="188" t="s">
        <v>46</v>
      </c>
      <c r="P1322" s="140">
        <f>O1322*H1322</f>
        <v>0</v>
      </c>
      <c r="Q1322" s="140">
        <v>0</v>
      </c>
      <c r="R1322" s="140">
        <f>Q1322*H1322</f>
        <v>0</v>
      </c>
      <c r="S1322" s="140">
        <v>0</v>
      </c>
      <c r="T1322" s="140">
        <f>S1322*H1322</f>
        <v>0</v>
      </c>
      <c r="U1322" s="141" t="s">
        <v>19</v>
      </c>
      <c r="AR1322" s="142" t="s">
        <v>313</v>
      </c>
      <c r="AT1322" s="142" t="s">
        <v>836</v>
      </c>
      <c r="AU1322" s="142" t="s">
        <v>84</v>
      </c>
      <c r="AY1322" s="18" t="s">
        <v>172</v>
      </c>
      <c r="BE1322" s="143">
        <f>IF(N1322="základní",J1322,0)</f>
        <v>0</v>
      </c>
      <c r="BF1322" s="143">
        <f>IF(N1322="snížená",J1322,0)</f>
        <v>0</v>
      </c>
      <c r="BG1322" s="143">
        <f>IF(N1322="zákl. přenesená",J1322,0)</f>
        <v>0</v>
      </c>
      <c r="BH1322" s="143">
        <f>IF(N1322="sníž. přenesená",J1322,0)</f>
        <v>0</v>
      </c>
      <c r="BI1322" s="143">
        <f>IF(N1322="nulová",J1322,0)</f>
        <v>0</v>
      </c>
      <c r="BJ1322" s="18" t="s">
        <v>82</v>
      </c>
      <c r="BK1322" s="143">
        <f>ROUND(I1322*H1322,2)</f>
        <v>0</v>
      </c>
      <c r="BL1322" s="18" t="s">
        <v>220</v>
      </c>
      <c r="BM1322" s="142" t="s">
        <v>1847</v>
      </c>
    </row>
    <row r="1323" spans="2:65" s="1" customFormat="1" ht="16.5" customHeight="1">
      <c r="B1323" s="33"/>
      <c r="C1323" s="179" t="s">
        <v>1357</v>
      </c>
      <c r="D1323" s="179" t="s">
        <v>836</v>
      </c>
      <c r="E1323" s="180" t="s">
        <v>1848</v>
      </c>
      <c r="F1323" s="181" t="s">
        <v>1849</v>
      </c>
      <c r="G1323" s="182" t="s">
        <v>460</v>
      </c>
      <c r="H1323" s="183">
        <v>1</v>
      </c>
      <c r="I1323" s="184"/>
      <c r="J1323" s="185">
        <f>ROUND(I1323*H1323,2)</f>
        <v>0</v>
      </c>
      <c r="K1323" s="181" t="s">
        <v>19</v>
      </c>
      <c r="L1323" s="186"/>
      <c r="M1323" s="187" t="s">
        <v>19</v>
      </c>
      <c r="N1323" s="188" t="s">
        <v>46</v>
      </c>
      <c r="P1323" s="140">
        <f>O1323*H1323</f>
        <v>0</v>
      </c>
      <c r="Q1323" s="140">
        <v>0</v>
      </c>
      <c r="R1323" s="140">
        <f>Q1323*H1323</f>
        <v>0</v>
      </c>
      <c r="S1323" s="140">
        <v>0</v>
      </c>
      <c r="T1323" s="140">
        <f>S1323*H1323</f>
        <v>0</v>
      </c>
      <c r="U1323" s="141" t="s">
        <v>19</v>
      </c>
      <c r="AR1323" s="142" t="s">
        <v>313</v>
      </c>
      <c r="AT1323" s="142" t="s">
        <v>836</v>
      </c>
      <c r="AU1323" s="142" t="s">
        <v>84</v>
      </c>
      <c r="AY1323" s="18" t="s">
        <v>172</v>
      </c>
      <c r="BE1323" s="143">
        <f>IF(N1323="základní",J1323,0)</f>
        <v>0</v>
      </c>
      <c r="BF1323" s="143">
        <f>IF(N1323="snížená",J1323,0)</f>
        <v>0</v>
      </c>
      <c r="BG1323" s="143">
        <f>IF(N1323="zákl. přenesená",J1323,0)</f>
        <v>0</v>
      </c>
      <c r="BH1323" s="143">
        <f>IF(N1323="sníž. přenesená",J1323,0)</f>
        <v>0</v>
      </c>
      <c r="BI1323" s="143">
        <f>IF(N1323="nulová",J1323,0)</f>
        <v>0</v>
      </c>
      <c r="BJ1323" s="18" t="s">
        <v>82</v>
      </c>
      <c r="BK1323" s="143">
        <f>ROUND(I1323*H1323,2)</f>
        <v>0</v>
      </c>
      <c r="BL1323" s="18" t="s">
        <v>220</v>
      </c>
      <c r="BM1323" s="142" t="s">
        <v>1850</v>
      </c>
    </row>
    <row r="1324" spans="2:65" s="1" customFormat="1" ht="24.2" customHeight="1">
      <c r="B1324" s="33"/>
      <c r="C1324" s="131" t="s">
        <v>1851</v>
      </c>
      <c r="D1324" s="131" t="s">
        <v>174</v>
      </c>
      <c r="E1324" s="132" t="s">
        <v>1852</v>
      </c>
      <c r="F1324" s="133" t="s">
        <v>1853</v>
      </c>
      <c r="G1324" s="134" t="s">
        <v>225</v>
      </c>
      <c r="H1324" s="135">
        <v>30.422000000000001</v>
      </c>
      <c r="I1324" s="136"/>
      <c r="J1324" s="137">
        <f>ROUND(I1324*H1324,2)</f>
        <v>0</v>
      </c>
      <c r="K1324" s="133" t="s">
        <v>178</v>
      </c>
      <c r="L1324" s="33"/>
      <c r="M1324" s="138" t="s">
        <v>19</v>
      </c>
      <c r="N1324" s="139" t="s">
        <v>46</v>
      </c>
      <c r="P1324" s="140">
        <f>O1324*H1324</f>
        <v>0</v>
      </c>
      <c r="Q1324" s="140">
        <v>0</v>
      </c>
      <c r="R1324" s="140">
        <f>Q1324*H1324</f>
        <v>0</v>
      </c>
      <c r="S1324" s="140">
        <v>0</v>
      </c>
      <c r="T1324" s="140">
        <f>S1324*H1324</f>
        <v>0</v>
      </c>
      <c r="U1324" s="141" t="s">
        <v>19</v>
      </c>
      <c r="AR1324" s="142" t="s">
        <v>220</v>
      </c>
      <c r="AT1324" s="142" t="s">
        <v>174</v>
      </c>
      <c r="AU1324" s="142" t="s">
        <v>84</v>
      </c>
      <c r="AY1324" s="18" t="s">
        <v>172</v>
      </c>
      <c r="BE1324" s="143">
        <f>IF(N1324="základní",J1324,0)</f>
        <v>0</v>
      </c>
      <c r="BF1324" s="143">
        <f>IF(N1324="snížená",J1324,0)</f>
        <v>0</v>
      </c>
      <c r="BG1324" s="143">
        <f>IF(N1324="zákl. přenesená",J1324,0)</f>
        <v>0</v>
      </c>
      <c r="BH1324" s="143">
        <f>IF(N1324="sníž. přenesená",J1324,0)</f>
        <v>0</v>
      </c>
      <c r="BI1324" s="143">
        <f>IF(N1324="nulová",J1324,0)</f>
        <v>0</v>
      </c>
      <c r="BJ1324" s="18" t="s">
        <v>82</v>
      </c>
      <c r="BK1324" s="143">
        <f>ROUND(I1324*H1324,2)</f>
        <v>0</v>
      </c>
      <c r="BL1324" s="18" t="s">
        <v>220</v>
      </c>
      <c r="BM1324" s="142" t="s">
        <v>1854</v>
      </c>
    </row>
    <row r="1325" spans="2:65" s="1" customFormat="1">
      <c r="B1325" s="33"/>
      <c r="D1325" s="144" t="s">
        <v>180</v>
      </c>
      <c r="F1325" s="145" t="s">
        <v>1855</v>
      </c>
      <c r="I1325" s="146"/>
      <c r="L1325" s="33"/>
      <c r="M1325" s="147"/>
      <c r="U1325" s="54"/>
      <c r="AT1325" s="18" t="s">
        <v>180</v>
      </c>
      <c r="AU1325" s="18" t="s">
        <v>84</v>
      </c>
    </row>
    <row r="1326" spans="2:65" s="11" customFormat="1" ht="22.9" customHeight="1">
      <c r="B1326" s="119"/>
      <c r="D1326" s="120" t="s">
        <v>74</v>
      </c>
      <c r="E1326" s="129" t="s">
        <v>613</v>
      </c>
      <c r="F1326" s="129" t="s">
        <v>614</v>
      </c>
      <c r="I1326" s="122"/>
      <c r="J1326" s="130">
        <f>BK1326</f>
        <v>0</v>
      </c>
      <c r="L1326" s="119"/>
      <c r="M1326" s="124"/>
      <c r="P1326" s="125">
        <f>SUM(P1327:P1398)</f>
        <v>0</v>
      </c>
      <c r="R1326" s="125">
        <f>SUM(R1327:R1398)</f>
        <v>0</v>
      </c>
      <c r="T1326" s="125">
        <f>SUM(T1327:T1398)</f>
        <v>0</v>
      </c>
      <c r="U1326" s="126"/>
      <c r="AR1326" s="120" t="s">
        <v>84</v>
      </c>
      <c r="AT1326" s="127" t="s">
        <v>74</v>
      </c>
      <c r="AU1326" s="127" t="s">
        <v>82</v>
      </c>
      <c r="AY1326" s="120" t="s">
        <v>172</v>
      </c>
      <c r="BK1326" s="128">
        <f>SUM(BK1327:BK1398)</f>
        <v>0</v>
      </c>
    </row>
    <row r="1327" spans="2:65" s="1" customFormat="1" ht="24.2" customHeight="1">
      <c r="B1327" s="33"/>
      <c r="C1327" s="131" t="s">
        <v>1364</v>
      </c>
      <c r="D1327" s="131" t="s">
        <v>174</v>
      </c>
      <c r="E1327" s="132" t="s">
        <v>1856</v>
      </c>
      <c r="F1327" s="133" t="s">
        <v>1857</v>
      </c>
      <c r="G1327" s="134" t="s">
        <v>177</v>
      </c>
      <c r="H1327" s="135">
        <v>345.7</v>
      </c>
      <c r="I1327" s="136"/>
      <c r="J1327" s="137">
        <f>ROUND(I1327*H1327,2)</f>
        <v>0</v>
      </c>
      <c r="K1327" s="133" t="s">
        <v>178</v>
      </c>
      <c r="L1327" s="33"/>
      <c r="M1327" s="138" t="s">
        <v>19</v>
      </c>
      <c r="N1327" s="139" t="s">
        <v>46</v>
      </c>
      <c r="P1327" s="140">
        <f>O1327*H1327</f>
        <v>0</v>
      </c>
      <c r="Q1327" s="140">
        <v>0</v>
      </c>
      <c r="R1327" s="140">
        <f>Q1327*H1327</f>
        <v>0</v>
      </c>
      <c r="S1327" s="140">
        <v>0</v>
      </c>
      <c r="T1327" s="140">
        <f>S1327*H1327</f>
        <v>0</v>
      </c>
      <c r="U1327" s="141" t="s">
        <v>19</v>
      </c>
      <c r="AR1327" s="142" t="s">
        <v>220</v>
      </c>
      <c r="AT1327" s="142" t="s">
        <v>174</v>
      </c>
      <c r="AU1327" s="142" t="s">
        <v>84</v>
      </c>
      <c r="AY1327" s="18" t="s">
        <v>172</v>
      </c>
      <c r="BE1327" s="143">
        <f>IF(N1327="základní",J1327,0)</f>
        <v>0</v>
      </c>
      <c r="BF1327" s="143">
        <f>IF(N1327="snížená",J1327,0)</f>
        <v>0</v>
      </c>
      <c r="BG1327" s="143">
        <f>IF(N1327="zákl. přenesená",J1327,0)</f>
        <v>0</v>
      </c>
      <c r="BH1327" s="143">
        <f>IF(N1327="sníž. přenesená",J1327,0)</f>
        <v>0</v>
      </c>
      <c r="BI1327" s="143">
        <f>IF(N1327="nulová",J1327,0)</f>
        <v>0</v>
      </c>
      <c r="BJ1327" s="18" t="s">
        <v>82</v>
      </c>
      <c r="BK1327" s="143">
        <f>ROUND(I1327*H1327,2)</f>
        <v>0</v>
      </c>
      <c r="BL1327" s="18" t="s">
        <v>220</v>
      </c>
      <c r="BM1327" s="142" t="s">
        <v>1858</v>
      </c>
    </row>
    <row r="1328" spans="2:65" s="1" customFormat="1">
      <c r="B1328" s="33"/>
      <c r="D1328" s="144" t="s">
        <v>180</v>
      </c>
      <c r="F1328" s="145" t="s">
        <v>1859</v>
      </c>
      <c r="I1328" s="146"/>
      <c r="L1328" s="33"/>
      <c r="M1328" s="147"/>
      <c r="U1328" s="54"/>
      <c r="AT1328" s="18" t="s">
        <v>180</v>
      </c>
      <c r="AU1328" s="18" t="s">
        <v>84</v>
      </c>
    </row>
    <row r="1329" spans="2:65" s="12" customFormat="1">
      <c r="B1329" s="148"/>
      <c r="D1329" s="149" t="s">
        <v>182</v>
      </c>
      <c r="E1329" s="150" t="s">
        <v>19</v>
      </c>
      <c r="F1329" s="151" t="s">
        <v>902</v>
      </c>
      <c r="H1329" s="150" t="s">
        <v>19</v>
      </c>
      <c r="I1329" s="152"/>
      <c r="L1329" s="148"/>
      <c r="M1329" s="153"/>
      <c r="U1329" s="154"/>
      <c r="AT1329" s="150" t="s">
        <v>182</v>
      </c>
      <c r="AU1329" s="150" t="s">
        <v>84</v>
      </c>
      <c r="AV1329" s="12" t="s">
        <v>82</v>
      </c>
      <c r="AW1329" s="12" t="s">
        <v>37</v>
      </c>
      <c r="AX1329" s="12" t="s">
        <v>75</v>
      </c>
      <c r="AY1329" s="150" t="s">
        <v>172</v>
      </c>
    </row>
    <row r="1330" spans="2:65" s="12" customFormat="1">
      <c r="B1330" s="148"/>
      <c r="D1330" s="149" t="s">
        <v>182</v>
      </c>
      <c r="E1330" s="150" t="s">
        <v>19</v>
      </c>
      <c r="F1330" s="151" t="s">
        <v>249</v>
      </c>
      <c r="H1330" s="150" t="s">
        <v>19</v>
      </c>
      <c r="I1330" s="152"/>
      <c r="L1330" s="148"/>
      <c r="M1330" s="153"/>
      <c r="U1330" s="154"/>
      <c r="AT1330" s="150" t="s">
        <v>182</v>
      </c>
      <c r="AU1330" s="150" t="s">
        <v>84</v>
      </c>
      <c r="AV1330" s="12" t="s">
        <v>82</v>
      </c>
      <c r="AW1330" s="12" t="s">
        <v>37</v>
      </c>
      <c r="AX1330" s="12" t="s">
        <v>75</v>
      </c>
      <c r="AY1330" s="150" t="s">
        <v>172</v>
      </c>
    </row>
    <row r="1331" spans="2:65" s="13" customFormat="1">
      <c r="B1331" s="155"/>
      <c r="D1331" s="149" t="s">
        <v>182</v>
      </c>
      <c r="E1331" s="156" t="s">
        <v>19</v>
      </c>
      <c r="F1331" s="157" t="s">
        <v>1486</v>
      </c>
      <c r="H1331" s="158">
        <v>129.4</v>
      </c>
      <c r="I1331" s="159"/>
      <c r="L1331" s="155"/>
      <c r="M1331" s="160"/>
      <c r="U1331" s="161"/>
      <c r="AT1331" s="156" t="s">
        <v>182</v>
      </c>
      <c r="AU1331" s="156" t="s">
        <v>84</v>
      </c>
      <c r="AV1331" s="13" t="s">
        <v>84</v>
      </c>
      <c r="AW1331" s="13" t="s">
        <v>37</v>
      </c>
      <c r="AX1331" s="13" t="s">
        <v>75</v>
      </c>
      <c r="AY1331" s="156" t="s">
        <v>172</v>
      </c>
    </row>
    <row r="1332" spans="2:65" s="15" customFormat="1">
      <c r="B1332" s="169"/>
      <c r="D1332" s="149" t="s">
        <v>182</v>
      </c>
      <c r="E1332" s="170" t="s">
        <v>19</v>
      </c>
      <c r="F1332" s="171" t="s">
        <v>248</v>
      </c>
      <c r="H1332" s="172">
        <v>129.4</v>
      </c>
      <c r="I1332" s="173"/>
      <c r="L1332" s="169"/>
      <c r="M1332" s="174"/>
      <c r="U1332" s="175"/>
      <c r="AT1332" s="170" t="s">
        <v>182</v>
      </c>
      <c r="AU1332" s="170" t="s">
        <v>84</v>
      </c>
      <c r="AV1332" s="15" t="s">
        <v>92</v>
      </c>
      <c r="AW1332" s="15" t="s">
        <v>37</v>
      </c>
      <c r="AX1332" s="15" t="s">
        <v>75</v>
      </c>
      <c r="AY1332" s="170" t="s">
        <v>172</v>
      </c>
    </row>
    <row r="1333" spans="2:65" s="12" customFormat="1">
      <c r="B1333" s="148"/>
      <c r="D1333" s="149" t="s">
        <v>182</v>
      </c>
      <c r="E1333" s="150" t="s">
        <v>19</v>
      </c>
      <c r="F1333" s="151" t="s">
        <v>256</v>
      </c>
      <c r="H1333" s="150" t="s">
        <v>19</v>
      </c>
      <c r="I1333" s="152"/>
      <c r="L1333" s="148"/>
      <c r="M1333" s="153"/>
      <c r="U1333" s="154"/>
      <c r="AT1333" s="150" t="s">
        <v>182</v>
      </c>
      <c r="AU1333" s="150" t="s">
        <v>84</v>
      </c>
      <c r="AV1333" s="12" t="s">
        <v>82</v>
      </c>
      <c r="AW1333" s="12" t="s">
        <v>37</v>
      </c>
      <c r="AX1333" s="12" t="s">
        <v>75</v>
      </c>
      <c r="AY1333" s="150" t="s">
        <v>172</v>
      </c>
    </row>
    <row r="1334" spans="2:65" s="13" customFormat="1">
      <c r="B1334" s="155"/>
      <c r="D1334" s="149" t="s">
        <v>182</v>
      </c>
      <c r="E1334" s="156" t="s">
        <v>19</v>
      </c>
      <c r="F1334" s="157" t="s">
        <v>1860</v>
      </c>
      <c r="H1334" s="158">
        <v>216.3</v>
      </c>
      <c r="I1334" s="159"/>
      <c r="L1334" s="155"/>
      <c r="M1334" s="160"/>
      <c r="U1334" s="161"/>
      <c r="AT1334" s="156" t="s">
        <v>182</v>
      </c>
      <c r="AU1334" s="156" t="s">
        <v>84</v>
      </c>
      <c r="AV1334" s="13" t="s">
        <v>84</v>
      </c>
      <c r="AW1334" s="13" t="s">
        <v>37</v>
      </c>
      <c r="AX1334" s="13" t="s">
        <v>75</v>
      </c>
      <c r="AY1334" s="156" t="s">
        <v>172</v>
      </c>
    </row>
    <row r="1335" spans="2:65" s="15" customFormat="1">
      <c r="B1335" s="169"/>
      <c r="D1335" s="149" t="s">
        <v>182</v>
      </c>
      <c r="E1335" s="170" t="s">
        <v>19</v>
      </c>
      <c r="F1335" s="171" t="s">
        <v>248</v>
      </c>
      <c r="H1335" s="172">
        <v>216.3</v>
      </c>
      <c r="I1335" s="173"/>
      <c r="L1335" s="169"/>
      <c r="M1335" s="174"/>
      <c r="U1335" s="175"/>
      <c r="AT1335" s="170" t="s">
        <v>182</v>
      </c>
      <c r="AU1335" s="170" t="s">
        <v>84</v>
      </c>
      <c r="AV1335" s="15" t="s">
        <v>92</v>
      </c>
      <c r="AW1335" s="15" t="s">
        <v>37</v>
      </c>
      <c r="AX1335" s="15" t="s">
        <v>75</v>
      </c>
      <c r="AY1335" s="170" t="s">
        <v>172</v>
      </c>
    </row>
    <row r="1336" spans="2:65" s="14" customFormat="1">
      <c r="B1336" s="162"/>
      <c r="D1336" s="149" t="s">
        <v>182</v>
      </c>
      <c r="E1336" s="163" t="s">
        <v>19</v>
      </c>
      <c r="F1336" s="164" t="s">
        <v>185</v>
      </c>
      <c r="H1336" s="165">
        <v>345.7</v>
      </c>
      <c r="I1336" s="166"/>
      <c r="L1336" s="162"/>
      <c r="M1336" s="167"/>
      <c r="U1336" s="168"/>
      <c r="AT1336" s="163" t="s">
        <v>182</v>
      </c>
      <c r="AU1336" s="163" t="s">
        <v>84</v>
      </c>
      <c r="AV1336" s="14" t="s">
        <v>179</v>
      </c>
      <c r="AW1336" s="14" t="s">
        <v>37</v>
      </c>
      <c r="AX1336" s="14" t="s">
        <v>82</v>
      </c>
      <c r="AY1336" s="163" t="s">
        <v>172</v>
      </c>
    </row>
    <row r="1337" spans="2:65" s="1" customFormat="1" ht="21.75" customHeight="1">
      <c r="B1337" s="33"/>
      <c r="C1337" s="179" t="s">
        <v>1861</v>
      </c>
      <c r="D1337" s="179" t="s">
        <v>836</v>
      </c>
      <c r="E1337" s="180" t="s">
        <v>1862</v>
      </c>
      <c r="F1337" s="181" t="s">
        <v>1863</v>
      </c>
      <c r="G1337" s="182" t="s">
        <v>177</v>
      </c>
      <c r="H1337" s="183">
        <v>142.34</v>
      </c>
      <c r="I1337" s="184"/>
      <c r="J1337" s="185">
        <f>ROUND(I1337*H1337,2)</f>
        <v>0</v>
      </c>
      <c r="K1337" s="181" t="s">
        <v>178</v>
      </c>
      <c r="L1337" s="186"/>
      <c r="M1337" s="187" t="s">
        <v>19</v>
      </c>
      <c r="N1337" s="188" t="s">
        <v>46</v>
      </c>
      <c r="P1337" s="140">
        <f>O1337*H1337</f>
        <v>0</v>
      </c>
      <c r="Q1337" s="140">
        <v>0</v>
      </c>
      <c r="R1337" s="140">
        <f>Q1337*H1337</f>
        <v>0</v>
      </c>
      <c r="S1337" s="140">
        <v>0</v>
      </c>
      <c r="T1337" s="140">
        <f>S1337*H1337</f>
        <v>0</v>
      </c>
      <c r="U1337" s="141" t="s">
        <v>19</v>
      </c>
      <c r="AR1337" s="142" t="s">
        <v>313</v>
      </c>
      <c r="AT1337" s="142" t="s">
        <v>836</v>
      </c>
      <c r="AU1337" s="142" t="s">
        <v>84</v>
      </c>
      <c r="AY1337" s="18" t="s">
        <v>172</v>
      </c>
      <c r="BE1337" s="143">
        <f>IF(N1337="základní",J1337,0)</f>
        <v>0</v>
      </c>
      <c r="BF1337" s="143">
        <f>IF(N1337="snížená",J1337,0)</f>
        <v>0</v>
      </c>
      <c r="BG1337" s="143">
        <f>IF(N1337="zákl. přenesená",J1337,0)</f>
        <v>0</v>
      </c>
      <c r="BH1337" s="143">
        <f>IF(N1337="sníž. přenesená",J1337,0)</f>
        <v>0</v>
      </c>
      <c r="BI1337" s="143">
        <f>IF(N1337="nulová",J1337,0)</f>
        <v>0</v>
      </c>
      <c r="BJ1337" s="18" t="s">
        <v>82</v>
      </c>
      <c r="BK1337" s="143">
        <f>ROUND(I1337*H1337,2)</f>
        <v>0</v>
      </c>
      <c r="BL1337" s="18" t="s">
        <v>220</v>
      </c>
      <c r="BM1337" s="142" t="s">
        <v>1864</v>
      </c>
    </row>
    <row r="1338" spans="2:65" s="13" customFormat="1">
      <c r="B1338" s="155"/>
      <c r="D1338" s="149" t="s">
        <v>182</v>
      </c>
      <c r="E1338" s="156" t="s">
        <v>19</v>
      </c>
      <c r="F1338" s="157" t="s">
        <v>1865</v>
      </c>
      <c r="H1338" s="158">
        <v>142.34</v>
      </c>
      <c r="I1338" s="159"/>
      <c r="L1338" s="155"/>
      <c r="M1338" s="160"/>
      <c r="U1338" s="161"/>
      <c r="AT1338" s="156" t="s">
        <v>182</v>
      </c>
      <c r="AU1338" s="156" t="s">
        <v>84</v>
      </c>
      <c r="AV1338" s="13" t="s">
        <v>84</v>
      </c>
      <c r="AW1338" s="13" t="s">
        <v>37</v>
      </c>
      <c r="AX1338" s="13" t="s">
        <v>75</v>
      </c>
      <c r="AY1338" s="156" t="s">
        <v>172</v>
      </c>
    </row>
    <row r="1339" spans="2:65" s="14" customFormat="1">
      <c r="B1339" s="162"/>
      <c r="D1339" s="149" t="s">
        <v>182</v>
      </c>
      <c r="E1339" s="163" t="s">
        <v>19</v>
      </c>
      <c r="F1339" s="164" t="s">
        <v>185</v>
      </c>
      <c r="H1339" s="165">
        <v>142.34</v>
      </c>
      <c r="I1339" s="166"/>
      <c r="L1339" s="162"/>
      <c r="M1339" s="167"/>
      <c r="U1339" s="168"/>
      <c r="AT1339" s="163" t="s">
        <v>182</v>
      </c>
      <c r="AU1339" s="163" t="s">
        <v>84</v>
      </c>
      <c r="AV1339" s="14" t="s">
        <v>179</v>
      </c>
      <c r="AW1339" s="14" t="s">
        <v>37</v>
      </c>
      <c r="AX1339" s="14" t="s">
        <v>82</v>
      </c>
      <c r="AY1339" s="163" t="s">
        <v>172</v>
      </c>
    </row>
    <row r="1340" spans="2:65" s="1" customFormat="1" ht="16.5" customHeight="1">
      <c r="B1340" s="33"/>
      <c r="C1340" s="179" t="s">
        <v>1368</v>
      </c>
      <c r="D1340" s="179" t="s">
        <v>836</v>
      </c>
      <c r="E1340" s="180" t="s">
        <v>1866</v>
      </c>
      <c r="F1340" s="181" t="s">
        <v>1867</v>
      </c>
      <c r="G1340" s="182" t="s">
        <v>177</v>
      </c>
      <c r="H1340" s="183">
        <v>85.14</v>
      </c>
      <c r="I1340" s="184"/>
      <c r="J1340" s="185">
        <f>ROUND(I1340*H1340,2)</f>
        <v>0</v>
      </c>
      <c r="K1340" s="181" t="s">
        <v>178</v>
      </c>
      <c r="L1340" s="186"/>
      <c r="M1340" s="187" t="s">
        <v>19</v>
      </c>
      <c r="N1340" s="188" t="s">
        <v>46</v>
      </c>
      <c r="P1340" s="140">
        <f>O1340*H1340</f>
        <v>0</v>
      </c>
      <c r="Q1340" s="140">
        <v>0</v>
      </c>
      <c r="R1340" s="140">
        <f>Q1340*H1340</f>
        <v>0</v>
      </c>
      <c r="S1340" s="140">
        <v>0</v>
      </c>
      <c r="T1340" s="140">
        <f>S1340*H1340</f>
        <v>0</v>
      </c>
      <c r="U1340" s="141" t="s">
        <v>19</v>
      </c>
      <c r="AR1340" s="142" t="s">
        <v>313</v>
      </c>
      <c r="AT1340" s="142" t="s">
        <v>836</v>
      </c>
      <c r="AU1340" s="142" t="s">
        <v>84</v>
      </c>
      <c r="AY1340" s="18" t="s">
        <v>172</v>
      </c>
      <c r="BE1340" s="143">
        <f>IF(N1340="základní",J1340,0)</f>
        <v>0</v>
      </c>
      <c r="BF1340" s="143">
        <f>IF(N1340="snížená",J1340,0)</f>
        <v>0</v>
      </c>
      <c r="BG1340" s="143">
        <f>IF(N1340="zákl. přenesená",J1340,0)</f>
        <v>0</v>
      </c>
      <c r="BH1340" s="143">
        <f>IF(N1340="sníž. přenesená",J1340,0)</f>
        <v>0</v>
      </c>
      <c r="BI1340" s="143">
        <f>IF(N1340="nulová",J1340,0)</f>
        <v>0</v>
      </c>
      <c r="BJ1340" s="18" t="s">
        <v>82</v>
      </c>
      <c r="BK1340" s="143">
        <f>ROUND(I1340*H1340,2)</f>
        <v>0</v>
      </c>
      <c r="BL1340" s="18" t="s">
        <v>220</v>
      </c>
      <c r="BM1340" s="142" t="s">
        <v>1868</v>
      </c>
    </row>
    <row r="1341" spans="2:65" s="13" customFormat="1">
      <c r="B1341" s="155"/>
      <c r="D1341" s="149" t="s">
        <v>182</v>
      </c>
      <c r="E1341" s="156" t="s">
        <v>19</v>
      </c>
      <c r="F1341" s="157" t="s">
        <v>1869</v>
      </c>
      <c r="H1341" s="158">
        <v>85.14</v>
      </c>
      <c r="I1341" s="159"/>
      <c r="L1341" s="155"/>
      <c r="M1341" s="160"/>
      <c r="U1341" s="161"/>
      <c r="AT1341" s="156" t="s">
        <v>182</v>
      </c>
      <c r="AU1341" s="156" t="s">
        <v>84</v>
      </c>
      <c r="AV1341" s="13" t="s">
        <v>84</v>
      </c>
      <c r="AW1341" s="13" t="s">
        <v>37</v>
      </c>
      <c r="AX1341" s="13" t="s">
        <v>75</v>
      </c>
      <c r="AY1341" s="156" t="s">
        <v>172</v>
      </c>
    </row>
    <row r="1342" spans="2:65" s="14" customFormat="1">
      <c r="B1342" s="162"/>
      <c r="D1342" s="149" t="s">
        <v>182</v>
      </c>
      <c r="E1342" s="163" t="s">
        <v>19</v>
      </c>
      <c r="F1342" s="164" t="s">
        <v>185</v>
      </c>
      <c r="H1342" s="165">
        <v>85.14</v>
      </c>
      <c r="I1342" s="166"/>
      <c r="L1342" s="162"/>
      <c r="M1342" s="167"/>
      <c r="U1342" s="168"/>
      <c r="AT1342" s="163" t="s">
        <v>182</v>
      </c>
      <c r="AU1342" s="163" t="s">
        <v>84</v>
      </c>
      <c r="AV1342" s="14" t="s">
        <v>179</v>
      </c>
      <c r="AW1342" s="14" t="s">
        <v>37</v>
      </c>
      <c r="AX1342" s="14" t="s">
        <v>82</v>
      </c>
      <c r="AY1342" s="163" t="s">
        <v>172</v>
      </c>
    </row>
    <row r="1343" spans="2:65" s="1" customFormat="1" ht="16.5" customHeight="1">
      <c r="B1343" s="33"/>
      <c r="C1343" s="179" t="s">
        <v>1870</v>
      </c>
      <c r="D1343" s="179" t="s">
        <v>836</v>
      </c>
      <c r="E1343" s="180" t="s">
        <v>1871</v>
      </c>
      <c r="F1343" s="181" t="s">
        <v>1872</v>
      </c>
      <c r="G1343" s="182" t="s">
        <v>177</v>
      </c>
      <c r="H1343" s="183">
        <v>152.79</v>
      </c>
      <c r="I1343" s="184"/>
      <c r="J1343" s="185">
        <f>ROUND(I1343*H1343,2)</f>
        <v>0</v>
      </c>
      <c r="K1343" s="181" t="s">
        <v>178</v>
      </c>
      <c r="L1343" s="186"/>
      <c r="M1343" s="187" t="s">
        <v>19</v>
      </c>
      <c r="N1343" s="188" t="s">
        <v>46</v>
      </c>
      <c r="P1343" s="140">
        <f>O1343*H1343</f>
        <v>0</v>
      </c>
      <c r="Q1343" s="140">
        <v>0</v>
      </c>
      <c r="R1343" s="140">
        <f>Q1343*H1343</f>
        <v>0</v>
      </c>
      <c r="S1343" s="140">
        <v>0</v>
      </c>
      <c r="T1343" s="140">
        <f>S1343*H1343</f>
        <v>0</v>
      </c>
      <c r="U1343" s="141" t="s">
        <v>19</v>
      </c>
      <c r="AR1343" s="142" t="s">
        <v>313</v>
      </c>
      <c r="AT1343" s="142" t="s">
        <v>836</v>
      </c>
      <c r="AU1343" s="142" t="s">
        <v>84</v>
      </c>
      <c r="AY1343" s="18" t="s">
        <v>172</v>
      </c>
      <c r="BE1343" s="143">
        <f>IF(N1343="základní",J1343,0)</f>
        <v>0</v>
      </c>
      <c r="BF1343" s="143">
        <f>IF(N1343="snížená",J1343,0)</f>
        <v>0</v>
      </c>
      <c r="BG1343" s="143">
        <f>IF(N1343="zákl. přenesená",J1343,0)</f>
        <v>0</v>
      </c>
      <c r="BH1343" s="143">
        <f>IF(N1343="sníž. přenesená",J1343,0)</f>
        <v>0</v>
      </c>
      <c r="BI1343" s="143">
        <f>IF(N1343="nulová",J1343,0)</f>
        <v>0</v>
      </c>
      <c r="BJ1343" s="18" t="s">
        <v>82</v>
      </c>
      <c r="BK1343" s="143">
        <f>ROUND(I1343*H1343,2)</f>
        <v>0</v>
      </c>
      <c r="BL1343" s="18" t="s">
        <v>220</v>
      </c>
      <c r="BM1343" s="142" t="s">
        <v>1873</v>
      </c>
    </row>
    <row r="1344" spans="2:65" s="13" customFormat="1">
      <c r="B1344" s="155"/>
      <c r="D1344" s="149" t="s">
        <v>182</v>
      </c>
      <c r="E1344" s="156" t="s">
        <v>19</v>
      </c>
      <c r="F1344" s="157" t="s">
        <v>1874</v>
      </c>
      <c r="H1344" s="158">
        <v>152.79</v>
      </c>
      <c r="I1344" s="159"/>
      <c r="L1344" s="155"/>
      <c r="M1344" s="160"/>
      <c r="U1344" s="161"/>
      <c r="AT1344" s="156" t="s">
        <v>182</v>
      </c>
      <c r="AU1344" s="156" t="s">
        <v>84</v>
      </c>
      <c r="AV1344" s="13" t="s">
        <v>84</v>
      </c>
      <c r="AW1344" s="13" t="s">
        <v>37</v>
      </c>
      <c r="AX1344" s="13" t="s">
        <v>75</v>
      </c>
      <c r="AY1344" s="156" t="s">
        <v>172</v>
      </c>
    </row>
    <row r="1345" spans="2:65" s="14" customFormat="1">
      <c r="B1345" s="162"/>
      <c r="D1345" s="149" t="s">
        <v>182</v>
      </c>
      <c r="E1345" s="163" t="s">
        <v>19</v>
      </c>
      <c r="F1345" s="164" t="s">
        <v>185</v>
      </c>
      <c r="H1345" s="165">
        <v>152.79</v>
      </c>
      <c r="I1345" s="166"/>
      <c r="L1345" s="162"/>
      <c r="M1345" s="167"/>
      <c r="U1345" s="168"/>
      <c r="AT1345" s="163" t="s">
        <v>182</v>
      </c>
      <c r="AU1345" s="163" t="s">
        <v>84</v>
      </c>
      <c r="AV1345" s="14" t="s">
        <v>179</v>
      </c>
      <c r="AW1345" s="14" t="s">
        <v>37</v>
      </c>
      <c r="AX1345" s="14" t="s">
        <v>82</v>
      </c>
      <c r="AY1345" s="163" t="s">
        <v>172</v>
      </c>
    </row>
    <row r="1346" spans="2:65" s="1" customFormat="1" ht="24.2" customHeight="1">
      <c r="B1346" s="33"/>
      <c r="C1346" s="131" t="s">
        <v>1377</v>
      </c>
      <c r="D1346" s="131" t="s">
        <v>174</v>
      </c>
      <c r="E1346" s="132" t="s">
        <v>1875</v>
      </c>
      <c r="F1346" s="133" t="s">
        <v>1876</v>
      </c>
      <c r="G1346" s="134" t="s">
        <v>177</v>
      </c>
      <c r="H1346" s="135">
        <v>711.7</v>
      </c>
      <c r="I1346" s="136"/>
      <c r="J1346" s="137">
        <f>ROUND(I1346*H1346,2)</f>
        <v>0</v>
      </c>
      <c r="K1346" s="133" t="s">
        <v>178</v>
      </c>
      <c r="L1346" s="33"/>
      <c r="M1346" s="138" t="s">
        <v>19</v>
      </c>
      <c r="N1346" s="139" t="s">
        <v>46</v>
      </c>
      <c r="P1346" s="140">
        <f>O1346*H1346</f>
        <v>0</v>
      </c>
      <c r="Q1346" s="140">
        <v>0</v>
      </c>
      <c r="R1346" s="140">
        <f>Q1346*H1346</f>
        <v>0</v>
      </c>
      <c r="S1346" s="140">
        <v>0</v>
      </c>
      <c r="T1346" s="140">
        <f>S1346*H1346</f>
        <v>0</v>
      </c>
      <c r="U1346" s="141" t="s">
        <v>19</v>
      </c>
      <c r="AR1346" s="142" t="s">
        <v>220</v>
      </c>
      <c r="AT1346" s="142" t="s">
        <v>174</v>
      </c>
      <c r="AU1346" s="142" t="s">
        <v>84</v>
      </c>
      <c r="AY1346" s="18" t="s">
        <v>172</v>
      </c>
      <c r="BE1346" s="143">
        <f>IF(N1346="základní",J1346,0)</f>
        <v>0</v>
      </c>
      <c r="BF1346" s="143">
        <f>IF(N1346="snížená",J1346,0)</f>
        <v>0</v>
      </c>
      <c r="BG1346" s="143">
        <f>IF(N1346="zákl. přenesená",J1346,0)</f>
        <v>0</v>
      </c>
      <c r="BH1346" s="143">
        <f>IF(N1346="sníž. přenesená",J1346,0)</f>
        <v>0</v>
      </c>
      <c r="BI1346" s="143">
        <f>IF(N1346="nulová",J1346,0)</f>
        <v>0</v>
      </c>
      <c r="BJ1346" s="18" t="s">
        <v>82</v>
      </c>
      <c r="BK1346" s="143">
        <f>ROUND(I1346*H1346,2)</f>
        <v>0</v>
      </c>
      <c r="BL1346" s="18" t="s">
        <v>220</v>
      </c>
      <c r="BM1346" s="142" t="s">
        <v>1877</v>
      </c>
    </row>
    <row r="1347" spans="2:65" s="1" customFormat="1">
      <c r="B1347" s="33"/>
      <c r="D1347" s="144" t="s">
        <v>180</v>
      </c>
      <c r="F1347" s="145" t="s">
        <v>1878</v>
      </c>
      <c r="I1347" s="146"/>
      <c r="L1347" s="33"/>
      <c r="M1347" s="147"/>
      <c r="U1347" s="54"/>
      <c r="AT1347" s="18" t="s">
        <v>180</v>
      </c>
      <c r="AU1347" s="18" t="s">
        <v>84</v>
      </c>
    </row>
    <row r="1348" spans="2:65" s="12" customFormat="1">
      <c r="B1348" s="148"/>
      <c r="D1348" s="149" t="s">
        <v>182</v>
      </c>
      <c r="E1348" s="150" t="s">
        <v>19</v>
      </c>
      <c r="F1348" s="151" t="s">
        <v>1719</v>
      </c>
      <c r="H1348" s="150" t="s">
        <v>19</v>
      </c>
      <c r="I1348" s="152"/>
      <c r="L1348" s="148"/>
      <c r="M1348" s="153"/>
      <c r="U1348" s="154"/>
      <c r="AT1348" s="150" t="s">
        <v>182</v>
      </c>
      <c r="AU1348" s="150" t="s">
        <v>84</v>
      </c>
      <c r="AV1348" s="12" t="s">
        <v>82</v>
      </c>
      <c r="AW1348" s="12" t="s">
        <v>37</v>
      </c>
      <c r="AX1348" s="12" t="s">
        <v>75</v>
      </c>
      <c r="AY1348" s="150" t="s">
        <v>172</v>
      </c>
    </row>
    <row r="1349" spans="2:65" s="12" customFormat="1">
      <c r="B1349" s="148"/>
      <c r="D1349" s="149" t="s">
        <v>182</v>
      </c>
      <c r="E1349" s="150" t="s">
        <v>19</v>
      </c>
      <c r="F1349" s="151" t="s">
        <v>1720</v>
      </c>
      <c r="H1349" s="150" t="s">
        <v>19</v>
      </c>
      <c r="I1349" s="152"/>
      <c r="L1349" s="148"/>
      <c r="M1349" s="153"/>
      <c r="U1349" s="154"/>
      <c r="AT1349" s="150" t="s">
        <v>182</v>
      </c>
      <c r="AU1349" s="150" t="s">
        <v>84</v>
      </c>
      <c r="AV1349" s="12" t="s">
        <v>82</v>
      </c>
      <c r="AW1349" s="12" t="s">
        <v>37</v>
      </c>
      <c r="AX1349" s="12" t="s">
        <v>75</v>
      </c>
      <c r="AY1349" s="150" t="s">
        <v>172</v>
      </c>
    </row>
    <row r="1350" spans="2:65" s="13" customFormat="1">
      <c r="B1350" s="155"/>
      <c r="D1350" s="149" t="s">
        <v>182</v>
      </c>
      <c r="E1350" s="156" t="s">
        <v>19</v>
      </c>
      <c r="F1350" s="157" t="s">
        <v>1721</v>
      </c>
      <c r="H1350" s="158">
        <v>488.1</v>
      </c>
      <c r="I1350" s="159"/>
      <c r="L1350" s="155"/>
      <c r="M1350" s="160"/>
      <c r="U1350" s="161"/>
      <c r="AT1350" s="156" t="s">
        <v>182</v>
      </c>
      <c r="AU1350" s="156" t="s">
        <v>84</v>
      </c>
      <c r="AV1350" s="13" t="s">
        <v>84</v>
      </c>
      <c r="AW1350" s="13" t="s">
        <v>37</v>
      </c>
      <c r="AX1350" s="13" t="s">
        <v>75</v>
      </c>
      <c r="AY1350" s="156" t="s">
        <v>172</v>
      </c>
    </row>
    <row r="1351" spans="2:65" s="15" customFormat="1">
      <c r="B1351" s="169"/>
      <c r="D1351" s="149" t="s">
        <v>182</v>
      </c>
      <c r="E1351" s="170" t="s">
        <v>19</v>
      </c>
      <c r="F1351" s="171" t="s">
        <v>248</v>
      </c>
      <c r="H1351" s="172">
        <v>488.1</v>
      </c>
      <c r="I1351" s="173"/>
      <c r="L1351" s="169"/>
      <c r="M1351" s="174"/>
      <c r="U1351" s="175"/>
      <c r="AT1351" s="170" t="s">
        <v>182</v>
      </c>
      <c r="AU1351" s="170" t="s">
        <v>84</v>
      </c>
      <c r="AV1351" s="15" t="s">
        <v>92</v>
      </c>
      <c r="AW1351" s="15" t="s">
        <v>37</v>
      </c>
      <c r="AX1351" s="15" t="s">
        <v>75</v>
      </c>
      <c r="AY1351" s="170" t="s">
        <v>172</v>
      </c>
    </row>
    <row r="1352" spans="2:65" s="12" customFormat="1">
      <c r="B1352" s="148"/>
      <c r="D1352" s="149" t="s">
        <v>182</v>
      </c>
      <c r="E1352" s="150" t="s">
        <v>19</v>
      </c>
      <c r="F1352" s="151" t="s">
        <v>1726</v>
      </c>
      <c r="H1352" s="150" t="s">
        <v>19</v>
      </c>
      <c r="I1352" s="152"/>
      <c r="L1352" s="148"/>
      <c r="M1352" s="153"/>
      <c r="U1352" s="154"/>
      <c r="AT1352" s="150" t="s">
        <v>182</v>
      </c>
      <c r="AU1352" s="150" t="s">
        <v>84</v>
      </c>
      <c r="AV1352" s="12" t="s">
        <v>82</v>
      </c>
      <c r="AW1352" s="12" t="s">
        <v>37</v>
      </c>
      <c r="AX1352" s="12" t="s">
        <v>75</v>
      </c>
      <c r="AY1352" s="150" t="s">
        <v>172</v>
      </c>
    </row>
    <row r="1353" spans="2:65" s="13" customFormat="1">
      <c r="B1353" s="155"/>
      <c r="D1353" s="149" t="s">
        <v>182</v>
      </c>
      <c r="E1353" s="156" t="s">
        <v>19</v>
      </c>
      <c r="F1353" s="157" t="s">
        <v>1037</v>
      </c>
      <c r="H1353" s="158">
        <v>5.5</v>
      </c>
      <c r="I1353" s="159"/>
      <c r="L1353" s="155"/>
      <c r="M1353" s="160"/>
      <c r="U1353" s="161"/>
      <c r="AT1353" s="156" t="s">
        <v>182</v>
      </c>
      <c r="AU1353" s="156" t="s">
        <v>84</v>
      </c>
      <c r="AV1353" s="13" t="s">
        <v>84</v>
      </c>
      <c r="AW1353" s="13" t="s">
        <v>37</v>
      </c>
      <c r="AX1353" s="13" t="s">
        <v>75</v>
      </c>
      <c r="AY1353" s="156" t="s">
        <v>172</v>
      </c>
    </row>
    <row r="1354" spans="2:65" s="15" customFormat="1">
      <c r="B1354" s="169"/>
      <c r="D1354" s="149" t="s">
        <v>182</v>
      </c>
      <c r="E1354" s="170" t="s">
        <v>19</v>
      </c>
      <c r="F1354" s="171" t="s">
        <v>248</v>
      </c>
      <c r="H1354" s="172">
        <v>5.5</v>
      </c>
      <c r="I1354" s="173"/>
      <c r="L1354" s="169"/>
      <c r="M1354" s="174"/>
      <c r="U1354" s="175"/>
      <c r="AT1354" s="170" t="s">
        <v>182</v>
      </c>
      <c r="AU1354" s="170" t="s">
        <v>84</v>
      </c>
      <c r="AV1354" s="15" t="s">
        <v>92</v>
      </c>
      <c r="AW1354" s="15" t="s">
        <v>37</v>
      </c>
      <c r="AX1354" s="15" t="s">
        <v>75</v>
      </c>
      <c r="AY1354" s="170" t="s">
        <v>172</v>
      </c>
    </row>
    <row r="1355" spans="2:65" s="12" customFormat="1">
      <c r="B1355" s="148"/>
      <c r="D1355" s="149" t="s">
        <v>182</v>
      </c>
      <c r="E1355" s="150" t="s">
        <v>19</v>
      </c>
      <c r="F1355" s="151" t="s">
        <v>1879</v>
      </c>
      <c r="H1355" s="150" t="s">
        <v>19</v>
      </c>
      <c r="I1355" s="152"/>
      <c r="L1355" s="148"/>
      <c r="M1355" s="153"/>
      <c r="U1355" s="154"/>
      <c r="AT1355" s="150" t="s">
        <v>182</v>
      </c>
      <c r="AU1355" s="150" t="s">
        <v>84</v>
      </c>
      <c r="AV1355" s="12" t="s">
        <v>82</v>
      </c>
      <c r="AW1355" s="12" t="s">
        <v>37</v>
      </c>
      <c r="AX1355" s="12" t="s">
        <v>75</v>
      </c>
      <c r="AY1355" s="150" t="s">
        <v>172</v>
      </c>
    </row>
    <row r="1356" spans="2:65" s="12" customFormat="1">
      <c r="B1356" s="148"/>
      <c r="D1356" s="149" t="s">
        <v>182</v>
      </c>
      <c r="E1356" s="150" t="s">
        <v>19</v>
      </c>
      <c r="F1356" s="151" t="s">
        <v>1722</v>
      </c>
      <c r="H1356" s="150" t="s">
        <v>19</v>
      </c>
      <c r="I1356" s="152"/>
      <c r="L1356" s="148"/>
      <c r="M1356" s="153"/>
      <c r="U1356" s="154"/>
      <c r="AT1356" s="150" t="s">
        <v>182</v>
      </c>
      <c r="AU1356" s="150" t="s">
        <v>84</v>
      </c>
      <c r="AV1356" s="12" t="s">
        <v>82</v>
      </c>
      <c r="AW1356" s="12" t="s">
        <v>37</v>
      </c>
      <c r="AX1356" s="12" t="s">
        <v>75</v>
      </c>
      <c r="AY1356" s="150" t="s">
        <v>172</v>
      </c>
    </row>
    <row r="1357" spans="2:65" s="13" customFormat="1">
      <c r="B1357" s="155"/>
      <c r="D1357" s="149" t="s">
        <v>182</v>
      </c>
      <c r="E1357" s="156" t="s">
        <v>19</v>
      </c>
      <c r="F1357" s="157" t="s">
        <v>1723</v>
      </c>
      <c r="H1357" s="158">
        <v>84.6</v>
      </c>
      <c r="I1357" s="159"/>
      <c r="L1357" s="155"/>
      <c r="M1357" s="160"/>
      <c r="U1357" s="161"/>
      <c r="AT1357" s="156" t="s">
        <v>182</v>
      </c>
      <c r="AU1357" s="156" t="s">
        <v>84</v>
      </c>
      <c r="AV1357" s="13" t="s">
        <v>84</v>
      </c>
      <c r="AW1357" s="13" t="s">
        <v>37</v>
      </c>
      <c r="AX1357" s="13" t="s">
        <v>75</v>
      </c>
      <c r="AY1357" s="156" t="s">
        <v>172</v>
      </c>
    </row>
    <row r="1358" spans="2:65" s="15" customFormat="1">
      <c r="B1358" s="169"/>
      <c r="D1358" s="149" t="s">
        <v>182</v>
      </c>
      <c r="E1358" s="170" t="s">
        <v>19</v>
      </c>
      <c r="F1358" s="171" t="s">
        <v>248</v>
      </c>
      <c r="H1358" s="172">
        <v>84.6</v>
      </c>
      <c r="I1358" s="173"/>
      <c r="L1358" s="169"/>
      <c r="M1358" s="174"/>
      <c r="U1358" s="175"/>
      <c r="AT1358" s="170" t="s">
        <v>182</v>
      </c>
      <c r="AU1358" s="170" t="s">
        <v>84</v>
      </c>
      <c r="AV1358" s="15" t="s">
        <v>92</v>
      </c>
      <c r="AW1358" s="15" t="s">
        <v>37</v>
      </c>
      <c r="AX1358" s="15" t="s">
        <v>75</v>
      </c>
      <c r="AY1358" s="170" t="s">
        <v>172</v>
      </c>
    </row>
    <row r="1359" spans="2:65" s="12" customFormat="1">
      <c r="B1359" s="148"/>
      <c r="D1359" s="149" t="s">
        <v>182</v>
      </c>
      <c r="E1359" s="150" t="s">
        <v>19</v>
      </c>
      <c r="F1359" s="151" t="s">
        <v>1724</v>
      </c>
      <c r="H1359" s="150" t="s">
        <v>19</v>
      </c>
      <c r="I1359" s="152"/>
      <c r="L1359" s="148"/>
      <c r="M1359" s="153"/>
      <c r="U1359" s="154"/>
      <c r="AT1359" s="150" t="s">
        <v>182</v>
      </c>
      <c r="AU1359" s="150" t="s">
        <v>84</v>
      </c>
      <c r="AV1359" s="12" t="s">
        <v>82</v>
      </c>
      <c r="AW1359" s="12" t="s">
        <v>37</v>
      </c>
      <c r="AX1359" s="12" t="s">
        <v>75</v>
      </c>
      <c r="AY1359" s="150" t="s">
        <v>172</v>
      </c>
    </row>
    <row r="1360" spans="2:65" s="13" customFormat="1">
      <c r="B1360" s="155"/>
      <c r="D1360" s="149" t="s">
        <v>182</v>
      </c>
      <c r="E1360" s="156" t="s">
        <v>19</v>
      </c>
      <c r="F1360" s="157" t="s">
        <v>1725</v>
      </c>
      <c r="H1360" s="158">
        <v>125.4</v>
      </c>
      <c r="I1360" s="159"/>
      <c r="L1360" s="155"/>
      <c r="M1360" s="160"/>
      <c r="U1360" s="161"/>
      <c r="AT1360" s="156" t="s">
        <v>182</v>
      </c>
      <c r="AU1360" s="156" t="s">
        <v>84</v>
      </c>
      <c r="AV1360" s="13" t="s">
        <v>84</v>
      </c>
      <c r="AW1360" s="13" t="s">
        <v>37</v>
      </c>
      <c r="AX1360" s="13" t="s">
        <v>75</v>
      </c>
      <c r="AY1360" s="156" t="s">
        <v>172</v>
      </c>
    </row>
    <row r="1361" spans="2:65" s="15" customFormat="1">
      <c r="B1361" s="169"/>
      <c r="D1361" s="149" t="s">
        <v>182</v>
      </c>
      <c r="E1361" s="170" t="s">
        <v>19</v>
      </c>
      <c r="F1361" s="171" t="s">
        <v>248</v>
      </c>
      <c r="H1361" s="172">
        <v>125.4</v>
      </c>
      <c r="I1361" s="173"/>
      <c r="L1361" s="169"/>
      <c r="M1361" s="174"/>
      <c r="U1361" s="175"/>
      <c r="AT1361" s="170" t="s">
        <v>182</v>
      </c>
      <c r="AU1361" s="170" t="s">
        <v>84</v>
      </c>
      <c r="AV1361" s="15" t="s">
        <v>92</v>
      </c>
      <c r="AW1361" s="15" t="s">
        <v>37</v>
      </c>
      <c r="AX1361" s="15" t="s">
        <v>75</v>
      </c>
      <c r="AY1361" s="170" t="s">
        <v>172</v>
      </c>
    </row>
    <row r="1362" spans="2:65" s="12" customFormat="1">
      <c r="B1362" s="148"/>
      <c r="D1362" s="149" t="s">
        <v>182</v>
      </c>
      <c r="E1362" s="150" t="s">
        <v>19</v>
      </c>
      <c r="F1362" s="151" t="s">
        <v>1200</v>
      </c>
      <c r="H1362" s="150" t="s">
        <v>19</v>
      </c>
      <c r="I1362" s="152"/>
      <c r="L1362" s="148"/>
      <c r="M1362" s="153"/>
      <c r="U1362" s="154"/>
      <c r="AT1362" s="150" t="s">
        <v>182</v>
      </c>
      <c r="AU1362" s="150" t="s">
        <v>84</v>
      </c>
      <c r="AV1362" s="12" t="s">
        <v>82</v>
      </c>
      <c r="AW1362" s="12" t="s">
        <v>37</v>
      </c>
      <c r="AX1362" s="12" t="s">
        <v>75</v>
      </c>
      <c r="AY1362" s="150" t="s">
        <v>172</v>
      </c>
    </row>
    <row r="1363" spans="2:65" s="13" customFormat="1">
      <c r="B1363" s="155"/>
      <c r="D1363" s="149" t="s">
        <v>182</v>
      </c>
      <c r="E1363" s="156" t="s">
        <v>19</v>
      </c>
      <c r="F1363" s="157" t="s">
        <v>1727</v>
      </c>
      <c r="H1363" s="158">
        <v>8.1</v>
      </c>
      <c r="I1363" s="159"/>
      <c r="L1363" s="155"/>
      <c r="M1363" s="160"/>
      <c r="U1363" s="161"/>
      <c r="AT1363" s="156" t="s">
        <v>182</v>
      </c>
      <c r="AU1363" s="156" t="s">
        <v>84</v>
      </c>
      <c r="AV1363" s="13" t="s">
        <v>84</v>
      </c>
      <c r="AW1363" s="13" t="s">
        <v>37</v>
      </c>
      <c r="AX1363" s="13" t="s">
        <v>75</v>
      </c>
      <c r="AY1363" s="156" t="s">
        <v>172</v>
      </c>
    </row>
    <row r="1364" spans="2:65" s="15" customFormat="1">
      <c r="B1364" s="169"/>
      <c r="D1364" s="149" t="s">
        <v>182</v>
      </c>
      <c r="E1364" s="170" t="s">
        <v>19</v>
      </c>
      <c r="F1364" s="171" t="s">
        <v>248</v>
      </c>
      <c r="H1364" s="172">
        <v>8.1</v>
      </c>
      <c r="I1364" s="173"/>
      <c r="L1364" s="169"/>
      <c r="M1364" s="174"/>
      <c r="U1364" s="175"/>
      <c r="AT1364" s="170" t="s">
        <v>182</v>
      </c>
      <c r="AU1364" s="170" t="s">
        <v>84</v>
      </c>
      <c r="AV1364" s="15" t="s">
        <v>92</v>
      </c>
      <c r="AW1364" s="15" t="s">
        <v>37</v>
      </c>
      <c r="AX1364" s="15" t="s">
        <v>75</v>
      </c>
      <c r="AY1364" s="170" t="s">
        <v>172</v>
      </c>
    </row>
    <row r="1365" spans="2:65" s="14" customFormat="1">
      <c r="B1365" s="162"/>
      <c r="D1365" s="149" t="s">
        <v>182</v>
      </c>
      <c r="E1365" s="163" t="s">
        <v>19</v>
      </c>
      <c r="F1365" s="164" t="s">
        <v>185</v>
      </c>
      <c r="H1365" s="165">
        <v>711.7</v>
      </c>
      <c r="I1365" s="166"/>
      <c r="L1365" s="162"/>
      <c r="M1365" s="167"/>
      <c r="U1365" s="168"/>
      <c r="AT1365" s="163" t="s">
        <v>182</v>
      </c>
      <c r="AU1365" s="163" t="s">
        <v>84</v>
      </c>
      <c r="AV1365" s="14" t="s">
        <v>179</v>
      </c>
      <c r="AW1365" s="14" t="s">
        <v>37</v>
      </c>
      <c r="AX1365" s="14" t="s">
        <v>82</v>
      </c>
      <c r="AY1365" s="163" t="s">
        <v>172</v>
      </c>
    </row>
    <row r="1366" spans="2:65" s="1" customFormat="1" ht="16.5" customHeight="1">
      <c r="B1366" s="33"/>
      <c r="C1366" s="179" t="s">
        <v>1880</v>
      </c>
      <c r="D1366" s="179" t="s">
        <v>836</v>
      </c>
      <c r="E1366" s="180" t="s">
        <v>1881</v>
      </c>
      <c r="F1366" s="181" t="s">
        <v>1882</v>
      </c>
      <c r="G1366" s="182" t="s">
        <v>177</v>
      </c>
      <c r="H1366" s="183">
        <v>1451.8679999999999</v>
      </c>
      <c r="I1366" s="184"/>
      <c r="J1366" s="185">
        <f>ROUND(I1366*H1366,2)</f>
        <v>0</v>
      </c>
      <c r="K1366" s="181" t="s">
        <v>178</v>
      </c>
      <c r="L1366" s="186"/>
      <c r="M1366" s="187" t="s">
        <v>19</v>
      </c>
      <c r="N1366" s="188" t="s">
        <v>46</v>
      </c>
      <c r="P1366" s="140">
        <f>O1366*H1366</f>
        <v>0</v>
      </c>
      <c r="Q1366" s="140">
        <v>0</v>
      </c>
      <c r="R1366" s="140">
        <f>Q1366*H1366</f>
        <v>0</v>
      </c>
      <c r="S1366" s="140">
        <v>0</v>
      </c>
      <c r="T1366" s="140">
        <f>S1366*H1366</f>
        <v>0</v>
      </c>
      <c r="U1366" s="141" t="s">
        <v>19</v>
      </c>
      <c r="AR1366" s="142" t="s">
        <v>313</v>
      </c>
      <c r="AT1366" s="142" t="s">
        <v>836</v>
      </c>
      <c r="AU1366" s="142" t="s">
        <v>84</v>
      </c>
      <c r="AY1366" s="18" t="s">
        <v>172</v>
      </c>
      <c r="BE1366" s="143">
        <f>IF(N1366="základní",J1366,0)</f>
        <v>0</v>
      </c>
      <c r="BF1366" s="143">
        <f>IF(N1366="snížená",J1366,0)</f>
        <v>0</v>
      </c>
      <c r="BG1366" s="143">
        <f>IF(N1366="zákl. přenesená",J1366,0)</f>
        <v>0</v>
      </c>
      <c r="BH1366" s="143">
        <f>IF(N1366="sníž. přenesená",J1366,0)</f>
        <v>0</v>
      </c>
      <c r="BI1366" s="143">
        <f>IF(N1366="nulová",J1366,0)</f>
        <v>0</v>
      </c>
      <c r="BJ1366" s="18" t="s">
        <v>82</v>
      </c>
      <c r="BK1366" s="143">
        <f>ROUND(I1366*H1366,2)</f>
        <v>0</v>
      </c>
      <c r="BL1366" s="18" t="s">
        <v>220</v>
      </c>
      <c r="BM1366" s="142" t="s">
        <v>1883</v>
      </c>
    </row>
    <row r="1367" spans="2:65" s="13" customFormat="1">
      <c r="B1367" s="155"/>
      <c r="D1367" s="149" t="s">
        <v>182</v>
      </c>
      <c r="E1367" s="156" t="s">
        <v>19</v>
      </c>
      <c r="F1367" s="157" t="s">
        <v>1884</v>
      </c>
      <c r="H1367" s="158">
        <v>1451.8679999999999</v>
      </c>
      <c r="I1367" s="159"/>
      <c r="L1367" s="155"/>
      <c r="M1367" s="160"/>
      <c r="U1367" s="161"/>
      <c r="AT1367" s="156" t="s">
        <v>182</v>
      </c>
      <c r="AU1367" s="156" t="s">
        <v>84</v>
      </c>
      <c r="AV1367" s="13" t="s">
        <v>84</v>
      </c>
      <c r="AW1367" s="13" t="s">
        <v>37</v>
      </c>
      <c r="AX1367" s="13" t="s">
        <v>75</v>
      </c>
      <c r="AY1367" s="156" t="s">
        <v>172</v>
      </c>
    </row>
    <row r="1368" spans="2:65" s="14" customFormat="1">
      <c r="B1368" s="162"/>
      <c r="D1368" s="149" t="s">
        <v>182</v>
      </c>
      <c r="E1368" s="163" t="s">
        <v>19</v>
      </c>
      <c r="F1368" s="164" t="s">
        <v>185</v>
      </c>
      <c r="H1368" s="165">
        <v>1451.8679999999999</v>
      </c>
      <c r="I1368" s="166"/>
      <c r="L1368" s="162"/>
      <c r="M1368" s="167"/>
      <c r="U1368" s="168"/>
      <c r="AT1368" s="163" t="s">
        <v>182</v>
      </c>
      <c r="AU1368" s="163" t="s">
        <v>84</v>
      </c>
      <c r="AV1368" s="14" t="s">
        <v>179</v>
      </c>
      <c r="AW1368" s="14" t="s">
        <v>37</v>
      </c>
      <c r="AX1368" s="14" t="s">
        <v>82</v>
      </c>
      <c r="AY1368" s="163" t="s">
        <v>172</v>
      </c>
    </row>
    <row r="1369" spans="2:65" s="1" customFormat="1" ht="16.5" customHeight="1">
      <c r="B1369" s="33"/>
      <c r="C1369" s="179" t="s">
        <v>1383</v>
      </c>
      <c r="D1369" s="179" t="s">
        <v>836</v>
      </c>
      <c r="E1369" s="180" t="s">
        <v>1885</v>
      </c>
      <c r="F1369" s="181" t="s">
        <v>1886</v>
      </c>
      <c r="G1369" s="182" t="s">
        <v>177</v>
      </c>
      <c r="H1369" s="183">
        <v>32.185000000000002</v>
      </c>
      <c r="I1369" s="184"/>
      <c r="J1369" s="185">
        <f>ROUND(I1369*H1369,2)</f>
        <v>0</v>
      </c>
      <c r="K1369" s="181" t="s">
        <v>178</v>
      </c>
      <c r="L1369" s="186"/>
      <c r="M1369" s="187" t="s">
        <v>19</v>
      </c>
      <c r="N1369" s="188" t="s">
        <v>46</v>
      </c>
      <c r="P1369" s="140">
        <f>O1369*H1369</f>
        <v>0</v>
      </c>
      <c r="Q1369" s="140">
        <v>0</v>
      </c>
      <c r="R1369" s="140">
        <f>Q1369*H1369</f>
        <v>0</v>
      </c>
      <c r="S1369" s="140">
        <v>0</v>
      </c>
      <c r="T1369" s="140">
        <f>S1369*H1369</f>
        <v>0</v>
      </c>
      <c r="U1369" s="141" t="s">
        <v>19</v>
      </c>
      <c r="AR1369" s="142" t="s">
        <v>313</v>
      </c>
      <c r="AT1369" s="142" t="s">
        <v>836</v>
      </c>
      <c r="AU1369" s="142" t="s">
        <v>84</v>
      </c>
      <c r="AY1369" s="18" t="s">
        <v>172</v>
      </c>
      <c r="BE1369" s="143">
        <f>IF(N1369="základní",J1369,0)</f>
        <v>0</v>
      </c>
      <c r="BF1369" s="143">
        <f>IF(N1369="snížená",J1369,0)</f>
        <v>0</v>
      </c>
      <c r="BG1369" s="143">
        <f>IF(N1369="zákl. přenesená",J1369,0)</f>
        <v>0</v>
      </c>
      <c r="BH1369" s="143">
        <f>IF(N1369="sníž. přenesená",J1369,0)</f>
        <v>0</v>
      </c>
      <c r="BI1369" s="143">
        <f>IF(N1369="nulová",J1369,0)</f>
        <v>0</v>
      </c>
      <c r="BJ1369" s="18" t="s">
        <v>82</v>
      </c>
      <c r="BK1369" s="143">
        <f>ROUND(I1369*H1369,2)</f>
        <v>0</v>
      </c>
      <c r="BL1369" s="18" t="s">
        <v>220</v>
      </c>
      <c r="BM1369" s="142" t="s">
        <v>1887</v>
      </c>
    </row>
    <row r="1370" spans="2:65" s="13" customFormat="1">
      <c r="B1370" s="155"/>
      <c r="D1370" s="149" t="s">
        <v>182</v>
      </c>
      <c r="E1370" s="156" t="s">
        <v>19</v>
      </c>
      <c r="F1370" s="157" t="s">
        <v>1888</v>
      </c>
      <c r="H1370" s="158">
        <v>32.185000000000002</v>
      </c>
      <c r="I1370" s="159"/>
      <c r="L1370" s="155"/>
      <c r="M1370" s="160"/>
      <c r="U1370" s="161"/>
      <c r="AT1370" s="156" t="s">
        <v>182</v>
      </c>
      <c r="AU1370" s="156" t="s">
        <v>84</v>
      </c>
      <c r="AV1370" s="13" t="s">
        <v>84</v>
      </c>
      <c r="AW1370" s="13" t="s">
        <v>37</v>
      </c>
      <c r="AX1370" s="13" t="s">
        <v>75</v>
      </c>
      <c r="AY1370" s="156" t="s">
        <v>172</v>
      </c>
    </row>
    <row r="1371" spans="2:65" s="14" customFormat="1">
      <c r="B1371" s="162"/>
      <c r="D1371" s="149" t="s">
        <v>182</v>
      </c>
      <c r="E1371" s="163" t="s">
        <v>19</v>
      </c>
      <c r="F1371" s="164" t="s">
        <v>185</v>
      </c>
      <c r="H1371" s="165">
        <v>32.185000000000002</v>
      </c>
      <c r="I1371" s="166"/>
      <c r="L1371" s="162"/>
      <c r="M1371" s="167"/>
      <c r="U1371" s="168"/>
      <c r="AT1371" s="163" t="s">
        <v>182</v>
      </c>
      <c r="AU1371" s="163" t="s">
        <v>84</v>
      </c>
      <c r="AV1371" s="14" t="s">
        <v>179</v>
      </c>
      <c r="AW1371" s="14" t="s">
        <v>37</v>
      </c>
      <c r="AX1371" s="14" t="s">
        <v>82</v>
      </c>
      <c r="AY1371" s="163" t="s">
        <v>172</v>
      </c>
    </row>
    <row r="1372" spans="2:65" s="1" customFormat="1" ht="24.2" customHeight="1">
      <c r="B1372" s="33"/>
      <c r="C1372" s="131" t="s">
        <v>1889</v>
      </c>
      <c r="D1372" s="131" t="s">
        <v>174</v>
      </c>
      <c r="E1372" s="132" t="s">
        <v>1890</v>
      </c>
      <c r="F1372" s="133" t="s">
        <v>1891</v>
      </c>
      <c r="G1372" s="134" t="s">
        <v>177</v>
      </c>
      <c r="H1372" s="135">
        <v>711.7</v>
      </c>
      <c r="I1372" s="136"/>
      <c r="J1372" s="137">
        <f>ROUND(I1372*H1372,2)</f>
        <v>0</v>
      </c>
      <c r="K1372" s="133" t="s">
        <v>178</v>
      </c>
      <c r="L1372" s="33"/>
      <c r="M1372" s="138" t="s">
        <v>19</v>
      </c>
      <c r="N1372" s="139" t="s">
        <v>46</v>
      </c>
      <c r="P1372" s="140">
        <f>O1372*H1372</f>
        <v>0</v>
      </c>
      <c r="Q1372" s="140">
        <v>0</v>
      </c>
      <c r="R1372" s="140">
        <f>Q1372*H1372</f>
        <v>0</v>
      </c>
      <c r="S1372" s="140">
        <v>0</v>
      </c>
      <c r="T1372" s="140">
        <f>S1372*H1372</f>
        <v>0</v>
      </c>
      <c r="U1372" s="141" t="s">
        <v>19</v>
      </c>
      <c r="AR1372" s="142" t="s">
        <v>220</v>
      </c>
      <c r="AT1372" s="142" t="s">
        <v>174</v>
      </c>
      <c r="AU1372" s="142" t="s">
        <v>84</v>
      </c>
      <c r="AY1372" s="18" t="s">
        <v>172</v>
      </c>
      <c r="BE1372" s="143">
        <f>IF(N1372="základní",J1372,0)</f>
        <v>0</v>
      </c>
      <c r="BF1372" s="143">
        <f>IF(N1372="snížená",J1372,0)</f>
        <v>0</v>
      </c>
      <c r="BG1372" s="143">
        <f>IF(N1372="zákl. přenesená",J1372,0)</f>
        <v>0</v>
      </c>
      <c r="BH1372" s="143">
        <f>IF(N1372="sníž. přenesená",J1372,0)</f>
        <v>0</v>
      </c>
      <c r="BI1372" s="143">
        <f>IF(N1372="nulová",J1372,0)</f>
        <v>0</v>
      </c>
      <c r="BJ1372" s="18" t="s">
        <v>82</v>
      </c>
      <c r="BK1372" s="143">
        <f>ROUND(I1372*H1372,2)</f>
        <v>0</v>
      </c>
      <c r="BL1372" s="18" t="s">
        <v>220</v>
      </c>
      <c r="BM1372" s="142" t="s">
        <v>1892</v>
      </c>
    </row>
    <row r="1373" spans="2:65" s="1" customFormat="1">
      <c r="B1373" s="33"/>
      <c r="D1373" s="144" t="s">
        <v>180</v>
      </c>
      <c r="F1373" s="145" t="s">
        <v>1893</v>
      </c>
      <c r="I1373" s="146"/>
      <c r="L1373" s="33"/>
      <c r="M1373" s="147"/>
      <c r="U1373" s="54"/>
      <c r="AT1373" s="18" t="s">
        <v>180</v>
      </c>
      <c r="AU1373" s="18" t="s">
        <v>84</v>
      </c>
    </row>
    <row r="1374" spans="2:65" s="12" customFormat="1">
      <c r="B1374" s="148"/>
      <c r="D1374" s="149" t="s">
        <v>182</v>
      </c>
      <c r="E1374" s="150" t="s">
        <v>19</v>
      </c>
      <c r="F1374" s="151" t="s">
        <v>1719</v>
      </c>
      <c r="H1374" s="150" t="s">
        <v>19</v>
      </c>
      <c r="I1374" s="152"/>
      <c r="L1374" s="148"/>
      <c r="M1374" s="153"/>
      <c r="U1374" s="154"/>
      <c r="AT1374" s="150" t="s">
        <v>182</v>
      </c>
      <c r="AU1374" s="150" t="s">
        <v>84</v>
      </c>
      <c r="AV1374" s="12" t="s">
        <v>82</v>
      </c>
      <c r="AW1374" s="12" t="s">
        <v>37</v>
      </c>
      <c r="AX1374" s="12" t="s">
        <v>75</v>
      </c>
      <c r="AY1374" s="150" t="s">
        <v>172</v>
      </c>
    </row>
    <row r="1375" spans="2:65" s="12" customFormat="1">
      <c r="B1375" s="148"/>
      <c r="D1375" s="149" t="s">
        <v>182</v>
      </c>
      <c r="E1375" s="150" t="s">
        <v>19</v>
      </c>
      <c r="F1375" s="151" t="s">
        <v>1720</v>
      </c>
      <c r="H1375" s="150" t="s">
        <v>19</v>
      </c>
      <c r="I1375" s="152"/>
      <c r="L1375" s="148"/>
      <c r="M1375" s="153"/>
      <c r="U1375" s="154"/>
      <c r="AT1375" s="150" t="s">
        <v>182</v>
      </c>
      <c r="AU1375" s="150" t="s">
        <v>84</v>
      </c>
      <c r="AV1375" s="12" t="s">
        <v>82</v>
      </c>
      <c r="AW1375" s="12" t="s">
        <v>37</v>
      </c>
      <c r="AX1375" s="12" t="s">
        <v>75</v>
      </c>
      <c r="AY1375" s="150" t="s">
        <v>172</v>
      </c>
    </row>
    <row r="1376" spans="2:65" s="13" customFormat="1">
      <c r="B1376" s="155"/>
      <c r="D1376" s="149" t="s">
        <v>182</v>
      </c>
      <c r="E1376" s="156" t="s">
        <v>19</v>
      </c>
      <c r="F1376" s="157" t="s">
        <v>1721</v>
      </c>
      <c r="H1376" s="158">
        <v>488.1</v>
      </c>
      <c r="I1376" s="159"/>
      <c r="L1376" s="155"/>
      <c r="M1376" s="160"/>
      <c r="U1376" s="161"/>
      <c r="AT1376" s="156" t="s">
        <v>182</v>
      </c>
      <c r="AU1376" s="156" t="s">
        <v>84</v>
      </c>
      <c r="AV1376" s="13" t="s">
        <v>84</v>
      </c>
      <c r="AW1376" s="13" t="s">
        <v>37</v>
      </c>
      <c r="AX1376" s="13" t="s">
        <v>75</v>
      </c>
      <c r="AY1376" s="156" t="s">
        <v>172</v>
      </c>
    </row>
    <row r="1377" spans="2:65" s="15" customFormat="1">
      <c r="B1377" s="169"/>
      <c r="D1377" s="149" t="s">
        <v>182</v>
      </c>
      <c r="E1377" s="170" t="s">
        <v>19</v>
      </c>
      <c r="F1377" s="171" t="s">
        <v>248</v>
      </c>
      <c r="H1377" s="172">
        <v>488.1</v>
      </c>
      <c r="I1377" s="173"/>
      <c r="L1377" s="169"/>
      <c r="M1377" s="174"/>
      <c r="U1377" s="175"/>
      <c r="AT1377" s="170" t="s">
        <v>182</v>
      </c>
      <c r="AU1377" s="170" t="s">
        <v>84</v>
      </c>
      <c r="AV1377" s="15" t="s">
        <v>92</v>
      </c>
      <c r="AW1377" s="15" t="s">
        <v>37</v>
      </c>
      <c r="AX1377" s="15" t="s">
        <v>75</v>
      </c>
      <c r="AY1377" s="170" t="s">
        <v>172</v>
      </c>
    </row>
    <row r="1378" spans="2:65" s="12" customFormat="1">
      <c r="B1378" s="148"/>
      <c r="D1378" s="149" t="s">
        <v>182</v>
      </c>
      <c r="E1378" s="150" t="s">
        <v>19</v>
      </c>
      <c r="F1378" s="151" t="s">
        <v>1726</v>
      </c>
      <c r="H1378" s="150" t="s">
        <v>19</v>
      </c>
      <c r="I1378" s="152"/>
      <c r="L1378" s="148"/>
      <c r="M1378" s="153"/>
      <c r="U1378" s="154"/>
      <c r="AT1378" s="150" t="s">
        <v>182</v>
      </c>
      <c r="AU1378" s="150" t="s">
        <v>84</v>
      </c>
      <c r="AV1378" s="12" t="s">
        <v>82</v>
      </c>
      <c r="AW1378" s="12" t="s">
        <v>37</v>
      </c>
      <c r="AX1378" s="12" t="s">
        <v>75</v>
      </c>
      <c r="AY1378" s="150" t="s">
        <v>172</v>
      </c>
    </row>
    <row r="1379" spans="2:65" s="13" customFormat="1">
      <c r="B1379" s="155"/>
      <c r="D1379" s="149" t="s">
        <v>182</v>
      </c>
      <c r="E1379" s="156" t="s">
        <v>19</v>
      </c>
      <c r="F1379" s="157" t="s">
        <v>1037</v>
      </c>
      <c r="H1379" s="158">
        <v>5.5</v>
      </c>
      <c r="I1379" s="159"/>
      <c r="L1379" s="155"/>
      <c r="M1379" s="160"/>
      <c r="U1379" s="161"/>
      <c r="AT1379" s="156" t="s">
        <v>182</v>
      </c>
      <c r="AU1379" s="156" t="s">
        <v>84</v>
      </c>
      <c r="AV1379" s="13" t="s">
        <v>84</v>
      </c>
      <c r="AW1379" s="13" t="s">
        <v>37</v>
      </c>
      <c r="AX1379" s="13" t="s">
        <v>75</v>
      </c>
      <c r="AY1379" s="156" t="s">
        <v>172</v>
      </c>
    </row>
    <row r="1380" spans="2:65" s="15" customFormat="1">
      <c r="B1380" s="169"/>
      <c r="D1380" s="149" t="s">
        <v>182</v>
      </c>
      <c r="E1380" s="170" t="s">
        <v>19</v>
      </c>
      <c r="F1380" s="171" t="s">
        <v>248</v>
      </c>
      <c r="H1380" s="172">
        <v>5.5</v>
      </c>
      <c r="I1380" s="173"/>
      <c r="L1380" s="169"/>
      <c r="M1380" s="174"/>
      <c r="U1380" s="175"/>
      <c r="AT1380" s="170" t="s">
        <v>182</v>
      </c>
      <c r="AU1380" s="170" t="s">
        <v>84</v>
      </c>
      <c r="AV1380" s="15" t="s">
        <v>92</v>
      </c>
      <c r="AW1380" s="15" t="s">
        <v>37</v>
      </c>
      <c r="AX1380" s="15" t="s">
        <v>75</v>
      </c>
      <c r="AY1380" s="170" t="s">
        <v>172</v>
      </c>
    </row>
    <row r="1381" spans="2:65" s="12" customFormat="1">
      <c r="B1381" s="148"/>
      <c r="D1381" s="149" t="s">
        <v>182</v>
      </c>
      <c r="E1381" s="150" t="s">
        <v>19</v>
      </c>
      <c r="F1381" s="151" t="s">
        <v>1879</v>
      </c>
      <c r="H1381" s="150" t="s">
        <v>19</v>
      </c>
      <c r="I1381" s="152"/>
      <c r="L1381" s="148"/>
      <c r="M1381" s="153"/>
      <c r="U1381" s="154"/>
      <c r="AT1381" s="150" t="s">
        <v>182</v>
      </c>
      <c r="AU1381" s="150" t="s">
        <v>84</v>
      </c>
      <c r="AV1381" s="12" t="s">
        <v>82</v>
      </c>
      <c r="AW1381" s="12" t="s">
        <v>37</v>
      </c>
      <c r="AX1381" s="12" t="s">
        <v>75</v>
      </c>
      <c r="AY1381" s="150" t="s">
        <v>172</v>
      </c>
    </row>
    <row r="1382" spans="2:65" s="12" customFormat="1">
      <c r="B1382" s="148"/>
      <c r="D1382" s="149" t="s">
        <v>182</v>
      </c>
      <c r="E1382" s="150" t="s">
        <v>19</v>
      </c>
      <c r="F1382" s="151" t="s">
        <v>1722</v>
      </c>
      <c r="H1382" s="150" t="s">
        <v>19</v>
      </c>
      <c r="I1382" s="152"/>
      <c r="L1382" s="148"/>
      <c r="M1382" s="153"/>
      <c r="U1382" s="154"/>
      <c r="AT1382" s="150" t="s">
        <v>182</v>
      </c>
      <c r="AU1382" s="150" t="s">
        <v>84</v>
      </c>
      <c r="AV1382" s="12" t="s">
        <v>82</v>
      </c>
      <c r="AW1382" s="12" t="s">
        <v>37</v>
      </c>
      <c r="AX1382" s="12" t="s">
        <v>75</v>
      </c>
      <c r="AY1382" s="150" t="s">
        <v>172</v>
      </c>
    </row>
    <row r="1383" spans="2:65" s="13" customFormat="1">
      <c r="B1383" s="155"/>
      <c r="D1383" s="149" t="s">
        <v>182</v>
      </c>
      <c r="E1383" s="156" t="s">
        <v>19</v>
      </c>
      <c r="F1383" s="157" t="s">
        <v>1723</v>
      </c>
      <c r="H1383" s="158">
        <v>84.6</v>
      </c>
      <c r="I1383" s="159"/>
      <c r="L1383" s="155"/>
      <c r="M1383" s="160"/>
      <c r="U1383" s="161"/>
      <c r="AT1383" s="156" t="s">
        <v>182</v>
      </c>
      <c r="AU1383" s="156" t="s">
        <v>84</v>
      </c>
      <c r="AV1383" s="13" t="s">
        <v>84</v>
      </c>
      <c r="AW1383" s="13" t="s">
        <v>37</v>
      </c>
      <c r="AX1383" s="13" t="s">
        <v>75</v>
      </c>
      <c r="AY1383" s="156" t="s">
        <v>172</v>
      </c>
    </row>
    <row r="1384" spans="2:65" s="15" customFormat="1">
      <c r="B1384" s="169"/>
      <c r="D1384" s="149" t="s">
        <v>182</v>
      </c>
      <c r="E1384" s="170" t="s">
        <v>19</v>
      </c>
      <c r="F1384" s="171" t="s">
        <v>248</v>
      </c>
      <c r="H1384" s="172">
        <v>84.6</v>
      </c>
      <c r="I1384" s="173"/>
      <c r="L1384" s="169"/>
      <c r="M1384" s="174"/>
      <c r="U1384" s="175"/>
      <c r="AT1384" s="170" t="s">
        <v>182</v>
      </c>
      <c r="AU1384" s="170" t="s">
        <v>84</v>
      </c>
      <c r="AV1384" s="15" t="s">
        <v>92</v>
      </c>
      <c r="AW1384" s="15" t="s">
        <v>37</v>
      </c>
      <c r="AX1384" s="15" t="s">
        <v>75</v>
      </c>
      <c r="AY1384" s="170" t="s">
        <v>172</v>
      </c>
    </row>
    <row r="1385" spans="2:65" s="12" customFormat="1">
      <c r="B1385" s="148"/>
      <c r="D1385" s="149" t="s">
        <v>182</v>
      </c>
      <c r="E1385" s="150" t="s">
        <v>19</v>
      </c>
      <c r="F1385" s="151" t="s">
        <v>1724</v>
      </c>
      <c r="H1385" s="150" t="s">
        <v>19</v>
      </c>
      <c r="I1385" s="152"/>
      <c r="L1385" s="148"/>
      <c r="M1385" s="153"/>
      <c r="U1385" s="154"/>
      <c r="AT1385" s="150" t="s">
        <v>182</v>
      </c>
      <c r="AU1385" s="150" t="s">
        <v>84</v>
      </c>
      <c r="AV1385" s="12" t="s">
        <v>82</v>
      </c>
      <c r="AW1385" s="12" t="s">
        <v>37</v>
      </c>
      <c r="AX1385" s="12" t="s">
        <v>75</v>
      </c>
      <c r="AY1385" s="150" t="s">
        <v>172</v>
      </c>
    </row>
    <row r="1386" spans="2:65" s="13" customFormat="1">
      <c r="B1386" s="155"/>
      <c r="D1386" s="149" t="s">
        <v>182</v>
      </c>
      <c r="E1386" s="156" t="s">
        <v>19</v>
      </c>
      <c r="F1386" s="157" t="s">
        <v>1725</v>
      </c>
      <c r="H1386" s="158">
        <v>125.4</v>
      </c>
      <c r="I1386" s="159"/>
      <c r="L1386" s="155"/>
      <c r="M1386" s="160"/>
      <c r="U1386" s="161"/>
      <c r="AT1386" s="156" t="s">
        <v>182</v>
      </c>
      <c r="AU1386" s="156" t="s">
        <v>84</v>
      </c>
      <c r="AV1386" s="13" t="s">
        <v>84</v>
      </c>
      <c r="AW1386" s="13" t="s">
        <v>37</v>
      </c>
      <c r="AX1386" s="13" t="s">
        <v>75</v>
      </c>
      <c r="AY1386" s="156" t="s">
        <v>172</v>
      </c>
    </row>
    <row r="1387" spans="2:65" s="15" customFormat="1">
      <c r="B1387" s="169"/>
      <c r="D1387" s="149" t="s">
        <v>182</v>
      </c>
      <c r="E1387" s="170" t="s">
        <v>19</v>
      </c>
      <c r="F1387" s="171" t="s">
        <v>248</v>
      </c>
      <c r="H1387" s="172">
        <v>125.4</v>
      </c>
      <c r="I1387" s="173"/>
      <c r="L1387" s="169"/>
      <c r="M1387" s="174"/>
      <c r="U1387" s="175"/>
      <c r="AT1387" s="170" t="s">
        <v>182</v>
      </c>
      <c r="AU1387" s="170" t="s">
        <v>84</v>
      </c>
      <c r="AV1387" s="15" t="s">
        <v>92</v>
      </c>
      <c r="AW1387" s="15" t="s">
        <v>37</v>
      </c>
      <c r="AX1387" s="15" t="s">
        <v>75</v>
      </c>
      <c r="AY1387" s="170" t="s">
        <v>172</v>
      </c>
    </row>
    <row r="1388" spans="2:65" s="12" customFormat="1">
      <c r="B1388" s="148"/>
      <c r="D1388" s="149" t="s">
        <v>182</v>
      </c>
      <c r="E1388" s="150" t="s">
        <v>19</v>
      </c>
      <c r="F1388" s="151" t="s">
        <v>1200</v>
      </c>
      <c r="H1388" s="150" t="s">
        <v>19</v>
      </c>
      <c r="I1388" s="152"/>
      <c r="L1388" s="148"/>
      <c r="M1388" s="153"/>
      <c r="U1388" s="154"/>
      <c r="AT1388" s="150" t="s">
        <v>182</v>
      </c>
      <c r="AU1388" s="150" t="s">
        <v>84</v>
      </c>
      <c r="AV1388" s="12" t="s">
        <v>82</v>
      </c>
      <c r="AW1388" s="12" t="s">
        <v>37</v>
      </c>
      <c r="AX1388" s="12" t="s">
        <v>75</v>
      </c>
      <c r="AY1388" s="150" t="s">
        <v>172</v>
      </c>
    </row>
    <row r="1389" spans="2:65" s="13" customFormat="1">
      <c r="B1389" s="155"/>
      <c r="D1389" s="149" t="s">
        <v>182</v>
      </c>
      <c r="E1389" s="156" t="s">
        <v>19</v>
      </c>
      <c r="F1389" s="157" t="s">
        <v>1727</v>
      </c>
      <c r="H1389" s="158">
        <v>8.1</v>
      </c>
      <c r="I1389" s="159"/>
      <c r="L1389" s="155"/>
      <c r="M1389" s="160"/>
      <c r="U1389" s="161"/>
      <c r="AT1389" s="156" t="s">
        <v>182</v>
      </c>
      <c r="AU1389" s="156" t="s">
        <v>84</v>
      </c>
      <c r="AV1389" s="13" t="s">
        <v>84</v>
      </c>
      <c r="AW1389" s="13" t="s">
        <v>37</v>
      </c>
      <c r="AX1389" s="13" t="s">
        <v>75</v>
      </c>
      <c r="AY1389" s="156" t="s">
        <v>172</v>
      </c>
    </row>
    <row r="1390" spans="2:65" s="15" customFormat="1">
      <c r="B1390" s="169"/>
      <c r="D1390" s="149" t="s">
        <v>182</v>
      </c>
      <c r="E1390" s="170" t="s">
        <v>19</v>
      </c>
      <c r="F1390" s="171" t="s">
        <v>248</v>
      </c>
      <c r="H1390" s="172">
        <v>8.1</v>
      </c>
      <c r="I1390" s="173"/>
      <c r="L1390" s="169"/>
      <c r="M1390" s="174"/>
      <c r="U1390" s="175"/>
      <c r="AT1390" s="170" t="s">
        <v>182</v>
      </c>
      <c r="AU1390" s="170" t="s">
        <v>84</v>
      </c>
      <c r="AV1390" s="15" t="s">
        <v>92</v>
      </c>
      <c r="AW1390" s="15" t="s">
        <v>37</v>
      </c>
      <c r="AX1390" s="15" t="s">
        <v>75</v>
      </c>
      <c r="AY1390" s="170" t="s">
        <v>172</v>
      </c>
    </row>
    <row r="1391" spans="2:65" s="14" customFormat="1">
      <c r="B1391" s="162"/>
      <c r="D1391" s="149" t="s">
        <v>182</v>
      </c>
      <c r="E1391" s="163" t="s">
        <v>19</v>
      </c>
      <c r="F1391" s="164" t="s">
        <v>185</v>
      </c>
      <c r="H1391" s="165">
        <v>711.7</v>
      </c>
      <c r="I1391" s="166"/>
      <c r="L1391" s="162"/>
      <c r="M1391" s="167"/>
      <c r="U1391" s="168"/>
      <c r="AT1391" s="163" t="s">
        <v>182</v>
      </c>
      <c r="AU1391" s="163" t="s">
        <v>84</v>
      </c>
      <c r="AV1391" s="14" t="s">
        <v>179</v>
      </c>
      <c r="AW1391" s="14" t="s">
        <v>37</v>
      </c>
      <c r="AX1391" s="14" t="s">
        <v>82</v>
      </c>
      <c r="AY1391" s="163" t="s">
        <v>172</v>
      </c>
    </row>
    <row r="1392" spans="2:65" s="1" customFormat="1" ht="16.5" customHeight="1">
      <c r="B1392" s="33"/>
      <c r="C1392" s="131" t="s">
        <v>1389</v>
      </c>
      <c r="D1392" s="131" t="s">
        <v>174</v>
      </c>
      <c r="E1392" s="132" t="s">
        <v>1894</v>
      </c>
      <c r="F1392" s="133" t="s">
        <v>1895</v>
      </c>
      <c r="G1392" s="134" t="s">
        <v>177</v>
      </c>
      <c r="H1392" s="135">
        <v>711.8</v>
      </c>
      <c r="I1392" s="136"/>
      <c r="J1392" s="137">
        <f>ROUND(I1392*H1392,2)</f>
        <v>0</v>
      </c>
      <c r="K1392" s="133" t="s">
        <v>178</v>
      </c>
      <c r="L1392" s="33"/>
      <c r="M1392" s="138" t="s">
        <v>19</v>
      </c>
      <c r="N1392" s="139" t="s">
        <v>46</v>
      </c>
      <c r="P1392" s="140">
        <f>O1392*H1392</f>
        <v>0</v>
      </c>
      <c r="Q1392" s="140">
        <v>0</v>
      </c>
      <c r="R1392" s="140">
        <f>Q1392*H1392</f>
        <v>0</v>
      </c>
      <c r="S1392" s="140">
        <v>0</v>
      </c>
      <c r="T1392" s="140">
        <f>S1392*H1392</f>
        <v>0</v>
      </c>
      <c r="U1392" s="141" t="s">
        <v>19</v>
      </c>
      <c r="AR1392" s="142" t="s">
        <v>220</v>
      </c>
      <c r="AT1392" s="142" t="s">
        <v>174</v>
      </c>
      <c r="AU1392" s="142" t="s">
        <v>84</v>
      </c>
      <c r="AY1392" s="18" t="s">
        <v>172</v>
      </c>
      <c r="BE1392" s="143">
        <f>IF(N1392="základní",J1392,0)</f>
        <v>0</v>
      </c>
      <c r="BF1392" s="143">
        <f>IF(N1392="snížená",J1392,0)</f>
        <v>0</v>
      </c>
      <c r="BG1392" s="143">
        <f>IF(N1392="zákl. přenesená",J1392,0)</f>
        <v>0</v>
      </c>
      <c r="BH1392" s="143">
        <f>IF(N1392="sníž. přenesená",J1392,0)</f>
        <v>0</v>
      </c>
      <c r="BI1392" s="143">
        <f>IF(N1392="nulová",J1392,0)</f>
        <v>0</v>
      </c>
      <c r="BJ1392" s="18" t="s">
        <v>82</v>
      </c>
      <c r="BK1392" s="143">
        <f>ROUND(I1392*H1392,2)</f>
        <v>0</v>
      </c>
      <c r="BL1392" s="18" t="s">
        <v>220</v>
      </c>
      <c r="BM1392" s="142" t="s">
        <v>1896</v>
      </c>
    </row>
    <row r="1393" spans="2:65" s="1" customFormat="1">
      <c r="B1393" s="33"/>
      <c r="D1393" s="144" t="s">
        <v>180</v>
      </c>
      <c r="F1393" s="145" t="s">
        <v>1897</v>
      </c>
      <c r="I1393" s="146"/>
      <c r="L1393" s="33"/>
      <c r="M1393" s="147"/>
      <c r="U1393" s="54"/>
      <c r="AT1393" s="18" t="s">
        <v>180</v>
      </c>
      <c r="AU1393" s="18" t="s">
        <v>84</v>
      </c>
    </row>
    <row r="1394" spans="2:65" s="13" customFormat="1">
      <c r="B1394" s="155"/>
      <c r="D1394" s="149" t="s">
        <v>182</v>
      </c>
      <c r="E1394" s="156" t="s">
        <v>19</v>
      </c>
      <c r="F1394" s="157" t="s">
        <v>1898</v>
      </c>
      <c r="H1394" s="158">
        <v>711.8</v>
      </c>
      <c r="I1394" s="159"/>
      <c r="L1394" s="155"/>
      <c r="M1394" s="160"/>
      <c r="U1394" s="161"/>
      <c r="AT1394" s="156" t="s">
        <v>182</v>
      </c>
      <c r="AU1394" s="156" t="s">
        <v>84</v>
      </c>
      <c r="AV1394" s="13" t="s">
        <v>84</v>
      </c>
      <c r="AW1394" s="13" t="s">
        <v>37</v>
      </c>
      <c r="AX1394" s="13" t="s">
        <v>75</v>
      </c>
      <c r="AY1394" s="156" t="s">
        <v>172</v>
      </c>
    </row>
    <row r="1395" spans="2:65" s="14" customFormat="1">
      <c r="B1395" s="162"/>
      <c r="D1395" s="149" t="s">
        <v>182</v>
      </c>
      <c r="E1395" s="163" t="s">
        <v>19</v>
      </c>
      <c r="F1395" s="164" t="s">
        <v>185</v>
      </c>
      <c r="H1395" s="165">
        <v>711.8</v>
      </c>
      <c r="I1395" s="166"/>
      <c r="L1395" s="162"/>
      <c r="M1395" s="167"/>
      <c r="U1395" s="168"/>
      <c r="AT1395" s="163" t="s">
        <v>182</v>
      </c>
      <c r="AU1395" s="163" t="s">
        <v>84</v>
      </c>
      <c r="AV1395" s="14" t="s">
        <v>179</v>
      </c>
      <c r="AW1395" s="14" t="s">
        <v>37</v>
      </c>
      <c r="AX1395" s="14" t="s">
        <v>82</v>
      </c>
      <c r="AY1395" s="163" t="s">
        <v>172</v>
      </c>
    </row>
    <row r="1396" spans="2:65" s="1" customFormat="1" ht="16.5" customHeight="1">
      <c r="B1396" s="33"/>
      <c r="C1396" s="179" t="s">
        <v>1899</v>
      </c>
      <c r="D1396" s="179" t="s">
        <v>836</v>
      </c>
      <c r="E1396" s="180" t="s">
        <v>1900</v>
      </c>
      <c r="F1396" s="181" t="s">
        <v>1901</v>
      </c>
      <c r="G1396" s="182" t="s">
        <v>191</v>
      </c>
      <c r="H1396" s="183">
        <v>101.411</v>
      </c>
      <c r="I1396" s="184"/>
      <c r="J1396" s="185">
        <f>ROUND(I1396*H1396,2)</f>
        <v>0</v>
      </c>
      <c r="K1396" s="181" t="s">
        <v>178</v>
      </c>
      <c r="L1396" s="186"/>
      <c r="M1396" s="187" t="s">
        <v>19</v>
      </c>
      <c r="N1396" s="188" t="s">
        <v>46</v>
      </c>
      <c r="P1396" s="140">
        <f>O1396*H1396</f>
        <v>0</v>
      </c>
      <c r="Q1396" s="140">
        <v>0</v>
      </c>
      <c r="R1396" s="140">
        <f>Q1396*H1396</f>
        <v>0</v>
      </c>
      <c r="S1396" s="140">
        <v>0</v>
      </c>
      <c r="T1396" s="140">
        <f>S1396*H1396</f>
        <v>0</v>
      </c>
      <c r="U1396" s="141" t="s">
        <v>19</v>
      </c>
      <c r="AR1396" s="142" t="s">
        <v>313</v>
      </c>
      <c r="AT1396" s="142" t="s">
        <v>836</v>
      </c>
      <c r="AU1396" s="142" t="s">
        <v>84</v>
      </c>
      <c r="AY1396" s="18" t="s">
        <v>172</v>
      </c>
      <c r="BE1396" s="143">
        <f>IF(N1396="základní",J1396,0)</f>
        <v>0</v>
      </c>
      <c r="BF1396" s="143">
        <f>IF(N1396="snížená",J1396,0)</f>
        <v>0</v>
      </c>
      <c r="BG1396" s="143">
        <f>IF(N1396="zákl. přenesená",J1396,0)</f>
        <v>0</v>
      </c>
      <c r="BH1396" s="143">
        <f>IF(N1396="sníž. přenesená",J1396,0)</f>
        <v>0</v>
      </c>
      <c r="BI1396" s="143">
        <f>IF(N1396="nulová",J1396,0)</f>
        <v>0</v>
      </c>
      <c r="BJ1396" s="18" t="s">
        <v>82</v>
      </c>
      <c r="BK1396" s="143">
        <f>ROUND(I1396*H1396,2)</f>
        <v>0</v>
      </c>
      <c r="BL1396" s="18" t="s">
        <v>220</v>
      </c>
      <c r="BM1396" s="142" t="s">
        <v>1902</v>
      </c>
    </row>
    <row r="1397" spans="2:65" s="1" customFormat="1" ht="24.2" customHeight="1">
      <c r="B1397" s="33"/>
      <c r="C1397" s="131" t="s">
        <v>1394</v>
      </c>
      <c r="D1397" s="131" t="s">
        <v>174</v>
      </c>
      <c r="E1397" s="132" t="s">
        <v>1903</v>
      </c>
      <c r="F1397" s="133" t="s">
        <v>1904</v>
      </c>
      <c r="G1397" s="134" t="s">
        <v>225</v>
      </c>
      <c r="H1397" s="135">
        <v>6.4889999999999999</v>
      </c>
      <c r="I1397" s="136"/>
      <c r="J1397" s="137">
        <f>ROUND(I1397*H1397,2)</f>
        <v>0</v>
      </c>
      <c r="K1397" s="133" t="s">
        <v>178</v>
      </c>
      <c r="L1397" s="33"/>
      <c r="M1397" s="138" t="s">
        <v>19</v>
      </c>
      <c r="N1397" s="139" t="s">
        <v>46</v>
      </c>
      <c r="P1397" s="140">
        <f>O1397*H1397</f>
        <v>0</v>
      </c>
      <c r="Q1397" s="140">
        <v>0</v>
      </c>
      <c r="R1397" s="140">
        <f>Q1397*H1397</f>
        <v>0</v>
      </c>
      <c r="S1397" s="140">
        <v>0</v>
      </c>
      <c r="T1397" s="140">
        <f>S1397*H1397</f>
        <v>0</v>
      </c>
      <c r="U1397" s="141" t="s">
        <v>19</v>
      </c>
      <c r="AR1397" s="142" t="s">
        <v>220</v>
      </c>
      <c r="AT1397" s="142" t="s">
        <v>174</v>
      </c>
      <c r="AU1397" s="142" t="s">
        <v>84</v>
      </c>
      <c r="AY1397" s="18" t="s">
        <v>172</v>
      </c>
      <c r="BE1397" s="143">
        <f>IF(N1397="základní",J1397,0)</f>
        <v>0</v>
      </c>
      <c r="BF1397" s="143">
        <f>IF(N1397="snížená",J1397,0)</f>
        <v>0</v>
      </c>
      <c r="BG1397" s="143">
        <f>IF(N1397="zákl. přenesená",J1397,0)</f>
        <v>0</v>
      </c>
      <c r="BH1397" s="143">
        <f>IF(N1397="sníž. přenesená",J1397,0)</f>
        <v>0</v>
      </c>
      <c r="BI1397" s="143">
        <f>IF(N1397="nulová",J1397,0)</f>
        <v>0</v>
      </c>
      <c r="BJ1397" s="18" t="s">
        <v>82</v>
      </c>
      <c r="BK1397" s="143">
        <f>ROUND(I1397*H1397,2)</f>
        <v>0</v>
      </c>
      <c r="BL1397" s="18" t="s">
        <v>220</v>
      </c>
      <c r="BM1397" s="142" t="s">
        <v>1456</v>
      </c>
    </row>
    <row r="1398" spans="2:65" s="1" customFormat="1">
      <c r="B1398" s="33"/>
      <c r="D1398" s="144" t="s">
        <v>180</v>
      </c>
      <c r="F1398" s="145" t="s">
        <v>1905</v>
      </c>
      <c r="I1398" s="146"/>
      <c r="L1398" s="33"/>
      <c r="M1398" s="147"/>
      <c r="U1398" s="54"/>
      <c r="AT1398" s="18" t="s">
        <v>180</v>
      </c>
      <c r="AU1398" s="18" t="s">
        <v>84</v>
      </c>
    </row>
    <row r="1399" spans="2:65" s="11" customFormat="1" ht="22.9" customHeight="1">
      <c r="B1399" s="119"/>
      <c r="D1399" s="120" t="s">
        <v>74</v>
      </c>
      <c r="E1399" s="129" t="s">
        <v>1906</v>
      </c>
      <c r="F1399" s="129" t="s">
        <v>1907</v>
      </c>
      <c r="I1399" s="122"/>
      <c r="J1399" s="130">
        <f>BK1399</f>
        <v>0</v>
      </c>
      <c r="L1399" s="119"/>
      <c r="M1399" s="124"/>
      <c r="P1399" s="125">
        <f>SUM(P1400:P1410)</f>
        <v>0</v>
      </c>
      <c r="R1399" s="125">
        <f>SUM(R1400:R1410)</f>
        <v>0</v>
      </c>
      <c r="T1399" s="125">
        <f>SUM(T1400:T1410)</f>
        <v>0</v>
      </c>
      <c r="U1399" s="126"/>
      <c r="AR1399" s="120" t="s">
        <v>84</v>
      </c>
      <c r="AT1399" s="127" t="s">
        <v>74</v>
      </c>
      <c r="AU1399" s="127" t="s">
        <v>82</v>
      </c>
      <c r="AY1399" s="120" t="s">
        <v>172</v>
      </c>
      <c r="BK1399" s="128">
        <f>SUM(BK1400:BK1410)</f>
        <v>0</v>
      </c>
    </row>
    <row r="1400" spans="2:65" s="1" customFormat="1" ht="16.5" customHeight="1">
      <c r="B1400" s="33"/>
      <c r="C1400" s="131" t="s">
        <v>1908</v>
      </c>
      <c r="D1400" s="131" t="s">
        <v>174</v>
      </c>
      <c r="E1400" s="132" t="s">
        <v>1909</v>
      </c>
      <c r="F1400" s="133" t="s">
        <v>1910</v>
      </c>
      <c r="G1400" s="134" t="s">
        <v>177</v>
      </c>
      <c r="H1400" s="135">
        <v>213.36</v>
      </c>
      <c r="I1400" s="136"/>
      <c r="J1400" s="137">
        <f>ROUND(I1400*H1400,2)</f>
        <v>0</v>
      </c>
      <c r="K1400" s="133" t="s">
        <v>19</v>
      </c>
      <c r="L1400" s="33"/>
      <c r="M1400" s="138" t="s">
        <v>19</v>
      </c>
      <c r="N1400" s="139" t="s">
        <v>46</v>
      </c>
      <c r="P1400" s="140">
        <f>O1400*H1400</f>
        <v>0</v>
      </c>
      <c r="Q1400" s="140">
        <v>0</v>
      </c>
      <c r="R1400" s="140">
        <f>Q1400*H1400</f>
        <v>0</v>
      </c>
      <c r="S1400" s="140">
        <v>0</v>
      </c>
      <c r="T1400" s="140">
        <f>S1400*H1400</f>
        <v>0</v>
      </c>
      <c r="U1400" s="141" t="s">
        <v>19</v>
      </c>
      <c r="AR1400" s="142" t="s">
        <v>220</v>
      </c>
      <c r="AT1400" s="142" t="s">
        <v>174</v>
      </c>
      <c r="AU1400" s="142" t="s">
        <v>84</v>
      </c>
      <c r="AY1400" s="18" t="s">
        <v>172</v>
      </c>
      <c r="BE1400" s="143">
        <f>IF(N1400="základní",J1400,0)</f>
        <v>0</v>
      </c>
      <c r="BF1400" s="143">
        <f>IF(N1400="snížená",J1400,0)</f>
        <v>0</v>
      </c>
      <c r="BG1400" s="143">
        <f>IF(N1400="zákl. přenesená",J1400,0)</f>
        <v>0</v>
      </c>
      <c r="BH1400" s="143">
        <f>IF(N1400="sníž. přenesená",J1400,0)</f>
        <v>0</v>
      </c>
      <c r="BI1400" s="143">
        <f>IF(N1400="nulová",J1400,0)</f>
        <v>0</v>
      </c>
      <c r="BJ1400" s="18" t="s">
        <v>82</v>
      </c>
      <c r="BK1400" s="143">
        <f>ROUND(I1400*H1400,2)</f>
        <v>0</v>
      </c>
      <c r="BL1400" s="18" t="s">
        <v>220</v>
      </c>
      <c r="BM1400" s="142" t="s">
        <v>1911</v>
      </c>
    </row>
    <row r="1401" spans="2:65" s="12" customFormat="1">
      <c r="B1401" s="148"/>
      <c r="D1401" s="149" t="s">
        <v>182</v>
      </c>
      <c r="E1401" s="150" t="s">
        <v>19</v>
      </c>
      <c r="F1401" s="151" t="s">
        <v>1912</v>
      </c>
      <c r="H1401" s="150" t="s">
        <v>19</v>
      </c>
      <c r="I1401" s="152"/>
      <c r="L1401" s="148"/>
      <c r="M1401" s="153"/>
      <c r="U1401" s="154"/>
      <c r="AT1401" s="150" t="s">
        <v>182</v>
      </c>
      <c r="AU1401" s="150" t="s">
        <v>84</v>
      </c>
      <c r="AV1401" s="12" t="s">
        <v>82</v>
      </c>
      <c r="AW1401" s="12" t="s">
        <v>37</v>
      </c>
      <c r="AX1401" s="12" t="s">
        <v>75</v>
      </c>
      <c r="AY1401" s="150" t="s">
        <v>172</v>
      </c>
    </row>
    <row r="1402" spans="2:65" s="12" customFormat="1">
      <c r="B1402" s="148"/>
      <c r="D1402" s="149" t="s">
        <v>182</v>
      </c>
      <c r="E1402" s="150" t="s">
        <v>19</v>
      </c>
      <c r="F1402" s="151" t="s">
        <v>249</v>
      </c>
      <c r="H1402" s="150" t="s">
        <v>19</v>
      </c>
      <c r="I1402" s="152"/>
      <c r="L1402" s="148"/>
      <c r="M1402" s="153"/>
      <c r="U1402" s="154"/>
      <c r="AT1402" s="150" t="s">
        <v>182</v>
      </c>
      <c r="AU1402" s="150" t="s">
        <v>84</v>
      </c>
      <c r="AV1402" s="12" t="s">
        <v>82</v>
      </c>
      <c r="AW1402" s="12" t="s">
        <v>37</v>
      </c>
      <c r="AX1402" s="12" t="s">
        <v>75</v>
      </c>
      <c r="AY1402" s="150" t="s">
        <v>172</v>
      </c>
    </row>
    <row r="1403" spans="2:65" s="13" customFormat="1">
      <c r="B1403" s="155"/>
      <c r="D1403" s="149" t="s">
        <v>182</v>
      </c>
      <c r="E1403" s="156" t="s">
        <v>19</v>
      </c>
      <c r="F1403" s="157" t="s">
        <v>1913</v>
      </c>
      <c r="H1403" s="158">
        <v>94.44</v>
      </c>
      <c r="I1403" s="159"/>
      <c r="L1403" s="155"/>
      <c r="M1403" s="160"/>
      <c r="U1403" s="161"/>
      <c r="AT1403" s="156" t="s">
        <v>182</v>
      </c>
      <c r="AU1403" s="156" t="s">
        <v>84</v>
      </c>
      <c r="AV1403" s="13" t="s">
        <v>84</v>
      </c>
      <c r="AW1403" s="13" t="s">
        <v>37</v>
      </c>
      <c r="AX1403" s="13" t="s">
        <v>75</v>
      </c>
      <c r="AY1403" s="156" t="s">
        <v>172</v>
      </c>
    </row>
    <row r="1404" spans="2:65" s="12" customFormat="1">
      <c r="B1404" s="148"/>
      <c r="D1404" s="149" t="s">
        <v>182</v>
      </c>
      <c r="E1404" s="150" t="s">
        <v>19</v>
      </c>
      <c r="F1404" s="151" t="s">
        <v>256</v>
      </c>
      <c r="H1404" s="150" t="s">
        <v>19</v>
      </c>
      <c r="I1404" s="152"/>
      <c r="L1404" s="148"/>
      <c r="M1404" s="153"/>
      <c r="U1404" s="154"/>
      <c r="AT1404" s="150" t="s">
        <v>182</v>
      </c>
      <c r="AU1404" s="150" t="s">
        <v>84</v>
      </c>
      <c r="AV1404" s="12" t="s">
        <v>82</v>
      </c>
      <c r="AW1404" s="12" t="s">
        <v>37</v>
      </c>
      <c r="AX1404" s="12" t="s">
        <v>75</v>
      </c>
      <c r="AY1404" s="150" t="s">
        <v>172</v>
      </c>
    </row>
    <row r="1405" spans="2:65" s="13" customFormat="1">
      <c r="B1405" s="155"/>
      <c r="D1405" s="149" t="s">
        <v>182</v>
      </c>
      <c r="E1405" s="156" t="s">
        <v>19</v>
      </c>
      <c r="F1405" s="157" t="s">
        <v>1914</v>
      </c>
      <c r="H1405" s="158">
        <v>118.92</v>
      </c>
      <c r="I1405" s="159"/>
      <c r="L1405" s="155"/>
      <c r="M1405" s="160"/>
      <c r="U1405" s="161"/>
      <c r="AT1405" s="156" t="s">
        <v>182</v>
      </c>
      <c r="AU1405" s="156" t="s">
        <v>84</v>
      </c>
      <c r="AV1405" s="13" t="s">
        <v>84</v>
      </c>
      <c r="AW1405" s="13" t="s">
        <v>37</v>
      </c>
      <c r="AX1405" s="13" t="s">
        <v>75</v>
      </c>
      <c r="AY1405" s="156" t="s">
        <v>172</v>
      </c>
    </row>
    <row r="1406" spans="2:65" s="14" customFormat="1">
      <c r="B1406" s="162"/>
      <c r="D1406" s="149" t="s">
        <v>182</v>
      </c>
      <c r="E1406" s="163" t="s">
        <v>19</v>
      </c>
      <c r="F1406" s="164" t="s">
        <v>185</v>
      </c>
      <c r="H1406" s="165">
        <v>213.36</v>
      </c>
      <c r="I1406" s="166"/>
      <c r="L1406" s="162"/>
      <c r="M1406" s="167"/>
      <c r="U1406" s="168"/>
      <c r="AT1406" s="163" t="s">
        <v>182</v>
      </c>
      <c r="AU1406" s="163" t="s">
        <v>84</v>
      </c>
      <c r="AV1406" s="14" t="s">
        <v>179</v>
      </c>
      <c r="AW1406" s="14" t="s">
        <v>37</v>
      </c>
      <c r="AX1406" s="14" t="s">
        <v>82</v>
      </c>
      <c r="AY1406" s="163" t="s">
        <v>172</v>
      </c>
    </row>
    <row r="1407" spans="2:65" s="1" customFormat="1" ht="16.5" customHeight="1">
      <c r="B1407" s="33"/>
      <c r="C1407" s="179" t="s">
        <v>1400</v>
      </c>
      <c r="D1407" s="179" t="s">
        <v>836</v>
      </c>
      <c r="E1407" s="180" t="s">
        <v>1915</v>
      </c>
      <c r="F1407" s="181" t="s">
        <v>1916</v>
      </c>
      <c r="G1407" s="182" t="s">
        <v>177</v>
      </c>
      <c r="H1407" s="183">
        <v>213.36</v>
      </c>
      <c r="I1407" s="184"/>
      <c r="J1407" s="185">
        <f>ROUND(I1407*H1407,2)</f>
        <v>0</v>
      </c>
      <c r="K1407" s="181" t="s">
        <v>19</v>
      </c>
      <c r="L1407" s="186"/>
      <c r="M1407" s="187" t="s">
        <v>19</v>
      </c>
      <c r="N1407" s="188" t="s">
        <v>46</v>
      </c>
      <c r="P1407" s="140">
        <f>O1407*H1407</f>
        <v>0</v>
      </c>
      <c r="Q1407" s="140">
        <v>0</v>
      </c>
      <c r="R1407" s="140">
        <f>Q1407*H1407</f>
        <v>0</v>
      </c>
      <c r="S1407" s="140">
        <v>0</v>
      </c>
      <c r="T1407" s="140">
        <f>S1407*H1407</f>
        <v>0</v>
      </c>
      <c r="U1407" s="141" t="s">
        <v>19</v>
      </c>
      <c r="AR1407" s="142" t="s">
        <v>313</v>
      </c>
      <c r="AT1407" s="142" t="s">
        <v>836</v>
      </c>
      <c r="AU1407" s="142" t="s">
        <v>84</v>
      </c>
      <c r="AY1407" s="18" t="s">
        <v>172</v>
      </c>
      <c r="BE1407" s="143">
        <f>IF(N1407="základní",J1407,0)</f>
        <v>0</v>
      </c>
      <c r="BF1407" s="143">
        <f>IF(N1407="snížená",J1407,0)</f>
        <v>0</v>
      </c>
      <c r="BG1407" s="143">
        <f>IF(N1407="zákl. přenesená",J1407,0)</f>
        <v>0</v>
      </c>
      <c r="BH1407" s="143">
        <f>IF(N1407="sníž. přenesená",J1407,0)</f>
        <v>0</v>
      </c>
      <c r="BI1407" s="143">
        <f>IF(N1407="nulová",J1407,0)</f>
        <v>0</v>
      </c>
      <c r="BJ1407" s="18" t="s">
        <v>82</v>
      </c>
      <c r="BK1407" s="143">
        <f>ROUND(I1407*H1407,2)</f>
        <v>0</v>
      </c>
      <c r="BL1407" s="18" t="s">
        <v>220</v>
      </c>
      <c r="BM1407" s="142" t="s">
        <v>1917</v>
      </c>
    </row>
    <row r="1408" spans="2:65" s="1" customFormat="1">
      <c r="B1408" s="33"/>
      <c r="D1408" s="149" t="s">
        <v>943</v>
      </c>
      <c r="F1408" s="189" t="s">
        <v>1918</v>
      </c>
      <c r="I1408" s="146"/>
      <c r="L1408" s="33"/>
      <c r="M1408" s="147"/>
      <c r="U1408" s="54"/>
      <c r="AT1408" s="18" t="s">
        <v>943</v>
      </c>
      <c r="AU1408" s="18" t="s">
        <v>84</v>
      </c>
    </row>
    <row r="1409" spans="2:65" s="1" customFormat="1" ht="24.2" customHeight="1">
      <c r="B1409" s="33"/>
      <c r="C1409" s="131" t="s">
        <v>1919</v>
      </c>
      <c r="D1409" s="131" t="s">
        <v>174</v>
      </c>
      <c r="E1409" s="132" t="s">
        <v>1920</v>
      </c>
      <c r="F1409" s="133" t="s">
        <v>1921</v>
      </c>
      <c r="G1409" s="134" t="s">
        <v>225</v>
      </c>
      <c r="H1409" s="135">
        <v>6.835</v>
      </c>
      <c r="I1409" s="136"/>
      <c r="J1409" s="137">
        <f>ROUND(I1409*H1409,2)</f>
        <v>0</v>
      </c>
      <c r="K1409" s="133" t="s">
        <v>178</v>
      </c>
      <c r="L1409" s="33"/>
      <c r="M1409" s="138" t="s">
        <v>19</v>
      </c>
      <c r="N1409" s="139" t="s">
        <v>46</v>
      </c>
      <c r="P1409" s="140">
        <f>O1409*H1409</f>
        <v>0</v>
      </c>
      <c r="Q1409" s="140">
        <v>0</v>
      </c>
      <c r="R1409" s="140">
        <f>Q1409*H1409</f>
        <v>0</v>
      </c>
      <c r="S1409" s="140">
        <v>0</v>
      </c>
      <c r="T1409" s="140">
        <f>S1409*H1409</f>
        <v>0</v>
      </c>
      <c r="U1409" s="141" t="s">
        <v>19</v>
      </c>
      <c r="AR1409" s="142" t="s">
        <v>220</v>
      </c>
      <c r="AT1409" s="142" t="s">
        <v>174</v>
      </c>
      <c r="AU1409" s="142" t="s">
        <v>84</v>
      </c>
      <c r="AY1409" s="18" t="s">
        <v>172</v>
      </c>
      <c r="BE1409" s="143">
        <f>IF(N1409="základní",J1409,0)</f>
        <v>0</v>
      </c>
      <c r="BF1409" s="143">
        <f>IF(N1409="snížená",J1409,0)</f>
        <v>0</v>
      </c>
      <c r="BG1409" s="143">
        <f>IF(N1409="zákl. přenesená",J1409,0)</f>
        <v>0</v>
      </c>
      <c r="BH1409" s="143">
        <f>IF(N1409="sníž. přenesená",J1409,0)</f>
        <v>0</v>
      </c>
      <c r="BI1409" s="143">
        <f>IF(N1409="nulová",J1409,0)</f>
        <v>0</v>
      </c>
      <c r="BJ1409" s="18" t="s">
        <v>82</v>
      </c>
      <c r="BK1409" s="143">
        <f>ROUND(I1409*H1409,2)</f>
        <v>0</v>
      </c>
      <c r="BL1409" s="18" t="s">
        <v>220</v>
      </c>
      <c r="BM1409" s="142" t="s">
        <v>1922</v>
      </c>
    </row>
    <row r="1410" spans="2:65" s="1" customFormat="1">
      <c r="B1410" s="33"/>
      <c r="D1410" s="144" t="s">
        <v>180</v>
      </c>
      <c r="F1410" s="145" t="s">
        <v>1923</v>
      </c>
      <c r="I1410" s="146"/>
      <c r="L1410" s="33"/>
      <c r="M1410" s="147"/>
      <c r="U1410" s="54"/>
      <c r="AT1410" s="18" t="s">
        <v>180</v>
      </c>
      <c r="AU1410" s="18" t="s">
        <v>84</v>
      </c>
    </row>
    <row r="1411" spans="2:65" s="11" customFormat="1" ht="22.9" customHeight="1">
      <c r="B1411" s="119"/>
      <c r="D1411" s="120" t="s">
        <v>74</v>
      </c>
      <c r="E1411" s="129" t="s">
        <v>637</v>
      </c>
      <c r="F1411" s="129" t="s">
        <v>638</v>
      </c>
      <c r="I1411" s="122"/>
      <c r="J1411" s="130">
        <f>BK1411</f>
        <v>0</v>
      </c>
      <c r="L1411" s="119"/>
      <c r="M1411" s="124"/>
      <c r="P1411" s="125">
        <f>SUM(P1412:P1420)</f>
        <v>0</v>
      </c>
      <c r="R1411" s="125">
        <f>SUM(R1412:R1420)</f>
        <v>0</v>
      </c>
      <c r="T1411" s="125">
        <f>SUM(T1412:T1420)</f>
        <v>0</v>
      </c>
      <c r="U1411" s="126"/>
      <c r="AR1411" s="120" t="s">
        <v>84</v>
      </c>
      <c r="AT1411" s="127" t="s">
        <v>74</v>
      </c>
      <c r="AU1411" s="127" t="s">
        <v>82</v>
      </c>
      <c r="AY1411" s="120" t="s">
        <v>172</v>
      </c>
      <c r="BK1411" s="128">
        <f>SUM(BK1412:BK1420)</f>
        <v>0</v>
      </c>
    </row>
    <row r="1412" spans="2:65" s="1" customFormat="1" ht="16.5" customHeight="1">
      <c r="B1412" s="33"/>
      <c r="C1412" s="131" t="s">
        <v>1423</v>
      </c>
      <c r="D1412" s="131" t="s">
        <v>174</v>
      </c>
      <c r="E1412" s="132" t="s">
        <v>1924</v>
      </c>
      <c r="F1412" s="133" t="s">
        <v>1925</v>
      </c>
      <c r="G1412" s="134" t="s">
        <v>460</v>
      </c>
      <c r="H1412" s="135">
        <v>7</v>
      </c>
      <c r="I1412" s="136"/>
      <c r="J1412" s="137">
        <f>ROUND(I1412*H1412,2)</f>
        <v>0</v>
      </c>
      <c r="K1412" s="133" t="s">
        <v>178</v>
      </c>
      <c r="L1412" s="33"/>
      <c r="M1412" s="138" t="s">
        <v>19</v>
      </c>
      <c r="N1412" s="139" t="s">
        <v>46</v>
      </c>
      <c r="P1412" s="140">
        <f>O1412*H1412</f>
        <v>0</v>
      </c>
      <c r="Q1412" s="140">
        <v>0</v>
      </c>
      <c r="R1412" s="140">
        <f>Q1412*H1412</f>
        <v>0</v>
      </c>
      <c r="S1412" s="140">
        <v>0</v>
      </c>
      <c r="T1412" s="140">
        <f>S1412*H1412</f>
        <v>0</v>
      </c>
      <c r="U1412" s="141" t="s">
        <v>19</v>
      </c>
      <c r="AR1412" s="142" t="s">
        <v>220</v>
      </c>
      <c r="AT1412" s="142" t="s">
        <v>174</v>
      </c>
      <c r="AU1412" s="142" t="s">
        <v>84</v>
      </c>
      <c r="AY1412" s="18" t="s">
        <v>172</v>
      </c>
      <c r="BE1412" s="143">
        <f>IF(N1412="základní",J1412,0)</f>
        <v>0</v>
      </c>
      <c r="BF1412" s="143">
        <f>IF(N1412="snížená",J1412,0)</f>
        <v>0</v>
      </c>
      <c r="BG1412" s="143">
        <f>IF(N1412="zákl. přenesená",J1412,0)</f>
        <v>0</v>
      </c>
      <c r="BH1412" s="143">
        <f>IF(N1412="sníž. přenesená",J1412,0)</f>
        <v>0</v>
      </c>
      <c r="BI1412" s="143">
        <f>IF(N1412="nulová",J1412,0)</f>
        <v>0</v>
      </c>
      <c r="BJ1412" s="18" t="s">
        <v>82</v>
      </c>
      <c r="BK1412" s="143">
        <f>ROUND(I1412*H1412,2)</f>
        <v>0</v>
      </c>
      <c r="BL1412" s="18" t="s">
        <v>220</v>
      </c>
      <c r="BM1412" s="142" t="s">
        <v>1926</v>
      </c>
    </row>
    <row r="1413" spans="2:65" s="1" customFormat="1">
      <c r="B1413" s="33"/>
      <c r="D1413" s="144" t="s">
        <v>180</v>
      </c>
      <c r="F1413" s="145" t="s">
        <v>1927</v>
      </c>
      <c r="I1413" s="146"/>
      <c r="L1413" s="33"/>
      <c r="M1413" s="147"/>
      <c r="U1413" s="54"/>
      <c r="AT1413" s="18" t="s">
        <v>180</v>
      </c>
      <c r="AU1413" s="18" t="s">
        <v>84</v>
      </c>
    </row>
    <row r="1414" spans="2:65" s="12" customFormat="1">
      <c r="B1414" s="148"/>
      <c r="D1414" s="149" t="s">
        <v>182</v>
      </c>
      <c r="E1414" s="150" t="s">
        <v>19</v>
      </c>
      <c r="F1414" s="151" t="s">
        <v>1928</v>
      </c>
      <c r="H1414" s="150" t="s">
        <v>19</v>
      </c>
      <c r="I1414" s="152"/>
      <c r="L1414" s="148"/>
      <c r="M1414" s="153"/>
      <c r="U1414" s="154"/>
      <c r="AT1414" s="150" t="s">
        <v>182</v>
      </c>
      <c r="AU1414" s="150" t="s">
        <v>84</v>
      </c>
      <c r="AV1414" s="12" t="s">
        <v>82</v>
      </c>
      <c r="AW1414" s="12" t="s">
        <v>37</v>
      </c>
      <c r="AX1414" s="12" t="s">
        <v>75</v>
      </c>
      <c r="AY1414" s="150" t="s">
        <v>172</v>
      </c>
    </row>
    <row r="1415" spans="2:65" s="13" customFormat="1">
      <c r="B1415" s="155"/>
      <c r="D1415" s="149" t="s">
        <v>182</v>
      </c>
      <c r="E1415" s="156" t="s">
        <v>19</v>
      </c>
      <c r="F1415" s="157" t="s">
        <v>1929</v>
      </c>
      <c r="H1415" s="158">
        <v>6</v>
      </c>
      <c r="I1415" s="159"/>
      <c r="L1415" s="155"/>
      <c r="M1415" s="160"/>
      <c r="U1415" s="161"/>
      <c r="AT1415" s="156" t="s">
        <v>182</v>
      </c>
      <c r="AU1415" s="156" t="s">
        <v>84</v>
      </c>
      <c r="AV1415" s="13" t="s">
        <v>84</v>
      </c>
      <c r="AW1415" s="13" t="s">
        <v>37</v>
      </c>
      <c r="AX1415" s="13" t="s">
        <v>75</v>
      </c>
      <c r="AY1415" s="156" t="s">
        <v>172</v>
      </c>
    </row>
    <row r="1416" spans="2:65" s="13" customFormat="1">
      <c r="B1416" s="155"/>
      <c r="D1416" s="149" t="s">
        <v>182</v>
      </c>
      <c r="E1416" s="156" t="s">
        <v>19</v>
      </c>
      <c r="F1416" s="157" t="s">
        <v>1930</v>
      </c>
      <c r="H1416" s="158">
        <v>1</v>
      </c>
      <c r="I1416" s="159"/>
      <c r="L1416" s="155"/>
      <c r="M1416" s="160"/>
      <c r="U1416" s="161"/>
      <c r="AT1416" s="156" t="s">
        <v>182</v>
      </c>
      <c r="AU1416" s="156" t="s">
        <v>84</v>
      </c>
      <c r="AV1416" s="13" t="s">
        <v>84</v>
      </c>
      <c r="AW1416" s="13" t="s">
        <v>37</v>
      </c>
      <c r="AX1416" s="13" t="s">
        <v>75</v>
      </c>
      <c r="AY1416" s="156" t="s">
        <v>172</v>
      </c>
    </row>
    <row r="1417" spans="2:65" s="14" customFormat="1">
      <c r="B1417" s="162"/>
      <c r="D1417" s="149" t="s">
        <v>182</v>
      </c>
      <c r="E1417" s="163" t="s">
        <v>19</v>
      </c>
      <c r="F1417" s="164" t="s">
        <v>185</v>
      </c>
      <c r="H1417" s="165">
        <v>7</v>
      </c>
      <c r="I1417" s="166"/>
      <c r="L1417" s="162"/>
      <c r="M1417" s="167"/>
      <c r="U1417" s="168"/>
      <c r="AT1417" s="163" t="s">
        <v>182</v>
      </c>
      <c r="AU1417" s="163" t="s">
        <v>84</v>
      </c>
      <c r="AV1417" s="14" t="s">
        <v>179</v>
      </c>
      <c r="AW1417" s="14" t="s">
        <v>37</v>
      </c>
      <c r="AX1417" s="14" t="s">
        <v>82</v>
      </c>
      <c r="AY1417" s="163" t="s">
        <v>172</v>
      </c>
    </row>
    <row r="1418" spans="2:65" s="1" customFormat="1" ht="24.2" customHeight="1">
      <c r="B1418" s="33"/>
      <c r="C1418" s="179" t="s">
        <v>1931</v>
      </c>
      <c r="D1418" s="179" t="s">
        <v>836</v>
      </c>
      <c r="E1418" s="180" t="s">
        <v>1932</v>
      </c>
      <c r="F1418" s="181" t="s">
        <v>1933</v>
      </c>
      <c r="G1418" s="182" t="s">
        <v>460</v>
      </c>
      <c r="H1418" s="183">
        <v>7</v>
      </c>
      <c r="I1418" s="184"/>
      <c r="J1418" s="185">
        <f>ROUND(I1418*H1418,2)</f>
        <v>0</v>
      </c>
      <c r="K1418" s="181" t="s">
        <v>178</v>
      </c>
      <c r="L1418" s="186"/>
      <c r="M1418" s="187" t="s">
        <v>19</v>
      </c>
      <c r="N1418" s="188" t="s">
        <v>46</v>
      </c>
      <c r="P1418" s="140">
        <f>O1418*H1418</f>
        <v>0</v>
      </c>
      <c r="Q1418" s="140">
        <v>0</v>
      </c>
      <c r="R1418" s="140">
        <f>Q1418*H1418</f>
        <v>0</v>
      </c>
      <c r="S1418" s="140">
        <v>0</v>
      </c>
      <c r="T1418" s="140">
        <f>S1418*H1418</f>
        <v>0</v>
      </c>
      <c r="U1418" s="141" t="s">
        <v>19</v>
      </c>
      <c r="AR1418" s="142" t="s">
        <v>313</v>
      </c>
      <c r="AT1418" s="142" t="s">
        <v>836</v>
      </c>
      <c r="AU1418" s="142" t="s">
        <v>84</v>
      </c>
      <c r="AY1418" s="18" t="s">
        <v>172</v>
      </c>
      <c r="BE1418" s="143">
        <f>IF(N1418="základní",J1418,0)</f>
        <v>0</v>
      </c>
      <c r="BF1418" s="143">
        <f>IF(N1418="snížená",J1418,0)</f>
        <v>0</v>
      </c>
      <c r="BG1418" s="143">
        <f>IF(N1418="zákl. přenesená",J1418,0)</f>
        <v>0</v>
      </c>
      <c r="BH1418" s="143">
        <f>IF(N1418="sníž. přenesená",J1418,0)</f>
        <v>0</v>
      </c>
      <c r="BI1418" s="143">
        <f>IF(N1418="nulová",J1418,0)</f>
        <v>0</v>
      </c>
      <c r="BJ1418" s="18" t="s">
        <v>82</v>
      </c>
      <c r="BK1418" s="143">
        <f>ROUND(I1418*H1418,2)</f>
        <v>0</v>
      </c>
      <c r="BL1418" s="18" t="s">
        <v>220</v>
      </c>
      <c r="BM1418" s="142" t="s">
        <v>1934</v>
      </c>
    </row>
    <row r="1419" spans="2:65" s="1" customFormat="1" ht="24.2" customHeight="1">
      <c r="B1419" s="33"/>
      <c r="C1419" s="131" t="s">
        <v>1431</v>
      </c>
      <c r="D1419" s="131" t="s">
        <v>174</v>
      </c>
      <c r="E1419" s="132" t="s">
        <v>1935</v>
      </c>
      <c r="F1419" s="133" t="s">
        <v>1936</v>
      </c>
      <c r="G1419" s="134" t="s">
        <v>225</v>
      </c>
      <c r="H1419" s="135">
        <v>0.03</v>
      </c>
      <c r="I1419" s="136"/>
      <c r="J1419" s="137">
        <f>ROUND(I1419*H1419,2)</f>
        <v>0</v>
      </c>
      <c r="K1419" s="133" t="s">
        <v>178</v>
      </c>
      <c r="L1419" s="33"/>
      <c r="M1419" s="138" t="s">
        <v>19</v>
      </c>
      <c r="N1419" s="139" t="s">
        <v>46</v>
      </c>
      <c r="P1419" s="140">
        <f>O1419*H1419</f>
        <v>0</v>
      </c>
      <c r="Q1419" s="140">
        <v>0</v>
      </c>
      <c r="R1419" s="140">
        <f>Q1419*H1419</f>
        <v>0</v>
      </c>
      <c r="S1419" s="140">
        <v>0</v>
      </c>
      <c r="T1419" s="140">
        <f>S1419*H1419</f>
        <v>0</v>
      </c>
      <c r="U1419" s="141" t="s">
        <v>19</v>
      </c>
      <c r="AR1419" s="142" t="s">
        <v>220</v>
      </c>
      <c r="AT1419" s="142" t="s">
        <v>174</v>
      </c>
      <c r="AU1419" s="142" t="s">
        <v>84</v>
      </c>
      <c r="AY1419" s="18" t="s">
        <v>172</v>
      </c>
      <c r="BE1419" s="143">
        <f>IF(N1419="základní",J1419,0)</f>
        <v>0</v>
      </c>
      <c r="BF1419" s="143">
        <f>IF(N1419="snížená",J1419,0)</f>
        <v>0</v>
      </c>
      <c r="BG1419" s="143">
        <f>IF(N1419="zákl. přenesená",J1419,0)</f>
        <v>0</v>
      </c>
      <c r="BH1419" s="143">
        <f>IF(N1419="sníž. přenesená",J1419,0)</f>
        <v>0</v>
      </c>
      <c r="BI1419" s="143">
        <f>IF(N1419="nulová",J1419,0)</f>
        <v>0</v>
      </c>
      <c r="BJ1419" s="18" t="s">
        <v>82</v>
      </c>
      <c r="BK1419" s="143">
        <f>ROUND(I1419*H1419,2)</f>
        <v>0</v>
      </c>
      <c r="BL1419" s="18" t="s">
        <v>220</v>
      </c>
      <c r="BM1419" s="142" t="s">
        <v>1937</v>
      </c>
    </row>
    <row r="1420" spans="2:65" s="1" customFormat="1">
      <c r="B1420" s="33"/>
      <c r="D1420" s="144" t="s">
        <v>180</v>
      </c>
      <c r="F1420" s="145" t="s">
        <v>1938</v>
      </c>
      <c r="I1420" s="146"/>
      <c r="L1420" s="33"/>
      <c r="M1420" s="147"/>
      <c r="U1420" s="54"/>
      <c r="AT1420" s="18" t="s">
        <v>180</v>
      </c>
      <c r="AU1420" s="18" t="s">
        <v>84</v>
      </c>
    </row>
    <row r="1421" spans="2:65" s="11" customFormat="1" ht="22.9" customHeight="1">
      <c r="B1421" s="119"/>
      <c r="D1421" s="120" t="s">
        <v>74</v>
      </c>
      <c r="E1421" s="129" t="s">
        <v>643</v>
      </c>
      <c r="F1421" s="129" t="s">
        <v>644</v>
      </c>
      <c r="I1421" s="122"/>
      <c r="J1421" s="130">
        <f>BK1421</f>
        <v>0</v>
      </c>
      <c r="L1421" s="119"/>
      <c r="M1421" s="124"/>
      <c r="P1421" s="125">
        <f>SUM(P1422:P1463)</f>
        <v>0</v>
      </c>
      <c r="R1421" s="125">
        <f>SUM(R1422:R1463)</f>
        <v>6.19564</v>
      </c>
      <c r="T1421" s="125">
        <f>SUM(T1422:T1463)</f>
        <v>0</v>
      </c>
      <c r="U1421" s="126"/>
      <c r="AR1421" s="120" t="s">
        <v>84</v>
      </c>
      <c r="AT1421" s="127" t="s">
        <v>74</v>
      </c>
      <c r="AU1421" s="127" t="s">
        <v>82</v>
      </c>
      <c r="AY1421" s="120" t="s">
        <v>172</v>
      </c>
      <c r="BK1421" s="128">
        <f>SUM(BK1422:BK1463)</f>
        <v>0</v>
      </c>
    </row>
    <row r="1422" spans="2:65" s="1" customFormat="1" ht="16.5" customHeight="1">
      <c r="B1422" s="33"/>
      <c r="C1422" s="131" t="s">
        <v>1939</v>
      </c>
      <c r="D1422" s="131" t="s">
        <v>174</v>
      </c>
      <c r="E1422" s="132" t="s">
        <v>1940</v>
      </c>
      <c r="F1422" s="133" t="s">
        <v>1941</v>
      </c>
      <c r="G1422" s="134" t="s">
        <v>177</v>
      </c>
      <c r="H1422" s="135">
        <v>90</v>
      </c>
      <c r="I1422" s="136"/>
      <c r="J1422" s="137">
        <f>ROUND(I1422*H1422,2)</f>
        <v>0</v>
      </c>
      <c r="K1422" s="133" t="s">
        <v>19</v>
      </c>
      <c r="L1422" s="33"/>
      <c r="M1422" s="138" t="s">
        <v>19</v>
      </c>
      <c r="N1422" s="139" t="s">
        <v>46</v>
      </c>
      <c r="P1422" s="140">
        <f>O1422*H1422</f>
        <v>0</v>
      </c>
      <c r="Q1422" s="140">
        <v>0</v>
      </c>
      <c r="R1422" s="140">
        <f>Q1422*H1422</f>
        <v>0</v>
      </c>
      <c r="S1422" s="140">
        <v>0</v>
      </c>
      <c r="T1422" s="140">
        <f>S1422*H1422</f>
        <v>0</v>
      </c>
      <c r="U1422" s="141" t="s">
        <v>19</v>
      </c>
      <c r="AR1422" s="142" t="s">
        <v>220</v>
      </c>
      <c r="AT1422" s="142" t="s">
        <v>174</v>
      </c>
      <c r="AU1422" s="142" t="s">
        <v>84</v>
      </c>
      <c r="AY1422" s="18" t="s">
        <v>172</v>
      </c>
      <c r="BE1422" s="143">
        <f>IF(N1422="základní",J1422,0)</f>
        <v>0</v>
      </c>
      <c r="BF1422" s="143">
        <f>IF(N1422="snížená",J1422,0)</f>
        <v>0</v>
      </c>
      <c r="BG1422" s="143">
        <f>IF(N1422="zákl. přenesená",J1422,0)</f>
        <v>0</v>
      </c>
      <c r="BH1422" s="143">
        <f>IF(N1422="sníž. přenesená",J1422,0)</f>
        <v>0</v>
      </c>
      <c r="BI1422" s="143">
        <f>IF(N1422="nulová",J1422,0)</f>
        <v>0</v>
      </c>
      <c r="BJ1422" s="18" t="s">
        <v>82</v>
      </c>
      <c r="BK1422" s="143">
        <f>ROUND(I1422*H1422,2)</f>
        <v>0</v>
      </c>
      <c r="BL1422" s="18" t="s">
        <v>220</v>
      </c>
      <c r="BM1422" s="142" t="s">
        <v>1942</v>
      </c>
    </row>
    <row r="1423" spans="2:65" s="12" customFormat="1">
      <c r="B1423" s="148"/>
      <c r="D1423" s="149" t="s">
        <v>182</v>
      </c>
      <c r="E1423" s="150" t="s">
        <v>19</v>
      </c>
      <c r="F1423" s="151" t="s">
        <v>1943</v>
      </c>
      <c r="H1423" s="150" t="s">
        <v>19</v>
      </c>
      <c r="I1423" s="152"/>
      <c r="L1423" s="148"/>
      <c r="M1423" s="153"/>
      <c r="U1423" s="154"/>
      <c r="AT1423" s="150" t="s">
        <v>182</v>
      </c>
      <c r="AU1423" s="150" t="s">
        <v>84</v>
      </c>
      <c r="AV1423" s="12" t="s">
        <v>82</v>
      </c>
      <c r="AW1423" s="12" t="s">
        <v>37</v>
      </c>
      <c r="AX1423" s="12" t="s">
        <v>75</v>
      </c>
      <c r="AY1423" s="150" t="s">
        <v>172</v>
      </c>
    </row>
    <row r="1424" spans="2:65" s="13" customFormat="1">
      <c r="B1424" s="155"/>
      <c r="D1424" s="149" t="s">
        <v>182</v>
      </c>
      <c r="E1424" s="156" t="s">
        <v>19</v>
      </c>
      <c r="F1424" s="157" t="s">
        <v>1944</v>
      </c>
      <c r="H1424" s="158">
        <v>90</v>
      </c>
      <c r="I1424" s="159"/>
      <c r="L1424" s="155"/>
      <c r="M1424" s="160"/>
      <c r="U1424" s="161"/>
      <c r="AT1424" s="156" t="s">
        <v>182</v>
      </c>
      <c r="AU1424" s="156" t="s">
        <v>84</v>
      </c>
      <c r="AV1424" s="13" t="s">
        <v>84</v>
      </c>
      <c r="AW1424" s="13" t="s">
        <v>37</v>
      </c>
      <c r="AX1424" s="13" t="s">
        <v>75</v>
      </c>
      <c r="AY1424" s="156" t="s">
        <v>172</v>
      </c>
    </row>
    <row r="1425" spans="2:65" s="14" customFormat="1">
      <c r="B1425" s="162"/>
      <c r="D1425" s="149" t="s">
        <v>182</v>
      </c>
      <c r="E1425" s="163" t="s">
        <v>19</v>
      </c>
      <c r="F1425" s="164" t="s">
        <v>185</v>
      </c>
      <c r="H1425" s="165">
        <v>90</v>
      </c>
      <c r="I1425" s="166"/>
      <c r="L1425" s="162"/>
      <c r="M1425" s="167"/>
      <c r="U1425" s="168"/>
      <c r="AT1425" s="163" t="s">
        <v>182</v>
      </c>
      <c r="AU1425" s="163" t="s">
        <v>84</v>
      </c>
      <c r="AV1425" s="14" t="s">
        <v>179</v>
      </c>
      <c r="AW1425" s="14" t="s">
        <v>37</v>
      </c>
      <c r="AX1425" s="14" t="s">
        <v>82</v>
      </c>
      <c r="AY1425" s="163" t="s">
        <v>172</v>
      </c>
    </row>
    <row r="1426" spans="2:65" s="1" customFormat="1" ht="24.2" customHeight="1">
      <c r="B1426" s="33"/>
      <c r="C1426" s="131" t="s">
        <v>1453</v>
      </c>
      <c r="D1426" s="131" t="s">
        <v>174</v>
      </c>
      <c r="E1426" s="132" t="s">
        <v>1945</v>
      </c>
      <c r="F1426" s="133" t="s">
        <v>1946</v>
      </c>
      <c r="G1426" s="134" t="s">
        <v>177</v>
      </c>
      <c r="H1426" s="135">
        <v>109.7</v>
      </c>
      <c r="I1426" s="136"/>
      <c r="J1426" s="137">
        <f>ROUND(I1426*H1426,2)</f>
        <v>0</v>
      </c>
      <c r="K1426" s="133" t="s">
        <v>178</v>
      </c>
      <c r="L1426" s="33"/>
      <c r="M1426" s="138" t="s">
        <v>19</v>
      </c>
      <c r="N1426" s="139" t="s">
        <v>46</v>
      </c>
      <c r="P1426" s="140">
        <f>O1426*H1426</f>
        <v>0</v>
      </c>
      <c r="Q1426" s="140">
        <v>0</v>
      </c>
      <c r="R1426" s="140">
        <f>Q1426*H1426</f>
        <v>0</v>
      </c>
      <c r="S1426" s="140">
        <v>0</v>
      </c>
      <c r="T1426" s="140">
        <f>S1426*H1426</f>
        <v>0</v>
      </c>
      <c r="U1426" s="141" t="s">
        <v>19</v>
      </c>
      <c r="AR1426" s="142" t="s">
        <v>220</v>
      </c>
      <c r="AT1426" s="142" t="s">
        <v>174</v>
      </c>
      <c r="AU1426" s="142" t="s">
        <v>84</v>
      </c>
      <c r="AY1426" s="18" t="s">
        <v>172</v>
      </c>
      <c r="BE1426" s="143">
        <f>IF(N1426="základní",J1426,0)</f>
        <v>0</v>
      </c>
      <c r="BF1426" s="143">
        <f>IF(N1426="snížená",J1426,0)</f>
        <v>0</v>
      </c>
      <c r="BG1426" s="143">
        <f>IF(N1426="zákl. přenesená",J1426,0)</f>
        <v>0</v>
      </c>
      <c r="BH1426" s="143">
        <f>IF(N1426="sníž. přenesená",J1426,0)</f>
        <v>0</v>
      </c>
      <c r="BI1426" s="143">
        <f>IF(N1426="nulová",J1426,0)</f>
        <v>0</v>
      </c>
      <c r="BJ1426" s="18" t="s">
        <v>82</v>
      </c>
      <c r="BK1426" s="143">
        <f>ROUND(I1426*H1426,2)</f>
        <v>0</v>
      </c>
      <c r="BL1426" s="18" t="s">
        <v>220</v>
      </c>
      <c r="BM1426" s="142" t="s">
        <v>1947</v>
      </c>
    </row>
    <row r="1427" spans="2:65" s="1" customFormat="1">
      <c r="B1427" s="33"/>
      <c r="D1427" s="144" t="s">
        <v>180</v>
      </c>
      <c r="F1427" s="145" t="s">
        <v>1948</v>
      </c>
      <c r="I1427" s="146"/>
      <c r="L1427" s="33"/>
      <c r="M1427" s="147"/>
      <c r="U1427" s="54"/>
      <c r="AT1427" s="18" t="s">
        <v>180</v>
      </c>
      <c r="AU1427" s="18" t="s">
        <v>84</v>
      </c>
    </row>
    <row r="1428" spans="2:65" s="12" customFormat="1">
      <c r="B1428" s="148"/>
      <c r="D1428" s="149" t="s">
        <v>182</v>
      </c>
      <c r="E1428" s="150" t="s">
        <v>19</v>
      </c>
      <c r="F1428" s="151" t="s">
        <v>895</v>
      </c>
      <c r="H1428" s="150" t="s">
        <v>19</v>
      </c>
      <c r="I1428" s="152"/>
      <c r="L1428" s="148"/>
      <c r="M1428" s="153"/>
      <c r="U1428" s="154"/>
      <c r="AT1428" s="150" t="s">
        <v>182</v>
      </c>
      <c r="AU1428" s="150" t="s">
        <v>84</v>
      </c>
      <c r="AV1428" s="12" t="s">
        <v>82</v>
      </c>
      <c r="AW1428" s="12" t="s">
        <v>37</v>
      </c>
      <c r="AX1428" s="12" t="s">
        <v>75</v>
      </c>
      <c r="AY1428" s="150" t="s">
        <v>172</v>
      </c>
    </row>
    <row r="1429" spans="2:65" s="12" customFormat="1">
      <c r="B1429" s="148"/>
      <c r="D1429" s="149" t="s">
        <v>182</v>
      </c>
      <c r="E1429" s="150" t="s">
        <v>19</v>
      </c>
      <c r="F1429" s="151" t="s">
        <v>249</v>
      </c>
      <c r="H1429" s="150" t="s">
        <v>19</v>
      </c>
      <c r="I1429" s="152"/>
      <c r="L1429" s="148"/>
      <c r="M1429" s="153"/>
      <c r="U1429" s="154"/>
      <c r="AT1429" s="150" t="s">
        <v>182</v>
      </c>
      <c r="AU1429" s="150" t="s">
        <v>84</v>
      </c>
      <c r="AV1429" s="12" t="s">
        <v>82</v>
      </c>
      <c r="AW1429" s="12" t="s">
        <v>37</v>
      </c>
      <c r="AX1429" s="12" t="s">
        <v>75</v>
      </c>
      <c r="AY1429" s="150" t="s">
        <v>172</v>
      </c>
    </row>
    <row r="1430" spans="2:65" s="13" customFormat="1">
      <c r="B1430" s="155"/>
      <c r="D1430" s="149" t="s">
        <v>182</v>
      </c>
      <c r="E1430" s="156" t="s">
        <v>19</v>
      </c>
      <c r="F1430" s="157" t="s">
        <v>1949</v>
      </c>
      <c r="H1430" s="158">
        <v>109.7</v>
      </c>
      <c r="I1430" s="159"/>
      <c r="L1430" s="155"/>
      <c r="M1430" s="160"/>
      <c r="U1430" s="161"/>
      <c r="AT1430" s="156" t="s">
        <v>182</v>
      </c>
      <c r="AU1430" s="156" t="s">
        <v>84</v>
      </c>
      <c r="AV1430" s="13" t="s">
        <v>84</v>
      </c>
      <c r="AW1430" s="13" t="s">
        <v>37</v>
      </c>
      <c r="AX1430" s="13" t="s">
        <v>75</v>
      </c>
      <c r="AY1430" s="156" t="s">
        <v>172</v>
      </c>
    </row>
    <row r="1431" spans="2:65" s="15" customFormat="1">
      <c r="B1431" s="169"/>
      <c r="D1431" s="149" t="s">
        <v>182</v>
      </c>
      <c r="E1431" s="170" t="s">
        <v>19</v>
      </c>
      <c r="F1431" s="171" t="s">
        <v>248</v>
      </c>
      <c r="H1431" s="172">
        <v>109.7</v>
      </c>
      <c r="I1431" s="173"/>
      <c r="L1431" s="169"/>
      <c r="M1431" s="174"/>
      <c r="U1431" s="175"/>
      <c r="AT1431" s="170" t="s">
        <v>182</v>
      </c>
      <c r="AU1431" s="170" t="s">
        <v>84</v>
      </c>
      <c r="AV1431" s="15" t="s">
        <v>92</v>
      </c>
      <c r="AW1431" s="15" t="s">
        <v>37</v>
      </c>
      <c r="AX1431" s="15" t="s">
        <v>75</v>
      </c>
      <c r="AY1431" s="170" t="s">
        <v>172</v>
      </c>
    </row>
    <row r="1432" spans="2:65" s="14" customFormat="1">
      <c r="B1432" s="162"/>
      <c r="D1432" s="149" t="s">
        <v>182</v>
      </c>
      <c r="E1432" s="163" t="s">
        <v>19</v>
      </c>
      <c r="F1432" s="164" t="s">
        <v>185</v>
      </c>
      <c r="H1432" s="165">
        <v>109.7</v>
      </c>
      <c r="I1432" s="166"/>
      <c r="L1432" s="162"/>
      <c r="M1432" s="167"/>
      <c r="U1432" s="168"/>
      <c r="AT1432" s="163" t="s">
        <v>182</v>
      </c>
      <c r="AU1432" s="163" t="s">
        <v>84</v>
      </c>
      <c r="AV1432" s="14" t="s">
        <v>179</v>
      </c>
      <c r="AW1432" s="14" t="s">
        <v>37</v>
      </c>
      <c r="AX1432" s="14" t="s">
        <v>82</v>
      </c>
      <c r="AY1432" s="163" t="s">
        <v>172</v>
      </c>
    </row>
    <row r="1433" spans="2:65" s="1" customFormat="1" ht="16.5" customHeight="1">
      <c r="B1433" s="33"/>
      <c r="C1433" s="131" t="s">
        <v>1950</v>
      </c>
      <c r="D1433" s="131" t="s">
        <v>174</v>
      </c>
      <c r="E1433" s="132" t="s">
        <v>1951</v>
      </c>
      <c r="F1433" s="133" t="s">
        <v>1952</v>
      </c>
      <c r="G1433" s="134" t="s">
        <v>177</v>
      </c>
      <c r="H1433" s="135">
        <v>109.7</v>
      </c>
      <c r="I1433" s="136"/>
      <c r="J1433" s="137">
        <f>ROUND(I1433*H1433,2)</f>
        <v>0</v>
      </c>
      <c r="K1433" s="133" t="s">
        <v>178</v>
      </c>
      <c r="L1433" s="33"/>
      <c r="M1433" s="138" t="s">
        <v>19</v>
      </c>
      <c r="N1433" s="139" t="s">
        <v>46</v>
      </c>
      <c r="P1433" s="140">
        <f>O1433*H1433</f>
        <v>0</v>
      </c>
      <c r="Q1433" s="140">
        <v>0</v>
      </c>
      <c r="R1433" s="140">
        <f>Q1433*H1433</f>
        <v>0</v>
      </c>
      <c r="S1433" s="140">
        <v>0</v>
      </c>
      <c r="T1433" s="140">
        <f>S1433*H1433</f>
        <v>0</v>
      </c>
      <c r="U1433" s="141" t="s">
        <v>19</v>
      </c>
      <c r="AR1433" s="142" t="s">
        <v>220</v>
      </c>
      <c r="AT1433" s="142" t="s">
        <v>174</v>
      </c>
      <c r="AU1433" s="142" t="s">
        <v>84</v>
      </c>
      <c r="AY1433" s="18" t="s">
        <v>172</v>
      </c>
      <c r="BE1433" s="143">
        <f>IF(N1433="základní",J1433,0)</f>
        <v>0</v>
      </c>
      <c r="BF1433" s="143">
        <f>IF(N1433="snížená",J1433,0)</f>
        <v>0</v>
      </c>
      <c r="BG1433" s="143">
        <f>IF(N1433="zákl. přenesená",J1433,0)</f>
        <v>0</v>
      </c>
      <c r="BH1433" s="143">
        <f>IF(N1433="sníž. přenesená",J1433,0)</f>
        <v>0</v>
      </c>
      <c r="BI1433" s="143">
        <f>IF(N1433="nulová",J1433,0)</f>
        <v>0</v>
      </c>
      <c r="BJ1433" s="18" t="s">
        <v>82</v>
      </c>
      <c r="BK1433" s="143">
        <f>ROUND(I1433*H1433,2)</f>
        <v>0</v>
      </c>
      <c r="BL1433" s="18" t="s">
        <v>220</v>
      </c>
      <c r="BM1433" s="142" t="s">
        <v>1578</v>
      </c>
    </row>
    <row r="1434" spans="2:65" s="1" customFormat="1">
      <c r="B1434" s="33"/>
      <c r="D1434" s="144" t="s">
        <v>180</v>
      </c>
      <c r="F1434" s="145" t="s">
        <v>1953</v>
      </c>
      <c r="I1434" s="146"/>
      <c r="L1434" s="33"/>
      <c r="M1434" s="147"/>
      <c r="U1434" s="54"/>
      <c r="AT1434" s="18" t="s">
        <v>180</v>
      </c>
      <c r="AU1434" s="18" t="s">
        <v>84</v>
      </c>
    </row>
    <row r="1435" spans="2:65" s="12" customFormat="1">
      <c r="B1435" s="148"/>
      <c r="D1435" s="149" t="s">
        <v>182</v>
      </c>
      <c r="E1435" s="150" t="s">
        <v>19</v>
      </c>
      <c r="F1435" s="151" t="s">
        <v>843</v>
      </c>
      <c r="H1435" s="150" t="s">
        <v>19</v>
      </c>
      <c r="I1435" s="152"/>
      <c r="L1435" s="148"/>
      <c r="M1435" s="153"/>
      <c r="U1435" s="154"/>
      <c r="AT1435" s="150" t="s">
        <v>182</v>
      </c>
      <c r="AU1435" s="150" t="s">
        <v>84</v>
      </c>
      <c r="AV1435" s="12" t="s">
        <v>82</v>
      </c>
      <c r="AW1435" s="12" t="s">
        <v>37</v>
      </c>
      <c r="AX1435" s="12" t="s">
        <v>75</v>
      </c>
      <c r="AY1435" s="150" t="s">
        <v>172</v>
      </c>
    </row>
    <row r="1436" spans="2:65" s="12" customFormat="1">
      <c r="B1436" s="148"/>
      <c r="D1436" s="149" t="s">
        <v>182</v>
      </c>
      <c r="E1436" s="150" t="s">
        <v>19</v>
      </c>
      <c r="F1436" s="151" t="s">
        <v>249</v>
      </c>
      <c r="H1436" s="150" t="s">
        <v>19</v>
      </c>
      <c r="I1436" s="152"/>
      <c r="L1436" s="148"/>
      <c r="M1436" s="153"/>
      <c r="U1436" s="154"/>
      <c r="AT1436" s="150" t="s">
        <v>182</v>
      </c>
      <c r="AU1436" s="150" t="s">
        <v>84</v>
      </c>
      <c r="AV1436" s="12" t="s">
        <v>82</v>
      </c>
      <c r="AW1436" s="12" t="s">
        <v>37</v>
      </c>
      <c r="AX1436" s="12" t="s">
        <v>75</v>
      </c>
      <c r="AY1436" s="150" t="s">
        <v>172</v>
      </c>
    </row>
    <row r="1437" spans="2:65" s="13" customFormat="1">
      <c r="B1437" s="155"/>
      <c r="D1437" s="149" t="s">
        <v>182</v>
      </c>
      <c r="E1437" s="156" t="s">
        <v>19</v>
      </c>
      <c r="F1437" s="157" t="s">
        <v>1949</v>
      </c>
      <c r="H1437" s="158">
        <v>109.7</v>
      </c>
      <c r="I1437" s="159"/>
      <c r="L1437" s="155"/>
      <c r="M1437" s="160"/>
      <c r="U1437" s="161"/>
      <c r="AT1437" s="156" t="s">
        <v>182</v>
      </c>
      <c r="AU1437" s="156" t="s">
        <v>84</v>
      </c>
      <c r="AV1437" s="13" t="s">
        <v>84</v>
      </c>
      <c r="AW1437" s="13" t="s">
        <v>37</v>
      </c>
      <c r="AX1437" s="13" t="s">
        <v>75</v>
      </c>
      <c r="AY1437" s="156" t="s">
        <v>172</v>
      </c>
    </row>
    <row r="1438" spans="2:65" s="15" customFormat="1">
      <c r="B1438" s="169"/>
      <c r="D1438" s="149" t="s">
        <v>182</v>
      </c>
      <c r="E1438" s="170" t="s">
        <v>19</v>
      </c>
      <c r="F1438" s="171" t="s">
        <v>248</v>
      </c>
      <c r="H1438" s="172">
        <v>109.7</v>
      </c>
      <c r="I1438" s="173"/>
      <c r="L1438" s="169"/>
      <c r="M1438" s="174"/>
      <c r="U1438" s="175"/>
      <c r="AT1438" s="170" t="s">
        <v>182</v>
      </c>
      <c r="AU1438" s="170" t="s">
        <v>84</v>
      </c>
      <c r="AV1438" s="15" t="s">
        <v>92</v>
      </c>
      <c r="AW1438" s="15" t="s">
        <v>37</v>
      </c>
      <c r="AX1438" s="15" t="s">
        <v>75</v>
      </c>
      <c r="AY1438" s="170" t="s">
        <v>172</v>
      </c>
    </row>
    <row r="1439" spans="2:65" s="14" customFormat="1">
      <c r="B1439" s="162"/>
      <c r="D1439" s="149" t="s">
        <v>182</v>
      </c>
      <c r="E1439" s="163" t="s">
        <v>19</v>
      </c>
      <c r="F1439" s="164" t="s">
        <v>185</v>
      </c>
      <c r="H1439" s="165">
        <v>109.7</v>
      </c>
      <c r="I1439" s="166"/>
      <c r="L1439" s="162"/>
      <c r="M1439" s="167"/>
      <c r="U1439" s="168"/>
      <c r="AT1439" s="163" t="s">
        <v>182</v>
      </c>
      <c r="AU1439" s="163" t="s">
        <v>84</v>
      </c>
      <c r="AV1439" s="14" t="s">
        <v>179</v>
      </c>
      <c r="AW1439" s="14" t="s">
        <v>37</v>
      </c>
      <c r="AX1439" s="14" t="s">
        <v>82</v>
      </c>
      <c r="AY1439" s="163" t="s">
        <v>172</v>
      </c>
    </row>
    <row r="1440" spans="2:65" s="1" customFormat="1" ht="16.5" customHeight="1">
      <c r="B1440" s="33"/>
      <c r="C1440" s="179" t="s">
        <v>1464</v>
      </c>
      <c r="D1440" s="179" t="s">
        <v>836</v>
      </c>
      <c r="E1440" s="180" t="s">
        <v>1954</v>
      </c>
      <c r="F1440" s="181" t="s">
        <v>1955</v>
      </c>
      <c r="G1440" s="182" t="s">
        <v>191</v>
      </c>
      <c r="H1440" s="183">
        <v>6.9260000000000002</v>
      </c>
      <c r="I1440" s="184"/>
      <c r="J1440" s="185">
        <f>ROUND(I1440*H1440,2)</f>
        <v>0</v>
      </c>
      <c r="K1440" s="181" t="s">
        <v>178</v>
      </c>
      <c r="L1440" s="186"/>
      <c r="M1440" s="187" t="s">
        <v>19</v>
      </c>
      <c r="N1440" s="188" t="s">
        <v>46</v>
      </c>
      <c r="P1440" s="140">
        <f>O1440*H1440</f>
        <v>0</v>
      </c>
      <c r="Q1440" s="140">
        <v>0</v>
      </c>
      <c r="R1440" s="140">
        <f>Q1440*H1440</f>
        <v>0</v>
      </c>
      <c r="S1440" s="140">
        <v>0</v>
      </c>
      <c r="T1440" s="140">
        <f>S1440*H1440</f>
        <v>0</v>
      </c>
      <c r="U1440" s="141" t="s">
        <v>19</v>
      </c>
      <c r="AR1440" s="142" t="s">
        <v>313</v>
      </c>
      <c r="AT1440" s="142" t="s">
        <v>836</v>
      </c>
      <c r="AU1440" s="142" t="s">
        <v>84</v>
      </c>
      <c r="AY1440" s="18" t="s">
        <v>172</v>
      </c>
      <c r="BE1440" s="143">
        <f>IF(N1440="základní",J1440,0)</f>
        <v>0</v>
      </c>
      <c r="BF1440" s="143">
        <f>IF(N1440="snížená",J1440,0)</f>
        <v>0</v>
      </c>
      <c r="BG1440" s="143">
        <f>IF(N1440="zákl. přenesená",J1440,0)</f>
        <v>0</v>
      </c>
      <c r="BH1440" s="143">
        <f>IF(N1440="sníž. přenesená",J1440,0)</f>
        <v>0</v>
      </c>
      <c r="BI1440" s="143">
        <f>IF(N1440="nulová",J1440,0)</f>
        <v>0</v>
      </c>
      <c r="BJ1440" s="18" t="s">
        <v>82</v>
      </c>
      <c r="BK1440" s="143">
        <f>ROUND(I1440*H1440,2)</f>
        <v>0</v>
      </c>
      <c r="BL1440" s="18" t="s">
        <v>220</v>
      </c>
      <c r="BM1440" s="142" t="s">
        <v>1956</v>
      </c>
    </row>
    <row r="1441" spans="2:65" s="12" customFormat="1">
      <c r="B1441" s="148"/>
      <c r="D1441" s="149" t="s">
        <v>182</v>
      </c>
      <c r="E1441" s="150" t="s">
        <v>19</v>
      </c>
      <c r="F1441" s="151" t="s">
        <v>843</v>
      </c>
      <c r="H1441" s="150" t="s">
        <v>19</v>
      </c>
      <c r="I1441" s="152"/>
      <c r="L1441" s="148"/>
      <c r="M1441" s="153"/>
      <c r="U1441" s="154"/>
      <c r="AT1441" s="150" t="s">
        <v>182</v>
      </c>
      <c r="AU1441" s="150" t="s">
        <v>84</v>
      </c>
      <c r="AV1441" s="12" t="s">
        <v>82</v>
      </c>
      <c r="AW1441" s="12" t="s">
        <v>37</v>
      </c>
      <c r="AX1441" s="12" t="s">
        <v>75</v>
      </c>
      <c r="AY1441" s="150" t="s">
        <v>172</v>
      </c>
    </row>
    <row r="1442" spans="2:65" s="13" customFormat="1">
      <c r="B1442" s="155"/>
      <c r="D1442" s="149" t="s">
        <v>182</v>
      </c>
      <c r="E1442" s="156" t="s">
        <v>19</v>
      </c>
      <c r="F1442" s="157" t="s">
        <v>1957</v>
      </c>
      <c r="H1442" s="158">
        <v>1.077</v>
      </c>
      <c r="I1442" s="159"/>
      <c r="L1442" s="155"/>
      <c r="M1442" s="160"/>
      <c r="U1442" s="161"/>
      <c r="AT1442" s="156" t="s">
        <v>182</v>
      </c>
      <c r="AU1442" s="156" t="s">
        <v>84</v>
      </c>
      <c r="AV1442" s="13" t="s">
        <v>84</v>
      </c>
      <c r="AW1442" s="13" t="s">
        <v>37</v>
      </c>
      <c r="AX1442" s="13" t="s">
        <v>75</v>
      </c>
      <c r="AY1442" s="156" t="s">
        <v>172</v>
      </c>
    </row>
    <row r="1443" spans="2:65" s="13" customFormat="1">
      <c r="B1443" s="155"/>
      <c r="D1443" s="149" t="s">
        <v>182</v>
      </c>
      <c r="E1443" s="156" t="s">
        <v>19</v>
      </c>
      <c r="F1443" s="157" t="s">
        <v>1958</v>
      </c>
      <c r="H1443" s="158">
        <v>2.782</v>
      </c>
      <c r="I1443" s="159"/>
      <c r="L1443" s="155"/>
      <c r="M1443" s="160"/>
      <c r="U1443" s="161"/>
      <c r="AT1443" s="156" t="s">
        <v>182</v>
      </c>
      <c r="AU1443" s="156" t="s">
        <v>84</v>
      </c>
      <c r="AV1443" s="13" t="s">
        <v>84</v>
      </c>
      <c r="AW1443" s="13" t="s">
        <v>37</v>
      </c>
      <c r="AX1443" s="13" t="s">
        <v>75</v>
      </c>
      <c r="AY1443" s="156" t="s">
        <v>172</v>
      </c>
    </row>
    <row r="1444" spans="2:65" s="13" customFormat="1">
      <c r="B1444" s="155"/>
      <c r="D1444" s="149" t="s">
        <v>182</v>
      </c>
      <c r="E1444" s="156" t="s">
        <v>19</v>
      </c>
      <c r="F1444" s="157" t="s">
        <v>1959</v>
      </c>
      <c r="H1444" s="158">
        <v>7.0999999999999994E-2</v>
      </c>
      <c r="I1444" s="159"/>
      <c r="L1444" s="155"/>
      <c r="M1444" s="160"/>
      <c r="U1444" s="161"/>
      <c r="AT1444" s="156" t="s">
        <v>182</v>
      </c>
      <c r="AU1444" s="156" t="s">
        <v>84</v>
      </c>
      <c r="AV1444" s="13" t="s">
        <v>84</v>
      </c>
      <c r="AW1444" s="13" t="s">
        <v>37</v>
      </c>
      <c r="AX1444" s="13" t="s">
        <v>75</v>
      </c>
      <c r="AY1444" s="156" t="s">
        <v>172</v>
      </c>
    </row>
    <row r="1445" spans="2:65" s="13" customFormat="1">
      <c r="B1445" s="155"/>
      <c r="D1445" s="149" t="s">
        <v>182</v>
      </c>
      <c r="E1445" s="156" t="s">
        <v>19</v>
      </c>
      <c r="F1445" s="157" t="s">
        <v>1960</v>
      </c>
      <c r="H1445" s="158">
        <v>2.919</v>
      </c>
      <c r="I1445" s="159"/>
      <c r="L1445" s="155"/>
      <c r="M1445" s="160"/>
      <c r="U1445" s="161"/>
      <c r="AT1445" s="156" t="s">
        <v>182</v>
      </c>
      <c r="AU1445" s="156" t="s">
        <v>84</v>
      </c>
      <c r="AV1445" s="13" t="s">
        <v>84</v>
      </c>
      <c r="AW1445" s="13" t="s">
        <v>37</v>
      </c>
      <c r="AX1445" s="13" t="s">
        <v>75</v>
      </c>
      <c r="AY1445" s="156" t="s">
        <v>172</v>
      </c>
    </row>
    <row r="1446" spans="2:65" s="13" customFormat="1">
      <c r="B1446" s="155"/>
      <c r="D1446" s="149" t="s">
        <v>182</v>
      </c>
      <c r="E1446" s="156" t="s">
        <v>19</v>
      </c>
      <c r="F1446" s="157" t="s">
        <v>1961</v>
      </c>
      <c r="H1446" s="158">
        <v>7.6999999999999999E-2</v>
      </c>
      <c r="I1446" s="159"/>
      <c r="L1446" s="155"/>
      <c r="M1446" s="160"/>
      <c r="U1446" s="161"/>
      <c r="AT1446" s="156" t="s">
        <v>182</v>
      </c>
      <c r="AU1446" s="156" t="s">
        <v>84</v>
      </c>
      <c r="AV1446" s="13" t="s">
        <v>84</v>
      </c>
      <c r="AW1446" s="13" t="s">
        <v>37</v>
      </c>
      <c r="AX1446" s="13" t="s">
        <v>75</v>
      </c>
      <c r="AY1446" s="156" t="s">
        <v>172</v>
      </c>
    </row>
    <row r="1447" spans="2:65" s="14" customFormat="1">
      <c r="B1447" s="162"/>
      <c r="D1447" s="149" t="s">
        <v>182</v>
      </c>
      <c r="E1447" s="163" t="s">
        <v>19</v>
      </c>
      <c r="F1447" s="164" t="s">
        <v>185</v>
      </c>
      <c r="H1447" s="165">
        <v>6.9260000000000002</v>
      </c>
      <c r="I1447" s="166"/>
      <c r="L1447" s="162"/>
      <c r="M1447" s="167"/>
      <c r="U1447" s="168"/>
      <c r="AT1447" s="163" t="s">
        <v>182</v>
      </c>
      <c r="AU1447" s="163" t="s">
        <v>84</v>
      </c>
      <c r="AV1447" s="14" t="s">
        <v>179</v>
      </c>
      <c r="AW1447" s="14" t="s">
        <v>37</v>
      </c>
      <c r="AX1447" s="14" t="s">
        <v>82</v>
      </c>
      <c r="AY1447" s="163" t="s">
        <v>172</v>
      </c>
    </row>
    <row r="1448" spans="2:65" s="1" customFormat="1" ht="24.2" customHeight="1">
      <c r="B1448" s="33"/>
      <c r="C1448" s="131" t="s">
        <v>1922</v>
      </c>
      <c r="D1448" s="131" t="s">
        <v>174</v>
      </c>
      <c r="E1448" s="132" t="s">
        <v>1962</v>
      </c>
      <c r="F1448" s="133" t="s">
        <v>1963</v>
      </c>
      <c r="G1448" s="134" t="s">
        <v>337</v>
      </c>
      <c r="H1448" s="135">
        <v>91.75</v>
      </c>
      <c r="I1448" s="136"/>
      <c r="J1448" s="137">
        <f>ROUND(I1448*H1448,2)</f>
        <v>0</v>
      </c>
      <c r="K1448" s="133" t="s">
        <v>1828</v>
      </c>
      <c r="L1448" s="33"/>
      <c r="M1448" s="138" t="s">
        <v>19</v>
      </c>
      <c r="N1448" s="139" t="s">
        <v>46</v>
      </c>
      <c r="P1448" s="140">
        <f>O1448*H1448</f>
        <v>0</v>
      </c>
      <c r="Q1448" s="140">
        <v>0</v>
      </c>
      <c r="R1448" s="140">
        <f>Q1448*H1448</f>
        <v>0</v>
      </c>
      <c r="S1448" s="140">
        <v>0</v>
      </c>
      <c r="T1448" s="140">
        <f>S1448*H1448</f>
        <v>0</v>
      </c>
      <c r="U1448" s="141" t="s">
        <v>19</v>
      </c>
      <c r="AR1448" s="142" t="s">
        <v>220</v>
      </c>
      <c r="AT1448" s="142" t="s">
        <v>174</v>
      </c>
      <c r="AU1448" s="142" t="s">
        <v>84</v>
      </c>
      <c r="AY1448" s="18" t="s">
        <v>172</v>
      </c>
      <c r="BE1448" s="143">
        <f>IF(N1448="základní",J1448,0)</f>
        <v>0</v>
      </c>
      <c r="BF1448" s="143">
        <f>IF(N1448="snížená",J1448,0)</f>
        <v>0</v>
      </c>
      <c r="BG1448" s="143">
        <f>IF(N1448="zákl. přenesená",J1448,0)</f>
        <v>0</v>
      </c>
      <c r="BH1448" s="143">
        <f>IF(N1448="sníž. přenesená",J1448,0)</f>
        <v>0</v>
      </c>
      <c r="BI1448" s="143">
        <f>IF(N1448="nulová",J1448,0)</f>
        <v>0</v>
      </c>
      <c r="BJ1448" s="18" t="s">
        <v>82</v>
      </c>
      <c r="BK1448" s="143">
        <f>ROUND(I1448*H1448,2)</f>
        <v>0</v>
      </c>
      <c r="BL1448" s="18" t="s">
        <v>220</v>
      </c>
      <c r="BM1448" s="142" t="s">
        <v>1964</v>
      </c>
    </row>
    <row r="1449" spans="2:65" s="1" customFormat="1">
      <c r="B1449" s="33"/>
      <c r="D1449" s="144" t="s">
        <v>180</v>
      </c>
      <c r="F1449" s="145" t="s">
        <v>1965</v>
      </c>
      <c r="I1449" s="146"/>
      <c r="L1449" s="33"/>
      <c r="M1449" s="147"/>
      <c r="U1449" s="54"/>
      <c r="AT1449" s="18" t="s">
        <v>180</v>
      </c>
      <c r="AU1449" s="18" t="s">
        <v>84</v>
      </c>
    </row>
    <row r="1450" spans="2:65" s="12" customFormat="1">
      <c r="B1450" s="148"/>
      <c r="D1450" s="149" t="s">
        <v>182</v>
      </c>
      <c r="E1450" s="150" t="s">
        <v>19</v>
      </c>
      <c r="F1450" s="151" t="s">
        <v>1966</v>
      </c>
      <c r="H1450" s="150" t="s">
        <v>19</v>
      </c>
      <c r="I1450" s="152"/>
      <c r="L1450" s="148"/>
      <c r="M1450" s="153"/>
      <c r="U1450" s="154"/>
      <c r="AT1450" s="150" t="s">
        <v>182</v>
      </c>
      <c r="AU1450" s="150" t="s">
        <v>84</v>
      </c>
      <c r="AV1450" s="12" t="s">
        <v>82</v>
      </c>
      <c r="AW1450" s="12" t="s">
        <v>37</v>
      </c>
      <c r="AX1450" s="12" t="s">
        <v>75</v>
      </c>
      <c r="AY1450" s="150" t="s">
        <v>172</v>
      </c>
    </row>
    <row r="1451" spans="2:65" s="13" customFormat="1">
      <c r="B1451" s="155"/>
      <c r="D1451" s="149" t="s">
        <v>182</v>
      </c>
      <c r="E1451" s="156" t="s">
        <v>19</v>
      </c>
      <c r="F1451" s="157" t="s">
        <v>1967</v>
      </c>
      <c r="H1451" s="158">
        <v>42.9</v>
      </c>
      <c r="I1451" s="159"/>
      <c r="L1451" s="155"/>
      <c r="M1451" s="160"/>
      <c r="U1451" s="161"/>
      <c r="AT1451" s="156" t="s">
        <v>182</v>
      </c>
      <c r="AU1451" s="156" t="s">
        <v>84</v>
      </c>
      <c r="AV1451" s="13" t="s">
        <v>84</v>
      </c>
      <c r="AW1451" s="13" t="s">
        <v>37</v>
      </c>
      <c r="AX1451" s="13" t="s">
        <v>75</v>
      </c>
      <c r="AY1451" s="156" t="s">
        <v>172</v>
      </c>
    </row>
    <row r="1452" spans="2:65" s="13" customFormat="1">
      <c r="B1452" s="155"/>
      <c r="D1452" s="149" t="s">
        <v>182</v>
      </c>
      <c r="E1452" s="156" t="s">
        <v>19</v>
      </c>
      <c r="F1452" s="157" t="s">
        <v>1968</v>
      </c>
      <c r="H1452" s="158">
        <v>27</v>
      </c>
      <c r="I1452" s="159"/>
      <c r="L1452" s="155"/>
      <c r="M1452" s="160"/>
      <c r="U1452" s="161"/>
      <c r="AT1452" s="156" t="s">
        <v>182</v>
      </c>
      <c r="AU1452" s="156" t="s">
        <v>84</v>
      </c>
      <c r="AV1452" s="13" t="s">
        <v>84</v>
      </c>
      <c r="AW1452" s="13" t="s">
        <v>37</v>
      </c>
      <c r="AX1452" s="13" t="s">
        <v>75</v>
      </c>
      <c r="AY1452" s="156" t="s">
        <v>172</v>
      </c>
    </row>
    <row r="1453" spans="2:65" s="13" customFormat="1">
      <c r="B1453" s="155"/>
      <c r="D1453" s="149" t="s">
        <v>182</v>
      </c>
      <c r="E1453" s="156" t="s">
        <v>19</v>
      </c>
      <c r="F1453" s="157" t="s">
        <v>1969</v>
      </c>
      <c r="H1453" s="158">
        <v>10.8</v>
      </c>
      <c r="I1453" s="159"/>
      <c r="L1453" s="155"/>
      <c r="M1453" s="160"/>
      <c r="U1453" s="161"/>
      <c r="AT1453" s="156" t="s">
        <v>182</v>
      </c>
      <c r="AU1453" s="156" t="s">
        <v>84</v>
      </c>
      <c r="AV1453" s="13" t="s">
        <v>84</v>
      </c>
      <c r="AW1453" s="13" t="s">
        <v>37</v>
      </c>
      <c r="AX1453" s="13" t="s">
        <v>75</v>
      </c>
      <c r="AY1453" s="156" t="s">
        <v>172</v>
      </c>
    </row>
    <row r="1454" spans="2:65" s="13" customFormat="1">
      <c r="B1454" s="155"/>
      <c r="D1454" s="149" t="s">
        <v>182</v>
      </c>
      <c r="E1454" s="156" t="s">
        <v>19</v>
      </c>
      <c r="F1454" s="157" t="s">
        <v>1970</v>
      </c>
      <c r="H1454" s="158">
        <v>11.05</v>
      </c>
      <c r="I1454" s="159"/>
      <c r="L1454" s="155"/>
      <c r="M1454" s="160"/>
      <c r="U1454" s="161"/>
      <c r="AT1454" s="156" t="s">
        <v>182</v>
      </c>
      <c r="AU1454" s="156" t="s">
        <v>84</v>
      </c>
      <c r="AV1454" s="13" t="s">
        <v>84</v>
      </c>
      <c r="AW1454" s="13" t="s">
        <v>37</v>
      </c>
      <c r="AX1454" s="13" t="s">
        <v>75</v>
      </c>
      <c r="AY1454" s="156" t="s">
        <v>172</v>
      </c>
    </row>
    <row r="1455" spans="2:65" s="14" customFormat="1">
      <c r="B1455" s="162"/>
      <c r="D1455" s="149" t="s">
        <v>182</v>
      </c>
      <c r="E1455" s="163" t="s">
        <v>19</v>
      </c>
      <c r="F1455" s="164" t="s">
        <v>185</v>
      </c>
      <c r="H1455" s="165">
        <v>91.75</v>
      </c>
      <c r="I1455" s="166"/>
      <c r="L1455" s="162"/>
      <c r="M1455" s="167"/>
      <c r="U1455" s="168"/>
      <c r="AT1455" s="163" t="s">
        <v>182</v>
      </c>
      <c r="AU1455" s="163" t="s">
        <v>84</v>
      </c>
      <c r="AV1455" s="14" t="s">
        <v>179</v>
      </c>
      <c r="AW1455" s="14" t="s">
        <v>37</v>
      </c>
      <c r="AX1455" s="14" t="s">
        <v>82</v>
      </c>
      <c r="AY1455" s="163" t="s">
        <v>172</v>
      </c>
    </row>
    <row r="1456" spans="2:65" s="1" customFormat="1" ht="16.5" customHeight="1">
      <c r="B1456" s="33"/>
      <c r="C1456" s="179" t="s">
        <v>1971</v>
      </c>
      <c r="D1456" s="179" t="s">
        <v>836</v>
      </c>
      <c r="E1456" s="180" t="s">
        <v>1972</v>
      </c>
      <c r="F1456" s="181" t="s">
        <v>1973</v>
      </c>
      <c r="G1456" s="182" t="s">
        <v>191</v>
      </c>
      <c r="H1456" s="183">
        <v>14.081</v>
      </c>
      <c r="I1456" s="184"/>
      <c r="J1456" s="185">
        <f>ROUND(I1456*H1456,2)</f>
        <v>0</v>
      </c>
      <c r="K1456" s="181" t="s">
        <v>1828</v>
      </c>
      <c r="L1456" s="186"/>
      <c r="M1456" s="187" t="s">
        <v>19</v>
      </c>
      <c r="N1456" s="188" t="s">
        <v>46</v>
      </c>
      <c r="P1456" s="140">
        <f>O1456*H1456</f>
        <v>0</v>
      </c>
      <c r="Q1456" s="140">
        <v>0.44</v>
      </c>
      <c r="R1456" s="140">
        <f>Q1456*H1456</f>
        <v>6.19564</v>
      </c>
      <c r="S1456" s="140">
        <v>0</v>
      </c>
      <c r="T1456" s="140">
        <f>S1456*H1456</f>
        <v>0</v>
      </c>
      <c r="U1456" s="141" t="s">
        <v>19</v>
      </c>
      <c r="AR1456" s="142" t="s">
        <v>313</v>
      </c>
      <c r="AT1456" s="142" t="s">
        <v>836</v>
      </c>
      <c r="AU1456" s="142" t="s">
        <v>84</v>
      </c>
      <c r="AY1456" s="18" t="s">
        <v>172</v>
      </c>
      <c r="BE1456" s="143">
        <f>IF(N1456="základní",J1456,0)</f>
        <v>0</v>
      </c>
      <c r="BF1456" s="143">
        <f>IF(N1456="snížená",J1456,0)</f>
        <v>0</v>
      </c>
      <c r="BG1456" s="143">
        <f>IF(N1456="zákl. přenesená",J1456,0)</f>
        <v>0</v>
      </c>
      <c r="BH1456" s="143">
        <f>IF(N1456="sníž. přenesená",J1456,0)</f>
        <v>0</v>
      </c>
      <c r="BI1456" s="143">
        <f>IF(N1456="nulová",J1456,0)</f>
        <v>0</v>
      </c>
      <c r="BJ1456" s="18" t="s">
        <v>82</v>
      </c>
      <c r="BK1456" s="143">
        <f>ROUND(I1456*H1456,2)</f>
        <v>0</v>
      </c>
      <c r="BL1456" s="18" t="s">
        <v>220</v>
      </c>
      <c r="BM1456" s="142" t="s">
        <v>1974</v>
      </c>
    </row>
    <row r="1457" spans="2:65" s="13" customFormat="1">
      <c r="B1457" s="155"/>
      <c r="D1457" s="149" t="s">
        <v>182</v>
      </c>
      <c r="E1457" s="156" t="s">
        <v>19</v>
      </c>
      <c r="F1457" s="157" t="s">
        <v>1975</v>
      </c>
      <c r="H1457" s="158">
        <v>6.306</v>
      </c>
      <c r="I1457" s="159"/>
      <c r="L1457" s="155"/>
      <c r="M1457" s="160"/>
      <c r="U1457" s="161"/>
      <c r="AT1457" s="156" t="s">
        <v>182</v>
      </c>
      <c r="AU1457" s="156" t="s">
        <v>84</v>
      </c>
      <c r="AV1457" s="13" t="s">
        <v>84</v>
      </c>
      <c r="AW1457" s="13" t="s">
        <v>37</v>
      </c>
      <c r="AX1457" s="13" t="s">
        <v>75</v>
      </c>
      <c r="AY1457" s="156" t="s">
        <v>172</v>
      </c>
    </row>
    <row r="1458" spans="2:65" s="13" customFormat="1">
      <c r="B1458" s="155"/>
      <c r="D1458" s="149" t="s">
        <v>182</v>
      </c>
      <c r="E1458" s="156" t="s">
        <v>19</v>
      </c>
      <c r="F1458" s="157" t="s">
        <v>1976</v>
      </c>
      <c r="H1458" s="158">
        <v>3.9689999999999999</v>
      </c>
      <c r="I1458" s="159"/>
      <c r="L1458" s="155"/>
      <c r="M1458" s="160"/>
      <c r="U1458" s="161"/>
      <c r="AT1458" s="156" t="s">
        <v>182</v>
      </c>
      <c r="AU1458" s="156" t="s">
        <v>84</v>
      </c>
      <c r="AV1458" s="13" t="s">
        <v>84</v>
      </c>
      <c r="AW1458" s="13" t="s">
        <v>37</v>
      </c>
      <c r="AX1458" s="13" t="s">
        <v>75</v>
      </c>
      <c r="AY1458" s="156" t="s">
        <v>172</v>
      </c>
    </row>
    <row r="1459" spans="2:65" s="13" customFormat="1">
      <c r="B1459" s="155"/>
      <c r="D1459" s="149" t="s">
        <v>182</v>
      </c>
      <c r="E1459" s="156" t="s">
        <v>19</v>
      </c>
      <c r="F1459" s="157" t="s">
        <v>1977</v>
      </c>
      <c r="H1459" s="158">
        <v>1.0209999999999999</v>
      </c>
      <c r="I1459" s="159"/>
      <c r="L1459" s="155"/>
      <c r="M1459" s="160"/>
      <c r="U1459" s="161"/>
      <c r="AT1459" s="156" t="s">
        <v>182</v>
      </c>
      <c r="AU1459" s="156" t="s">
        <v>84</v>
      </c>
      <c r="AV1459" s="13" t="s">
        <v>84</v>
      </c>
      <c r="AW1459" s="13" t="s">
        <v>37</v>
      </c>
      <c r="AX1459" s="13" t="s">
        <v>75</v>
      </c>
      <c r="AY1459" s="156" t="s">
        <v>172</v>
      </c>
    </row>
    <row r="1460" spans="2:65" s="13" customFormat="1">
      <c r="B1460" s="155"/>
      <c r="D1460" s="149" t="s">
        <v>182</v>
      </c>
      <c r="E1460" s="156" t="s">
        <v>19</v>
      </c>
      <c r="F1460" s="157" t="s">
        <v>1978</v>
      </c>
      <c r="H1460" s="158">
        <v>2.7850000000000001</v>
      </c>
      <c r="I1460" s="159"/>
      <c r="L1460" s="155"/>
      <c r="M1460" s="160"/>
      <c r="U1460" s="161"/>
      <c r="AT1460" s="156" t="s">
        <v>182</v>
      </c>
      <c r="AU1460" s="156" t="s">
        <v>84</v>
      </c>
      <c r="AV1460" s="13" t="s">
        <v>84</v>
      </c>
      <c r="AW1460" s="13" t="s">
        <v>37</v>
      </c>
      <c r="AX1460" s="13" t="s">
        <v>75</v>
      </c>
      <c r="AY1460" s="156" t="s">
        <v>172</v>
      </c>
    </row>
    <row r="1461" spans="2:65" s="14" customFormat="1">
      <c r="B1461" s="162"/>
      <c r="D1461" s="149" t="s">
        <v>182</v>
      </c>
      <c r="E1461" s="163" t="s">
        <v>19</v>
      </c>
      <c r="F1461" s="164" t="s">
        <v>185</v>
      </c>
      <c r="H1461" s="165">
        <v>14.081</v>
      </c>
      <c r="I1461" s="166"/>
      <c r="L1461" s="162"/>
      <c r="M1461" s="167"/>
      <c r="U1461" s="168"/>
      <c r="AT1461" s="163" t="s">
        <v>182</v>
      </c>
      <c r="AU1461" s="163" t="s">
        <v>84</v>
      </c>
      <c r="AV1461" s="14" t="s">
        <v>179</v>
      </c>
      <c r="AW1461" s="14" t="s">
        <v>37</v>
      </c>
      <c r="AX1461" s="14" t="s">
        <v>82</v>
      </c>
      <c r="AY1461" s="163" t="s">
        <v>172</v>
      </c>
    </row>
    <row r="1462" spans="2:65" s="1" customFormat="1" ht="24.2" customHeight="1">
      <c r="B1462" s="33"/>
      <c r="C1462" s="131" t="s">
        <v>1979</v>
      </c>
      <c r="D1462" s="131" t="s">
        <v>174</v>
      </c>
      <c r="E1462" s="132" t="s">
        <v>1980</v>
      </c>
      <c r="F1462" s="133" t="s">
        <v>1981</v>
      </c>
      <c r="G1462" s="134" t="s">
        <v>225</v>
      </c>
      <c r="H1462" s="135">
        <v>13.086</v>
      </c>
      <c r="I1462" s="136"/>
      <c r="J1462" s="137">
        <f>ROUND(I1462*H1462,2)</f>
        <v>0</v>
      </c>
      <c r="K1462" s="133" t="s">
        <v>178</v>
      </c>
      <c r="L1462" s="33"/>
      <c r="M1462" s="138" t="s">
        <v>19</v>
      </c>
      <c r="N1462" s="139" t="s">
        <v>46</v>
      </c>
      <c r="P1462" s="140">
        <f>O1462*H1462</f>
        <v>0</v>
      </c>
      <c r="Q1462" s="140">
        <v>0</v>
      </c>
      <c r="R1462" s="140">
        <f>Q1462*H1462</f>
        <v>0</v>
      </c>
      <c r="S1462" s="140">
        <v>0</v>
      </c>
      <c r="T1462" s="140">
        <f>S1462*H1462</f>
        <v>0</v>
      </c>
      <c r="U1462" s="141" t="s">
        <v>19</v>
      </c>
      <c r="AR1462" s="142" t="s">
        <v>220</v>
      </c>
      <c r="AT1462" s="142" t="s">
        <v>174</v>
      </c>
      <c r="AU1462" s="142" t="s">
        <v>84</v>
      </c>
      <c r="AY1462" s="18" t="s">
        <v>172</v>
      </c>
      <c r="BE1462" s="143">
        <f>IF(N1462="základní",J1462,0)</f>
        <v>0</v>
      </c>
      <c r="BF1462" s="143">
        <f>IF(N1462="snížená",J1462,0)</f>
        <v>0</v>
      </c>
      <c r="BG1462" s="143">
        <f>IF(N1462="zákl. přenesená",J1462,0)</f>
        <v>0</v>
      </c>
      <c r="BH1462" s="143">
        <f>IF(N1462="sníž. přenesená",J1462,0)</f>
        <v>0</v>
      </c>
      <c r="BI1462" s="143">
        <f>IF(N1462="nulová",J1462,0)</f>
        <v>0</v>
      </c>
      <c r="BJ1462" s="18" t="s">
        <v>82</v>
      </c>
      <c r="BK1462" s="143">
        <f>ROUND(I1462*H1462,2)</f>
        <v>0</v>
      </c>
      <c r="BL1462" s="18" t="s">
        <v>220</v>
      </c>
      <c r="BM1462" s="142" t="s">
        <v>1831</v>
      </c>
    </row>
    <row r="1463" spans="2:65" s="1" customFormat="1">
      <c r="B1463" s="33"/>
      <c r="D1463" s="144" t="s">
        <v>180</v>
      </c>
      <c r="F1463" s="145" t="s">
        <v>1982</v>
      </c>
      <c r="I1463" s="146"/>
      <c r="L1463" s="33"/>
      <c r="M1463" s="147"/>
      <c r="U1463" s="54"/>
      <c r="AT1463" s="18" t="s">
        <v>180</v>
      </c>
      <c r="AU1463" s="18" t="s">
        <v>84</v>
      </c>
    </row>
    <row r="1464" spans="2:65" s="11" customFormat="1" ht="22.9" customHeight="1">
      <c r="B1464" s="119"/>
      <c r="D1464" s="120" t="s">
        <v>74</v>
      </c>
      <c r="E1464" s="129" t="s">
        <v>667</v>
      </c>
      <c r="F1464" s="129" t="s">
        <v>668</v>
      </c>
      <c r="I1464" s="122"/>
      <c r="J1464" s="130">
        <f>BK1464</f>
        <v>0</v>
      </c>
      <c r="L1464" s="119"/>
      <c r="M1464" s="124"/>
      <c r="P1464" s="125">
        <f>SUM(P1465:P1574)</f>
        <v>0</v>
      </c>
      <c r="R1464" s="125">
        <f>SUM(R1465:R1574)</f>
        <v>1.6158238800000002</v>
      </c>
      <c r="T1464" s="125">
        <f>SUM(T1465:T1574)</f>
        <v>0</v>
      </c>
      <c r="U1464" s="126"/>
      <c r="AR1464" s="120" t="s">
        <v>84</v>
      </c>
      <c r="AT1464" s="127" t="s">
        <v>74</v>
      </c>
      <c r="AU1464" s="127" t="s">
        <v>82</v>
      </c>
      <c r="AY1464" s="120" t="s">
        <v>172</v>
      </c>
      <c r="BK1464" s="128">
        <f>SUM(BK1465:BK1574)</f>
        <v>0</v>
      </c>
    </row>
    <row r="1465" spans="2:65" s="1" customFormat="1" ht="33" customHeight="1">
      <c r="B1465" s="33"/>
      <c r="C1465" s="131" t="s">
        <v>1476</v>
      </c>
      <c r="D1465" s="131" t="s">
        <v>174</v>
      </c>
      <c r="E1465" s="132" t="s">
        <v>1983</v>
      </c>
      <c r="F1465" s="133" t="s">
        <v>1984</v>
      </c>
      <c r="G1465" s="134" t="s">
        <v>177</v>
      </c>
      <c r="H1465" s="135">
        <v>70</v>
      </c>
      <c r="I1465" s="136"/>
      <c r="J1465" s="137">
        <f>ROUND(I1465*H1465,2)</f>
        <v>0</v>
      </c>
      <c r="K1465" s="133" t="s">
        <v>178</v>
      </c>
      <c r="L1465" s="33"/>
      <c r="M1465" s="138" t="s">
        <v>19</v>
      </c>
      <c r="N1465" s="139" t="s">
        <v>46</v>
      </c>
      <c r="P1465" s="140">
        <f>O1465*H1465</f>
        <v>0</v>
      </c>
      <c r="Q1465" s="140">
        <v>0</v>
      </c>
      <c r="R1465" s="140">
        <f>Q1465*H1465</f>
        <v>0</v>
      </c>
      <c r="S1465" s="140">
        <v>0</v>
      </c>
      <c r="T1465" s="140">
        <f>S1465*H1465</f>
        <v>0</v>
      </c>
      <c r="U1465" s="141" t="s">
        <v>19</v>
      </c>
      <c r="AR1465" s="142" t="s">
        <v>220</v>
      </c>
      <c r="AT1465" s="142" t="s">
        <v>174</v>
      </c>
      <c r="AU1465" s="142" t="s">
        <v>84</v>
      </c>
      <c r="AY1465" s="18" t="s">
        <v>172</v>
      </c>
      <c r="BE1465" s="143">
        <f>IF(N1465="základní",J1465,0)</f>
        <v>0</v>
      </c>
      <c r="BF1465" s="143">
        <f>IF(N1465="snížená",J1465,0)</f>
        <v>0</v>
      </c>
      <c r="BG1465" s="143">
        <f>IF(N1465="zákl. přenesená",J1465,0)</f>
        <v>0</v>
      </c>
      <c r="BH1465" s="143">
        <f>IF(N1465="sníž. přenesená",J1465,0)</f>
        <v>0</v>
      </c>
      <c r="BI1465" s="143">
        <f>IF(N1465="nulová",J1465,0)</f>
        <v>0</v>
      </c>
      <c r="BJ1465" s="18" t="s">
        <v>82</v>
      </c>
      <c r="BK1465" s="143">
        <f>ROUND(I1465*H1465,2)</f>
        <v>0</v>
      </c>
      <c r="BL1465" s="18" t="s">
        <v>220</v>
      </c>
      <c r="BM1465" s="142" t="s">
        <v>1985</v>
      </c>
    </row>
    <row r="1466" spans="2:65" s="1" customFormat="1">
      <c r="B1466" s="33"/>
      <c r="D1466" s="144" t="s">
        <v>180</v>
      </c>
      <c r="F1466" s="145" t="s">
        <v>1986</v>
      </c>
      <c r="I1466" s="146"/>
      <c r="L1466" s="33"/>
      <c r="M1466" s="147"/>
      <c r="U1466" s="54"/>
      <c r="AT1466" s="18" t="s">
        <v>180</v>
      </c>
      <c r="AU1466" s="18" t="s">
        <v>84</v>
      </c>
    </row>
    <row r="1467" spans="2:65" s="12" customFormat="1">
      <c r="B1467" s="148"/>
      <c r="D1467" s="149" t="s">
        <v>182</v>
      </c>
      <c r="E1467" s="150" t="s">
        <v>19</v>
      </c>
      <c r="F1467" s="151" t="s">
        <v>1483</v>
      </c>
      <c r="H1467" s="150" t="s">
        <v>19</v>
      </c>
      <c r="I1467" s="152"/>
      <c r="L1467" s="148"/>
      <c r="M1467" s="153"/>
      <c r="U1467" s="154"/>
      <c r="AT1467" s="150" t="s">
        <v>182</v>
      </c>
      <c r="AU1467" s="150" t="s">
        <v>84</v>
      </c>
      <c r="AV1467" s="12" t="s">
        <v>82</v>
      </c>
      <c r="AW1467" s="12" t="s">
        <v>37</v>
      </c>
      <c r="AX1467" s="12" t="s">
        <v>75</v>
      </c>
      <c r="AY1467" s="150" t="s">
        <v>172</v>
      </c>
    </row>
    <row r="1468" spans="2:65" s="13" customFormat="1">
      <c r="B1468" s="155"/>
      <c r="D1468" s="149" t="s">
        <v>182</v>
      </c>
      <c r="E1468" s="156" t="s">
        <v>19</v>
      </c>
      <c r="F1468" s="157" t="s">
        <v>1987</v>
      </c>
      <c r="H1468" s="158">
        <v>70</v>
      </c>
      <c r="I1468" s="159"/>
      <c r="L1468" s="155"/>
      <c r="M1468" s="160"/>
      <c r="U1468" s="161"/>
      <c r="AT1468" s="156" t="s">
        <v>182</v>
      </c>
      <c r="AU1468" s="156" t="s">
        <v>84</v>
      </c>
      <c r="AV1468" s="13" t="s">
        <v>84</v>
      </c>
      <c r="AW1468" s="13" t="s">
        <v>37</v>
      </c>
      <c r="AX1468" s="13" t="s">
        <v>75</v>
      </c>
      <c r="AY1468" s="156" t="s">
        <v>172</v>
      </c>
    </row>
    <row r="1469" spans="2:65" s="14" customFormat="1">
      <c r="B1469" s="162"/>
      <c r="D1469" s="149" t="s">
        <v>182</v>
      </c>
      <c r="E1469" s="163" t="s">
        <v>19</v>
      </c>
      <c r="F1469" s="164" t="s">
        <v>185</v>
      </c>
      <c r="H1469" s="165">
        <v>70</v>
      </c>
      <c r="I1469" s="166"/>
      <c r="L1469" s="162"/>
      <c r="M1469" s="167"/>
      <c r="U1469" s="168"/>
      <c r="AT1469" s="163" t="s">
        <v>182</v>
      </c>
      <c r="AU1469" s="163" t="s">
        <v>84</v>
      </c>
      <c r="AV1469" s="14" t="s">
        <v>179</v>
      </c>
      <c r="AW1469" s="14" t="s">
        <v>37</v>
      </c>
      <c r="AX1469" s="14" t="s">
        <v>82</v>
      </c>
      <c r="AY1469" s="163" t="s">
        <v>172</v>
      </c>
    </row>
    <row r="1470" spans="2:65" s="1" customFormat="1" ht="33" customHeight="1">
      <c r="B1470" s="33"/>
      <c r="C1470" s="131" t="s">
        <v>1988</v>
      </c>
      <c r="D1470" s="131" t="s">
        <v>174</v>
      </c>
      <c r="E1470" s="132" t="s">
        <v>1989</v>
      </c>
      <c r="F1470" s="133" t="s">
        <v>1990</v>
      </c>
      <c r="G1470" s="134" t="s">
        <v>177</v>
      </c>
      <c r="H1470" s="135">
        <v>40</v>
      </c>
      <c r="I1470" s="136"/>
      <c r="J1470" s="137">
        <f>ROUND(I1470*H1470,2)</f>
        <v>0</v>
      </c>
      <c r="K1470" s="133" t="s">
        <v>178</v>
      </c>
      <c r="L1470" s="33"/>
      <c r="M1470" s="138" t="s">
        <v>19</v>
      </c>
      <c r="N1470" s="139" t="s">
        <v>46</v>
      </c>
      <c r="P1470" s="140">
        <f>O1470*H1470</f>
        <v>0</v>
      </c>
      <c r="Q1470" s="140">
        <v>0</v>
      </c>
      <c r="R1470" s="140">
        <f>Q1470*H1470</f>
        <v>0</v>
      </c>
      <c r="S1470" s="140">
        <v>0</v>
      </c>
      <c r="T1470" s="140">
        <f>S1470*H1470</f>
        <v>0</v>
      </c>
      <c r="U1470" s="141" t="s">
        <v>19</v>
      </c>
      <c r="AR1470" s="142" t="s">
        <v>220</v>
      </c>
      <c r="AT1470" s="142" t="s">
        <v>174</v>
      </c>
      <c r="AU1470" s="142" t="s">
        <v>84</v>
      </c>
      <c r="AY1470" s="18" t="s">
        <v>172</v>
      </c>
      <c r="BE1470" s="143">
        <f>IF(N1470="základní",J1470,0)</f>
        <v>0</v>
      </c>
      <c r="BF1470" s="143">
        <f>IF(N1470="snížená",J1470,0)</f>
        <v>0</v>
      </c>
      <c r="BG1470" s="143">
        <f>IF(N1470="zákl. přenesená",J1470,0)</f>
        <v>0</v>
      </c>
      <c r="BH1470" s="143">
        <f>IF(N1470="sníž. přenesená",J1470,0)</f>
        <v>0</v>
      </c>
      <c r="BI1470" s="143">
        <f>IF(N1470="nulová",J1470,0)</f>
        <v>0</v>
      </c>
      <c r="BJ1470" s="18" t="s">
        <v>82</v>
      </c>
      <c r="BK1470" s="143">
        <f>ROUND(I1470*H1470,2)</f>
        <v>0</v>
      </c>
      <c r="BL1470" s="18" t="s">
        <v>220</v>
      </c>
      <c r="BM1470" s="142" t="s">
        <v>1991</v>
      </c>
    </row>
    <row r="1471" spans="2:65" s="1" customFormat="1">
      <c r="B1471" s="33"/>
      <c r="D1471" s="144" t="s">
        <v>180</v>
      </c>
      <c r="F1471" s="145" t="s">
        <v>1992</v>
      </c>
      <c r="I1471" s="146"/>
      <c r="L1471" s="33"/>
      <c r="M1471" s="147"/>
      <c r="U1471" s="54"/>
      <c r="AT1471" s="18" t="s">
        <v>180</v>
      </c>
      <c r="AU1471" s="18" t="s">
        <v>84</v>
      </c>
    </row>
    <row r="1472" spans="2:65" s="12" customFormat="1">
      <c r="B1472" s="148"/>
      <c r="D1472" s="149" t="s">
        <v>182</v>
      </c>
      <c r="E1472" s="150" t="s">
        <v>19</v>
      </c>
      <c r="F1472" s="151" t="s">
        <v>1483</v>
      </c>
      <c r="H1472" s="150" t="s">
        <v>19</v>
      </c>
      <c r="I1472" s="152"/>
      <c r="L1472" s="148"/>
      <c r="M1472" s="153"/>
      <c r="U1472" s="154"/>
      <c r="AT1472" s="150" t="s">
        <v>182</v>
      </c>
      <c r="AU1472" s="150" t="s">
        <v>84</v>
      </c>
      <c r="AV1472" s="12" t="s">
        <v>82</v>
      </c>
      <c r="AW1472" s="12" t="s">
        <v>37</v>
      </c>
      <c r="AX1472" s="12" t="s">
        <v>75</v>
      </c>
      <c r="AY1472" s="150" t="s">
        <v>172</v>
      </c>
    </row>
    <row r="1473" spans="2:65" s="13" customFormat="1">
      <c r="B1473" s="155"/>
      <c r="D1473" s="149" t="s">
        <v>182</v>
      </c>
      <c r="E1473" s="156" t="s">
        <v>19</v>
      </c>
      <c r="F1473" s="157" t="s">
        <v>1993</v>
      </c>
      <c r="H1473" s="158">
        <v>40</v>
      </c>
      <c r="I1473" s="159"/>
      <c r="L1473" s="155"/>
      <c r="M1473" s="160"/>
      <c r="U1473" s="161"/>
      <c r="AT1473" s="156" t="s">
        <v>182</v>
      </c>
      <c r="AU1473" s="156" t="s">
        <v>84</v>
      </c>
      <c r="AV1473" s="13" t="s">
        <v>84</v>
      </c>
      <c r="AW1473" s="13" t="s">
        <v>37</v>
      </c>
      <c r="AX1473" s="13" t="s">
        <v>75</v>
      </c>
      <c r="AY1473" s="156" t="s">
        <v>172</v>
      </c>
    </row>
    <row r="1474" spans="2:65" s="14" customFormat="1">
      <c r="B1474" s="162"/>
      <c r="D1474" s="149" t="s">
        <v>182</v>
      </c>
      <c r="E1474" s="163" t="s">
        <v>19</v>
      </c>
      <c r="F1474" s="164" t="s">
        <v>185</v>
      </c>
      <c r="H1474" s="165">
        <v>40</v>
      </c>
      <c r="I1474" s="166"/>
      <c r="L1474" s="162"/>
      <c r="M1474" s="167"/>
      <c r="U1474" s="168"/>
      <c r="AT1474" s="163" t="s">
        <v>182</v>
      </c>
      <c r="AU1474" s="163" t="s">
        <v>84</v>
      </c>
      <c r="AV1474" s="14" t="s">
        <v>179</v>
      </c>
      <c r="AW1474" s="14" t="s">
        <v>37</v>
      </c>
      <c r="AX1474" s="14" t="s">
        <v>82</v>
      </c>
      <c r="AY1474" s="163" t="s">
        <v>172</v>
      </c>
    </row>
    <row r="1475" spans="2:65" s="1" customFormat="1" ht="16.5" customHeight="1">
      <c r="B1475" s="33"/>
      <c r="C1475" s="131" t="s">
        <v>1994</v>
      </c>
      <c r="D1475" s="131" t="s">
        <v>174</v>
      </c>
      <c r="E1475" s="132" t="s">
        <v>1995</v>
      </c>
      <c r="F1475" s="133" t="s">
        <v>1996</v>
      </c>
      <c r="G1475" s="134" t="s">
        <v>177</v>
      </c>
      <c r="H1475" s="135">
        <v>4.1280000000000001</v>
      </c>
      <c r="I1475" s="136"/>
      <c r="J1475" s="137">
        <f>ROUND(I1475*H1475,2)</f>
        <v>0</v>
      </c>
      <c r="K1475" s="133" t="s">
        <v>19</v>
      </c>
      <c r="L1475" s="33"/>
      <c r="M1475" s="138" t="s">
        <v>19</v>
      </c>
      <c r="N1475" s="139" t="s">
        <v>46</v>
      </c>
      <c r="P1475" s="140">
        <f>O1475*H1475</f>
        <v>0</v>
      </c>
      <c r="Q1475" s="140">
        <v>0</v>
      </c>
      <c r="R1475" s="140">
        <f>Q1475*H1475</f>
        <v>0</v>
      </c>
      <c r="S1475" s="140">
        <v>0</v>
      </c>
      <c r="T1475" s="140">
        <f>S1475*H1475</f>
        <v>0</v>
      </c>
      <c r="U1475" s="141" t="s">
        <v>19</v>
      </c>
      <c r="AR1475" s="142" t="s">
        <v>220</v>
      </c>
      <c r="AT1475" s="142" t="s">
        <v>174</v>
      </c>
      <c r="AU1475" s="142" t="s">
        <v>84</v>
      </c>
      <c r="AY1475" s="18" t="s">
        <v>172</v>
      </c>
      <c r="BE1475" s="143">
        <f>IF(N1475="základní",J1475,0)</f>
        <v>0</v>
      </c>
      <c r="BF1475" s="143">
        <f>IF(N1475="snížená",J1475,0)</f>
        <v>0</v>
      </c>
      <c r="BG1475" s="143">
        <f>IF(N1475="zákl. přenesená",J1475,0)</f>
        <v>0</v>
      </c>
      <c r="BH1475" s="143">
        <f>IF(N1475="sníž. přenesená",J1475,0)</f>
        <v>0</v>
      </c>
      <c r="BI1475" s="143">
        <f>IF(N1475="nulová",J1475,0)</f>
        <v>0</v>
      </c>
      <c r="BJ1475" s="18" t="s">
        <v>82</v>
      </c>
      <c r="BK1475" s="143">
        <f>ROUND(I1475*H1475,2)</f>
        <v>0</v>
      </c>
      <c r="BL1475" s="18" t="s">
        <v>220</v>
      </c>
      <c r="BM1475" s="142" t="s">
        <v>1997</v>
      </c>
    </row>
    <row r="1476" spans="2:65" s="12" customFormat="1">
      <c r="B1476" s="148"/>
      <c r="D1476" s="149" t="s">
        <v>182</v>
      </c>
      <c r="E1476" s="150" t="s">
        <v>19</v>
      </c>
      <c r="F1476" s="151" t="s">
        <v>1728</v>
      </c>
      <c r="H1476" s="150" t="s">
        <v>19</v>
      </c>
      <c r="I1476" s="152"/>
      <c r="L1476" s="148"/>
      <c r="M1476" s="153"/>
      <c r="U1476" s="154"/>
      <c r="AT1476" s="150" t="s">
        <v>182</v>
      </c>
      <c r="AU1476" s="150" t="s">
        <v>84</v>
      </c>
      <c r="AV1476" s="12" t="s">
        <v>82</v>
      </c>
      <c r="AW1476" s="12" t="s">
        <v>37</v>
      </c>
      <c r="AX1476" s="12" t="s">
        <v>75</v>
      </c>
      <c r="AY1476" s="150" t="s">
        <v>172</v>
      </c>
    </row>
    <row r="1477" spans="2:65" s="13" customFormat="1">
      <c r="B1477" s="155"/>
      <c r="D1477" s="149" t="s">
        <v>182</v>
      </c>
      <c r="E1477" s="156" t="s">
        <v>19</v>
      </c>
      <c r="F1477" s="157" t="s">
        <v>1316</v>
      </c>
      <c r="H1477" s="158">
        <v>4.1280000000000001</v>
      </c>
      <c r="I1477" s="159"/>
      <c r="L1477" s="155"/>
      <c r="M1477" s="160"/>
      <c r="U1477" s="161"/>
      <c r="AT1477" s="156" t="s">
        <v>182</v>
      </c>
      <c r="AU1477" s="156" t="s">
        <v>84</v>
      </c>
      <c r="AV1477" s="13" t="s">
        <v>84</v>
      </c>
      <c r="AW1477" s="13" t="s">
        <v>37</v>
      </c>
      <c r="AX1477" s="13" t="s">
        <v>75</v>
      </c>
      <c r="AY1477" s="156" t="s">
        <v>172</v>
      </c>
    </row>
    <row r="1478" spans="2:65" s="14" customFormat="1">
      <c r="B1478" s="162"/>
      <c r="D1478" s="149" t="s">
        <v>182</v>
      </c>
      <c r="E1478" s="163" t="s">
        <v>19</v>
      </c>
      <c r="F1478" s="164" t="s">
        <v>185</v>
      </c>
      <c r="H1478" s="165">
        <v>4.1280000000000001</v>
      </c>
      <c r="I1478" s="166"/>
      <c r="L1478" s="162"/>
      <c r="M1478" s="167"/>
      <c r="U1478" s="168"/>
      <c r="AT1478" s="163" t="s">
        <v>182</v>
      </c>
      <c r="AU1478" s="163" t="s">
        <v>84</v>
      </c>
      <c r="AV1478" s="14" t="s">
        <v>179</v>
      </c>
      <c r="AW1478" s="14" t="s">
        <v>37</v>
      </c>
      <c r="AX1478" s="14" t="s">
        <v>82</v>
      </c>
      <c r="AY1478" s="163" t="s">
        <v>172</v>
      </c>
    </row>
    <row r="1479" spans="2:65" s="1" customFormat="1" ht="16.5" customHeight="1">
      <c r="B1479" s="33"/>
      <c r="C1479" s="179" t="s">
        <v>759</v>
      </c>
      <c r="D1479" s="179" t="s">
        <v>836</v>
      </c>
      <c r="E1479" s="180" t="s">
        <v>1998</v>
      </c>
      <c r="F1479" s="181" t="s">
        <v>1999</v>
      </c>
      <c r="G1479" s="182" t="s">
        <v>177</v>
      </c>
      <c r="H1479" s="183">
        <v>4.6379999999999999</v>
      </c>
      <c r="I1479" s="184"/>
      <c r="J1479" s="185">
        <f>ROUND(I1479*H1479,2)</f>
        <v>0</v>
      </c>
      <c r="K1479" s="181" t="s">
        <v>1828</v>
      </c>
      <c r="L1479" s="186"/>
      <c r="M1479" s="187" t="s">
        <v>19</v>
      </c>
      <c r="N1479" s="188" t="s">
        <v>46</v>
      </c>
      <c r="P1479" s="140">
        <f>O1479*H1479</f>
        <v>0</v>
      </c>
      <c r="Q1479" s="140">
        <v>1.1E-4</v>
      </c>
      <c r="R1479" s="140">
        <f>Q1479*H1479</f>
        <v>5.1018000000000005E-4</v>
      </c>
      <c r="S1479" s="140">
        <v>0</v>
      </c>
      <c r="T1479" s="140">
        <f>S1479*H1479</f>
        <v>0</v>
      </c>
      <c r="U1479" s="141" t="s">
        <v>19</v>
      </c>
      <c r="AR1479" s="142" t="s">
        <v>313</v>
      </c>
      <c r="AT1479" s="142" t="s">
        <v>836</v>
      </c>
      <c r="AU1479" s="142" t="s">
        <v>84</v>
      </c>
      <c r="AY1479" s="18" t="s">
        <v>172</v>
      </c>
      <c r="BE1479" s="143">
        <f>IF(N1479="základní",J1479,0)</f>
        <v>0</v>
      </c>
      <c r="BF1479" s="143">
        <f>IF(N1479="snížená",J1479,0)</f>
        <v>0</v>
      </c>
      <c r="BG1479" s="143">
        <f>IF(N1479="zákl. přenesená",J1479,0)</f>
        <v>0</v>
      </c>
      <c r="BH1479" s="143">
        <f>IF(N1479="sníž. přenesená",J1479,0)</f>
        <v>0</v>
      </c>
      <c r="BI1479" s="143">
        <f>IF(N1479="nulová",J1479,0)</f>
        <v>0</v>
      </c>
      <c r="BJ1479" s="18" t="s">
        <v>82</v>
      </c>
      <c r="BK1479" s="143">
        <f>ROUND(I1479*H1479,2)</f>
        <v>0</v>
      </c>
      <c r="BL1479" s="18" t="s">
        <v>220</v>
      </c>
      <c r="BM1479" s="142" t="s">
        <v>2000</v>
      </c>
    </row>
    <row r="1480" spans="2:65" s="13" customFormat="1">
      <c r="B1480" s="155"/>
      <c r="D1480" s="149" t="s">
        <v>182</v>
      </c>
      <c r="F1480" s="157" t="s">
        <v>2001</v>
      </c>
      <c r="H1480" s="158">
        <v>4.6379999999999999</v>
      </c>
      <c r="I1480" s="159"/>
      <c r="L1480" s="155"/>
      <c r="M1480" s="160"/>
      <c r="U1480" s="161"/>
      <c r="AT1480" s="156" t="s">
        <v>182</v>
      </c>
      <c r="AU1480" s="156" t="s">
        <v>84</v>
      </c>
      <c r="AV1480" s="13" t="s">
        <v>84</v>
      </c>
      <c r="AW1480" s="13" t="s">
        <v>4</v>
      </c>
      <c r="AX1480" s="13" t="s">
        <v>82</v>
      </c>
      <c r="AY1480" s="156" t="s">
        <v>172</v>
      </c>
    </row>
    <row r="1481" spans="2:65" s="1" customFormat="1" ht="49.15" customHeight="1">
      <c r="B1481" s="33"/>
      <c r="C1481" s="131" t="s">
        <v>1481</v>
      </c>
      <c r="D1481" s="131" t="s">
        <v>174</v>
      </c>
      <c r="E1481" s="132" t="s">
        <v>2002</v>
      </c>
      <c r="F1481" s="133" t="s">
        <v>2003</v>
      </c>
      <c r="G1481" s="134" t="s">
        <v>177</v>
      </c>
      <c r="H1481" s="135">
        <v>87.82</v>
      </c>
      <c r="I1481" s="136"/>
      <c r="J1481" s="137">
        <f>ROUND(I1481*H1481,2)</f>
        <v>0</v>
      </c>
      <c r="K1481" s="133" t="s">
        <v>178</v>
      </c>
      <c r="L1481" s="33"/>
      <c r="M1481" s="138" t="s">
        <v>19</v>
      </c>
      <c r="N1481" s="139" t="s">
        <v>46</v>
      </c>
      <c r="P1481" s="140">
        <f>O1481*H1481</f>
        <v>0</v>
      </c>
      <c r="Q1481" s="140">
        <v>0</v>
      </c>
      <c r="R1481" s="140">
        <f>Q1481*H1481</f>
        <v>0</v>
      </c>
      <c r="S1481" s="140">
        <v>0</v>
      </c>
      <c r="T1481" s="140">
        <f>S1481*H1481</f>
        <v>0</v>
      </c>
      <c r="U1481" s="141" t="s">
        <v>19</v>
      </c>
      <c r="AR1481" s="142" t="s">
        <v>220</v>
      </c>
      <c r="AT1481" s="142" t="s">
        <v>174</v>
      </c>
      <c r="AU1481" s="142" t="s">
        <v>84</v>
      </c>
      <c r="AY1481" s="18" t="s">
        <v>172</v>
      </c>
      <c r="BE1481" s="143">
        <f>IF(N1481="základní",J1481,0)</f>
        <v>0</v>
      </c>
      <c r="BF1481" s="143">
        <f>IF(N1481="snížená",J1481,0)</f>
        <v>0</v>
      </c>
      <c r="BG1481" s="143">
        <f>IF(N1481="zákl. přenesená",J1481,0)</f>
        <v>0</v>
      </c>
      <c r="BH1481" s="143">
        <f>IF(N1481="sníž. přenesená",J1481,0)</f>
        <v>0</v>
      </c>
      <c r="BI1481" s="143">
        <f>IF(N1481="nulová",J1481,0)</f>
        <v>0</v>
      </c>
      <c r="BJ1481" s="18" t="s">
        <v>82</v>
      </c>
      <c r="BK1481" s="143">
        <f>ROUND(I1481*H1481,2)</f>
        <v>0</v>
      </c>
      <c r="BL1481" s="18" t="s">
        <v>220</v>
      </c>
      <c r="BM1481" s="142" t="s">
        <v>2004</v>
      </c>
    </row>
    <row r="1482" spans="2:65" s="1" customFormat="1">
      <c r="B1482" s="33"/>
      <c r="D1482" s="144" t="s">
        <v>180</v>
      </c>
      <c r="F1482" s="145" t="s">
        <v>2005</v>
      </c>
      <c r="I1482" s="146"/>
      <c r="L1482" s="33"/>
      <c r="M1482" s="147"/>
      <c r="U1482" s="54"/>
      <c r="AT1482" s="18" t="s">
        <v>180</v>
      </c>
      <c r="AU1482" s="18" t="s">
        <v>84</v>
      </c>
    </row>
    <row r="1483" spans="2:65" s="12" customFormat="1">
      <c r="B1483" s="148"/>
      <c r="D1483" s="149" t="s">
        <v>182</v>
      </c>
      <c r="E1483" s="150" t="s">
        <v>19</v>
      </c>
      <c r="F1483" s="151" t="s">
        <v>2006</v>
      </c>
      <c r="H1483" s="150" t="s">
        <v>19</v>
      </c>
      <c r="I1483" s="152"/>
      <c r="L1483" s="148"/>
      <c r="M1483" s="153"/>
      <c r="U1483" s="154"/>
      <c r="AT1483" s="150" t="s">
        <v>182</v>
      </c>
      <c r="AU1483" s="150" t="s">
        <v>84</v>
      </c>
      <c r="AV1483" s="12" t="s">
        <v>82</v>
      </c>
      <c r="AW1483" s="12" t="s">
        <v>37</v>
      </c>
      <c r="AX1483" s="12" t="s">
        <v>75</v>
      </c>
      <c r="AY1483" s="150" t="s">
        <v>172</v>
      </c>
    </row>
    <row r="1484" spans="2:65" s="12" customFormat="1">
      <c r="B1484" s="148"/>
      <c r="D1484" s="149" t="s">
        <v>182</v>
      </c>
      <c r="E1484" s="150" t="s">
        <v>19</v>
      </c>
      <c r="F1484" s="151" t="s">
        <v>244</v>
      </c>
      <c r="H1484" s="150" t="s">
        <v>19</v>
      </c>
      <c r="I1484" s="152"/>
      <c r="L1484" s="148"/>
      <c r="M1484" s="153"/>
      <c r="U1484" s="154"/>
      <c r="AT1484" s="150" t="s">
        <v>182</v>
      </c>
      <c r="AU1484" s="150" t="s">
        <v>84</v>
      </c>
      <c r="AV1484" s="12" t="s">
        <v>82</v>
      </c>
      <c r="AW1484" s="12" t="s">
        <v>37</v>
      </c>
      <c r="AX1484" s="12" t="s">
        <v>75</v>
      </c>
      <c r="AY1484" s="150" t="s">
        <v>172</v>
      </c>
    </row>
    <row r="1485" spans="2:65" s="13" customFormat="1">
      <c r="B1485" s="155"/>
      <c r="D1485" s="149" t="s">
        <v>182</v>
      </c>
      <c r="E1485" s="156" t="s">
        <v>19</v>
      </c>
      <c r="F1485" s="157" t="s">
        <v>2007</v>
      </c>
      <c r="H1485" s="158">
        <v>43.061</v>
      </c>
      <c r="I1485" s="159"/>
      <c r="L1485" s="155"/>
      <c r="M1485" s="160"/>
      <c r="U1485" s="161"/>
      <c r="AT1485" s="156" t="s">
        <v>182</v>
      </c>
      <c r="AU1485" s="156" t="s">
        <v>84</v>
      </c>
      <c r="AV1485" s="13" t="s">
        <v>84</v>
      </c>
      <c r="AW1485" s="13" t="s">
        <v>37</v>
      </c>
      <c r="AX1485" s="13" t="s">
        <v>75</v>
      </c>
      <c r="AY1485" s="156" t="s">
        <v>172</v>
      </c>
    </row>
    <row r="1486" spans="2:65" s="12" customFormat="1">
      <c r="B1486" s="148"/>
      <c r="D1486" s="149" t="s">
        <v>182</v>
      </c>
      <c r="E1486" s="150" t="s">
        <v>19</v>
      </c>
      <c r="F1486" s="151" t="s">
        <v>249</v>
      </c>
      <c r="H1486" s="150" t="s">
        <v>19</v>
      </c>
      <c r="I1486" s="152"/>
      <c r="L1486" s="148"/>
      <c r="M1486" s="153"/>
      <c r="U1486" s="154"/>
      <c r="AT1486" s="150" t="s">
        <v>182</v>
      </c>
      <c r="AU1486" s="150" t="s">
        <v>84</v>
      </c>
      <c r="AV1486" s="12" t="s">
        <v>82</v>
      </c>
      <c r="AW1486" s="12" t="s">
        <v>37</v>
      </c>
      <c r="AX1486" s="12" t="s">
        <v>75</v>
      </c>
      <c r="AY1486" s="150" t="s">
        <v>172</v>
      </c>
    </row>
    <row r="1487" spans="2:65" s="13" customFormat="1">
      <c r="B1487" s="155"/>
      <c r="D1487" s="149" t="s">
        <v>182</v>
      </c>
      <c r="E1487" s="156" t="s">
        <v>19</v>
      </c>
      <c r="F1487" s="157" t="s">
        <v>2008</v>
      </c>
      <c r="H1487" s="158">
        <v>44.759</v>
      </c>
      <c r="I1487" s="159"/>
      <c r="L1487" s="155"/>
      <c r="M1487" s="160"/>
      <c r="U1487" s="161"/>
      <c r="AT1487" s="156" t="s">
        <v>182</v>
      </c>
      <c r="AU1487" s="156" t="s">
        <v>84</v>
      </c>
      <c r="AV1487" s="13" t="s">
        <v>84</v>
      </c>
      <c r="AW1487" s="13" t="s">
        <v>37</v>
      </c>
      <c r="AX1487" s="13" t="s">
        <v>75</v>
      </c>
      <c r="AY1487" s="156" t="s">
        <v>172</v>
      </c>
    </row>
    <row r="1488" spans="2:65" s="14" customFormat="1">
      <c r="B1488" s="162"/>
      <c r="D1488" s="149" t="s">
        <v>182</v>
      </c>
      <c r="E1488" s="163" t="s">
        <v>19</v>
      </c>
      <c r="F1488" s="164" t="s">
        <v>185</v>
      </c>
      <c r="H1488" s="165">
        <v>87.82</v>
      </c>
      <c r="I1488" s="166"/>
      <c r="L1488" s="162"/>
      <c r="M1488" s="167"/>
      <c r="U1488" s="168"/>
      <c r="AT1488" s="163" t="s">
        <v>182</v>
      </c>
      <c r="AU1488" s="163" t="s">
        <v>84</v>
      </c>
      <c r="AV1488" s="14" t="s">
        <v>179</v>
      </c>
      <c r="AW1488" s="14" t="s">
        <v>37</v>
      </c>
      <c r="AX1488" s="14" t="s">
        <v>82</v>
      </c>
      <c r="AY1488" s="163" t="s">
        <v>172</v>
      </c>
    </row>
    <row r="1489" spans="2:65" s="1" customFormat="1" ht="24.2" customHeight="1">
      <c r="B1489" s="33"/>
      <c r="C1489" s="131" t="s">
        <v>2009</v>
      </c>
      <c r="D1489" s="131" t="s">
        <v>174</v>
      </c>
      <c r="E1489" s="132" t="s">
        <v>2010</v>
      </c>
      <c r="F1489" s="133" t="s">
        <v>2011</v>
      </c>
      <c r="G1489" s="134" t="s">
        <v>177</v>
      </c>
      <c r="H1489" s="135">
        <v>72.150000000000006</v>
      </c>
      <c r="I1489" s="136"/>
      <c r="J1489" s="137">
        <f>ROUND(I1489*H1489,2)</f>
        <v>0</v>
      </c>
      <c r="K1489" s="133" t="s">
        <v>178</v>
      </c>
      <c r="L1489" s="33"/>
      <c r="M1489" s="138" t="s">
        <v>19</v>
      </c>
      <c r="N1489" s="139" t="s">
        <v>46</v>
      </c>
      <c r="P1489" s="140">
        <f>O1489*H1489</f>
        <v>0</v>
      </c>
      <c r="Q1489" s="140">
        <v>0</v>
      </c>
      <c r="R1489" s="140">
        <f>Q1489*H1489</f>
        <v>0</v>
      </c>
      <c r="S1489" s="140">
        <v>0</v>
      </c>
      <c r="T1489" s="140">
        <f>S1489*H1489</f>
        <v>0</v>
      </c>
      <c r="U1489" s="141" t="s">
        <v>19</v>
      </c>
      <c r="AR1489" s="142" t="s">
        <v>220</v>
      </c>
      <c r="AT1489" s="142" t="s">
        <v>174</v>
      </c>
      <c r="AU1489" s="142" t="s">
        <v>84</v>
      </c>
      <c r="AY1489" s="18" t="s">
        <v>172</v>
      </c>
      <c r="BE1489" s="143">
        <f>IF(N1489="základní",J1489,0)</f>
        <v>0</v>
      </c>
      <c r="BF1489" s="143">
        <f>IF(N1489="snížená",J1489,0)</f>
        <v>0</v>
      </c>
      <c r="BG1489" s="143">
        <f>IF(N1489="zákl. přenesená",J1489,0)</f>
        <v>0</v>
      </c>
      <c r="BH1489" s="143">
        <f>IF(N1489="sníž. přenesená",J1489,0)</f>
        <v>0</v>
      </c>
      <c r="BI1489" s="143">
        <f>IF(N1489="nulová",J1489,0)</f>
        <v>0</v>
      </c>
      <c r="BJ1489" s="18" t="s">
        <v>82</v>
      </c>
      <c r="BK1489" s="143">
        <f>ROUND(I1489*H1489,2)</f>
        <v>0</v>
      </c>
      <c r="BL1489" s="18" t="s">
        <v>220</v>
      </c>
      <c r="BM1489" s="142" t="s">
        <v>2012</v>
      </c>
    </row>
    <row r="1490" spans="2:65" s="1" customFormat="1">
      <c r="B1490" s="33"/>
      <c r="D1490" s="144" t="s">
        <v>180</v>
      </c>
      <c r="F1490" s="145" t="s">
        <v>2013</v>
      </c>
      <c r="I1490" s="146"/>
      <c r="L1490" s="33"/>
      <c r="M1490" s="147"/>
      <c r="U1490" s="54"/>
      <c r="AT1490" s="18" t="s">
        <v>180</v>
      </c>
      <c r="AU1490" s="18" t="s">
        <v>84</v>
      </c>
    </row>
    <row r="1491" spans="2:65" s="12" customFormat="1">
      <c r="B1491" s="148"/>
      <c r="D1491" s="149" t="s">
        <v>182</v>
      </c>
      <c r="E1491" s="150" t="s">
        <v>19</v>
      </c>
      <c r="F1491" s="151" t="s">
        <v>2014</v>
      </c>
      <c r="H1491" s="150" t="s">
        <v>19</v>
      </c>
      <c r="I1491" s="152"/>
      <c r="L1491" s="148"/>
      <c r="M1491" s="153"/>
      <c r="U1491" s="154"/>
      <c r="AT1491" s="150" t="s">
        <v>182</v>
      </c>
      <c r="AU1491" s="150" t="s">
        <v>84</v>
      </c>
      <c r="AV1491" s="12" t="s">
        <v>82</v>
      </c>
      <c r="AW1491" s="12" t="s">
        <v>37</v>
      </c>
      <c r="AX1491" s="12" t="s">
        <v>75</v>
      </c>
      <c r="AY1491" s="150" t="s">
        <v>172</v>
      </c>
    </row>
    <row r="1492" spans="2:65" s="12" customFormat="1">
      <c r="B1492" s="148"/>
      <c r="D1492" s="149" t="s">
        <v>182</v>
      </c>
      <c r="E1492" s="150" t="s">
        <v>19</v>
      </c>
      <c r="F1492" s="151" t="s">
        <v>256</v>
      </c>
      <c r="H1492" s="150" t="s">
        <v>19</v>
      </c>
      <c r="I1492" s="152"/>
      <c r="L1492" s="148"/>
      <c r="M1492" s="153"/>
      <c r="U1492" s="154"/>
      <c r="AT1492" s="150" t="s">
        <v>182</v>
      </c>
      <c r="AU1492" s="150" t="s">
        <v>84</v>
      </c>
      <c r="AV1492" s="12" t="s">
        <v>82</v>
      </c>
      <c r="AW1492" s="12" t="s">
        <v>37</v>
      </c>
      <c r="AX1492" s="12" t="s">
        <v>75</v>
      </c>
      <c r="AY1492" s="150" t="s">
        <v>172</v>
      </c>
    </row>
    <row r="1493" spans="2:65" s="13" customFormat="1">
      <c r="B1493" s="155"/>
      <c r="D1493" s="149" t="s">
        <v>182</v>
      </c>
      <c r="E1493" s="156" t="s">
        <v>19</v>
      </c>
      <c r="F1493" s="157" t="s">
        <v>2015</v>
      </c>
      <c r="H1493" s="158">
        <v>72.150000000000006</v>
      </c>
      <c r="I1493" s="159"/>
      <c r="L1493" s="155"/>
      <c r="M1493" s="160"/>
      <c r="U1493" s="161"/>
      <c r="AT1493" s="156" t="s">
        <v>182</v>
      </c>
      <c r="AU1493" s="156" t="s">
        <v>84</v>
      </c>
      <c r="AV1493" s="13" t="s">
        <v>84</v>
      </c>
      <c r="AW1493" s="13" t="s">
        <v>37</v>
      </c>
      <c r="AX1493" s="13" t="s">
        <v>75</v>
      </c>
      <c r="AY1493" s="156" t="s">
        <v>172</v>
      </c>
    </row>
    <row r="1494" spans="2:65" s="14" customFormat="1">
      <c r="B1494" s="162"/>
      <c r="D1494" s="149" t="s">
        <v>182</v>
      </c>
      <c r="E1494" s="163" t="s">
        <v>19</v>
      </c>
      <c r="F1494" s="164" t="s">
        <v>185</v>
      </c>
      <c r="H1494" s="165">
        <v>72.150000000000006</v>
      </c>
      <c r="I1494" s="166"/>
      <c r="L1494" s="162"/>
      <c r="M1494" s="167"/>
      <c r="U1494" s="168"/>
      <c r="AT1494" s="163" t="s">
        <v>182</v>
      </c>
      <c r="AU1494" s="163" t="s">
        <v>84</v>
      </c>
      <c r="AV1494" s="14" t="s">
        <v>179</v>
      </c>
      <c r="AW1494" s="14" t="s">
        <v>37</v>
      </c>
      <c r="AX1494" s="14" t="s">
        <v>82</v>
      </c>
      <c r="AY1494" s="163" t="s">
        <v>172</v>
      </c>
    </row>
    <row r="1495" spans="2:65" s="1" customFormat="1" ht="24.2" customHeight="1">
      <c r="B1495" s="33"/>
      <c r="C1495" s="131" t="s">
        <v>2016</v>
      </c>
      <c r="D1495" s="131" t="s">
        <v>174</v>
      </c>
      <c r="E1495" s="132" t="s">
        <v>2017</v>
      </c>
      <c r="F1495" s="133" t="s">
        <v>2018</v>
      </c>
      <c r="G1495" s="134" t="s">
        <v>177</v>
      </c>
      <c r="H1495" s="135">
        <v>61.347000000000001</v>
      </c>
      <c r="I1495" s="136"/>
      <c r="J1495" s="137">
        <f>ROUND(I1495*H1495,2)</f>
        <v>0</v>
      </c>
      <c r="K1495" s="133" t="s">
        <v>19</v>
      </c>
      <c r="L1495" s="33"/>
      <c r="M1495" s="138" t="s">
        <v>19</v>
      </c>
      <c r="N1495" s="139" t="s">
        <v>46</v>
      </c>
      <c r="P1495" s="140">
        <f>O1495*H1495</f>
        <v>0</v>
      </c>
      <c r="Q1495" s="140">
        <v>1.7100000000000001E-2</v>
      </c>
      <c r="R1495" s="140">
        <f>Q1495*H1495</f>
        <v>1.0490337000000001</v>
      </c>
      <c r="S1495" s="140">
        <v>0</v>
      </c>
      <c r="T1495" s="140">
        <f>S1495*H1495</f>
        <v>0</v>
      </c>
      <c r="U1495" s="141" t="s">
        <v>19</v>
      </c>
      <c r="AR1495" s="142" t="s">
        <v>220</v>
      </c>
      <c r="AT1495" s="142" t="s">
        <v>174</v>
      </c>
      <c r="AU1495" s="142" t="s">
        <v>84</v>
      </c>
      <c r="AY1495" s="18" t="s">
        <v>172</v>
      </c>
      <c r="BE1495" s="143">
        <f>IF(N1495="základní",J1495,0)</f>
        <v>0</v>
      </c>
      <c r="BF1495" s="143">
        <f>IF(N1495="snížená",J1495,0)</f>
        <v>0</v>
      </c>
      <c r="BG1495" s="143">
        <f>IF(N1495="zákl. přenesená",J1495,0)</f>
        <v>0</v>
      </c>
      <c r="BH1495" s="143">
        <f>IF(N1495="sníž. přenesená",J1495,0)</f>
        <v>0</v>
      </c>
      <c r="BI1495" s="143">
        <f>IF(N1495="nulová",J1495,0)</f>
        <v>0</v>
      </c>
      <c r="BJ1495" s="18" t="s">
        <v>82</v>
      </c>
      <c r="BK1495" s="143">
        <f>ROUND(I1495*H1495,2)</f>
        <v>0</v>
      </c>
      <c r="BL1495" s="18" t="s">
        <v>220</v>
      </c>
      <c r="BM1495" s="142" t="s">
        <v>2019</v>
      </c>
    </row>
    <row r="1496" spans="2:65" s="12" customFormat="1">
      <c r="B1496" s="148"/>
      <c r="D1496" s="149" t="s">
        <v>182</v>
      </c>
      <c r="E1496" s="150" t="s">
        <v>19</v>
      </c>
      <c r="F1496" s="151" t="s">
        <v>2020</v>
      </c>
      <c r="H1496" s="150" t="s">
        <v>19</v>
      </c>
      <c r="I1496" s="152"/>
      <c r="L1496" s="148"/>
      <c r="M1496" s="153"/>
      <c r="U1496" s="154"/>
      <c r="AT1496" s="150" t="s">
        <v>182</v>
      </c>
      <c r="AU1496" s="150" t="s">
        <v>84</v>
      </c>
      <c r="AV1496" s="12" t="s">
        <v>82</v>
      </c>
      <c r="AW1496" s="12" t="s">
        <v>37</v>
      </c>
      <c r="AX1496" s="12" t="s">
        <v>75</v>
      </c>
      <c r="AY1496" s="150" t="s">
        <v>172</v>
      </c>
    </row>
    <row r="1497" spans="2:65" s="13" customFormat="1">
      <c r="B1497" s="155"/>
      <c r="D1497" s="149" t="s">
        <v>182</v>
      </c>
      <c r="E1497" s="156" t="s">
        <v>19</v>
      </c>
      <c r="F1497" s="157" t="s">
        <v>2021</v>
      </c>
      <c r="H1497" s="158">
        <v>9.44</v>
      </c>
      <c r="I1497" s="159"/>
      <c r="L1497" s="155"/>
      <c r="M1497" s="160"/>
      <c r="U1497" s="161"/>
      <c r="AT1497" s="156" t="s">
        <v>182</v>
      </c>
      <c r="AU1497" s="156" t="s">
        <v>84</v>
      </c>
      <c r="AV1497" s="13" t="s">
        <v>84</v>
      </c>
      <c r="AW1497" s="13" t="s">
        <v>37</v>
      </c>
      <c r="AX1497" s="13" t="s">
        <v>75</v>
      </c>
      <c r="AY1497" s="156" t="s">
        <v>172</v>
      </c>
    </row>
    <row r="1498" spans="2:65" s="13" customFormat="1">
      <c r="B1498" s="155"/>
      <c r="D1498" s="149" t="s">
        <v>182</v>
      </c>
      <c r="E1498" s="156" t="s">
        <v>19</v>
      </c>
      <c r="F1498" s="157" t="s">
        <v>2022</v>
      </c>
      <c r="H1498" s="158">
        <v>8.0709999999999997</v>
      </c>
      <c r="I1498" s="159"/>
      <c r="L1498" s="155"/>
      <c r="M1498" s="160"/>
      <c r="U1498" s="161"/>
      <c r="AT1498" s="156" t="s">
        <v>182</v>
      </c>
      <c r="AU1498" s="156" t="s">
        <v>84</v>
      </c>
      <c r="AV1498" s="13" t="s">
        <v>84</v>
      </c>
      <c r="AW1498" s="13" t="s">
        <v>37</v>
      </c>
      <c r="AX1498" s="13" t="s">
        <v>75</v>
      </c>
      <c r="AY1498" s="156" t="s">
        <v>172</v>
      </c>
    </row>
    <row r="1499" spans="2:65" s="13" customFormat="1">
      <c r="B1499" s="155"/>
      <c r="D1499" s="149" t="s">
        <v>182</v>
      </c>
      <c r="E1499" s="156" t="s">
        <v>19</v>
      </c>
      <c r="F1499" s="157" t="s">
        <v>2023</v>
      </c>
      <c r="H1499" s="158">
        <v>-5.516</v>
      </c>
      <c r="I1499" s="159"/>
      <c r="L1499" s="155"/>
      <c r="M1499" s="160"/>
      <c r="U1499" s="161"/>
      <c r="AT1499" s="156" t="s">
        <v>182</v>
      </c>
      <c r="AU1499" s="156" t="s">
        <v>84</v>
      </c>
      <c r="AV1499" s="13" t="s">
        <v>84</v>
      </c>
      <c r="AW1499" s="13" t="s">
        <v>37</v>
      </c>
      <c r="AX1499" s="13" t="s">
        <v>75</v>
      </c>
      <c r="AY1499" s="156" t="s">
        <v>172</v>
      </c>
    </row>
    <row r="1500" spans="2:65" s="12" customFormat="1">
      <c r="B1500" s="148"/>
      <c r="D1500" s="149" t="s">
        <v>182</v>
      </c>
      <c r="E1500" s="150" t="s">
        <v>19</v>
      </c>
      <c r="F1500" s="151" t="s">
        <v>2024</v>
      </c>
      <c r="H1500" s="150" t="s">
        <v>19</v>
      </c>
      <c r="I1500" s="152"/>
      <c r="L1500" s="148"/>
      <c r="M1500" s="153"/>
      <c r="U1500" s="154"/>
      <c r="AT1500" s="150" t="s">
        <v>182</v>
      </c>
      <c r="AU1500" s="150" t="s">
        <v>84</v>
      </c>
      <c r="AV1500" s="12" t="s">
        <v>82</v>
      </c>
      <c r="AW1500" s="12" t="s">
        <v>37</v>
      </c>
      <c r="AX1500" s="12" t="s">
        <v>75</v>
      </c>
      <c r="AY1500" s="150" t="s">
        <v>172</v>
      </c>
    </row>
    <row r="1501" spans="2:65" s="13" customFormat="1">
      <c r="B1501" s="155"/>
      <c r="D1501" s="149" t="s">
        <v>182</v>
      </c>
      <c r="E1501" s="156" t="s">
        <v>19</v>
      </c>
      <c r="F1501" s="157" t="s">
        <v>2025</v>
      </c>
      <c r="H1501" s="158">
        <v>6.2930000000000001</v>
      </c>
      <c r="I1501" s="159"/>
      <c r="L1501" s="155"/>
      <c r="M1501" s="160"/>
      <c r="U1501" s="161"/>
      <c r="AT1501" s="156" t="s">
        <v>182</v>
      </c>
      <c r="AU1501" s="156" t="s">
        <v>84</v>
      </c>
      <c r="AV1501" s="13" t="s">
        <v>84</v>
      </c>
      <c r="AW1501" s="13" t="s">
        <v>37</v>
      </c>
      <c r="AX1501" s="13" t="s">
        <v>75</v>
      </c>
      <c r="AY1501" s="156" t="s">
        <v>172</v>
      </c>
    </row>
    <row r="1502" spans="2:65" s="13" customFormat="1">
      <c r="B1502" s="155"/>
      <c r="D1502" s="149" t="s">
        <v>182</v>
      </c>
      <c r="E1502" s="156" t="s">
        <v>19</v>
      </c>
      <c r="F1502" s="157" t="s">
        <v>2026</v>
      </c>
      <c r="H1502" s="158">
        <v>5.6150000000000002</v>
      </c>
      <c r="I1502" s="159"/>
      <c r="L1502" s="155"/>
      <c r="M1502" s="160"/>
      <c r="U1502" s="161"/>
      <c r="AT1502" s="156" t="s">
        <v>182</v>
      </c>
      <c r="AU1502" s="156" t="s">
        <v>84</v>
      </c>
      <c r="AV1502" s="13" t="s">
        <v>84</v>
      </c>
      <c r="AW1502" s="13" t="s">
        <v>37</v>
      </c>
      <c r="AX1502" s="13" t="s">
        <v>75</v>
      </c>
      <c r="AY1502" s="156" t="s">
        <v>172</v>
      </c>
    </row>
    <row r="1503" spans="2:65" s="13" customFormat="1">
      <c r="B1503" s="155"/>
      <c r="D1503" s="149" t="s">
        <v>182</v>
      </c>
      <c r="E1503" s="156" t="s">
        <v>19</v>
      </c>
      <c r="F1503" s="157" t="s">
        <v>2027</v>
      </c>
      <c r="H1503" s="158">
        <v>-4.1369999999999996</v>
      </c>
      <c r="I1503" s="159"/>
      <c r="L1503" s="155"/>
      <c r="M1503" s="160"/>
      <c r="U1503" s="161"/>
      <c r="AT1503" s="156" t="s">
        <v>182</v>
      </c>
      <c r="AU1503" s="156" t="s">
        <v>84</v>
      </c>
      <c r="AV1503" s="13" t="s">
        <v>84</v>
      </c>
      <c r="AW1503" s="13" t="s">
        <v>37</v>
      </c>
      <c r="AX1503" s="13" t="s">
        <v>75</v>
      </c>
      <c r="AY1503" s="156" t="s">
        <v>172</v>
      </c>
    </row>
    <row r="1504" spans="2:65" s="12" customFormat="1">
      <c r="B1504" s="148"/>
      <c r="D1504" s="149" t="s">
        <v>182</v>
      </c>
      <c r="E1504" s="150" t="s">
        <v>19</v>
      </c>
      <c r="F1504" s="151" t="s">
        <v>2028</v>
      </c>
      <c r="H1504" s="150" t="s">
        <v>19</v>
      </c>
      <c r="I1504" s="152"/>
      <c r="L1504" s="148"/>
      <c r="M1504" s="153"/>
      <c r="U1504" s="154"/>
      <c r="AT1504" s="150" t="s">
        <v>182</v>
      </c>
      <c r="AU1504" s="150" t="s">
        <v>84</v>
      </c>
      <c r="AV1504" s="12" t="s">
        <v>82</v>
      </c>
      <c r="AW1504" s="12" t="s">
        <v>37</v>
      </c>
      <c r="AX1504" s="12" t="s">
        <v>75</v>
      </c>
      <c r="AY1504" s="150" t="s">
        <v>172</v>
      </c>
    </row>
    <row r="1505" spans="2:65" s="13" customFormat="1">
      <c r="B1505" s="155"/>
      <c r="D1505" s="149" t="s">
        <v>182</v>
      </c>
      <c r="E1505" s="156" t="s">
        <v>19</v>
      </c>
      <c r="F1505" s="157" t="s">
        <v>2025</v>
      </c>
      <c r="H1505" s="158">
        <v>6.2930000000000001</v>
      </c>
      <c r="I1505" s="159"/>
      <c r="L1505" s="155"/>
      <c r="M1505" s="160"/>
      <c r="U1505" s="161"/>
      <c r="AT1505" s="156" t="s">
        <v>182</v>
      </c>
      <c r="AU1505" s="156" t="s">
        <v>84</v>
      </c>
      <c r="AV1505" s="13" t="s">
        <v>84</v>
      </c>
      <c r="AW1505" s="13" t="s">
        <v>37</v>
      </c>
      <c r="AX1505" s="13" t="s">
        <v>75</v>
      </c>
      <c r="AY1505" s="156" t="s">
        <v>172</v>
      </c>
    </row>
    <row r="1506" spans="2:65" s="13" customFormat="1">
      <c r="B1506" s="155"/>
      <c r="D1506" s="149" t="s">
        <v>182</v>
      </c>
      <c r="E1506" s="156" t="s">
        <v>19</v>
      </c>
      <c r="F1506" s="157" t="s">
        <v>2029</v>
      </c>
      <c r="H1506" s="158">
        <v>5.633</v>
      </c>
      <c r="I1506" s="159"/>
      <c r="L1506" s="155"/>
      <c r="M1506" s="160"/>
      <c r="U1506" s="161"/>
      <c r="AT1506" s="156" t="s">
        <v>182</v>
      </c>
      <c r="AU1506" s="156" t="s">
        <v>84</v>
      </c>
      <c r="AV1506" s="13" t="s">
        <v>84</v>
      </c>
      <c r="AW1506" s="13" t="s">
        <v>37</v>
      </c>
      <c r="AX1506" s="13" t="s">
        <v>75</v>
      </c>
      <c r="AY1506" s="156" t="s">
        <v>172</v>
      </c>
    </row>
    <row r="1507" spans="2:65" s="13" customFormat="1">
      <c r="B1507" s="155"/>
      <c r="D1507" s="149" t="s">
        <v>182</v>
      </c>
      <c r="E1507" s="156" t="s">
        <v>19</v>
      </c>
      <c r="F1507" s="157" t="s">
        <v>2027</v>
      </c>
      <c r="H1507" s="158">
        <v>-4.1369999999999996</v>
      </c>
      <c r="I1507" s="159"/>
      <c r="L1507" s="155"/>
      <c r="M1507" s="160"/>
      <c r="U1507" s="161"/>
      <c r="AT1507" s="156" t="s">
        <v>182</v>
      </c>
      <c r="AU1507" s="156" t="s">
        <v>84</v>
      </c>
      <c r="AV1507" s="13" t="s">
        <v>84</v>
      </c>
      <c r="AW1507" s="13" t="s">
        <v>37</v>
      </c>
      <c r="AX1507" s="13" t="s">
        <v>75</v>
      </c>
      <c r="AY1507" s="156" t="s">
        <v>172</v>
      </c>
    </row>
    <row r="1508" spans="2:65" s="12" customFormat="1">
      <c r="B1508" s="148"/>
      <c r="D1508" s="149" t="s">
        <v>182</v>
      </c>
      <c r="E1508" s="150" t="s">
        <v>19</v>
      </c>
      <c r="F1508" s="151" t="s">
        <v>2030</v>
      </c>
      <c r="H1508" s="150" t="s">
        <v>19</v>
      </c>
      <c r="I1508" s="152"/>
      <c r="L1508" s="148"/>
      <c r="M1508" s="153"/>
      <c r="U1508" s="154"/>
      <c r="AT1508" s="150" t="s">
        <v>182</v>
      </c>
      <c r="AU1508" s="150" t="s">
        <v>84</v>
      </c>
      <c r="AV1508" s="12" t="s">
        <v>82</v>
      </c>
      <c r="AW1508" s="12" t="s">
        <v>37</v>
      </c>
      <c r="AX1508" s="12" t="s">
        <v>75</v>
      </c>
      <c r="AY1508" s="150" t="s">
        <v>172</v>
      </c>
    </row>
    <row r="1509" spans="2:65" s="12" customFormat="1">
      <c r="B1509" s="148"/>
      <c r="D1509" s="149" t="s">
        <v>182</v>
      </c>
      <c r="E1509" s="150" t="s">
        <v>19</v>
      </c>
      <c r="F1509" s="151" t="s">
        <v>2031</v>
      </c>
      <c r="H1509" s="150" t="s">
        <v>19</v>
      </c>
      <c r="I1509" s="152"/>
      <c r="L1509" s="148"/>
      <c r="M1509" s="153"/>
      <c r="U1509" s="154"/>
      <c r="AT1509" s="150" t="s">
        <v>182</v>
      </c>
      <c r="AU1509" s="150" t="s">
        <v>84</v>
      </c>
      <c r="AV1509" s="12" t="s">
        <v>82</v>
      </c>
      <c r="AW1509" s="12" t="s">
        <v>37</v>
      </c>
      <c r="AX1509" s="12" t="s">
        <v>75</v>
      </c>
      <c r="AY1509" s="150" t="s">
        <v>172</v>
      </c>
    </row>
    <row r="1510" spans="2:65" s="13" customFormat="1">
      <c r="B1510" s="155"/>
      <c r="D1510" s="149" t="s">
        <v>182</v>
      </c>
      <c r="E1510" s="156" t="s">
        <v>19</v>
      </c>
      <c r="F1510" s="157" t="s">
        <v>2032</v>
      </c>
      <c r="H1510" s="158">
        <v>18.879000000000001</v>
      </c>
      <c r="I1510" s="159"/>
      <c r="L1510" s="155"/>
      <c r="M1510" s="160"/>
      <c r="U1510" s="161"/>
      <c r="AT1510" s="156" t="s">
        <v>182</v>
      </c>
      <c r="AU1510" s="156" t="s">
        <v>84</v>
      </c>
      <c r="AV1510" s="13" t="s">
        <v>84</v>
      </c>
      <c r="AW1510" s="13" t="s">
        <v>37</v>
      </c>
      <c r="AX1510" s="13" t="s">
        <v>75</v>
      </c>
      <c r="AY1510" s="156" t="s">
        <v>172</v>
      </c>
    </row>
    <row r="1511" spans="2:65" s="13" customFormat="1">
      <c r="B1511" s="155"/>
      <c r="D1511" s="149" t="s">
        <v>182</v>
      </c>
      <c r="E1511" s="156" t="s">
        <v>19</v>
      </c>
      <c r="F1511" s="157" t="s">
        <v>2033</v>
      </c>
      <c r="H1511" s="158">
        <v>15.022</v>
      </c>
      <c r="I1511" s="159"/>
      <c r="L1511" s="155"/>
      <c r="M1511" s="160"/>
      <c r="U1511" s="161"/>
      <c r="AT1511" s="156" t="s">
        <v>182</v>
      </c>
      <c r="AU1511" s="156" t="s">
        <v>84</v>
      </c>
      <c r="AV1511" s="13" t="s">
        <v>84</v>
      </c>
      <c r="AW1511" s="13" t="s">
        <v>37</v>
      </c>
      <c r="AX1511" s="13" t="s">
        <v>75</v>
      </c>
      <c r="AY1511" s="156" t="s">
        <v>172</v>
      </c>
    </row>
    <row r="1512" spans="2:65" s="13" customFormat="1">
      <c r="B1512" s="155"/>
      <c r="D1512" s="149" t="s">
        <v>182</v>
      </c>
      <c r="E1512" s="156" t="s">
        <v>19</v>
      </c>
      <c r="F1512" s="157" t="s">
        <v>2034</v>
      </c>
      <c r="H1512" s="158">
        <v>-11.032</v>
      </c>
      <c r="I1512" s="159"/>
      <c r="L1512" s="155"/>
      <c r="M1512" s="160"/>
      <c r="U1512" s="161"/>
      <c r="AT1512" s="156" t="s">
        <v>182</v>
      </c>
      <c r="AU1512" s="156" t="s">
        <v>84</v>
      </c>
      <c r="AV1512" s="13" t="s">
        <v>84</v>
      </c>
      <c r="AW1512" s="13" t="s">
        <v>37</v>
      </c>
      <c r="AX1512" s="13" t="s">
        <v>75</v>
      </c>
      <c r="AY1512" s="156" t="s">
        <v>172</v>
      </c>
    </row>
    <row r="1513" spans="2:65" s="12" customFormat="1">
      <c r="B1513" s="148"/>
      <c r="D1513" s="149" t="s">
        <v>182</v>
      </c>
      <c r="E1513" s="150" t="s">
        <v>19</v>
      </c>
      <c r="F1513" s="151" t="s">
        <v>2035</v>
      </c>
      <c r="H1513" s="150" t="s">
        <v>19</v>
      </c>
      <c r="I1513" s="152"/>
      <c r="L1513" s="148"/>
      <c r="M1513" s="153"/>
      <c r="U1513" s="154"/>
      <c r="AT1513" s="150" t="s">
        <v>182</v>
      </c>
      <c r="AU1513" s="150" t="s">
        <v>84</v>
      </c>
      <c r="AV1513" s="12" t="s">
        <v>82</v>
      </c>
      <c r="AW1513" s="12" t="s">
        <v>37</v>
      </c>
      <c r="AX1513" s="12" t="s">
        <v>75</v>
      </c>
      <c r="AY1513" s="150" t="s">
        <v>172</v>
      </c>
    </row>
    <row r="1514" spans="2:65" s="12" customFormat="1">
      <c r="B1514" s="148"/>
      <c r="D1514" s="149" t="s">
        <v>182</v>
      </c>
      <c r="E1514" s="150" t="s">
        <v>19</v>
      </c>
      <c r="F1514" s="151" t="s">
        <v>2036</v>
      </c>
      <c r="H1514" s="150" t="s">
        <v>19</v>
      </c>
      <c r="I1514" s="152"/>
      <c r="L1514" s="148"/>
      <c r="M1514" s="153"/>
      <c r="U1514" s="154"/>
      <c r="AT1514" s="150" t="s">
        <v>182</v>
      </c>
      <c r="AU1514" s="150" t="s">
        <v>84</v>
      </c>
      <c r="AV1514" s="12" t="s">
        <v>82</v>
      </c>
      <c r="AW1514" s="12" t="s">
        <v>37</v>
      </c>
      <c r="AX1514" s="12" t="s">
        <v>75</v>
      </c>
      <c r="AY1514" s="150" t="s">
        <v>172</v>
      </c>
    </row>
    <row r="1515" spans="2:65" s="13" customFormat="1">
      <c r="B1515" s="155"/>
      <c r="D1515" s="149" t="s">
        <v>182</v>
      </c>
      <c r="E1515" s="156" t="s">
        <v>19</v>
      </c>
      <c r="F1515" s="157" t="s">
        <v>2037</v>
      </c>
      <c r="H1515" s="158">
        <v>4.5679999999999996</v>
      </c>
      <c r="I1515" s="159"/>
      <c r="L1515" s="155"/>
      <c r="M1515" s="160"/>
      <c r="U1515" s="161"/>
      <c r="AT1515" s="156" t="s">
        <v>182</v>
      </c>
      <c r="AU1515" s="156" t="s">
        <v>84</v>
      </c>
      <c r="AV1515" s="13" t="s">
        <v>84</v>
      </c>
      <c r="AW1515" s="13" t="s">
        <v>37</v>
      </c>
      <c r="AX1515" s="13" t="s">
        <v>75</v>
      </c>
      <c r="AY1515" s="156" t="s">
        <v>172</v>
      </c>
    </row>
    <row r="1516" spans="2:65" s="13" customFormat="1">
      <c r="B1516" s="155"/>
      <c r="D1516" s="149" t="s">
        <v>182</v>
      </c>
      <c r="E1516" s="156" t="s">
        <v>19</v>
      </c>
      <c r="F1516" s="157" t="s">
        <v>2038</v>
      </c>
      <c r="H1516" s="158">
        <v>11.871</v>
      </c>
      <c r="I1516" s="159"/>
      <c r="L1516" s="155"/>
      <c r="M1516" s="160"/>
      <c r="U1516" s="161"/>
      <c r="AT1516" s="156" t="s">
        <v>182</v>
      </c>
      <c r="AU1516" s="156" t="s">
        <v>84</v>
      </c>
      <c r="AV1516" s="13" t="s">
        <v>84</v>
      </c>
      <c r="AW1516" s="13" t="s">
        <v>37</v>
      </c>
      <c r="AX1516" s="13" t="s">
        <v>75</v>
      </c>
      <c r="AY1516" s="156" t="s">
        <v>172</v>
      </c>
    </row>
    <row r="1517" spans="2:65" s="13" customFormat="1">
      <c r="B1517" s="155"/>
      <c r="D1517" s="149" t="s">
        <v>182</v>
      </c>
      <c r="E1517" s="156" t="s">
        <v>19</v>
      </c>
      <c r="F1517" s="157" t="s">
        <v>2039</v>
      </c>
      <c r="H1517" s="158">
        <v>-5.516</v>
      </c>
      <c r="I1517" s="159"/>
      <c r="L1517" s="155"/>
      <c r="M1517" s="160"/>
      <c r="U1517" s="161"/>
      <c r="AT1517" s="156" t="s">
        <v>182</v>
      </c>
      <c r="AU1517" s="156" t="s">
        <v>84</v>
      </c>
      <c r="AV1517" s="13" t="s">
        <v>84</v>
      </c>
      <c r="AW1517" s="13" t="s">
        <v>37</v>
      </c>
      <c r="AX1517" s="13" t="s">
        <v>75</v>
      </c>
      <c r="AY1517" s="156" t="s">
        <v>172</v>
      </c>
    </row>
    <row r="1518" spans="2:65" s="14" customFormat="1">
      <c r="B1518" s="162"/>
      <c r="D1518" s="149" t="s">
        <v>182</v>
      </c>
      <c r="E1518" s="163" t="s">
        <v>19</v>
      </c>
      <c r="F1518" s="164" t="s">
        <v>185</v>
      </c>
      <c r="H1518" s="165">
        <v>61.347000000000001</v>
      </c>
      <c r="I1518" s="166"/>
      <c r="L1518" s="162"/>
      <c r="M1518" s="167"/>
      <c r="U1518" s="168"/>
      <c r="AT1518" s="163" t="s">
        <v>182</v>
      </c>
      <c r="AU1518" s="163" t="s">
        <v>84</v>
      </c>
      <c r="AV1518" s="14" t="s">
        <v>179</v>
      </c>
      <c r="AW1518" s="14" t="s">
        <v>37</v>
      </c>
      <c r="AX1518" s="14" t="s">
        <v>82</v>
      </c>
      <c r="AY1518" s="163" t="s">
        <v>172</v>
      </c>
    </row>
    <row r="1519" spans="2:65" s="1" customFormat="1" ht="21.75" customHeight="1">
      <c r="B1519" s="33"/>
      <c r="C1519" s="131" t="s">
        <v>1911</v>
      </c>
      <c r="D1519" s="131" t="s">
        <v>174</v>
      </c>
      <c r="E1519" s="132" t="s">
        <v>2040</v>
      </c>
      <c r="F1519" s="133" t="s">
        <v>2041</v>
      </c>
      <c r="G1519" s="134" t="s">
        <v>460</v>
      </c>
      <c r="H1519" s="135">
        <v>22</v>
      </c>
      <c r="I1519" s="136"/>
      <c r="J1519" s="137">
        <f>ROUND(I1519*H1519,2)</f>
        <v>0</v>
      </c>
      <c r="K1519" s="133" t="s">
        <v>178</v>
      </c>
      <c r="L1519" s="33"/>
      <c r="M1519" s="138" t="s">
        <v>19</v>
      </c>
      <c r="N1519" s="139" t="s">
        <v>46</v>
      </c>
      <c r="P1519" s="140">
        <f>O1519*H1519</f>
        <v>0</v>
      </c>
      <c r="Q1519" s="140">
        <v>2.5739999999999999E-2</v>
      </c>
      <c r="R1519" s="140">
        <f>Q1519*H1519</f>
        <v>0.56628000000000001</v>
      </c>
      <c r="S1519" s="140">
        <v>0</v>
      </c>
      <c r="T1519" s="140">
        <f>S1519*H1519</f>
        <v>0</v>
      </c>
      <c r="U1519" s="141" t="s">
        <v>19</v>
      </c>
      <c r="AR1519" s="142" t="s">
        <v>220</v>
      </c>
      <c r="AT1519" s="142" t="s">
        <v>174</v>
      </c>
      <c r="AU1519" s="142" t="s">
        <v>84</v>
      </c>
      <c r="AY1519" s="18" t="s">
        <v>172</v>
      </c>
      <c r="BE1519" s="143">
        <f>IF(N1519="základní",J1519,0)</f>
        <v>0</v>
      </c>
      <c r="BF1519" s="143">
        <f>IF(N1519="snížená",J1519,0)</f>
        <v>0</v>
      </c>
      <c r="BG1519" s="143">
        <f>IF(N1519="zákl. přenesená",J1519,0)</f>
        <v>0</v>
      </c>
      <c r="BH1519" s="143">
        <f>IF(N1519="sníž. přenesená",J1519,0)</f>
        <v>0</v>
      </c>
      <c r="BI1519" s="143">
        <f>IF(N1519="nulová",J1519,0)</f>
        <v>0</v>
      </c>
      <c r="BJ1519" s="18" t="s">
        <v>82</v>
      </c>
      <c r="BK1519" s="143">
        <f>ROUND(I1519*H1519,2)</f>
        <v>0</v>
      </c>
      <c r="BL1519" s="18" t="s">
        <v>220</v>
      </c>
      <c r="BM1519" s="142" t="s">
        <v>2042</v>
      </c>
    </row>
    <row r="1520" spans="2:65" s="1" customFormat="1">
      <c r="B1520" s="33"/>
      <c r="D1520" s="144" t="s">
        <v>180</v>
      </c>
      <c r="F1520" s="145" t="s">
        <v>2043</v>
      </c>
      <c r="I1520" s="146"/>
      <c r="L1520" s="33"/>
      <c r="M1520" s="147"/>
      <c r="U1520" s="54"/>
      <c r="AT1520" s="18" t="s">
        <v>180</v>
      </c>
      <c r="AU1520" s="18" t="s">
        <v>84</v>
      </c>
    </row>
    <row r="1521" spans="2:65" s="13" customFormat="1">
      <c r="B1521" s="155"/>
      <c r="D1521" s="149" t="s">
        <v>182</v>
      </c>
      <c r="E1521" s="156" t="s">
        <v>19</v>
      </c>
      <c r="F1521" s="157" t="s">
        <v>2044</v>
      </c>
      <c r="H1521" s="158">
        <v>4</v>
      </c>
      <c r="I1521" s="159"/>
      <c r="L1521" s="155"/>
      <c r="M1521" s="160"/>
      <c r="U1521" s="161"/>
      <c r="AT1521" s="156" t="s">
        <v>182</v>
      </c>
      <c r="AU1521" s="156" t="s">
        <v>84</v>
      </c>
      <c r="AV1521" s="13" t="s">
        <v>84</v>
      </c>
      <c r="AW1521" s="13" t="s">
        <v>37</v>
      </c>
      <c r="AX1521" s="13" t="s">
        <v>75</v>
      </c>
      <c r="AY1521" s="156" t="s">
        <v>172</v>
      </c>
    </row>
    <row r="1522" spans="2:65" s="13" customFormat="1">
      <c r="B1522" s="155"/>
      <c r="D1522" s="149" t="s">
        <v>182</v>
      </c>
      <c r="E1522" s="156" t="s">
        <v>19</v>
      </c>
      <c r="F1522" s="157" t="s">
        <v>2045</v>
      </c>
      <c r="H1522" s="158">
        <v>3</v>
      </c>
      <c r="I1522" s="159"/>
      <c r="L1522" s="155"/>
      <c r="M1522" s="160"/>
      <c r="U1522" s="161"/>
      <c r="AT1522" s="156" t="s">
        <v>182</v>
      </c>
      <c r="AU1522" s="156" t="s">
        <v>84</v>
      </c>
      <c r="AV1522" s="13" t="s">
        <v>84</v>
      </c>
      <c r="AW1522" s="13" t="s">
        <v>37</v>
      </c>
      <c r="AX1522" s="13" t="s">
        <v>75</v>
      </c>
      <c r="AY1522" s="156" t="s">
        <v>172</v>
      </c>
    </row>
    <row r="1523" spans="2:65" s="13" customFormat="1">
      <c r="B1523" s="155"/>
      <c r="D1523" s="149" t="s">
        <v>182</v>
      </c>
      <c r="E1523" s="156" t="s">
        <v>19</v>
      </c>
      <c r="F1523" s="157" t="s">
        <v>2046</v>
      </c>
      <c r="H1523" s="158">
        <v>3</v>
      </c>
      <c r="I1523" s="159"/>
      <c r="L1523" s="155"/>
      <c r="M1523" s="160"/>
      <c r="U1523" s="161"/>
      <c r="AT1523" s="156" t="s">
        <v>182</v>
      </c>
      <c r="AU1523" s="156" t="s">
        <v>84</v>
      </c>
      <c r="AV1523" s="13" t="s">
        <v>84</v>
      </c>
      <c r="AW1523" s="13" t="s">
        <v>37</v>
      </c>
      <c r="AX1523" s="13" t="s">
        <v>75</v>
      </c>
      <c r="AY1523" s="156" t="s">
        <v>172</v>
      </c>
    </row>
    <row r="1524" spans="2:65" s="13" customFormat="1">
      <c r="B1524" s="155"/>
      <c r="D1524" s="149" t="s">
        <v>182</v>
      </c>
      <c r="E1524" s="156" t="s">
        <v>19</v>
      </c>
      <c r="F1524" s="157" t="s">
        <v>2047</v>
      </c>
      <c r="H1524" s="158">
        <v>4</v>
      </c>
      <c r="I1524" s="159"/>
      <c r="L1524" s="155"/>
      <c r="M1524" s="160"/>
      <c r="U1524" s="161"/>
      <c r="AT1524" s="156" t="s">
        <v>182</v>
      </c>
      <c r="AU1524" s="156" t="s">
        <v>84</v>
      </c>
      <c r="AV1524" s="13" t="s">
        <v>84</v>
      </c>
      <c r="AW1524" s="13" t="s">
        <v>37</v>
      </c>
      <c r="AX1524" s="13" t="s">
        <v>75</v>
      </c>
      <c r="AY1524" s="156" t="s">
        <v>172</v>
      </c>
    </row>
    <row r="1525" spans="2:65" s="13" customFormat="1">
      <c r="B1525" s="155"/>
      <c r="D1525" s="149" t="s">
        <v>182</v>
      </c>
      <c r="E1525" s="156" t="s">
        <v>19</v>
      </c>
      <c r="F1525" s="157" t="s">
        <v>2048</v>
      </c>
      <c r="H1525" s="158">
        <v>4</v>
      </c>
      <c r="I1525" s="159"/>
      <c r="L1525" s="155"/>
      <c r="M1525" s="160"/>
      <c r="U1525" s="161"/>
      <c r="AT1525" s="156" t="s">
        <v>182</v>
      </c>
      <c r="AU1525" s="156" t="s">
        <v>84</v>
      </c>
      <c r="AV1525" s="13" t="s">
        <v>84</v>
      </c>
      <c r="AW1525" s="13" t="s">
        <v>37</v>
      </c>
      <c r="AX1525" s="13" t="s">
        <v>75</v>
      </c>
      <c r="AY1525" s="156" t="s">
        <v>172</v>
      </c>
    </row>
    <row r="1526" spans="2:65" s="13" customFormat="1">
      <c r="B1526" s="155"/>
      <c r="D1526" s="149" t="s">
        <v>182</v>
      </c>
      <c r="E1526" s="156" t="s">
        <v>19</v>
      </c>
      <c r="F1526" s="157" t="s">
        <v>2049</v>
      </c>
      <c r="H1526" s="158">
        <v>2</v>
      </c>
      <c r="I1526" s="159"/>
      <c r="L1526" s="155"/>
      <c r="M1526" s="160"/>
      <c r="U1526" s="161"/>
      <c r="AT1526" s="156" t="s">
        <v>182</v>
      </c>
      <c r="AU1526" s="156" t="s">
        <v>84</v>
      </c>
      <c r="AV1526" s="13" t="s">
        <v>84</v>
      </c>
      <c r="AW1526" s="13" t="s">
        <v>37</v>
      </c>
      <c r="AX1526" s="13" t="s">
        <v>75</v>
      </c>
      <c r="AY1526" s="156" t="s">
        <v>172</v>
      </c>
    </row>
    <row r="1527" spans="2:65" s="13" customFormat="1">
      <c r="B1527" s="155"/>
      <c r="D1527" s="149" t="s">
        <v>182</v>
      </c>
      <c r="E1527" s="156" t="s">
        <v>19</v>
      </c>
      <c r="F1527" s="157" t="s">
        <v>2050</v>
      </c>
      <c r="H1527" s="158">
        <v>2</v>
      </c>
      <c r="I1527" s="159"/>
      <c r="L1527" s="155"/>
      <c r="M1527" s="160"/>
      <c r="U1527" s="161"/>
      <c r="AT1527" s="156" t="s">
        <v>182</v>
      </c>
      <c r="AU1527" s="156" t="s">
        <v>84</v>
      </c>
      <c r="AV1527" s="13" t="s">
        <v>84</v>
      </c>
      <c r="AW1527" s="13" t="s">
        <v>37</v>
      </c>
      <c r="AX1527" s="13" t="s">
        <v>75</v>
      </c>
      <c r="AY1527" s="156" t="s">
        <v>172</v>
      </c>
    </row>
    <row r="1528" spans="2:65" s="14" customFormat="1">
      <c r="B1528" s="162"/>
      <c r="D1528" s="149" t="s">
        <v>182</v>
      </c>
      <c r="E1528" s="163" t="s">
        <v>19</v>
      </c>
      <c r="F1528" s="164" t="s">
        <v>185</v>
      </c>
      <c r="H1528" s="165">
        <v>22</v>
      </c>
      <c r="I1528" s="166"/>
      <c r="L1528" s="162"/>
      <c r="M1528" s="167"/>
      <c r="U1528" s="168"/>
      <c r="AT1528" s="163" t="s">
        <v>182</v>
      </c>
      <c r="AU1528" s="163" t="s">
        <v>84</v>
      </c>
      <c r="AV1528" s="14" t="s">
        <v>179</v>
      </c>
      <c r="AW1528" s="14" t="s">
        <v>37</v>
      </c>
      <c r="AX1528" s="14" t="s">
        <v>82</v>
      </c>
      <c r="AY1528" s="163" t="s">
        <v>172</v>
      </c>
    </row>
    <row r="1529" spans="2:65" s="1" customFormat="1" ht="24.2" customHeight="1">
      <c r="B1529" s="33"/>
      <c r="C1529" s="131" t="s">
        <v>1500</v>
      </c>
      <c r="D1529" s="131" t="s">
        <v>174</v>
      </c>
      <c r="E1529" s="132" t="s">
        <v>2051</v>
      </c>
      <c r="F1529" s="133" t="s">
        <v>2052</v>
      </c>
      <c r="G1529" s="134" t="s">
        <v>177</v>
      </c>
      <c r="H1529" s="135">
        <v>1352.04</v>
      </c>
      <c r="I1529" s="136"/>
      <c r="J1529" s="137">
        <f>ROUND(I1529*H1529,2)</f>
        <v>0</v>
      </c>
      <c r="K1529" s="133" t="s">
        <v>178</v>
      </c>
      <c r="L1529" s="33"/>
      <c r="M1529" s="138" t="s">
        <v>19</v>
      </c>
      <c r="N1529" s="139" t="s">
        <v>46</v>
      </c>
      <c r="P1529" s="140">
        <f>O1529*H1529</f>
        <v>0</v>
      </c>
      <c r="Q1529" s="140">
        <v>0</v>
      </c>
      <c r="R1529" s="140">
        <f>Q1529*H1529</f>
        <v>0</v>
      </c>
      <c r="S1529" s="140">
        <v>0</v>
      </c>
      <c r="T1529" s="140">
        <f>S1529*H1529</f>
        <v>0</v>
      </c>
      <c r="U1529" s="141" t="s">
        <v>19</v>
      </c>
      <c r="AR1529" s="142" t="s">
        <v>220</v>
      </c>
      <c r="AT1529" s="142" t="s">
        <v>174</v>
      </c>
      <c r="AU1529" s="142" t="s">
        <v>84</v>
      </c>
      <c r="AY1529" s="18" t="s">
        <v>172</v>
      </c>
      <c r="BE1529" s="143">
        <f>IF(N1529="základní",J1529,0)</f>
        <v>0</v>
      </c>
      <c r="BF1529" s="143">
        <f>IF(N1529="snížená",J1529,0)</f>
        <v>0</v>
      </c>
      <c r="BG1529" s="143">
        <f>IF(N1529="zákl. přenesená",J1529,0)</f>
        <v>0</v>
      </c>
      <c r="BH1529" s="143">
        <f>IF(N1529="sníž. přenesená",J1529,0)</f>
        <v>0</v>
      </c>
      <c r="BI1529" s="143">
        <f>IF(N1529="nulová",J1529,0)</f>
        <v>0</v>
      </c>
      <c r="BJ1529" s="18" t="s">
        <v>82</v>
      </c>
      <c r="BK1529" s="143">
        <f>ROUND(I1529*H1529,2)</f>
        <v>0</v>
      </c>
      <c r="BL1529" s="18" t="s">
        <v>220</v>
      </c>
      <c r="BM1529" s="142" t="s">
        <v>2053</v>
      </c>
    </row>
    <row r="1530" spans="2:65" s="1" customFormat="1">
      <c r="B1530" s="33"/>
      <c r="D1530" s="144" t="s">
        <v>180</v>
      </c>
      <c r="F1530" s="145" t="s">
        <v>2054</v>
      </c>
      <c r="I1530" s="146"/>
      <c r="L1530" s="33"/>
      <c r="M1530" s="147"/>
      <c r="U1530" s="54"/>
      <c r="AT1530" s="18" t="s">
        <v>180</v>
      </c>
      <c r="AU1530" s="18" t="s">
        <v>84</v>
      </c>
    </row>
    <row r="1531" spans="2:65" s="12" customFormat="1">
      <c r="B1531" s="148"/>
      <c r="D1531" s="149" t="s">
        <v>182</v>
      </c>
      <c r="E1531" s="150" t="s">
        <v>19</v>
      </c>
      <c r="F1531" s="151" t="s">
        <v>1483</v>
      </c>
      <c r="H1531" s="150" t="s">
        <v>19</v>
      </c>
      <c r="I1531" s="152"/>
      <c r="L1531" s="148"/>
      <c r="M1531" s="153"/>
      <c r="U1531" s="154"/>
      <c r="AT1531" s="150" t="s">
        <v>182</v>
      </c>
      <c r="AU1531" s="150" t="s">
        <v>84</v>
      </c>
      <c r="AV1531" s="12" t="s">
        <v>82</v>
      </c>
      <c r="AW1531" s="12" t="s">
        <v>37</v>
      </c>
      <c r="AX1531" s="12" t="s">
        <v>75</v>
      </c>
      <c r="AY1531" s="150" t="s">
        <v>172</v>
      </c>
    </row>
    <row r="1532" spans="2:65" s="12" customFormat="1">
      <c r="B1532" s="148"/>
      <c r="D1532" s="149" t="s">
        <v>182</v>
      </c>
      <c r="E1532" s="150" t="s">
        <v>19</v>
      </c>
      <c r="F1532" s="151" t="s">
        <v>244</v>
      </c>
      <c r="H1532" s="150" t="s">
        <v>19</v>
      </c>
      <c r="I1532" s="152"/>
      <c r="L1532" s="148"/>
      <c r="M1532" s="153"/>
      <c r="U1532" s="154"/>
      <c r="AT1532" s="150" t="s">
        <v>182</v>
      </c>
      <c r="AU1532" s="150" t="s">
        <v>84</v>
      </c>
      <c r="AV1532" s="12" t="s">
        <v>82</v>
      </c>
      <c r="AW1532" s="12" t="s">
        <v>37</v>
      </c>
      <c r="AX1532" s="12" t="s">
        <v>75</v>
      </c>
      <c r="AY1532" s="150" t="s">
        <v>172</v>
      </c>
    </row>
    <row r="1533" spans="2:65" s="13" customFormat="1">
      <c r="B1533" s="155"/>
      <c r="D1533" s="149" t="s">
        <v>182</v>
      </c>
      <c r="E1533" s="156" t="s">
        <v>19</v>
      </c>
      <c r="F1533" s="157" t="s">
        <v>2055</v>
      </c>
      <c r="H1533" s="158">
        <v>225.35</v>
      </c>
      <c r="I1533" s="159"/>
      <c r="L1533" s="155"/>
      <c r="M1533" s="160"/>
      <c r="U1533" s="161"/>
      <c r="AT1533" s="156" t="s">
        <v>182</v>
      </c>
      <c r="AU1533" s="156" t="s">
        <v>84</v>
      </c>
      <c r="AV1533" s="13" t="s">
        <v>84</v>
      </c>
      <c r="AW1533" s="13" t="s">
        <v>37</v>
      </c>
      <c r="AX1533" s="13" t="s">
        <v>75</v>
      </c>
      <c r="AY1533" s="156" t="s">
        <v>172</v>
      </c>
    </row>
    <row r="1534" spans="2:65" s="15" customFormat="1">
      <c r="B1534" s="169"/>
      <c r="D1534" s="149" t="s">
        <v>182</v>
      </c>
      <c r="E1534" s="170" t="s">
        <v>19</v>
      </c>
      <c r="F1534" s="171" t="s">
        <v>248</v>
      </c>
      <c r="H1534" s="172">
        <v>225.35</v>
      </c>
      <c r="I1534" s="173"/>
      <c r="L1534" s="169"/>
      <c r="M1534" s="174"/>
      <c r="U1534" s="175"/>
      <c r="AT1534" s="170" t="s">
        <v>182</v>
      </c>
      <c r="AU1534" s="170" t="s">
        <v>84</v>
      </c>
      <c r="AV1534" s="15" t="s">
        <v>92</v>
      </c>
      <c r="AW1534" s="15" t="s">
        <v>37</v>
      </c>
      <c r="AX1534" s="15" t="s">
        <v>75</v>
      </c>
      <c r="AY1534" s="170" t="s">
        <v>172</v>
      </c>
    </row>
    <row r="1535" spans="2:65" s="12" customFormat="1">
      <c r="B1535" s="148"/>
      <c r="D1535" s="149" t="s">
        <v>182</v>
      </c>
      <c r="E1535" s="150" t="s">
        <v>19</v>
      </c>
      <c r="F1535" s="151" t="s">
        <v>249</v>
      </c>
      <c r="H1535" s="150" t="s">
        <v>19</v>
      </c>
      <c r="I1535" s="152"/>
      <c r="L1535" s="148"/>
      <c r="M1535" s="153"/>
      <c r="U1535" s="154"/>
      <c r="AT1535" s="150" t="s">
        <v>182</v>
      </c>
      <c r="AU1535" s="150" t="s">
        <v>84</v>
      </c>
      <c r="AV1535" s="12" t="s">
        <v>82</v>
      </c>
      <c r="AW1535" s="12" t="s">
        <v>37</v>
      </c>
      <c r="AX1535" s="12" t="s">
        <v>75</v>
      </c>
      <c r="AY1535" s="150" t="s">
        <v>172</v>
      </c>
    </row>
    <row r="1536" spans="2:65" s="13" customFormat="1">
      <c r="B1536" s="155"/>
      <c r="D1536" s="149" t="s">
        <v>182</v>
      </c>
      <c r="E1536" s="156" t="s">
        <v>19</v>
      </c>
      <c r="F1536" s="157" t="s">
        <v>2056</v>
      </c>
      <c r="H1536" s="158">
        <v>533.54</v>
      </c>
      <c r="I1536" s="159"/>
      <c r="L1536" s="155"/>
      <c r="M1536" s="160"/>
      <c r="U1536" s="161"/>
      <c r="AT1536" s="156" t="s">
        <v>182</v>
      </c>
      <c r="AU1536" s="156" t="s">
        <v>84</v>
      </c>
      <c r="AV1536" s="13" t="s">
        <v>84</v>
      </c>
      <c r="AW1536" s="13" t="s">
        <v>37</v>
      </c>
      <c r="AX1536" s="13" t="s">
        <v>75</v>
      </c>
      <c r="AY1536" s="156" t="s">
        <v>172</v>
      </c>
    </row>
    <row r="1537" spans="2:65" s="15" customFormat="1">
      <c r="B1537" s="169"/>
      <c r="D1537" s="149" t="s">
        <v>182</v>
      </c>
      <c r="E1537" s="170" t="s">
        <v>19</v>
      </c>
      <c r="F1537" s="171" t="s">
        <v>248</v>
      </c>
      <c r="H1537" s="172">
        <v>533.54</v>
      </c>
      <c r="I1537" s="173"/>
      <c r="L1537" s="169"/>
      <c r="M1537" s="174"/>
      <c r="U1537" s="175"/>
      <c r="AT1537" s="170" t="s">
        <v>182</v>
      </c>
      <c r="AU1537" s="170" t="s">
        <v>84</v>
      </c>
      <c r="AV1537" s="15" t="s">
        <v>92</v>
      </c>
      <c r="AW1537" s="15" t="s">
        <v>37</v>
      </c>
      <c r="AX1537" s="15" t="s">
        <v>75</v>
      </c>
      <c r="AY1537" s="170" t="s">
        <v>172</v>
      </c>
    </row>
    <row r="1538" spans="2:65" s="12" customFormat="1">
      <c r="B1538" s="148"/>
      <c r="D1538" s="149" t="s">
        <v>182</v>
      </c>
      <c r="E1538" s="150" t="s">
        <v>19</v>
      </c>
      <c r="F1538" s="151" t="s">
        <v>256</v>
      </c>
      <c r="H1538" s="150" t="s">
        <v>19</v>
      </c>
      <c r="I1538" s="152"/>
      <c r="L1538" s="148"/>
      <c r="M1538" s="153"/>
      <c r="U1538" s="154"/>
      <c r="AT1538" s="150" t="s">
        <v>182</v>
      </c>
      <c r="AU1538" s="150" t="s">
        <v>84</v>
      </c>
      <c r="AV1538" s="12" t="s">
        <v>82</v>
      </c>
      <c r="AW1538" s="12" t="s">
        <v>37</v>
      </c>
      <c r="AX1538" s="12" t="s">
        <v>75</v>
      </c>
      <c r="AY1538" s="150" t="s">
        <v>172</v>
      </c>
    </row>
    <row r="1539" spans="2:65" s="13" customFormat="1">
      <c r="B1539" s="155"/>
      <c r="D1539" s="149" t="s">
        <v>182</v>
      </c>
      <c r="E1539" s="156" t="s">
        <v>19</v>
      </c>
      <c r="F1539" s="157" t="s">
        <v>2057</v>
      </c>
      <c r="H1539" s="158">
        <v>387.44</v>
      </c>
      <c r="I1539" s="159"/>
      <c r="L1539" s="155"/>
      <c r="M1539" s="160"/>
      <c r="U1539" s="161"/>
      <c r="AT1539" s="156" t="s">
        <v>182</v>
      </c>
      <c r="AU1539" s="156" t="s">
        <v>84</v>
      </c>
      <c r="AV1539" s="13" t="s">
        <v>84</v>
      </c>
      <c r="AW1539" s="13" t="s">
        <v>37</v>
      </c>
      <c r="AX1539" s="13" t="s">
        <v>75</v>
      </c>
      <c r="AY1539" s="156" t="s">
        <v>172</v>
      </c>
    </row>
    <row r="1540" spans="2:65" s="13" customFormat="1">
      <c r="B1540" s="155"/>
      <c r="D1540" s="149" t="s">
        <v>182</v>
      </c>
      <c r="E1540" s="156" t="s">
        <v>19</v>
      </c>
      <c r="F1540" s="157" t="s">
        <v>2058</v>
      </c>
      <c r="H1540" s="158">
        <v>205.71</v>
      </c>
      <c r="I1540" s="159"/>
      <c r="L1540" s="155"/>
      <c r="M1540" s="160"/>
      <c r="U1540" s="161"/>
      <c r="AT1540" s="156" t="s">
        <v>182</v>
      </c>
      <c r="AU1540" s="156" t="s">
        <v>84</v>
      </c>
      <c r="AV1540" s="13" t="s">
        <v>84</v>
      </c>
      <c r="AW1540" s="13" t="s">
        <v>37</v>
      </c>
      <c r="AX1540" s="13" t="s">
        <v>75</v>
      </c>
      <c r="AY1540" s="156" t="s">
        <v>172</v>
      </c>
    </row>
    <row r="1541" spans="2:65" s="15" customFormat="1">
      <c r="B1541" s="169"/>
      <c r="D1541" s="149" t="s">
        <v>182</v>
      </c>
      <c r="E1541" s="170" t="s">
        <v>19</v>
      </c>
      <c r="F1541" s="171" t="s">
        <v>248</v>
      </c>
      <c r="H1541" s="172">
        <v>593.15</v>
      </c>
      <c r="I1541" s="173"/>
      <c r="L1541" s="169"/>
      <c r="M1541" s="174"/>
      <c r="U1541" s="175"/>
      <c r="AT1541" s="170" t="s">
        <v>182</v>
      </c>
      <c r="AU1541" s="170" t="s">
        <v>84</v>
      </c>
      <c r="AV1541" s="15" t="s">
        <v>92</v>
      </c>
      <c r="AW1541" s="15" t="s">
        <v>37</v>
      </c>
      <c r="AX1541" s="15" t="s">
        <v>75</v>
      </c>
      <c r="AY1541" s="170" t="s">
        <v>172</v>
      </c>
    </row>
    <row r="1542" spans="2:65" s="14" customFormat="1">
      <c r="B1542" s="162"/>
      <c r="D1542" s="149" t="s">
        <v>182</v>
      </c>
      <c r="E1542" s="163" t="s">
        <v>19</v>
      </c>
      <c r="F1542" s="164" t="s">
        <v>185</v>
      </c>
      <c r="H1542" s="165">
        <v>1352.04</v>
      </c>
      <c r="I1542" s="166"/>
      <c r="L1542" s="162"/>
      <c r="M1542" s="167"/>
      <c r="U1542" s="168"/>
      <c r="AT1542" s="163" t="s">
        <v>182</v>
      </c>
      <c r="AU1542" s="163" t="s">
        <v>84</v>
      </c>
      <c r="AV1542" s="14" t="s">
        <v>179</v>
      </c>
      <c r="AW1542" s="14" t="s">
        <v>37</v>
      </c>
      <c r="AX1542" s="14" t="s">
        <v>82</v>
      </c>
      <c r="AY1542" s="163" t="s">
        <v>172</v>
      </c>
    </row>
    <row r="1543" spans="2:65" s="1" customFormat="1" ht="16.5" customHeight="1">
      <c r="B1543" s="33"/>
      <c r="C1543" s="179" t="s">
        <v>2059</v>
      </c>
      <c r="D1543" s="179" t="s">
        <v>836</v>
      </c>
      <c r="E1543" s="180" t="s">
        <v>2060</v>
      </c>
      <c r="F1543" s="181" t="s">
        <v>2061</v>
      </c>
      <c r="G1543" s="182" t="s">
        <v>177</v>
      </c>
      <c r="H1543" s="183">
        <v>1419.6420000000001</v>
      </c>
      <c r="I1543" s="184"/>
      <c r="J1543" s="185">
        <f>ROUND(I1543*H1543,2)</f>
        <v>0</v>
      </c>
      <c r="K1543" s="181" t="s">
        <v>178</v>
      </c>
      <c r="L1543" s="186"/>
      <c r="M1543" s="187" t="s">
        <v>19</v>
      </c>
      <c r="N1543" s="188" t="s">
        <v>46</v>
      </c>
      <c r="P1543" s="140">
        <f>O1543*H1543</f>
        <v>0</v>
      </c>
      <c r="Q1543" s="140">
        <v>0</v>
      </c>
      <c r="R1543" s="140">
        <f>Q1543*H1543</f>
        <v>0</v>
      </c>
      <c r="S1543" s="140">
        <v>0</v>
      </c>
      <c r="T1543" s="140">
        <f>S1543*H1543</f>
        <v>0</v>
      </c>
      <c r="U1543" s="141" t="s">
        <v>19</v>
      </c>
      <c r="AR1543" s="142" t="s">
        <v>313</v>
      </c>
      <c r="AT1543" s="142" t="s">
        <v>836</v>
      </c>
      <c r="AU1543" s="142" t="s">
        <v>84</v>
      </c>
      <c r="AY1543" s="18" t="s">
        <v>172</v>
      </c>
      <c r="BE1543" s="143">
        <f>IF(N1543="základní",J1543,0)</f>
        <v>0</v>
      </c>
      <c r="BF1543" s="143">
        <f>IF(N1543="snížená",J1543,0)</f>
        <v>0</v>
      </c>
      <c r="BG1543" s="143">
        <f>IF(N1543="zákl. přenesená",J1543,0)</f>
        <v>0</v>
      </c>
      <c r="BH1543" s="143">
        <f>IF(N1543="sníž. přenesená",J1543,0)</f>
        <v>0</v>
      </c>
      <c r="BI1543" s="143">
        <f>IF(N1543="nulová",J1543,0)</f>
        <v>0</v>
      </c>
      <c r="BJ1543" s="18" t="s">
        <v>82</v>
      </c>
      <c r="BK1543" s="143">
        <f>ROUND(I1543*H1543,2)</f>
        <v>0</v>
      </c>
      <c r="BL1543" s="18" t="s">
        <v>220</v>
      </c>
      <c r="BM1543" s="142" t="s">
        <v>2062</v>
      </c>
    </row>
    <row r="1544" spans="2:65" s="13" customFormat="1">
      <c r="B1544" s="155"/>
      <c r="D1544" s="149" t="s">
        <v>182</v>
      </c>
      <c r="E1544" s="156" t="s">
        <v>19</v>
      </c>
      <c r="F1544" s="157" t="s">
        <v>2063</v>
      </c>
      <c r="H1544" s="158">
        <v>1419.6420000000001</v>
      </c>
      <c r="I1544" s="159"/>
      <c r="L1544" s="155"/>
      <c r="M1544" s="160"/>
      <c r="U1544" s="161"/>
      <c r="AT1544" s="156" t="s">
        <v>182</v>
      </c>
      <c r="AU1544" s="156" t="s">
        <v>84</v>
      </c>
      <c r="AV1544" s="13" t="s">
        <v>84</v>
      </c>
      <c r="AW1544" s="13" t="s">
        <v>37</v>
      </c>
      <c r="AX1544" s="13" t="s">
        <v>75</v>
      </c>
      <c r="AY1544" s="156" t="s">
        <v>172</v>
      </c>
    </row>
    <row r="1545" spans="2:65" s="14" customFormat="1">
      <c r="B1545" s="162"/>
      <c r="D1545" s="149" t="s">
        <v>182</v>
      </c>
      <c r="E1545" s="163" t="s">
        <v>19</v>
      </c>
      <c r="F1545" s="164" t="s">
        <v>185</v>
      </c>
      <c r="H1545" s="165">
        <v>1419.6420000000001</v>
      </c>
      <c r="I1545" s="166"/>
      <c r="L1545" s="162"/>
      <c r="M1545" s="167"/>
      <c r="U1545" s="168"/>
      <c r="AT1545" s="163" t="s">
        <v>182</v>
      </c>
      <c r="AU1545" s="163" t="s">
        <v>84</v>
      </c>
      <c r="AV1545" s="14" t="s">
        <v>179</v>
      </c>
      <c r="AW1545" s="14" t="s">
        <v>37</v>
      </c>
      <c r="AX1545" s="14" t="s">
        <v>82</v>
      </c>
      <c r="AY1545" s="163" t="s">
        <v>172</v>
      </c>
    </row>
    <row r="1546" spans="2:65" s="1" customFormat="1" ht="21.75" customHeight="1">
      <c r="B1546" s="33"/>
      <c r="C1546" s="131" t="s">
        <v>1506</v>
      </c>
      <c r="D1546" s="131" t="s">
        <v>174</v>
      </c>
      <c r="E1546" s="132" t="s">
        <v>2064</v>
      </c>
      <c r="F1546" s="133" t="s">
        <v>2065</v>
      </c>
      <c r="G1546" s="134" t="s">
        <v>177</v>
      </c>
      <c r="H1546" s="135">
        <v>62.36</v>
      </c>
      <c r="I1546" s="136"/>
      <c r="J1546" s="137">
        <f>ROUND(I1546*H1546,2)</f>
        <v>0</v>
      </c>
      <c r="K1546" s="133" t="s">
        <v>178</v>
      </c>
      <c r="L1546" s="33"/>
      <c r="M1546" s="138" t="s">
        <v>19</v>
      </c>
      <c r="N1546" s="139" t="s">
        <v>46</v>
      </c>
      <c r="P1546" s="140">
        <f>O1546*H1546</f>
        <v>0</v>
      </c>
      <c r="Q1546" s="140">
        <v>0</v>
      </c>
      <c r="R1546" s="140">
        <f>Q1546*H1546</f>
        <v>0</v>
      </c>
      <c r="S1546" s="140">
        <v>0</v>
      </c>
      <c r="T1546" s="140">
        <f>S1546*H1546</f>
        <v>0</v>
      </c>
      <c r="U1546" s="141" t="s">
        <v>19</v>
      </c>
      <c r="AR1546" s="142" t="s">
        <v>220</v>
      </c>
      <c r="AT1546" s="142" t="s">
        <v>174</v>
      </c>
      <c r="AU1546" s="142" t="s">
        <v>84</v>
      </c>
      <c r="AY1546" s="18" t="s">
        <v>172</v>
      </c>
      <c r="BE1546" s="143">
        <f>IF(N1546="základní",J1546,0)</f>
        <v>0</v>
      </c>
      <c r="BF1546" s="143">
        <f>IF(N1546="snížená",J1546,0)</f>
        <v>0</v>
      </c>
      <c r="BG1546" s="143">
        <f>IF(N1546="zákl. přenesená",J1546,0)</f>
        <v>0</v>
      </c>
      <c r="BH1546" s="143">
        <f>IF(N1546="sníž. přenesená",J1546,0)</f>
        <v>0</v>
      </c>
      <c r="BI1546" s="143">
        <f>IF(N1546="nulová",J1546,0)</f>
        <v>0</v>
      </c>
      <c r="BJ1546" s="18" t="s">
        <v>82</v>
      </c>
      <c r="BK1546" s="143">
        <f>ROUND(I1546*H1546,2)</f>
        <v>0</v>
      </c>
      <c r="BL1546" s="18" t="s">
        <v>220</v>
      </c>
      <c r="BM1546" s="142" t="s">
        <v>2066</v>
      </c>
    </row>
    <row r="1547" spans="2:65" s="1" customFormat="1">
      <c r="B1547" s="33"/>
      <c r="D1547" s="144" t="s">
        <v>180</v>
      </c>
      <c r="F1547" s="145" t="s">
        <v>2067</v>
      </c>
      <c r="I1547" s="146"/>
      <c r="L1547" s="33"/>
      <c r="M1547" s="147"/>
      <c r="U1547" s="54"/>
      <c r="AT1547" s="18" t="s">
        <v>180</v>
      </c>
      <c r="AU1547" s="18" t="s">
        <v>84</v>
      </c>
    </row>
    <row r="1548" spans="2:65" s="13" customFormat="1">
      <c r="B1548" s="155"/>
      <c r="D1548" s="149" t="s">
        <v>182</v>
      </c>
      <c r="E1548" s="156" t="s">
        <v>19</v>
      </c>
      <c r="F1548" s="157" t="s">
        <v>2068</v>
      </c>
      <c r="H1548" s="158">
        <v>28.32</v>
      </c>
      <c r="I1548" s="159"/>
      <c r="L1548" s="155"/>
      <c r="M1548" s="160"/>
      <c r="U1548" s="161"/>
      <c r="AT1548" s="156" t="s">
        <v>182</v>
      </c>
      <c r="AU1548" s="156" t="s">
        <v>84</v>
      </c>
      <c r="AV1548" s="13" t="s">
        <v>84</v>
      </c>
      <c r="AW1548" s="13" t="s">
        <v>37</v>
      </c>
      <c r="AX1548" s="13" t="s">
        <v>75</v>
      </c>
      <c r="AY1548" s="156" t="s">
        <v>172</v>
      </c>
    </row>
    <row r="1549" spans="2:65" s="13" customFormat="1">
      <c r="B1549" s="155"/>
      <c r="D1549" s="149" t="s">
        <v>182</v>
      </c>
      <c r="E1549" s="156" t="s">
        <v>19</v>
      </c>
      <c r="F1549" s="157" t="s">
        <v>2069</v>
      </c>
      <c r="H1549" s="158">
        <v>-4.32</v>
      </c>
      <c r="I1549" s="159"/>
      <c r="L1549" s="155"/>
      <c r="M1549" s="160"/>
      <c r="U1549" s="161"/>
      <c r="AT1549" s="156" t="s">
        <v>182</v>
      </c>
      <c r="AU1549" s="156" t="s">
        <v>84</v>
      </c>
      <c r="AV1549" s="13" t="s">
        <v>84</v>
      </c>
      <c r="AW1549" s="13" t="s">
        <v>37</v>
      </c>
      <c r="AX1549" s="13" t="s">
        <v>75</v>
      </c>
      <c r="AY1549" s="156" t="s">
        <v>172</v>
      </c>
    </row>
    <row r="1550" spans="2:65" s="15" customFormat="1">
      <c r="B1550" s="169"/>
      <c r="D1550" s="149" t="s">
        <v>182</v>
      </c>
      <c r="E1550" s="170" t="s">
        <v>19</v>
      </c>
      <c r="F1550" s="171" t="s">
        <v>248</v>
      </c>
      <c r="H1550" s="172">
        <v>24</v>
      </c>
      <c r="I1550" s="173"/>
      <c r="L1550" s="169"/>
      <c r="M1550" s="174"/>
      <c r="U1550" s="175"/>
      <c r="AT1550" s="170" t="s">
        <v>182</v>
      </c>
      <c r="AU1550" s="170" t="s">
        <v>84</v>
      </c>
      <c r="AV1550" s="15" t="s">
        <v>92</v>
      </c>
      <c r="AW1550" s="15" t="s">
        <v>37</v>
      </c>
      <c r="AX1550" s="15" t="s">
        <v>75</v>
      </c>
      <c r="AY1550" s="170" t="s">
        <v>172</v>
      </c>
    </row>
    <row r="1551" spans="2:65" s="12" customFormat="1">
      <c r="B1551" s="148"/>
      <c r="D1551" s="149" t="s">
        <v>182</v>
      </c>
      <c r="E1551" s="150" t="s">
        <v>19</v>
      </c>
      <c r="F1551" s="151" t="s">
        <v>2070</v>
      </c>
      <c r="H1551" s="150" t="s">
        <v>19</v>
      </c>
      <c r="I1551" s="152"/>
      <c r="L1551" s="148"/>
      <c r="M1551" s="153"/>
      <c r="U1551" s="154"/>
      <c r="AT1551" s="150" t="s">
        <v>182</v>
      </c>
      <c r="AU1551" s="150" t="s">
        <v>84</v>
      </c>
      <c r="AV1551" s="12" t="s">
        <v>82</v>
      </c>
      <c r="AW1551" s="12" t="s">
        <v>37</v>
      </c>
      <c r="AX1551" s="12" t="s">
        <v>75</v>
      </c>
      <c r="AY1551" s="150" t="s">
        <v>172</v>
      </c>
    </row>
    <row r="1552" spans="2:65" s="13" customFormat="1">
      <c r="B1552" s="155"/>
      <c r="D1552" s="149" t="s">
        <v>182</v>
      </c>
      <c r="E1552" s="156" t="s">
        <v>19</v>
      </c>
      <c r="F1552" s="157" t="s">
        <v>2071</v>
      </c>
      <c r="H1552" s="158">
        <v>38.36</v>
      </c>
      <c r="I1552" s="159"/>
      <c r="L1552" s="155"/>
      <c r="M1552" s="160"/>
      <c r="U1552" s="161"/>
      <c r="AT1552" s="156" t="s">
        <v>182</v>
      </c>
      <c r="AU1552" s="156" t="s">
        <v>84</v>
      </c>
      <c r="AV1552" s="13" t="s">
        <v>84</v>
      </c>
      <c r="AW1552" s="13" t="s">
        <v>37</v>
      </c>
      <c r="AX1552" s="13" t="s">
        <v>75</v>
      </c>
      <c r="AY1552" s="156" t="s">
        <v>172</v>
      </c>
    </row>
    <row r="1553" spans="2:65" s="15" customFormat="1">
      <c r="B1553" s="169"/>
      <c r="D1553" s="149" t="s">
        <v>182</v>
      </c>
      <c r="E1553" s="170" t="s">
        <v>19</v>
      </c>
      <c r="F1553" s="171" t="s">
        <v>248</v>
      </c>
      <c r="H1553" s="172">
        <v>38.36</v>
      </c>
      <c r="I1553" s="173"/>
      <c r="L1553" s="169"/>
      <c r="M1553" s="174"/>
      <c r="U1553" s="175"/>
      <c r="AT1553" s="170" t="s">
        <v>182</v>
      </c>
      <c r="AU1553" s="170" t="s">
        <v>84</v>
      </c>
      <c r="AV1553" s="15" t="s">
        <v>92</v>
      </c>
      <c r="AW1553" s="15" t="s">
        <v>37</v>
      </c>
      <c r="AX1553" s="15" t="s">
        <v>75</v>
      </c>
      <c r="AY1553" s="170" t="s">
        <v>172</v>
      </c>
    </row>
    <row r="1554" spans="2:65" s="14" customFormat="1">
      <c r="B1554" s="162"/>
      <c r="D1554" s="149" t="s">
        <v>182</v>
      </c>
      <c r="E1554" s="163" t="s">
        <v>19</v>
      </c>
      <c r="F1554" s="164" t="s">
        <v>185</v>
      </c>
      <c r="H1554" s="165">
        <v>62.36</v>
      </c>
      <c r="I1554" s="166"/>
      <c r="L1554" s="162"/>
      <c r="M1554" s="167"/>
      <c r="U1554" s="168"/>
      <c r="AT1554" s="163" t="s">
        <v>182</v>
      </c>
      <c r="AU1554" s="163" t="s">
        <v>84</v>
      </c>
      <c r="AV1554" s="14" t="s">
        <v>179</v>
      </c>
      <c r="AW1554" s="14" t="s">
        <v>37</v>
      </c>
      <c r="AX1554" s="14" t="s">
        <v>82</v>
      </c>
      <c r="AY1554" s="163" t="s">
        <v>172</v>
      </c>
    </row>
    <row r="1555" spans="2:65" s="1" customFormat="1" ht="16.5" customHeight="1">
      <c r="B1555" s="33"/>
      <c r="C1555" s="179" t="s">
        <v>2072</v>
      </c>
      <c r="D1555" s="179" t="s">
        <v>836</v>
      </c>
      <c r="E1555" s="180" t="s">
        <v>2073</v>
      </c>
      <c r="F1555" s="181" t="s">
        <v>2074</v>
      </c>
      <c r="G1555" s="182" t="s">
        <v>191</v>
      </c>
      <c r="H1555" s="183">
        <v>3.3759999999999999</v>
      </c>
      <c r="I1555" s="184"/>
      <c r="J1555" s="185">
        <f>ROUND(I1555*H1555,2)</f>
        <v>0</v>
      </c>
      <c r="K1555" s="181" t="s">
        <v>19</v>
      </c>
      <c r="L1555" s="186"/>
      <c r="M1555" s="187" t="s">
        <v>19</v>
      </c>
      <c r="N1555" s="188" t="s">
        <v>46</v>
      </c>
      <c r="P1555" s="140">
        <f>O1555*H1555</f>
        <v>0</v>
      </c>
      <c r="Q1555" s="140">
        <v>0</v>
      </c>
      <c r="R1555" s="140">
        <f>Q1555*H1555</f>
        <v>0</v>
      </c>
      <c r="S1555" s="140">
        <v>0</v>
      </c>
      <c r="T1555" s="140">
        <f>S1555*H1555</f>
        <v>0</v>
      </c>
      <c r="U1555" s="141" t="s">
        <v>19</v>
      </c>
      <c r="AR1555" s="142" t="s">
        <v>313</v>
      </c>
      <c r="AT1555" s="142" t="s">
        <v>836</v>
      </c>
      <c r="AU1555" s="142" t="s">
        <v>84</v>
      </c>
      <c r="AY1555" s="18" t="s">
        <v>172</v>
      </c>
      <c r="BE1555" s="143">
        <f>IF(N1555="základní",J1555,0)</f>
        <v>0</v>
      </c>
      <c r="BF1555" s="143">
        <f>IF(N1555="snížená",J1555,0)</f>
        <v>0</v>
      </c>
      <c r="BG1555" s="143">
        <f>IF(N1555="zákl. přenesená",J1555,0)</f>
        <v>0</v>
      </c>
      <c r="BH1555" s="143">
        <f>IF(N1555="sníž. přenesená",J1555,0)</f>
        <v>0</v>
      </c>
      <c r="BI1555" s="143">
        <f>IF(N1555="nulová",J1555,0)</f>
        <v>0</v>
      </c>
      <c r="BJ1555" s="18" t="s">
        <v>82</v>
      </c>
      <c r="BK1555" s="143">
        <f>ROUND(I1555*H1555,2)</f>
        <v>0</v>
      </c>
      <c r="BL1555" s="18" t="s">
        <v>220</v>
      </c>
      <c r="BM1555" s="142" t="s">
        <v>2075</v>
      </c>
    </row>
    <row r="1556" spans="2:65" s="13" customFormat="1">
      <c r="B1556" s="155"/>
      <c r="D1556" s="149" t="s">
        <v>182</v>
      </c>
      <c r="E1556" s="156" t="s">
        <v>19</v>
      </c>
      <c r="F1556" s="157" t="s">
        <v>2076</v>
      </c>
      <c r="H1556" s="158">
        <v>3.3759999999999999</v>
      </c>
      <c r="I1556" s="159"/>
      <c r="L1556" s="155"/>
      <c r="M1556" s="160"/>
      <c r="U1556" s="161"/>
      <c r="AT1556" s="156" t="s">
        <v>182</v>
      </c>
      <c r="AU1556" s="156" t="s">
        <v>84</v>
      </c>
      <c r="AV1556" s="13" t="s">
        <v>84</v>
      </c>
      <c r="AW1556" s="13" t="s">
        <v>37</v>
      </c>
      <c r="AX1556" s="13" t="s">
        <v>75</v>
      </c>
      <c r="AY1556" s="156" t="s">
        <v>172</v>
      </c>
    </row>
    <row r="1557" spans="2:65" s="14" customFormat="1">
      <c r="B1557" s="162"/>
      <c r="D1557" s="149" t="s">
        <v>182</v>
      </c>
      <c r="E1557" s="163" t="s">
        <v>19</v>
      </c>
      <c r="F1557" s="164" t="s">
        <v>185</v>
      </c>
      <c r="H1557" s="165">
        <v>3.3759999999999999</v>
      </c>
      <c r="I1557" s="166"/>
      <c r="L1557" s="162"/>
      <c r="M1557" s="167"/>
      <c r="U1557" s="168"/>
      <c r="AT1557" s="163" t="s">
        <v>182</v>
      </c>
      <c r="AU1557" s="163" t="s">
        <v>84</v>
      </c>
      <c r="AV1557" s="14" t="s">
        <v>179</v>
      </c>
      <c r="AW1557" s="14" t="s">
        <v>37</v>
      </c>
      <c r="AX1557" s="14" t="s">
        <v>82</v>
      </c>
      <c r="AY1557" s="163" t="s">
        <v>172</v>
      </c>
    </row>
    <row r="1558" spans="2:65" s="1" customFormat="1" ht="16.5" customHeight="1">
      <c r="B1558" s="33"/>
      <c r="C1558" s="179" t="s">
        <v>2077</v>
      </c>
      <c r="D1558" s="179" t="s">
        <v>836</v>
      </c>
      <c r="E1558" s="180" t="s">
        <v>2078</v>
      </c>
      <c r="F1558" s="181" t="s">
        <v>2079</v>
      </c>
      <c r="G1558" s="182" t="s">
        <v>191</v>
      </c>
      <c r="H1558" s="183">
        <v>3.6960000000000002</v>
      </c>
      <c r="I1558" s="184"/>
      <c r="J1558" s="185">
        <f>ROUND(I1558*H1558,2)</f>
        <v>0</v>
      </c>
      <c r="K1558" s="181" t="s">
        <v>19</v>
      </c>
      <c r="L1558" s="186"/>
      <c r="M1558" s="187" t="s">
        <v>19</v>
      </c>
      <c r="N1558" s="188" t="s">
        <v>46</v>
      </c>
      <c r="P1558" s="140">
        <f>O1558*H1558</f>
        <v>0</v>
      </c>
      <c r="Q1558" s="140">
        <v>0</v>
      </c>
      <c r="R1558" s="140">
        <f>Q1558*H1558</f>
        <v>0</v>
      </c>
      <c r="S1558" s="140">
        <v>0</v>
      </c>
      <c r="T1558" s="140">
        <f>S1558*H1558</f>
        <v>0</v>
      </c>
      <c r="U1558" s="141" t="s">
        <v>19</v>
      </c>
      <c r="AR1558" s="142" t="s">
        <v>313</v>
      </c>
      <c r="AT1558" s="142" t="s">
        <v>836</v>
      </c>
      <c r="AU1558" s="142" t="s">
        <v>84</v>
      </c>
      <c r="AY1558" s="18" t="s">
        <v>172</v>
      </c>
      <c r="BE1558" s="143">
        <f>IF(N1558="základní",J1558,0)</f>
        <v>0</v>
      </c>
      <c r="BF1558" s="143">
        <f>IF(N1558="snížená",J1558,0)</f>
        <v>0</v>
      </c>
      <c r="BG1558" s="143">
        <f>IF(N1558="zákl. přenesená",J1558,0)</f>
        <v>0</v>
      </c>
      <c r="BH1558" s="143">
        <f>IF(N1558="sníž. přenesená",J1558,0)</f>
        <v>0</v>
      </c>
      <c r="BI1558" s="143">
        <f>IF(N1558="nulová",J1558,0)</f>
        <v>0</v>
      </c>
      <c r="BJ1558" s="18" t="s">
        <v>82</v>
      </c>
      <c r="BK1558" s="143">
        <f>ROUND(I1558*H1558,2)</f>
        <v>0</v>
      </c>
      <c r="BL1558" s="18" t="s">
        <v>220</v>
      </c>
      <c r="BM1558" s="142" t="s">
        <v>2080</v>
      </c>
    </row>
    <row r="1559" spans="2:65" s="13" customFormat="1">
      <c r="B1559" s="155"/>
      <c r="D1559" s="149" t="s">
        <v>182</v>
      </c>
      <c r="E1559" s="156" t="s">
        <v>19</v>
      </c>
      <c r="F1559" s="157" t="s">
        <v>2081</v>
      </c>
      <c r="H1559" s="158">
        <v>3.6960000000000002</v>
      </c>
      <c r="I1559" s="159"/>
      <c r="L1559" s="155"/>
      <c r="M1559" s="160"/>
      <c r="U1559" s="161"/>
      <c r="AT1559" s="156" t="s">
        <v>182</v>
      </c>
      <c r="AU1559" s="156" t="s">
        <v>84</v>
      </c>
      <c r="AV1559" s="13" t="s">
        <v>84</v>
      </c>
      <c r="AW1559" s="13" t="s">
        <v>37</v>
      </c>
      <c r="AX1559" s="13" t="s">
        <v>75</v>
      </c>
      <c r="AY1559" s="156" t="s">
        <v>172</v>
      </c>
    </row>
    <row r="1560" spans="2:65" s="14" customFormat="1">
      <c r="B1560" s="162"/>
      <c r="D1560" s="149" t="s">
        <v>182</v>
      </c>
      <c r="E1560" s="163" t="s">
        <v>19</v>
      </c>
      <c r="F1560" s="164" t="s">
        <v>185</v>
      </c>
      <c r="H1560" s="165">
        <v>3.6960000000000002</v>
      </c>
      <c r="I1560" s="166"/>
      <c r="L1560" s="162"/>
      <c r="M1560" s="167"/>
      <c r="U1560" s="168"/>
      <c r="AT1560" s="163" t="s">
        <v>182</v>
      </c>
      <c r="AU1560" s="163" t="s">
        <v>84</v>
      </c>
      <c r="AV1560" s="14" t="s">
        <v>179</v>
      </c>
      <c r="AW1560" s="14" t="s">
        <v>37</v>
      </c>
      <c r="AX1560" s="14" t="s">
        <v>82</v>
      </c>
      <c r="AY1560" s="163" t="s">
        <v>172</v>
      </c>
    </row>
    <row r="1561" spans="2:65" s="1" customFormat="1" ht="16.5" customHeight="1">
      <c r="B1561" s="33"/>
      <c r="C1561" s="179" t="s">
        <v>1947</v>
      </c>
      <c r="D1561" s="179" t="s">
        <v>836</v>
      </c>
      <c r="E1561" s="180" t="s">
        <v>2082</v>
      </c>
      <c r="F1561" s="181" t="s">
        <v>2083</v>
      </c>
      <c r="G1561" s="182" t="s">
        <v>460</v>
      </c>
      <c r="H1561" s="183">
        <v>70</v>
      </c>
      <c r="I1561" s="184"/>
      <c r="J1561" s="185">
        <f>ROUND(I1561*H1561,2)</f>
        <v>0</v>
      </c>
      <c r="K1561" s="181" t="s">
        <v>19</v>
      </c>
      <c r="L1561" s="186"/>
      <c r="M1561" s="187" t="s">
        <v>19</v>
      </c>
      <c r="N1561" s="188" t="s">
        <v>46</v>
      </c>
      <c r="P1561" s="140">
        <f>O1561*H1561</f>
        <v>0</v>
      </c>
      <c r="Q1561" s="140">
        <v>0</v>
      </c>
      <c r="R1561" s="140">
        <f>Q1561*H1561</f>
        <v>0</v>
      </c>
      <c r="S1561" s="140">
        <v>0</v>
      </c>
      <c r="T1561" s="140">
        <f>S1561*H1561</f>
        <v>0</v>
      </c>
      <c r="U1561" s="141" t="s">
        <v>19</v>
      </c>
      <c r="AR1561" s="142" t="s">
        <v>313</v>
      </c>
      <c r="AT1561" s="142" t="s">
        <v>836</v>
      </c>
      <c r="AU1561" s="142" t="s">
        <v>84</v>
      </c>
      <c r="AY1561" s="18" t="s">
        <v>172</v>
      </c>
      <c r="BE1561" s="143">
        <f>IF(N1561="základní",J1561,0)</f>
        <v>0</v>
      </c>
      <c r="BF1561" s="143">
        <f>IF(N1561="snížená",J1561,0)</f>
        <v>0</v>
      </c>
      <c r="BG1561" s="143">
        <f>IF(N1561="zákl. přenesená",J1561,0)</f>
        <v>0</v>
      </c>
      <c r="BH1561" s="143">
        <f>IF(N1561="sníž. přenesená",J1561,0)</f>
        <v>0</v>
      </c>
      <c r="BI1561" s="143">
        <f>IF(N1561="nulová",J1561,0)</f>
        <v>0</v>
      </c>
      <c r="BJ1561" s="18" t="s">
        <v>82</v>
      </c>
      <c r="BK1561" s="143">
        <f>ROUND(I1561*H1561,2)</f>
        <v>0</v>
      </c>
      <c r="BL1561" s="18" t="s">
        <v>220</v>
      </c>
      <c r="BM1561" s="142" t="s">
        <v>2084</v>
      </c>
    </row>
    <row r="1562" spans="2:65" s="1" customFormat="1" ht="16.5" customHeight="1">
      <c r="B1562" s="33"/>
      <c r="C1562" s="131" t="s">
        <v>1513</v>
      </c>
      <c r="D1562" s="131" t="s">
        <v>174</v>
      </c>
      <c r="E1562" s="132" t="s">
        <v>2085</v>
      </c>
      <c r="F1562" s="133" t="s">
        <v>2086</v>
      </c>
      <c r="G1562" s="134" t="s">
        <v>177</v>
      </c>
      <c r="H1562" s="135">
        <v>515.16</v>
      </c>
      <c r="I1562" s="136"/>
      <c r="J1562" s="137">
        <f>ROUND(I1562*H1562,2)</f>
        <v>0</v>
      </c>
      <c r="K1562" s="133" t="s">
        <v>178</v>
      </c>
      <c r="L1562" s="33"/>
      <c r="M1562" s="138" t="s">
        <v>19</v>
      </c>
      <c r="N1562" s="139" t="s">
        <v>46</v>
      </c>
      <c r="P1562" s="140">
        <f>O1562*H1562</f>
        <v>0</v>
      </c>
      <c r="Q1562" s="140">
        <v>0</v>
      </c>
      <c r="R1562" s="140">
        <f>Q1562*H1562</f>
        <v>0</v>
      </c>
      <c r="S1562" s="140">
        <v>0</v>
      </c>
      <c r="T1562" s="140">
        <f>S1562*H1562</f>
        <v>0</v>
      </c>
      <c r="U1562" s="141" t="s">
        <v>19</v>
      </c>
      <c r="AR1562" s="142" t="s">
        <v>220</v>
      </c>
      <c r="AT1562" s="142" t="s">
        <v>174</v>
      </c>
      <c r="AU1562" s="142" t="s">
        <v>84</v>
      </c>
      <c r="AY1562" s="18" t="s">
        <v>172</v>
      </c>
      <c r="BE1562" s="143">
        <f>IF(N1562="základní",J1562,0)</f>
        <v>0</v>
      </c>
      <c r="BF1562" s="143">
        <f>IF(N1562="snížená",J1562,0)</f>
        <v>0</v>
      </c>
      <c r="BG1562" s="143">
        <f>IF(N1562="zákl. přenesená",J1562,0)</f>
        <v>0</v>
      </c>
      <c r="BH1562" s="143">
        <f>IF(N1562="sníž. přenesená",J1562,0)</f>
        <v>0</v>
      </c>
      <c r="BI1562" s="143">
        <f>IF(N1562="nulová",J1562,0)</f>
        <v>0</v>
      </c>
      <c r="BJ1562" s="18" t="s">
        <v>82</v>
      </c>
      <c r="BK1562" s="143">
        <f>ROUND(I1562*H1562,2)</f>
        <v>0</v>
      </c>
      <c r="BL1562" s="18" t="s">
        <v>220</v>
      </c>
      <c r="BM1562" s="142" t="s">
        <v>2087</v>
      </c>
    </row>
    <row r="1563" spans="2:65" s="1" customFormat="1">
      <c r="B1563" s="33"/>
      <c r="D1563" s="144" t="s">
        <v>180</v>
      </c>
      <c r="F1563" s="145" t="s">
        <v>2088</v>
      </c>
      <c r="I1563" s="146"/>
      <c r="L1563" s="33"/>
      <c r="M1563" s="147"/>
      <c r="U1563" s="54"/>
      <c r="AT1563" s="18" t="s">
        <v>180</v>
      </c>
      <c r="AU1563" s="18" t="s">
        <v>84</v>
      </c>
    </row>
    <row r="1564" spans="2:65" s="13" customFormat="1">
      <c r="B1564" s="155"/>
      <c r="D1564" s="149" t="s">
        <v>182</v>
      </c>
      <c r="E1564" s="156" t="s">
        <v>19</v>
      </c>
      <c r="F1564" s="157" t="s">
        <v>2089</v>
      </c>
      <c r="H1564" s="158">
        <v>90.38</v>
      </c>
      <c r="I1564" s="159"/>
      <c r="L1564" s="155"/>
      <c r="M1564" s="160"/>
      <c r="U1564" s="161"/>
      <c r="AT1564" s="156" t="s">
        <v>182</v>
      </c>
      <c r="AU1564" s="156" t="s">
        <v>84</v>
      </c>
      <c r="AV1564" s="13" t="s">
        <v>84</v>
      </c>
      <c r="AW1564" s="13" t="s">
        <v>37</v>
      </c>
      <c r="AX1564" s="13" t="s">
        <v>75</v>
      </c>
      <c r="AY1564" s="156" t="s">
        <v>172</v>
      </c>
    </row>
    <row r="1565" spans="2:65" s="13" customFormat="1">
      <c r="B1565" s="155"/>
      <c r="D1565" s="149" t="s">
        <v>182</v>
      </c>
      <c r="E1565" s="156" t="s">
        <v>19</v>
      </c>
      <c r="F1565" s="157" t="s">
        <v>2090</v>
      </c>
      <c r="H1565" s="158">
        <v>254.32</v>
      </c>
      <c r="I1565" s="159"/>
      <c r="L1565" s="155"/>
      <c r="M1565" s="160"/>
      <c r="U1565" s="161"/>
      <c r="AT1565" s="156" t="s">
        <v>182</v>
      </c>
      <c r="AU1565" s="156" t="s">
        <v>84</v>
      </c>
      <c r="AV1565" s="13" t="s">
        <v>84</v>
      </c>
      <c r="AW1565" s="13" t="s">
        <v>37</v>
      </c>
      <c r="AX1565" s="13" t="s">
        <v>75</v>
      </c>
      <c r="AY1565" s="156" t="s">
        <v>172</v>
      </c>
    </row>
    <row r="1566" spans="2:65" s="13" customFormat="1">
      <c r="B1566" s="155"/>
      <c r="D1566" s="149" t="s">
        <v>182</v>
      </c>
      <c r="E1566" s="156" t="s">
        <v>19</v>
      </c>
      <c r="F1566" s="157" t="s">
        <v>2091</v>
      </c>
      <c r="H1566" s="158">
        <v>138.99</v>
      </c>
      <c r="I1566" s="159"/>
      <c r="L1566" s="155"/>
      <c r="M1566" s="160"/>
      <c r="U1566" s="161"/>
      <c r="AT1566" s="156" t="s">
        <v>182</v>
      </c>
      <c r="AU1566" s="156" t="s">
        <v>84</v>
      </c>
      <c r="AV1566" s="13" t="s">
        <v>84</v>
      </c>
      <c r="AW1566" s="13" t="s">
        <v>37</v>
      </c>
      <c r="AX1566" s="13" t="s">
        <v>75</v>
      </c>
      <c r="AY1566" s="156" t="s">
        <v>172</v>
      </c>
    </row>
    <row r="1567" spans="2:65" s="13" customFormat="1">
      <c r="B1567" s="155"/>
      <c r="D1567" s="149" t="s">
        <v>182</v>
      </c>
      <c r="E1567" s="156" t="s">
        <v>19</v>
      </c>
      <c r="F1567" s="157" t="s">
        <v>2092</v>
      </c>
      <c r="H1567" s="158">
        <v>16.18</v>
      </c>
      <c r="I1567" s="159"/>
      <c r="L1567" s="155"/>
      <c r="M1567" s="160"/>
      <c r="U1567" s="161"/>
      <c r="AT1567" s="156" t="s">
        <v>182</v>
      </c>
      <c r="AU1567" s="156" t="s">
        <v>84</v>
      </c>
      <c r="AV1567" s="13" t="s">
        <v>84</v>
      </c>
      <c r="AW1567" s="13" t="s">
        <v>37</v>
      </c>
      <c r="AX1567" s="13" t="s">
        <v>75</v>
      </c>
      <c r="AY1567" s="156" t="s">
        <v>172</v>
      </c>
    </row>
    <row r="1568" spans="2:65" s="13" customFormat="1">
      <c r="B1568" s="155"/>
      <c r="D1568" s="149" t="s">
        <v>182</v>
      </c>
      <c r="E1568" s="156" t="s">
        <v>19</v>
      </c>
      <c r="F1568" s="157" t="s">
        <v>2093</v>
      </c>
      <c r="H1568" s="158">
        <v>15.29</v>
      </c>
      <c r="I1568" s="159"/>
      <c r="L1568" s="155"/>
      <c r="M1568" s="160"/>
      <c r="U1568" s="161"/>
      <c r="AT1568" s="156" t="s">
        <v>182</v>
      </c>
      <c r="AU1568" s="156" t="s">
        <v>84</v>
      </c>
      <c r="AV1568" s="13" t="s">
        <v>84</v>
      </c>
      <c r="AW1568" s="13" t="s">
        <v>37</v>
      </c>
      <c r="AX1568" s="13" t="s">
        <v>75</v>
      </c>
      <c r="AY1568" s="156" t="s">
        <v>172</v>
      </c>
    </row>
    <row r="1569" spans="2:65" s="14" customFormat="1">
      <c r="B1569" s="162"/>
      <c r="D1569" s="149" t="s">
        <v>182</v>
      </c>
      <c r="E1569" s="163" t="s">
        <v>19</v>
      </c>
      <c r="F1569" s="164" t="s">
        <v>185</v>
      </c>
      <c r="H1569" s="165">
        <v>515.16</v>
      </c>
      <c r="I1569" s="166"/>
      <c r="L1569" s="162"/>
      <c r="M1569" s="167"/>
      <c r="U1569" s="168"/>
      <c r="AT1569" s="163" t="s">
        <v>182</v>
      </c>
      <c r="AU1569" s="163" t="s">
        <v>84</v>
      </c>
      <c r="AV1569" s="14" t="s">
        <v>179</v>
      </c>
      <c r="AW1569" s="14" t="s">
        <v>37</v>
      </c>
      <c r="AX1569" s="14" t="s">
        <v>82</v>
      </c>
      <c r="AY1569" s="163" t="s">
        <v>172</v>
      </c>
    </row>
    <row r="1570" spans="2:65" s="1" customFormat="1" ht="16.5" customHeight="1">
      <c r="B1570" s="33"/>
      <c r="C1570" s="179" t="s">
        <v>2094</v>
      </c>
      <c r="D1570" s="179" t="s">
        <v>836</v>
      </c>
      <c r="E1570" s="180" t="s">
        <v>2095</v>
      </c>
      <c r="F1570" s="181" t="s">
        <v>2096</v>
      </c>
      <c r="G1570" s="182" t="s">
        <v>191</v>
      </c>
      <c r="H1570" s="183">
        <v>79.334999999999994</v>
      </c>
      <c r="I1570" s="184"/>
      <c r="J1570" s="185">
        <f>ROUND(I1570*H1570,2)</f>
        <v>0</v>
      </c>
      <c r="K1570" s="181" t="s">
        <v>19</v>
      </c>
      <c r="L1570" s="186"/>
      <c r="M1570" s="187" t="s">
        <v>19</v>
      </c>
      <c r="N1570" s="188" t="s">
        <v>46</v>
      </c>
      <c r="P1570" s="140">
        <f>O1570*H1570</f>
        <v>0</v>
      </c>
      <c r="Q1570" s="140">
        <v>0</v>
      </c>
      <c r="R1570" s="140">
        <f>Q1570*H1570</f>
        <v>0</v>
      </c>
      <c r="S1570" s="140">
        <v>0</v>
      </c>
      <c r="T1570" s="140">
        <f>S1570*H1570</f>
        <v>0</v>
      </c>
      <c r="U1570" s="141" t="s">
        <v>19</v>
      </c>
      <c r="AR1570" s="142" t="s">
        <v>313</v>
      </c>
      <c r="AT1570" s="142" t="s">
        <v>836</v>
      </c>
      <c r="AU1570" s="142" t="s">
        <v>84</v>
      </c>
      <c r="AY1570" s="18" t="s">
        <v>172</v>
      </c>
      <c r="BE1570" s="143">
        <f>IF(N1570="základní",J1570,0)</f>
        <v>0</v>
      </c>
      <c r="BF1570" s="143">
        <f>IF(N1570="snížená",J1570,0)</f>
        <v>0</v>
      </c>
      <c r="BG1570" s="143">
        <f>IF(N1570="zákl. přenesená",J1570,0)</f>
        <v>0</v>
      </c>
      <c r="BH1570" s="143">
        <f>IF(N1570="sníž. přenesená",J1570,0)</f>
        <v>0</v>
      </c>
      <c r="BI1570" s="143">
        <f>IF(N1570="nulová",J1570,0)</f>
        <v>0</v>
      </c>
      <c r="BJ1570" s="18" t="s">
        <v>82</v>
      </c>
      <c r="BK1570" s="143">
        <f>ROUND(I1570*H1570,2)</f>
        <v>0</v>
      </c>
      <c r="BL1570" s="18" t="s">
        <v>220</v>
      </c>
      <c r="BM1570" s="142" t="s">
        <v>2097</v>
      </c>
    </row>
    <row r="1571" spans="2:65" s="13" customFormat="1">
      <c r="B1571" s="155"/>
      <c r="D1571" s="149" t="s">
        <v>182</v>
      </c>
      <c r="E1571" s="156" t="s">
        <v>19</v>
      </c>
      <c r="F1571" s="157" t="s">
        <v>2098</v>
      </c>
      <c r="H1571" s="158">
        <v>79.334999999999994</v>
      </c>
      <c r="I1571" s="159"/>
      <c r="L1571" s="155"/>
      <c r="M1571" s="160"/>
      <c r="U1571" s="161"/>
      <c r="AT1571" s="156" t="s">
        <v>182</v>
      </c>
      <c r="AU1571" s="156" t="s">
        <v>84</v>
      </c>
      <c r="AV1571" s="13" t="s">
        <v>84</v>
      </c>
      <c r="AW1571" s="13" t="s">
        <v>37</v>
      </c>
      <c r="AX1571" s="13" t="s">
        <v>75</v>
      </c>
      <c r="AY1571" s="156" t="s">
        <v>172</v>
      </c>
    </row>
    <row r="1572" spans="2:65" s="14" customFormat="1">
      <c r="B1572" s="162"/>
      <c r="D1572" s="149" t="s">
        <v>182</v>
      </c>
      <c r="E1572" s="163" t="s">
        <v>19</v>
      </c>
      <c r="F1572" s="164" t="s">
        <v>185</v>
      </c>
      <c r="H1572" s="165">
        <v>79.334999999999994</v>
      </c>
      <c r="I1572" s="166"/>
      <c r="L1572" s="162"/>
      <c r="M1572" s="167"/>
      <c r="U1572" s="168"/>
      <c r="AT1572" s="163" t="s">
        <v>182</v>
      </c>
      <c r="AU1572" s="163" t="s">
        <v>84</v>
      </c>
      <c r="AV1572" s="14" t="s">
        <v>179</v>
      </c>
      <c r="AW1572" s="14" t="s">
        <v>37</v>
      </c>
      <c r="AX1572" s="14" t="s">
        <v>82</v>
      </c>
      <c r="AY1572" s="163" t="s">
        <v>172</v>
      </c>
    </row>
    <row r="1573" spans="2:65" s="1" customFormat="1" ht="24.2" customHeight="1">
      <c r="B1573" s="33"/>
      <c r="C1573" s="131" t="s">
        <v>1520</v>
      </c>
      <c r="D1573" s="131" t="s">
        <v>174</v>
      </c>
      <c r="E1573" s="132" t="s">
        <v>2099</v>
      </c>
      <c r="F1573" s="133" t="s">
        <v>2100</v>
      </c>
      <c r="G1573" s="134" t="s">
        <v>225</v>
      </c>
      <c r="H1573" s="135">
        <v>52.377000000000002</v>
      </c>
      <c r="I1573" s="136"/>
      <c r="J1573" s="137">
        <f>ROUND(I1573*H1573,2)</f>
        <v>0</v>
      </c>
      <c r="K1573" s="133" t="s">
        <v>178</v>
      </c>
      <c r="L1573" s="33"/>
      <c r="M1573" s="138" t="s">
        <v>19</v>
      </c>
      <c r="N1573" s="139" t="s">
        <v>46</v>
      </c>
      <c r="P1573" s="140">
        <f>O1573*H1573</f>
        <v>0</v>
      </c>
      <c r="Q1573" s="140">
        <v>0</v>
      </c>
      <c r="R1573" s="140">
        <f>Q1573*H1573</f>
        <v>0</v>
      </c>
      <c r="S1573" s="140">
        <v>0</v>
      </c>
      <c r="T1573" s="140">
        <f>S1573*H1573</f>
        <v>0</v>
      </c>
      <c r="U1573" s="141" t="s">
        <v>19</v>
      </c>
      <c r="AR1573" s="142" t="s">
        <v>220</v>
      </c>
      <c r="AT1573" s="142" t="s">
        <v>174</v>
      </c>
      <c r="AU1573" s="142" t="s">
        <v>84</v>
      </c>
      <c r="AY1573" s="18" t="s">
        <v>172</v>
      </c>
      <c r="BE1573" s="143">
        <f>IF(N1573="základní",J1573,0)</f>
        <v>0</v>
      </c>
      <c r="BF1573" s="143">
        <f>IF(N1573="snížená",J1573,0)</f>
        <v>0</v>
      </c>
      <c r="BG1573" s="143">
        <f>IF(N1573="zákl. přenesená",J1573,0)</f>
        <v>0</v>
      </c>
      <c r="BH1573" s="143">
        <f>IF(N1573="sníž. přenesená",J1573,0)</f>
        <v>0</v>
      </c>
      <c r="BI1573" s="143">
        <f>IF(N1573="nulová",J1573,0)</f>
        <v>0</v>
      </c>
      <c r="BJ1573" s="18" t="s">
        <v>82</v>
      </c>
      <c r="BK1573" s="143">
        <f>ROUND(I1573*H1573,2)</f>
        <v>0</v>
      </c>
      <c r="BL1573" s="18" t="s">
        <v>220</v>
      </c>
      <c r="BM1573" s="142" t="s">
        <v>2101</v>
      </c>
    </row>
    <row r="1574" spans="2:65" s="1" customFormat="1">
      <c r="B1574" s="33"/>
      <c r="D1574" s="144" t="s">
        <v>180</v>
      </c>
      <c r="F1574" s="145" t="s">
        <v>2102</v>
      </c>
      <c r="I1574" s="146"/>
      <c r="L1574" s="33"/>
      <c r="M1574" s="147"/>
      <c r="U1574" s="54"/>
      <c r="AT1574" s="18" t="s">
        <v>180</v>
      </c>
      <c r="AU1574" s="18" t="s">
        <v>84</v>
      </c>
    </row>
    <row r="1575" spans="2:65" s="11" customFormat="1" ht="22.9" customHeight="1">
      <c r="B1575" s="119"/>
      <c r="D1575" s="120" t="s">
        <v>74</v>
      </c>
      <c r="E1575" s="129" t="s">
        <v>687</v>
      </c>
      <c r="F1575" s="129" t="s">
        <v>688</v>
      </c>
      <c r="I1575" s="122"/>
      <c r="J1575" s="130">
        <f>BK1575</f>
        <v>0</v>
      </c>
      <c r="L1575" s="119"/>
      <c r="M1575" s="124"/>
      <c r="P1575" s="125">
        <f>SUM(P1576:P1640)</f>
        <v>0</v>
      </c>
      <c r="R1575" s="125">
        <f>SUM(R1576:R1640)</f>
        <v>0</v>
      </c>
      <c r="T1575" s="125">
        <f>SUM(T1576:T1640)</f>
        <v>0</v>
      </c>
      <c r="U1575" s="126"/>
      <c r="AR1575" s="120" t="s">
        <v>84</v>
      </c>
      <c r="AT1575" s="127" t="s">
        <v>74</v>
      </c>
      <c r="AU1575" s="127" t="s">
        <v>82</v>
      </c>
      <c r="AY1575" s="120" t="s">
        <v>172</v>
      </c>
      <c r="BK1575" s="128">
        <f>SUM(BK1576:BK1640)</f>
        <v>0</v>
      </c>
    </row>
    <row r="1576" spans="2:65" s="1" customFormat="1" ht="16.5" customHeight="1">
      <c r="B1576" s="33"/>
      <c r="C1576" s="131" t="s">
        <v>2103</v>
      </c>
      <c r="D1576" s="131" t="s">
        <v>174</v>
      </c>
      <c r="E1576" s="132" t="s">
        <v>2104</v>
      </c>
      <c r="F1576" s="133" t="s">
        <v>2105</v>
      </c>
      <c r="G1576" s="134" t="s">
        <v>337</v>
      </c>
      <c r="H1576" s="135">
        <v>11</v>
      </c>
      <c r="I1576" s="136"/>
      <c r="J1576" s="137">
        <f>ROUND(I1576*H1576,2)</f>
        <v>0</v>
      </c>
      <c r="K1576" s="133" t="s">
        <v>19</v>
      </c>
      <c r="L1576" s="33"/>
      <c r="M1576" s="138" t="s">
        <v>19</v>
      </c>
      <c r="N1576" s="139" t="s">
        <v>46</v>
      </c>
      <c r="P1576" s="140">
        <f>O1576*H1576</f>
        <v>0</v>
      </c>
      <c r="Q1576" s="140">
        <v>0</v>
      </c>
      <c r="R1576" s="140">
        <f>Q1576*H1576</f>
        <v>0</v>
      </c>
      <c r="S1576" s="140">
        <v>0</v>
      </c>
      <c r="T1576" s="140">
        <f>S1576*H1576</f>
        <v>0</v>
      </c>
      <c r="U1576" s="141" t="s">
        <v>19</v>
      </c>
      <c r="AR1576" s="142" t="s">
        <v>220</v>
      </c>
      <c r="AT1576" s="142" t="s">
        <v>174</v>
      </c>
      <c r="AU1576" s="142" t="s">
        <v>84</v>
      </c>
      <c r="AY1576" s="18" t="s">
        <v>172</v>
      </c>
      <c r="BE1576" s="143">
        <f>IF(N1576="základní",J1576,0)</f>
        <v>0</v>
      </c>
      <c r="BF1576" s="143">
        <f>IF(N1576="snížená",J1576,0)</f>
        <v>0</v>
      </c>
      <c r="BG1576" s="143">
        <f>IF(N1576="zákl. přenesená",J1576,0)</f>
        <v>0</v>
      </c>
      <c r="BH1576" s="143">
        <f>IF(N1576="sníž. přenesená",J1576,0)</f>
        <v>0</v>
      </c>
      <c r="BI1576" s="143">
        <f>IF(N1576="nulová",J1576,0)</f>
        <v>0</v>
      </c>
      <c r="BJ1576" s="18" t="s">
        <v>82</v>
      </c>
      <c r="BK1576" s="143">
        <f>ROUND(I1576*H1576,2)</f>
        <v>0</v>
      </c>
      <c r="BL1576" s="18" t="s">
        <v>220</v>
      </c>
      <c r="BM1576" s="142" t="s">
        <v>2106</v>
      </c>
    </row>
    <row r="1577" spans="2:65" s="13" customFormat="1">
      <c r="B1577" s="155"/>
      <c r="D1577" s="149" t="s">
        <v>182</v>
      </c>
      <c r="E1577" s="156" t="s">
        <v>19</v>
      </c>
      <c r="F1577" s="157" t="s">
        <v>2107</v>
      </c>
      <c r="H1577" s="158">
        <v>11</v>
      </c>
      <c r="I1577" s="159"/>
      <c r="L1577" s="155"/>
      <c r="M1577" s="160"/>
      <c r="U1577" s="161"/>
      <c r="AT1577" s="156" t="s">
        <v>182</v>
      </c>
      <c r="AU1577" s="156" t="s">
        <v>84</v>
      </c>
      <c r="AV1577" s="13" t="s">
        <v>84</v>
      </c>
      <c r="AW1577" s="13" t="s">
        <v>37</v>
      </c>
      <c r="AX1577" s="13" t="s">
        <v>75</v>
      </c>
      <c r="AY1577" s="156" t="s">
        <v>172</v>
      </c>
    </row>
    <row r="1578" spans="2:65" s="14" customFormat="1">
      <c r="B1578" s="162"/>
      <c r="D1578" s="149" t="s">
        <v>182</v>
      </c>
      <c r="E1578" s="163" t="s">
        <v>19</v>
      </c>
      <c r="F1578" s="164" t="s">
        <v>185</v>
      </c>
      <c r="H1578" s="165">
        <v>11</v>
      </c>
      <c r="I1578" s="166"/>
      <c r="L1578" s="162"/>
      <c r="M1578" s="167"/>
      <c r="U1578" s="168"/>
      <c r="AT1578" s="163" t="s">
        <v>182</v>
      </c>
      <c r="AU1578" s="163" t="s">
        <v>84</v>
      </c>
      <c r="AV1578" s="14" t="s">
        <v>179</v>
      </c>
      <c r="AW1578" s="14" t="s">
        <v>37</v>
      </c>
      <c r="AX1578" s="14" t="s">
        <v>82</v>
      </c>
      <c r="AY1578" s="163" t="s">
        <v>172</v>
      </c>
    </row>
    <row r="1579" spans="2:65" s="1" customFormat="1" ht="16.5" customHeight="1">
      <c r="B1579" s="33"/>
      <c r="C1579" s="131" t="s">
        <v>1524</v>
      </c>
      <c r="D1579" s="131" t="s">
        <v>174</v>
      </c>
      <c r="E1579" s="132" t="s">
        <v>2108</v>
      </c>
      <c r="F1579" s="133" t="s">
        <v>2109</v>
      </c>
      <c r="G1579" s="134" t="s">
        <v>337</v>
      </c>
      <c r="H1579" s="135">
        <v>11</v>
      </c>
      <c r="I1579" s="136"/>
      <c r="J1579" s="137">
        <f>ROUND(I1579*H1579,2)</f>
        <v>0</v>
      </c>
      <c r="K1579" s="133" t="s">
        <v>178</v>
      </c>
      <c r="L1579" s="33"/>
      <c r="M1579" s="138" t="s">
        <v>19</v>
      </c>
      <c r="N1579" s="139" t="s">
        <v>46</v>
      </c>
      <c r="P1579" s="140">
        <f>O1579*H1579</f>
        <v>0</v>
      </c>
      <c r="Q1579" s="140">
        <v>0</v>
      </c>
      <c r="R1579" s="140">
        <f>Q1579*H1579</f>
        <v>0</v>
      </c>
      <c r="S1579" s="140">
        <v>0</v>
      </c>
      <c r="T1579" s="140">
        <f>S1579*H1579</f>
        <v>0</v>
      </c>
      <c r="U1579" s="141" t="s">
        <v>19</v>
      </c>
      <c r="AR1579" s="142" t="s">
        <v>220</v>
      </c>
      <c r="AT1579" s="142" t="s">
        <v>174</v>
      </c>
      <c r="AU1579" s="142" t="s">
        <v>84</v>
      </c>
      <c r="AY1579" s="18" t="s">
        <v>172</v>
      </c>
      <c r="BE1579" s="143">
        <f>IF(N1579="základní",J1579,0)</f>
        <v>0</v>
      </c>
      <c r="BF1579" s="143">
        <f>IF(N1579="snížená",J1579,0)</f>
        <v>0</v>
      </c>
      <c r="BG1579" s="143">
        <f>IF(N1579="zákl. přenesená",J1579,0)</f>
        <v>0</v>
      </c>
      <c r="BH1579" s="143">
        <f>IF(N1579="sníž. přenesená",J1579,0)</f>
        <v>0</v>
      </c>
      <c r="BI1579" s="143">
        <f>IF(N1579="nulová",J1579,0)</f>
        <v>0</v>
      </c>
      <c r="BJ1579" s="18" t="s">
        <v>82</v>
      </c>
      <c r="BK1579" s="143">
        <f>ROUND(I1579*H1579,2)</f>
        <v>0</v>
      </c>
      <c r="BL1579" s="18" t="s">
        <v>220</v>
      </c>
      <c r="BM1579" s="142" t="s">
        <v>2110</v>
      </c>
    </row>
    <row r="1580" spans="2:65" s="1" customFormat="1">
      <c r="B1580" s="33"/>
      <c r="D1580" s="144" t="s">
        <v>180</v>
      </c>
      <c r="F1580" s="145" t="s">
        <v>2111</v>
      </c>
      <c r="I1580" s="146"/>
      <c r="L1580" s="33"/>
      <c r="M1580" s="147"/>
      <c r="U1580" s="54"/>
      <c r="AT1580" s="18" t="s">
        <v>180</v>
      </c>
      <c r="AU1580" s="18" t="s">
        <v>84</v>
      </c>
    </row>
    <row r="1581" spans="2:65" s="13" customFormat="1">
      <c r="B1581" s="155"/>
      <c r="D1581" s="149" t="s">
        <v>182</v>
      </c>
      <c r="E1581" s="156" t="s">
        <v>19</v>
      </c>
      <c r="F1581" s="157" t="s">
        <v>2107</v>
      </c>
      <c r="H1581" s="158">
        <v>11</v>
      </c>
      <c r="I1581" s="159"/>
      <c r="L1581" s="155"/>
      <c r="M1581" s="160"/>
      <c r="U1581" s="161"/>
      <c r="AT1581" s="156" t="s">
        <v>182</v>
      </c>
      <c r="AU1581" s="156" t="s">
        <v>84</v>
      </c>
      <c r="AV1581" s="13" t="s">
        <v>84</v>
      </c>
      <c r="AW1581" s="13" t="s">
        <v>37</v>
      </c>
      <c r="AX1581" s="13" t="s">
        <v>75</v>
      </c>
      <c r="AY1581" s="156" t="s">
        <v>172</v>
      </c>
    </row>
    <row r="1582" spans="2:65" s="14" customFormat="1">
      <c r="B1582" s="162"/>
      <c r="D1582" s="149" t="s">
        <v>182</v>
      </c>
      <c r="E1582" s="163" t="s">
        <v>19</v>
      </c>
      <c r="F1582" s="164" t="s">
        <v>185</v>
      </c>
      <c r="H1582" s="165">
        <v>11</v>
      </c>
      <c r="I1582" s="166"/>
      <c r="L1582" s="162"/>
      <c r="M1582" s="167"/>
      <c r="U1582" s="168"/>
      <c r="AT1582" s="163" t="s">
        <v>182</v>
      </c>
      <c r="AU1582" s="163" t="s">
        <v>84</v>
      </c>
      <c r="AV1582" s="14" t="s">
        <v>179</v>
      </c>
      <c r="AW1582" s="14" t="s">
        <v>37</v>
      </c>
      <c r="AX1582" s="14" t="s">
        <v>82</v>
      </c>
      <c r="AY1582" s="163" t="s">
        <v>172</v>
      </c>
    </row>
    <row r="1583" spans="2:65" s="1" customFormat="1" ht="21.75" customHeight="1">
      <c r="B1583" s="33"/>
      <c r="C1583" s="131" t="s">
        <v>2112</v>
      </c>
      <c r="D1583" s="131" t="s">
        <v>174</v>
      </c>
      <c r="E1583" s="132" t="s">
        <v>2113</v>
      </c>
      <c r="F1583" s="133" t="s">
        <v>2114</v>
      </c>
      <c r="G1583" s="134" t="s">
        <v>337</v>
      </c>
      <c r="H1583" s="135">
        <v>2.4</v>
      </c>
      <c r="I1583" s="136"/>
      <c r="J1583" s="137">
        <f>ROUND(I1583*H1583,2)</f>
        <v>0</v>
      </c>
      <c r="K1583" s="133" t="s">
        <v>178</v>
      </c>
      <c r="L1583" s="33"/>
      <c r="M1583" s="138" t="s">
        <v>19</v>
      </c>
      <c r="N1583" s="139" t="s">
        <v>46</v>
      </c>
      <c r="P1583" s="140">
        <f>O1583*H1583</f>
        <v>0</v>
      </c>
      <c r="Q1583" s="140">
        <v>0</v>
      </c>
      <c r="R1583" s="140">
        <f>Q1583*H1583</f>
        <v>0</v>
      </c>
      <c r="S1583" s="140">
        <v>0</v>
      </c>
      <c r="T1583" s="140">
        <f>S1583*H1583</f>
        <v>0</v>
      </c>
      <c r="U1583" s="141" t="s">
        <v>19</v>
      </c>
      <c r="AR1583" s="142" t="s">
        <v>220</v>
      </c>
      <c r="AT1583" s="142" t="s">
        <v>174</v>
      </c>
      <c r="AU1583" s="142" t="s">
        <v>84</v>
      </c>
      <c r="AY1583" s="18" t="s">
        <v>172</v>
      </c>
      <c r="BE1583" s="143">
        <f>IF(N1583="základní",J1583,0)</f>
        <v>0</v>
      </c>
      <c r="BF1583" s="143">
        <f>IF(N1583="snížená",J1583,0)</f>
        <v>0</v>
      </c>
      <c r="BG1583" s="143">
        <f>IF(N1583="zákl. přenesená",J1583,0)</f>
        <v>0</v>
      </c>
      <c r="BH1583" s="143">
        <f>IF(N1583="sníž. přenesená",J1583,0)</f>
        <v>0</v>
      </c>
      <c r="BI1583" s="143">
        <f>IF(N1583="nulová",J1583,0)</f>
        <v>0</v>
      </c>
      <c r="BJ1583" s="18" t="s">
        <v>82</v>
      </c>
      <c r="BK1583" s="143">
        <f>ROUND(I1583*H1583,2)</f>
        <v>0</v>
      </c>
      <c r="BL1583" s="18" t="s">
        <v>220</v>
      </c>
      <c r="BM1583" s="142" t="s">
        <v>2115</v>
      </c>
    </row>
    <row r="1584" spans="2:65" s="1" customFormat="1">
      <c r="B1584" s="33"/>
      <c r="D1584" s="144" t="s">
        <v>180</v>
      </c>
      <c r="F1584" s="145" t="s">
        <v>2116</v>
      </c>
      <c r="I1584" s="146"/>
      <c r="L1584" s="33"/>
      <c r="M1584" s="147"/>
      <c r="U1584" s="54"/>
      <c r="AT1584" s="18" t="s">
        <v>180</v>
      </c>
      <c r="AU1584" s="18" t="s">
        <v>84</v>
      </c>
    </row>
    <row r="1585" spans="2:65" s="13" customFormat="1">
      <c r="B1585" s="155"/>
      <c r="D1585" s="149" t="s">
        <v>182</v>
      </c>
      <c r="E1585" s="156" t="s">
        <v>19</v>
      </c>
      <c r="F1585" s="157" t="s">
        <v>2117</v>
      </c>
      <c r="H1585" s="158">
        <v>2.4</v>
      </c>
      <c r="I1585" s="159"/>
      <c r="L1585" s="155"/>
      <c r="M1585" s="160"/>
      <c r="U1585" s="161"/>
      <c r="AT1585" s="156" t="s">
        <v>182</v>
      </c>
      <c r="AU1585" s="156" t="s">
        <v>84</v>
      </c>
      <c r="AV1585" s="13" t="s">
        <v>84</v>
      </c>
      <c r="AW1585" s="13" t="s">
        <v>37</v>
      </c>
      <c r="AX1585" s="13" t="s">
        <v>75</v>
      </c>
      <c r="AY1585" s="156" t="s">
        <v>172</v>
      </c>
    </row>
    <row r="1586" spans="2:65" s="14" customFormat="1">
      <c r="B1586" s="162"/>
      <c r="D1586" s="149" t="s">
        <v>182</v>
      </c>
      <c r="E1586" s="163" t="s">
        <v>19</v>
      </c>
      <c r="F1586" s="164" t="s">
        <v>185</v>
      </c>
      <c r="H1586" s="165">
        <v>2.4</v>
      </c>
      <c r="I1586" s="166"/>
      <c r="L1586" s="162"/>
      <c r="M1586" s="167"/>
      <c r="U1586" s="168"/>
      <c r="AT1586" s="163" t="s">
        <v>182</v>
      </c>
      <c r="AU1586" s="163" t="s">
        <v>84</v>
      </c>
      <c r="AV1586" s="14" t="s">
        <v>179</v>
      </c>
      <c r="AW1586" s="14" t="s">
        <v>37</v>
      </c>
      <c r="AX1586" s="14" t="s">
        <v>82</v>
      </c>
      <c r="AY1586" s="163" t="s">
        <v>172</v>
      </c>
    </row>
    <row r="1587" spans="2:65" s="1" customFormat="1" ht="21.75" customHeight="1">
      <c r="B1587" s="33"/>
      <c r="C1587" s="131" t="s">
        <v>1529</v>
      </c>
      <c r="D1587" s="131" t="s">
        <v>174</v>
      </c>
      <c r="E1587" s="132" t="s">
        <v>2118</v>
      </c>
      <c r="F1587" s="133" t="s">
        <v>2119</v>
      </c>
      <c r="G1587" s="134" t="s">
        <v>337</v>
      </c>
      <c r="H1587" s="135">
        <v>2.5</v>
      </c>
      <c r="I1587" s="136"/>
      <c r="J1587" s="137">
        <f>ROUND(I1587*H1587,2)</f>
        <v>0</v>
      </c>
      <c r="K1587" s="133" t="s">
        <v>19</v>
      </c>
      <c r="L1587" s="33"/>
      <c r="M1587" s="138" t="s">
        <v>19</v>
      </c>
      <c r="N1587" s="139" t="s">
        <v>46</v>
      </c>
      <c r="P1587" s="140">
        <f>O1587*H1587</f>
        <v>0</v>
      </c>
      <c r="Q1587" s="140">
        <v>0</v>
      </c>
      <c r="R1587" s="140">
        <f>Q1587*H1587</f>
        <v>0</v>
      </c>
      <c r="S1587" s="140">
        <v>0</v>
      </c>
      <c r="T1587" s="140">
        <f>S1587*H1587</f>
        <v>0</v>
      </c>
      <c r="U1587" s="141" t="s">
        <v>19</v>
      </c>
      <c r="AR1587" s="142" t="s">
        <v>220</v>
      </c>
      <c r="AT1587" s="142" t="s">
        <v>174</v>
      </c>
      <c r="AU1587" s="142" t="s">
        <v>84</v>
      </c>
      <c r="AY1587" s="18" t="s">
        <v>172</v>
      </c>
      <c r="BE1587" s="143">
        <f>IF(N1587="základní",J1587,0)</f>
        <v>0</v>
      </c>
      <c r="BF1587" s="143">
        <f>IF(N1587="snížená",J1587,0)</f>
        <v>0</v>
      </c>
      <c r="BG1587" s="143">
        <f>IF(N1587="zákl. přenesená",J1587,0)</f>
        <v>0</v>
      </c>
      <c r="BH1587" s="143">
        <f>IF(N1587="sníž. přenesená",J1587,0)</f>
        <v>0</v>
      </c>
      <c r="BI1587" s="143">
        <f>IF(N1587="nulová",J1587,0)</f>
        <v>0</v>
      </c>
      <c r="BJ1587" s="18" t="s">
        <v>82</v>
      </c>
      <c r="BK1587" s="143">
        <f>ROUND(I1587*H1587,2)</f>
        <v>0</v>
      </c>
      <c r="BL1587" s="18" t="s">
        <v>220</v>
      </c>
      <c r="BM1587" s="142" t="s">
        <v>2120</v>
      </c>
    </row>
    <row r="1588" spans="2:65" s="12" customFormat="1">
      <c r="B1588" s="148"/>
      <c r="D1588" s="149" t="s">
        <v>182</v>
      </c>
      <c r="E1588" s="150" t="s">
        <v>19</v>
      </c>
      <c r="F1588" s="151" t="s">
        <v>2121</v>
      </c>
      <c r="H1588" s="150" t="s">
        <v>19</v>
      </c>
      <c r="I1588" s="152"/>
      <c r="L1588" s="148"/>
      <c r="M1588" s="153"/>
      <c r="U1588" s="154"/>
      <c r="AT1588" s="150" t="s">
        <v>182</v>
      </c>
      <c r="AU1588" s="150" t="s">
        <v>84</v>
      </c>
      <c r="AV1588" s="12" t="s">
        <v>82</v>
      </c>
      <c r="AW1588" s="12" t="s">
        <v>37</v>
      </c>
      <c r="AX1588" s="12" t="s">
        <v>75</v>
      </c>
      <c r="AY1588" s="150" t="s">
        <v>172</v>
      </c>
    </row>
    <row r="1589" spans="2:65" s="13" customFormat="1">
      <c r="B1589" s="155"/>
      <c r="D1589" s="149" t="s">
        <v>182</v>
      </c>
      <c r="E1589" s="156" t="s">
        <v>19</v>
      </c>
      <c r="F1589" s="157" t="s">
        <v>2122</v>
      </c>
      <c r="H1589" s="158">
        <v>2.5</v>
      </c>
      <c r="I1589" s="159"/>
      <c r="L1589" s="155"/>
      <c r="M1589" s="160"/>
      <c r="U1589" s="161"/>
      <c r="AT1589" s="156" t="s">
        <v>182</v>
      </c>
      <c r="AU1589" s="156" t="s">
        <v>84</v>
      </c>
      <c r="AV1589" s="13" t="s">
        <v>84</v>
      </c>
      <c r="AW1589" s="13" t="s">
        <v>37</v>
      </c>
      <c r="AX1589" s="13" t="s">
        <v>75</v>
      </c>
      <c r="AY1589" s="156" t="s">
        <v>172</v>
      </c>
    </row>
    <row r="1590" spans="2:65" s="14" customFormat="1">
      <c r="B1590" s="162"/>
      <c r="D1590" s="149" t="s">
        <v>182</v>
      </c>
      <c r="E1590" s="163" t="s">
        <v>19</v>
      </c>
      <c r="F1590" s="164" t="s">
        <v>185</v>
      </c>
      <c r="H1590" s="165">
        <v>2.5</v>
      </c>
      <c r="I1590" s="166"/>
      <c r="L1590" s="162"/>
      <c r="M1590" s="167"/>
      <c r="U1590" s="168"/>
      <c r="AT1590" s="163" t="s">
        <v>182</v>
      </c>
      <c r="AU1590" s="163" t="s">
        <v>84</v>
      </c>
      <c r="AV1590" s="14" t="s">
        <v>179</v>
      </c>
      <c r="AW1590" s="14" t="s">
        <v>37</v>
      </c>
      <c r="AX1590" s="14" t="s">
        <v>82</v>
      </c>
      <c r="AY1590" s="163" t="s">
        <v>172</v>
      </c>
    </row>
    <row r="1591" spans="2:65" s="1" customFormat="1" ht="21.75" customHeight="1">
      <c r="B1591" s="33"/>
      <c r="C1591" s="131" t="s">
        <v>2123</v>
      </c>
      <c r="D1591" s="131" t="s">
        <v>174</v>
      </c>
      <c r="E1591" s="132" t="s">
        <v>2124</v>
      </c>
      <c r="F1591" s="133" t="s">
        <v>2125</v>
      </c>
      <c r="G1591" s="134" t="s">
        <v>337</v>
      </c>
      <c r="H1591" s="135">
        <v>132</v>
      </c>
      <c r="I1591" s="136"/>
      <c r="J1591" s="137">
        <f>ROUND(I1591*H1591,2)</f>
        <v>0</v>
      </c>
      <c r="K1591" s="133" t="s">
        <v>19</v>
      </c>
      <c r="L1591" s="33"/>
      <c r="M1591" s="138" t="s">
        <v>19</v>
      </c>
      <c r="N1591" s="139" t="s">
        <v>46</v>
      </c>
      <c r="P1591" s="140">
        <f>O1591*H1591</f>
        <v>0</v>
      </c>
      <c r="Q1591" s="140">
        <v>0</v>
      </c>
      <c r="R1591" s="140">
        <f>Q1591*H1591</f>
        <v>0</v>
      </c>
      <c r="S1591" s="140">
        <v>0</v>
      </c>
      <c r="T1591" s="140">
        <f>S1591*H1591</f>
        <v>0</v>
      </c>
      <c r="U1591" s="141" t="s">
        <v>19</v>
      </c>
      <c r="AR1591" s="142" t="s">
        <v>220</v>
      </c>
      <c r="AT1591" s="142" t="s">
        <v>174</v>
      </c>
      <c r="AU1591" s="142" t="s">
        <v>84</v>
      </c>
      <c r="AY1591" s="18" t="s">
        <v>172</v>
      </c>
      <c r="BE1591" s="143">
        <f>IF(N1591="základní",J1591,0)</f>
        <v>0</v>
      </c>
      <c r="BF1591" s="143">
        <f>IF(N1591="snížená",J1591,0)</f>
        <v>0</v>
      </c>
      <c r="BG1591" s="143">
        <f>IF(N1591="zákl. přenesená",J1591,0)</f>
        <v>0</v>
      </c>
      <c r="BH1591" s="143">
        <f>IF(N1591="sníž. přenesená",J1591,0)</f>
        <v>0</v>
      </c>
      <c r="BI1591" s="143">
        <f>IF(N1591="nulová",J1591,0)</f>
        <v>0</v>
      </c>
      <c r="BJ1591" s="18" t="s">
        <v>82</v>
      </c>
      <c r="BK1591" s="143">
        <f>ROUND(I1591*H1591,2)</f>
        <v>0</v>
      </c>
      <c r="BL1591" s="18" t="s">
        <v>220</v>
      </c>
      <c r="BM1591" s="142" t="s">
        <v>2126</v>
      </c>
    </row>
    <row r="1592" spans="2:65" s="13" customFormat="1">
      <c r="B1592" s="155"/>
      <c r="D1592" s="149" t="s">
        <v>182</v>
      </c>
      <c r="E1592" s="156" t="s">
        <v>19</v>
      </c>
      <c r="F1592" s="157" t="s">
        <v>2127</v>
      </c>
      <c r="H1592" s="158">
        <v>124</v>
      </c>
      <c r="I1592" s="159"/>
      <c r="L1592" s="155"/>
      <c r="M1592" s="160"/>
      <c r="U1592" s="161"/>
      <c r="AT1592" s="156" t="s">
        <v>182</v>
      </c>
      <c r="AU1592" s="156" t="s">
        <v>84</v>
      </c>
      <c r="AV1592" s="13" t="s">
        <v>84</v>
      </c>
      <c r="AW1592" s="13" t="s">
        <v>37</v>
      </c>
      <c r="AX1592" s="13" t="s">
        <v>75</v>
      </c>
      <c r="AY1592" s="156" t="s">
        <v>172</v>
      </c>
    </row>
    <row r="1593" spans="2:65" s="13" customFormat="1">
      <c r="B1593" s="155"/>
      <c r="D1593" s="149" t="s">
        <v>182</v>
      </c>
      <c r="E1593" s="156" t="s">
        <v>19</v>
      </c>
      <c r="F1593" s="157" t="s">
        <v>2128</v>
      </c>
      <c r="H1593" s="158">
        <v>8</v>
      </c>
      <c r="I1593" s="159"/>
      <c r="L1593" s="155"/>
      <c r="M1593" s="160"/>
      <c r="U1593" s="161"/>
      <c r="AT1593" s="156" t="s">
        <v>182</v>
      </c>
      <c r="AU1593" s="156" t="s">
        <v>84</v>
      </c>
      <c r="AV1593" s="13" t="s">
        <v>84</v>
      </c>
      <c r="AW1593" s="13" t="s">
        <v>37</v>
      </c>
      <c r="AX1593" s="13" t="s">
        <v>75</v>
      </c>
      <c r="AY1593" s="156" t="s">
        <v>172</v>
      </c>
    </row>
    <row r="1594" spans="2:65" s="14" customFormat="1">
      <c r="B1594" s="162"/>
      <c r="D1594" s="149" t="s">
        <v>182</v>
      </c>
      <c r="E1594" s="163" t="s">
        <v>19</v>
      </c>
      <c r="F1594" s="164" t="s">
        <v>185</v>
      </c>
      <c r="H1594" s="165">
        <v>132</v>
      </c>
      <c r="I1594" s="166"/>
      <c r="L1594" s="162"/>
      <c r="M1594" s="167"/>
      <c r="U1594" s="168"/>
      <c r="AT1594" s="163" t="s">
        <v>182</v>
      </c>
      <c r="AU1594" s="163" t="s">
        <v>84</v>
      </c>
      <c r="AV1594" s="14" t="s">
        <v>179</v>
      </c>
      <c r="AW1594" s="14" t="s">
        <v>37</v>
      </c>
      <c r="AX1594" s="14" t="s">
        <v>82</v>
      </c>
      <c r="AY1594" s="163" t="s">
        <v>172</v>
      </c>
    </row>
    <row r="1595" spans="2:65" s="1" customFormat="1" ht="21.75" customHeight="1">
      <c r="B1595" s="33"/>
      <c r="C1595" s="131" t="s">
        <v>1533</v>
      </c>
      <c r="D1595" s="131" t="s">
        <v>174</v>
      </c>
      <c r="E1595" s="132" t="s">
        <v>2129</v>
      </c>
      <c r="F1595" s="133" t="s">
        <v>2130</v>
      </c>
      <c r="G1595" s="134" t="s">
        <v>337</v>
      </c>
      <c r="H1595" s="135">
        <v>30</v>
      </c>
      <c r="I1595" s="136"/>
      <c r="J1595" s="137">
        <f>ROUND(I1595*H1595,2)</f>
        <v>0</v>
      </c>
      <c r="K1595" s="133" t="s">
        <v>178</v>
      </c>
      <c r="L1595" s="33"/>
      <c r="M1595" s="138" t="s">
        <v>19</v>
      </c>
      <c r="N1595" s="139" t="s">
        <v>46</v>
      </c>
      <c r="P1595" s="140">
        <f>O1595*H1595</f>
        <v>0</v>
      </c>
      <c r="Q1595" s="140">
        <v>0</v>
      </c>
      <c r="R1595" s="140">
        <f>Q1595*H1595</f>
        <v>0</v>
      </c>
      <c r="S1595" s="140">
        <v>0</v>
      </c>
      <c r="T1595" s="140">
        <f>S1595*H1595</f>
        <v>0</v>
      </c>
      <c r="U1595" s="141" t="s">
        <v>19</v>
      </c>
      <c r="AR1595" s="142" t="s">
        <v>220</v>
      </c>
      <c r="AT1595" s="142" t="s">
        <v>174</v>
      </c>
      <c r="AU1595" s="142" t="s">
        <v>84</v>
      </c>
      <c r="AY1595" s="18" t="s">
        <v>172</v>
      </c>
      <c r="BE1595" s="143">
        <f>IF(N1595="základní",J1595,0)</f>
        <v>0</v>
      </c>
      <c r="BF1595" s="143">
        <f>IF(N1595="snížená",J1595,0)</f>
        <v>0</v>
      </c>
      <c r="BG1595" s="143">
        <f>IF(N1595="zákl. přenesená",J1595,0)</f>
        <v>0</v>
      </c>
      <c r="BH1595" s="143">
        <f>IF(N1595="sníž. přenesená",J1595,0)</f>
        <v>0</v>
      </c>
      <c r="BI1595" s="143">
        <f>IF(N1595="nulová",J1595,0)</f>
        <v>0</v>
      </c>
      <c r="BJ1595" s="18" t="s">
        <v>82</v>
      </c>
      <c r="BK1595" s="143">
        <f>ROUND(I1595*H1595,2)</f>
        <v>0</v>
      </c>
      <c r="BL1595" s="18" t="s">
        <v>220</v>
      </c>
      <c r="BM1595" s="142" t="s">
        <v>2131</v>
      </c>
    </row>
    <row r="1596" spans="2:65" s="1" customFormat="1">
      <c r="B1596" s="33"/>
      <c r="D1596" s="144" t="s">
        <v>180</v>
      </c>
      <c r="F1596" s="145" t="s">
        <v>2132</v>
      </c>
      <c r="I1596" s="146"/>
      <c r="L1596" s="33"/>
      <c r="M1596" s="147"/>
      <c r="U1596" s="54"/>
      <c r="AT1596" s="18" t="s">
        <v>180</v>
      </c>
      <c r="AU1596" s="18" t="s">
        <v>84</v>
      </c>
    </row>
    <row r="1597" spans="2:65" s="12" customFormat="1">
      <c r="B1597" s="148"/>
      <c r="D1597" s="149" t="s">
        <v>182</v>
      </c>
      <c r="E1597" s="150" t="s">
        <v>19</v>
      </c>
      <c r="F1597" s="151" t="s">
        <v>2133</v>
      </c>
      <c r="H1597" s="150" t="s">
        <v>19</v>
      </c>
      <c r="I1597" s="152"/>
      <c r="L1597" s="148"/>
      <c r="M1597" s="153"/>
      <c r="U1597" s="154"/>
      <c r="AT1597" s="150" t="s">
        <v>182</v>
      </c>
      <c r="AU1597" s="150" t="s">
        <v>84</v>
      </c>
      <c r="AV1597" s="12" t="s">
        <v>82</v>
      </c>
      <c r="AW1597" s="12" t="s">
        <v>37</v>
      </c>
      <c r="AX1597" s="12" t="s">
        <v>75</v>
      </c>
      <c r="AY1597" s="150" t="s">
        <v>172</v>
      </c>
    </row>
    <row r="1598" spans="2:65" s="13" customFormat="1">
      <c r="B1598" s="155"/>
      <c r="D1598" s="149" t="s">
        <v>182</v>
      </c>
      <c r="E1598" s="156" t="s">
        <v>19</v>
      </c>
      <c r="F1598" s="157" t="s">
        <v>303</v>
      </c>
      <c r="H1598" s="158">
        <v>30</v>
      </c>
      <c r="I1598" s="159"/>
      <c r="L1598" s="155"/>
      <c r="M1598" s="160"/>
      <c r="U1598" s="161"/>
      <c r="AT1598" s="156" t="s">
        <v>182</v>
      </c>
      <c r="AU1598" s="156" t="s">
        <v>84</v>
      </c>
      <c r="AV1598" s="13" t="s">
        <v>84</v>
      </c>
      <c r="AW1598" s="13" t="s">
        <v>37</v>
      </c>
      <c r="AX1598" s="13" t="s">
        <v>75</v>
      </c>
      <c r="AY1598" s="156" t="s">
        <v>172</v>
      </c>
    </row>
    <row r="1599" spans="2:65" s="14" customFormat="1">
      <c r="B1599" s="162"/>
      <c r="D1599" s="149" t="s">
        <v>182</v>
      </c>
      <c r="E1599" s="163" t="s">
        <v>19</v>
      </c>
      <c r="F1599" s="164" t="s">
        <v>185</v>
      </c>
      <c r="H1599" s="165">
        <v>30</v>
      </c>
      <c r="I1599" s="166"/>
      <c r="L1599" s="162"/>
      <c r="M1599" s="167"/>
      <c r="U1599" s="168"/>
      <c r="AT1599" s="163" t="s">
        <v>182</v>
      </c>
      <c r="AU1599" s="163" t="s">
        <v>84</v>
      </c>
      <c r="AV1599" s="14" t="s">
        <v>179</v>
      </c>
      <c r="AW1599" s="14" t="s">
        <v>37</v>
      </c>
      <c r="AX1599" s="14" t="s">
        <v>82</v>
      </c>
      <c r="AY1599" s="163" t="s">
        <v>172</v>
      </c>
    </row>
    <row r="1600" spans="2:65" s="1" customFormat="1" ht="21.75" customHeight="1">
      <c r="B1600" s="33"/>
      <c r="C1600" s="131" t="s">
        <v>2134</v>
      </c>
      <c r="D1600" s="131" t="s">
        <v>174</v>
      </c>
      <c r="E1600" s="132" t="s">
        <v>2135</v>
      </c>
      <c r="F1600" s="133" t="s">
        <v>2136</v>
      </c>
      <c r="G1600" s="134" t="s">
        <v>337</v>
      </c>
      <c r="H1600" s="135">
        <v>20</v>
      </c>
      <c r="I1600" s="136"/>
      <c r="J1600" s="137">
        <f>ROUND(I1600*H1600,2)</f>
        <v>0</v>
      </c>
      <c r="K1600" s="133" t="s">
        <v>178</v>
      </c>
      <c r="L1600" s="33"/>
      <c r="M1600" s="138" t="s">
        <v>19</v>
      </c>
      <c r="N1600" s="139" t="s">
        <v>46</v>
      </c>
      <c r="P1600" s="140">
        <f>O1600*H1600</f>
        <v>0</v>
      </c>
      <c r="Q1600" s="140">
        <v>0</v>
      </c>
      <c r="R1600" s="140">
        <f>Q1600*H1600</f>
        <v>0</v>
      </c>
      <c r="S1600" s="140">
        <v>0</v>
      </c>
      <c r="T1600" s="140">
        <f>S1600*H1600</f>
        <v>0</v>
      </c>
      <c r="U1600" s="141" t="s">
        <v>19</v>
      </c>
      <c r="AR1600" s="142" t="s">
        <v>220</v>
      </c>
      <c r="AT1600" s="142" t="s">
        <v>174</v>
      </c>
      <c r="AU1600" s="142" t="s">
        <v>84</v>
      </c>
      <c r="AY1600" s="18" t="s">
        <v>172</v>
      </c>
      <c r="BE1600" s="143">
        <f>IF(N1600="základní",J1600,0)</f>
        <v>0</v>
      </c>
      <c r="BF1600" s="143">
        <f>IF(N1600="snížená",J1600,0)</f>
        <v>0</v>
      </c>
      <c r="BG1600" s="143">
        <f>IF(N1600="zákl. přenesená",J1600,0)</f>
        <v>0</v>
      </c>
      <c r="BH1600" s="143">
        <f>IF(N1600="sníž. přenesená",J1600,0)</f>
        <v>0</v>
      </c>
      <c r="BI1600" s="143">
        <f>IF(N1600="nulová",J1600,0)</f>
        <v>0</v>
      </c>
      <c r="BJ1600" s="18" t="s">
        <v>82</v>
      </c>
      <c r="BK1600" s="143">
        <f>ROUND(I1600*H1600,2)</f>
        <v>0</v>
      </c>
      <c r="BL1600" s="18" t="s">
        <v>220</v>
      </c>
      <c r="BM1600" s="142" t="s">
        <v>2137</v>
      </c>
    </row>
    <row r="1601" spans="2:65" s="1" customFormat="1">
      <c r="B1601" s="33"/>
      <c r="D1601" s="144" t="s">
        <v>180</v>
      </c>
      <c r="F1601" s="145" t="s">
        <v>2138</v>
      </c>
      <c r="I1601" s="146"/>
      <c r="L1601" s="33"/>
      <c r="M1601" s="147"/>
      <c r="U1601" s="54"/>
      <c r="AT1601" s="18" t="s">
        <v>180</v>
      </c>
      <c r="AU1601" s="18" t="s">
        <v>84</v>
      </c>
    </row>
    <row r="1602" spans="2:65" s="13" customFormat="1">
      <c r="B1602" s="155"/>
      <c r="D1602" s="149" t="s">
        <v>182</v>
      </c>
      <c r="E1602" s="156" t="s">
        <v>19</v>
      </c>
      <c r="F1602" s="157" t="s">
        <v>2139</v>
      </c>
      <c r="H1602" s="158">
        <v>20</v>
      </c>
      <c r="I1602" s="159"/>
      <c r="L1602" s="155"/>
      <c r="M1602" s="160"/>
      <c r="U1602" s="161"/>
      <c r="AT1602" s="156" t="s">
        <v>182</v>
      </c>
      <c r="AU1602" s="156" t="s">
        <v>84</v>
      </c>
      <c r="AV1602" s="13" t="s">
        <v>84</v>
      </c>
      <c r="AW1602" s="13" t="s">
        <v>37</v>
      </c>
      <c r="AX1602" s="13" t="s">
        <v>75</v>
      </c>
      <c r="AY1602" s="156" t="s">
        <v>172</v>
      </c>
    </row>
    <row r="1603" spans="2:65" s="14" customFormat="1">
      <c r="B1603" s="162"/>
      <c r="D1603" s="149" t="s">
        <v>182</v>
      </c>
      <c r="E1603" s="163" t="s">
        <v>19</v>
      </c>
      <c r="F1603" s="164" t="s">
        <v>185</v>
      </c>
      <c r="H1603" s="165">
        <v>20</v>
      </c>
      <c r="I1603" s="166"/>
      <c r="L1603" s="162"/>
      <c r="M1603" s="167"/>
      <c r="U1603" s="168"/>
      <c r="AT1603" s="163" t="s">
        <v>182</v>
      </c>
      <c r="AU1603" s="163" t="s">
        <v>84</v>
      </c>
      <c r="AV1603" s="14" t="s">
        <v>179</v>
      </c>
      <c r="AW1603" s="14" t="s">
        <v>37</v>
      </c>
      <c r="AX1603" s="14" t="s">
        <v>82</v>
      </c>
      <c r="AY1603" s="163" t="s">
        <v>172</v>
      </c>
    </row>
    <row r="1604" spans="2:65" s="1" customFormat="1" ht="16.5" customHeight="1">
      <c r="B1604" s="33"/>
      <c r="C1604" s="131" t="s">
        <v>1537</v>
      </c>
      <c r="D1604" s="131" t="s">
        <v>174</v>
      </c>
      <c r="E1604" s="132" t="s">
        <v>2140</v>
      </c>
      <c r="F1604" s="133" t="s">
        <v>2141</v>
      </c>
      <c r="G1604" s="134" t="s">
        <v>337</v>
      </c>
      <c r="H1604" s="135">
        <v>7.7</v>
      </c>
      <c r="I1604" s="136"/>
      <c r="J1604" s="137">
        <f>ROUND(I1604*H1604,2)</f>
        <v>0</v>
      </c>
      <c r="K1604" s="133" t="s">
        <v>178</v>
      </c>
      <c r="L1604" s="33"/>
      <c r="M1604" s="138" t="s">
        <v>19</v>
      </c>
      <c r="N1604" s="139" t="s">
        <v>46</v>
      </c>
      <c r="P1604" s="140">
        <f>O1604*H1604</f>
        <v>0</v>
      </c>
      <c r="Q1604" s="140">
        <v>0</v>
      </c>
      <c r="R1604" s="140">
        <f>Q1604*H1604</f>
        <v>0</v>
      </c>
      <c r="S1604" s="140">
        <v>0</v>
      </c>
      <c r="T1604" s="140">
        <f>S1604*H1604</f>
        <v>0</v>
      </c>
      <c r="U1604" s="141" t="s">
        <v>19</v>
      </c>
      <c r="AR1604" s="142" t="s">
        <v>220</v>
      </c>
      <c r="AT1604" s="142" t="s">
        <v>174</v>
      </c>
      <c r="AU1604" s="142" t="s">
        <v>84</v>
      </c>
      <c r="AY1604" s="18" t="s">
        <v>172</v>
      </c>
      <c r="BE1604" s="143">
        <f>IF(N1604="základní",J1604,0)</f>
        <v>0</v>
      </c>
      <c r="BF1604" s="143">
        <f>IF(N1604="snížená",J1604,0)</f>
        <v>0</v>
      </c>
      <c r="BG1604" s="143">
        <f>IF(N1604="zákl. přenesená",J1604,0)</f>
        <v>0</v>
      </c>
      <c r="BH1604" s="143">
        <f>IF(N1604="sníž. přenesená",J1604,0)</f>
        <v>0</v>
      </c>
      <c r="BI1604" s="143">
        <f>IF(N1604="nulová",J1604,0)</f>
        <v>0</v>
      </c>
      <c r="BJ1604" s="18" t="s">
        <v>82</v>
      </c>
      <c r="BK1604" s="143">
        <f>ROUND(I1604*H1604,2)</f>
        <v>0</v>
      </c>
      <c r="BL1604" s="18" t="s">
        <v>220</v>
      </c>
      <c r="BM1604" s="142" t="s">
        <v>2142</v>
      </c>
    </row>
    <row r="1605" spans="2:65" s="1" customFormat="1">
      <c r="B1605" s="33"/>
      <c r="D1605" s="144" t="s">
        <v>180</v>
      </c>
      <c r="F1605" s="145" t="s">
        <v>2143</v>
      </c>
      <c r="I1605" s="146"/>
      <c r="L1605" s="33"/>
      <c r="M1605" s="147"/>
      <c r="U1605" s="54"/>
      <c r="AT1605" s="18" t="s">
        <v>180</v>
      </c>
      <c r="AU1605" s="18" t="s">
        <v>84</v>
      </c>
    </row>
    <row r="1606" spans="2:65" s="12" customFormat="1">
      <c r="B1606" s="148"/>
      <c r="D1606" s="149" t="s">
        <v>182</v>
      </c>
      <c r="E1606" s="150" t="s">
        <v>19</v>
      </c>
      <c r="F1606" s="151" t="s">
        <v>2144</v>
      </c>
      <c r="H1606" s="150" t="s">
        <v>19</v>
      </c>
      <c r="I1606" s="152"/>
      <c r="L1606" s="148"/>
      <c r="M1606" s="153"/>
      <c r="U1606" s="154"/>
      <c r="AT1606" s="150" t="s">
        <v>182</v>
      </c>
      <c r="AU1606" s="150" t="s">
        <v>84</v>
      </c>
      <c r="AV1606" s="12" t="s">
        <v>82</v>
      </c>
      <c r="AW1606" s="12" t="s">
        <v>37</v>
      </c>
      <c r="AX1606" s="12" t="s">
        <v>75</v>
      </c>
      <c r="AY1606" s="150" t="s">
        <v>172</v>
      </c>
    </row>
    <row r="1607" spans="2:65" s="13" customFormat="1">
      <c r="B1607" s="155"/>
      <c r="D1607" s="149" t="s">
        <v>182</v>
      </c>
      <c r="E1607" s="156" t="s">
        <v>19</v>
      </c>
      <c r="F1607" s="157" t="s">
        <v>2145</v>
      </c>
      <c r="H1607" s="158">
        <v>7.7</v>
      </c>
      <c r="I1607" s="159"/>
      <c r="L1607" s="155"/>
      <c r="M1607" s="160"/>
      <c r="U1607" s="161"/>
      <c r="AT1607" s="156" t="s">
        <v>182</v>
      </c>
      <c r="AU1607" s="156" t="s">
        <v>84</v>
      </c>
      <c r="AV1607" s="13" t="s">
        <v>84</v>
      </c>
      <c r="AW1607" s="13" t="s">
        <v>37</v>
      </c>
      <c r="AX1607" s="13" t="s">
        <v>75</v>
      </c>
      <c r="AY1607" s="156" t="s">
        <v>172</v>
      </c>
    </row>
    <row r="1608" spans="2:65" s="14" customFormat="1">
      <c r="B1608" s="162"/>
      <c r="D1608" s="149" t="s">
        <v>182</v>
      </c>
      <c r="E1608" s="163" t="s">
        <v>19</v>
      </c>
      <c r="F1608" s="164" t="s">
        <v>185</v>
      </c>
      <c r="H1608" s="165">
        <v>7.7</v>
      </c>
      <c r="I1608" s="166"/>
      <c r="L1608" s="162"/>
      <c r="M1608" s="167"/>
      <c r="U1608" s="168"/>
      <c r="AT1608" s="163" t="s">
        <v>182</v>
      </c>
      <c r="AU1608" s="163" t="s">
        <v>84</v>
      </c>
      <c r="AV1608" s="14" t="s">
        <v>179</v>
      </c>
      <c r="AW1608" s="14" t="s">
        <v>37</v>
      </c>
      <c r="AX1608" s="14" t="s">
        <v>82</v>
      </c>
      <c r="AY1608" s="163" t="s">
        <v>172</v>
      </c>
    </row>
    <row r="1609" spans="2:65" s="1" customFormat="1" ht="16.5" customHeight="1">
      <c r="B1609" s="33"/>
      <c r="C1609" s="131" t="s">
        <v>2146</v>
      </c>
      <c r="D1609" s="131" t="s">
        <v>174</v>
      </c>
      <c r="E1609" s="132" t="s">
        <v>2147</v>
      </c>
      <c r="F1609" s="133" t="s">
        <v>2148</v>
      </c>
      <c r="G1609" s="134" t="s">
        <v>337</v>
      </c>
      <c r="H1609" s="135">
        <v>2.5</v>
      </c>
      <c r="I1609" s="136"/>
      <c r="J1609" s="137">
        <f>ROUND(I1609*H1609,2)</f>
        <v>0</v>
      </c>
      <c r="K1609" s="133" t="s">
        <v>19</v>
      </c>
      <c r="L1609" s="33"/>
      <c r="M1609" s="138" t="s">
        <v>19</v>
      </c>
      <c r="N1609" s="139" t="s">
        <v>46</v>
      </c>
      <c r="P1609" s="140">
        <f>O1609*H1609</f>
        <v>0</v>
      </c>
      <c r="Q1609" s="140">
        <v>0</v>
      </c>
      <c r="R1609" s="140">
        <f>Q1609*H1609</f>
        <v>0</v>
      </c>
      <c r="S1609" s="140">
        <v>0</v>
      </c>
      <c r="T1609" s="140">
        <f>S1609*H1609</f>
        <v>0</v>
      </c>
      <c r="U1609" s="141" t="s">
        <v>19</v>
      </c>
      <c r="AR1609" s="142" t="s">
        <v>220</v>
      </c>
      <c r="AT1609" s="142" t="s">
        <v>174</v>
      </c>
      <c r="AU1609" s="142" t="s">
        <v>84</v>
      </c>
      <c r="AY1609" s="18" t="s">
        <v>172</v>
      </c>
      <c r="BE1609" s="143">
        <f>IF(N1609="základní",J1609,0)</f>
        <v>0</v>
      </c>
      <c r="BF1609" s="143">
        <f>IF(N1609="snížená",J1609,0)</f>
        <v>0</v>
      </c>
      <c r="BG1609" s="143">
        <f>IF(N1609="zákl. přenesená",J1609,0)</f>
        <v>0</v>
      </c>
      <c r="BH1609" s="143">
        <f>IF(N1609="sníž. přenesená",J1609,0)</f>
        <v>0</v>
      </c>
      <c r="BI1609" s="143">
        <f>IF(N1609="nulová",J1609,0)</f>
        <v>0</v>
      </c>
      <c r="BJ1609" s="18" t="s">
        <v>82</v>
      </c>
      <c r="BK1609" s="143">
        <f>ROUND(I1609*H1609,2)</f>
        <v>0</v>
      </c>
      <c r="BL1609" s="18" t="s">
        <v>220</v>
      </c>
      <c r="BM1609" s="142" t="s">
        <v>2149</v>
      </c>
    </row>
    <row r="1610" spans="2:65" s="12" customFormat="1">
      <c r="B1610" s="148"/>
      <c r="D1610" s="149" t="s">
        <v>182</v>
      </c>
      <c r="E1610" s="150" t="s">
        <v>19</v>
      </c>
      <c r="F1610" s="151" t="s">
        <v>2150</v>
      </c>
      <c r="H1610" s="150" t="s">
        <v>19</v>
      </c>
      <c r="I1610" s="152"/>
      <c r="L1610" s="148"/>
      <c r="M1610" s="153"/>
      <c r="U1610" s="154"/>
      <c r="AT1610" s="150" t="s">
        <v>182</v>
      </c>
      <c r="AU1610" s="150" t="s">
        <v>84</v>
      </c>
      <c r="AV1610" s="12" t="s">
        <v>82</v>
      </c>
      <c r="AW1610" s="12" t="s">
        <v>37</v>
      </c>
      <c r="AX1610" s="12" t="s">
        <v>75</v>
      </c>
      <c r="AY1610" s="150" t="s">
        <v>172</v>
      </c>
    </row>
    <row r="1611" spans="2:65" s="13" customFormat="1">
      <c r="B1611" s="155"/>
      <c r="D1611" s="149" t="s">
        <v>182</v>
      </c>
      <c r="E1611" s="156" t="s">
        <v>19</v>
      </c>
      <c r="F1611" s="157" t="s">
        <v>2122</v>
      </c>
      <c r="H1611" s="158">
        <v>2.5</v>
      </c>
      <c r="I1611" s="159"/>
      <c r="L1611" s="155"/>
      <c r="M1611" s="160"/>
      <c r="U1611" s="161"/>
      <c r="AT1611" s="156" t="s">
        <v>182</v>
      </c>
      <c r="AU1611" s="156" t="s">
        <v>84</v>
      </c>
      <c r="AV1611" s="13" t="s">
        <v>84</v>
      </c>
      <c r="AW1611" s="13" t="s">
        <v>37</v>
      </c>
      <c r="AX1611" s="13" t="s">
        <v>75</v>
      </c>
      <c r="AY1611" s="156" t="s">
        <v>172</v>
      </c>
    </row>
    <row r="1612" spans="2:65" s="14" customFormat="1">
      <c r="B1612" s="162"/>
      <c r="D1612" s="149" t="s">
        <v>182</v>
      </c>
      <c r="E1612" s="163" t="s">
        <v>19</v>
      </c>
      <c r="F1612" s="164" t="s">
        <v>185</v>
      </c>
      <c r="H1612" s="165">
        <v>2.5</v>
      </c>
      <c r="I1612" s="166"/>
      <c r="L1612" s="162"/>
      <c r="M1612" s="167"/>
      <c r="U1612" s="168"/>
      <c r="AT1612" s="163" t="s">
        <v>182</v>
      </c>
      <c r="AU1612" s="163" t="s">
        <v>84</v>
      </c>
      <c r="AV1612" s="14" t="s">
        <v>179</v>
      </c>
      <c r="AW1612" s="14" t="s">
        <v>37</v>
      </c>
      <c r="AX1612" s="14" t="s">
        <v>82</v>
      </c>
      <c r="AY1612" s="163" t="s">
        <v>172</v>
      </c>
    </row>
    <row r="1613" spans="2:65" s="1" customFormat="1" ht="16.5" customHeight="1">
      <c r="B1613" s="33"/>
      <c r="C1613" s="131" t="s">
        <v>1539</v>
      </c>
      <c r="D1613" s="131" t="s">
        <v>174</v>
      </c>
      <c r="E1613" s="132" t="s">
        <v>2151</v>
      </c>
      <c r="F1613" s="133" t="s">
        <v>2152</v>
      </c>
      <c r="G1613" s="134" t="s">
        <v>337</v>
      </c>
      <c r="H1613" s="135">
        <v>9.6</v>
      </c>
      <c r="I1613" s="136"/>
      <c r="J1613" s="137">
        <f>ROUND(I1613*H1613,2)</f>
        <v>0</v>
      </c>
      <c r="K1613" s="133" t="s">
        <v>19</v>
      </c>
      <c r="L1613" s="33"/>
      <c r="M1613" s="138" t="s">
        <v>19</v>
      </c>
      <c r="N1613" s="139" t="s">
        <v>46</v>
      </c>
      <c r="P1613" s="140">
        <f>O1613*H1613</f>
        <v>0</v>
      </c>
      <c r="Q1613" s="140">
        <v>0</v>
      </c>
      <c r="R1613" s="140">
        <f>Q1613*H1613</f>
        <v>0</v>
      </c>
      <c r="S1613" s="140">
        <v>0</v>
      </c>
      <c r="T1613" s="140">
        <f>S1613*H1613</f>
        <v>0</v>
      </c>
      <c r="U1613" s="141" t="s">
        <v>19</v>
      </c>
      <c r="AR1613" s="142" t="s">
        <v>220</v>
      </c>
      <c r="AT1613" s="142" t="s">
        <v>174</v>
      </c>
      <c r="AU1613" s="142" t="s">
        <v>84</v>
      </c>
      <c r="AY1613" s="18" t="s">
        <v>172</v>
      </c>
      <c r="BE1613" s="143">
        <f>IF(N1613="základní",J1613,0)</f>
        <v>0</v>
      </c>
      <c r="BF1613" s="143">
        <f>IF(N1613="snížená",J1613,0)</f>
        <v>0</v>
      </c>
      <c r="BG1613" s="143">
        <f>IF(N1613="zákl. přenesená",J1613,0)</f>
        <v>0</v>
      </c>
      <c r="BH1613" s="143">
        <f>IF(N1613="sníž. přenesená",J1613,0)</f>
        <v>0</v>
      </c>
      <c r="BI1613" s="143">
        <f>IF(N1613="nulová",J1613,0)</f>
        <v>0</v>
      </c>
      <c r="BJ1613" s="18" t="s">
        <v>82</v>
      </c>
      <c r="BK1613" s="143">
        <f>ROUND(I1613*H1613,2)</f>
        <v>0</v>
      </c>
      <c r="BL1613" s="18" t="s">
        <v>220</v>
      </c>
      <c r="BM1613" s="142" t="s">
        <v>2153</v>
      </c>
    </row>
    <row r="1614" spans="2:65" s="13" customFormat="1">
      <c r="B1614" s="155"/>
      <c r="D1614" s="149" t="s">
        <v>182</v>
      </c>
      <c r="E1614" s="156" t="s">
        <v>19</v>
      </c>
      <c r="F1614" s="157" t="s">
        <v>2154</v>
      </c>
      <c r="H1614" s="158">
        <v>9.6</v>
      </c>
      <c r="I1614" s="159"/>
      <c r="L1614" s="155"/>
      <c r="M1614" s="160"/>
      <c r="U1614" s="161"/>
      <c r="AT1614" s="156" t="s">
        <v>182</v>
      </c>
      <c r="AU1614" s="156" t="s">
        <v>84</v>
      </c>
      <c r="AV1614" s="13" t="s">
        <v>84</v>
      </c>
      <c r="AW1614" s="13" t="s">
        <v>37</v>
      </c>
      <c r="AX1614" s="13" t="s">
        <v>75</v>
      </c>
      <c r="AY1614" s="156" t="s">
        <v>172</v>
      </c>
    </row>
    <row r="1615" spans="2:65" s="14" customFormat="1">
      <c r="B1615" s="162"/>
      <c r="D1615" s="149" t="s">
        <v>182</v>
      </c>
      <c r="E1615" s="163" t="s">
        <v>19</v>
      </c>
      <c r="F1615" s="164" t="s">
        <v>185</v>
      </c>
      <c r="H1615" s="165">
        <v>9.6</v>
      </c>
      <c r="I1615" s="166"/>
      <c r="L1615" s="162"/>
      <c r="M1615" s="167"/>
      <c r="U1615" s="168"/>
      <c r="AT1615" s="163" t="s">
        <v>182</v>
      </c>
      <c r="AU1615" s="163" t="s">
        <v>84</v>
      </c>
      <c r="AV1615" s="14" t="s">
        <v>179</v>
      </c>
      <c r="AW1615" s="14" t="s">
        <v>37</v>
      </c>
      <c r="AX1615" s="14" t="s">
        <v>82</v>
      </c>
      <c r="AY1615" s="163" t="s">
        <v>172</v>
      </c>
    </row>
    <row r="1616" spans="2:65" s="1" customFormat="1" ht="16.5" customHeight="1">
      <c r="B1616" s="33"/>
      <c r="C1616" s="131" t="s">
        <v>2155</v>
      </c>
      <c r="D1616" s="131" t="s">
        <v>174</v>
      </c>
      <c r="E1616" s="132" t="s">
        <v>2156</v>
      </c>
      <c r="F1616" s="133" t="s">
        <v>2157</v>
      </c>
      <c r="G1616" s="134" t="s">
        <v>337</v>
      </c>
      <c r="H1616" s="135">
        <v>3.5</v>
      </c>
      <c r="I1616" s="136"/>
      <c r="J1616" s="137">
        <f>ROUND(I1616*H1616,2)</f>
        <v>0</v>
      </c>
      <c r="K1616" s="133" t="s">
        <v>19</v>
      </c>
      <c r="L1616" s="33"/>
      <c r="M1616" s="138" t="s">
        <v>19</v>
      </c>
      <c r="N1616" s="139" t="s">
        <v>46</v>
      </c>
      <c r="P1616" s="140">
        <f>O1616*H1616</f>
        <v>0</v>
      </c>
      <c r="Q1616" s="140">
        <v>0</v>
      </c>
      <c r="R1616" s="140">
        <f>Q1616*H1616</f>
        <v>0</v>
      </c>
      <c r="S1616" s="140">
        <v>0</v>
      </c>
      <c r="T1616" s="140">
        <f>S1616*H1616</f>
        <v>0</v>
      </c>
      <c r="U1616" s="141" t="s">
        <v>19</v>
      </c>
      <c r="AR1616" s="142" t="s">
        <v>220</v>
      </c>
      <c r="AT1616" s="142" t="s">
        <v>174</v>
      </c>
      <c r="AU1616" s="142" t="s">
        <v>84</v>
      </c>
      <c r="AY1616" s="18" t="s">
        <v>172</v>
      </c>
      <c r="BE1616" s="143">
        <f>IF(N1616="základní",J1616,0)</f>
        <v>0</v>
      </c>
      <c r="BF1616" s="143">
        <f>IF(N1616="snížená",J1616,0)</f>
        <v>0</v>
      </c>
      <c r="BG1616" s="143">
        <f>IF(N1616="zákl. přenesená",J1616,0)</f>
        <v>0</v>
      </c>
      <c r="BH1616" s="143">
        <f>IF(N1616="sníž. přenesená",J1616,0)</f>
        <v>0</v>
      </c>
      <c r="BI1616" s="143">
        <f>IF(N1616="nulová",J1616,0)</f>
        <v>0</v>
      </c>
      <c r="BJ1616" s="18" t="s">
        <v>82</v>
      </c>
      <c r="BK1616" s="143">
        <f>ROUND(I1616*H1616,2)</f>
        <v>0</v>
      </c>
      <c r="BL1616" s="18" t="s">
        <v>220</v>
      </c>
      <c r="BM1616" s="142" t="s">
        <v>2158</v>
      </c>
    </row>
    <row r="1617" spans="2:65" s="12" customFormat="1">
      <c r="B1617" s="148"/>
      <c r="D1617" s="149" t="s">
        <v>182</v>
      </c>
      <c r="E1617" s="150" t="s">
        <v>19</v>
      </c>
      <c r="F1617" s="151" t="s">
        <v>2159</v>
      </c>
      <c r="H1617" s="150" t="s">
        <v>19</v>
      </c>
      <c r="I1617" s="152"/>
      <c r="L1617" s="148"/>
      <c r="M1617" s="153"/>
      <c r="U1617" s="154"/>
      <c r="AT1617" s="150" t="s">
        <v>182</v>
      </c>
      <c r="AU1617" s="150" t="s">
        <v>84</v>
      </c>
      <c r="AV1617" s="12" t="s">
        <v>82</v>
      </c>
      <c r="AW1617" s="12" t="s">
        <v>37</v>
      </c>
      <c r="AX1617" s="12" t="s">
        <v>75</v>
      </c>
      <c r="AY1617" s="150" t="s">
        <v>172</v>
      </c>
    </row>
    <row r="1618" spans="2:65" s="13" customFormat="1">
      <c r="B1618" s="155"/>
      <c r="D1618" s="149" t="s">
        <v>182</v>
      </c>
      <c r="E1618" s="156" t="s">
        <v>19</v>
      </c>
      <c r="F1618" s="157" t="s">
        <v>2160</v>
      </c>
      <c r="H1618" s="158">
        <v>3.5</v>
      </c>
      <c r="I1618" s="159"/>
      <c r="L1618" s="155"/>
      <c r="M1618" s="160"/>
      <c r="U1618" s="161"/>
      <c r="AT1618" s="156" t="s">
        <v>182</v>
      </c>
      <c r="AU1618" s="156" t="s">
        <v>84</v>
      </c>
      <c r="AV1618" s="13" t="s">
        <v>84</v>
      </c>
      <c r="AW1618" s="13" t="s">
        <v>37</v>
      </c>
      <c r="AX1618" s="13" t="s">
        <v>75</v>
      </c>
      <c r="AY1618" s="156" t="s">
        <v>172</v>
      </c>
    </row>
    <row r="1619" spans="2:65" s="14" customFormat="1">
      <c r="B1619" s="162"/>
      <c r="D1619" s="149" t="s">
        <v>182</v>
      </c>
      <c r="E1619" s="163" t="s">
        <v>19</v>
      </c>
      <c r="F1619" s="164" t="s">
        <v>185</v>
      </c>
      <c r="H1619" s="165">
        <v>3.5</v>
      </c>
      <c r="I1619" s="166"/>
      <c r="L1619" s="162"/>
      <c r="M1619" s="167"/>
      <c r="U1619" s="168"/>
      <c r="AT1619" s="163" t="s">
        <v>182</v>
      </c>
      <c r="AU1619" s="163" t="s">
        <v>84</v>
      </c>
      <c r="AV1619" s="14" t="s">
        <v>179</v>
      </c>
      <c r="AW1619" s="14" t="s">
        <v>37</v>
      </c>
      <c r="AX1619" s="14" t="s">
        <v>82</v>
      </c>
      <c r="AY1619" s="163" t="s">
        <v>172</v>
      </c>
    </row>
    <row r="1620" spans="2:65" s="1" customFormat="1" ht="16.5" customHeight="1">
      <c r="B1620" s="33"/>
      <c r="C1620" s="131" t="s">
        <v>1542</v>
      </c>
      <c r="D1620" s="131" t="s">
        <v>174</v>
      </c>
      <c r="E1620" s="132" t="s">
        <v>2161</v>
      </c>
      <c r="F1620" s="133" t="s">
        <v>2162</v>
      </c>
      <c r="G1620" s="134" t="s">
        <v>337</v>
      </c>
      <c r="H1620" s="135">
        <v>3.7</v>
      </c>
      <c r="I1620" s="136"/>
      <c r="J1620" s="137">
        <f>ROUND(I1620*H1620,2)</f>
        <v>0</v>
      </c>
      <c r="K1620" s="133" t="s">
        <v>19</v>
      </c>
      <c r="L1620" s="33"/>
      <c r="M1620" s="138" t="s">
        <v>19</v>
      </c>
      <c r="N1620" s="139" t="s">
        <v>46</v>
      </c>
      <c r="P1620" s="140">
        <f>O1620*H1620</f>
        <v>0</v>
      </c>
      <c r="Q1620" s="140">
        <v>0</v>
      </c>
      <c r="R1620" s="140">
        <f>Q1620*H1620</f>
        <v>0</v>
      </c>
      <c r="S1620" s="140">
        <v>0</v>
      </c>
      <c r="T1620" s="140">
        <f>S1620*H1620</f>
        <v>0</v>
      </c>
      <c r="U1620" s="141" t="s">
        <v>19</v>
      </c>
      <c r="AR1620" s="142" t="s">
        <v>220</v>
      </c>
      <c r="AT1620" s="142" t="s">
        <v>174</v>
      </c>
      <c r="AU1620" s="142" t="s">
        <v>84</v>
      </c>
      <c r="AY1620" s="18" t="s">
        <v>172</v>
      </c>
      <c r="BE1620" s="143">
        <f>IF(N1620="základní",J1620,0)</f>
        <v>0</v>
      </c>
      <c r="BF1620" s="143">
        <f>IF(N1620="snížená",J1620,0)</f>
        <v>0</v>
      </c>
      <c r="BG1620" s="143">
        <f>IF(N1620="zákl. přenesená",J1620,0)</f>
        <v>0</v>
      </c>
      <c r="BH1620" s="143">
        <f>IF(N1620="sníž. přenesená",J1620,0)</f>
        <v>0</v>
      </c>
      <c r="BI1620" s="143">
        <f>IF(N1620="nulová",J1620,0)</f>
        <v>0</v>
      </c>
      <c r="BJ1620" s="18" t="s">
        <v>82</v>
      </c>
      <c r="BK1620" s="143">
        <f>ROUND(I1620*H1620,2)</f>
        <v>0</v>
      </c>
      <c r="BL1620" s="18" t="s">
        <v>220</v>
      </c>
      <c r="BM1620" s="142" t="s">
        <v>2163</v>
      </c>
    </row>
    <row r="1621" spans="2:65" s="12" customFormat="1">
      <c r="B1621" s="148"/>
      <c r="D1621" s="149" t="s">
        <v>182</v>
      </c>
      <c r="E1621" s="150" t="s">
        <v>19</v>
      </c>
      <c r="F1621" s="151" t="s">
        <v>2164</v>
      </c>
      <c r="H1621" s="150" t="s">
        <v>19</v>
      </c>
      <c r="I1621" s="152"/>
      <c r="L1621" s="148"/>
      <c r="M1621" s="153"/>
      <c r="U1621" s="154"/>
      <c r="AT1621" s="150" t="s">
        <v>182</v>
      </c>
      <c r="AU1621" s="150" t="s">
        <v>84</v>
      </c>
      <c r="AV1621" s="12" t="s">
        <v>82</v>
      </c>
      <c r="AW1621" s="12" t="s">
        <v>37</v>
      </c>
      <c r="AX1621" s="12" t="s">
        <v>75</v>
      </c>
      <c r="AY1621" s="150" t="s">
        <v>172</v>
      </c>
    </row>
    <row r="1622" spans="2:65" s="13" customFormat="1">
      <c r="B1622" s="155"/>
      <c r="D1622" s="149" t="s">
        <v>182</v>
      </c>
      <c r="E1622" s="156" t="s">
        <v>19</v>
      </c>
      <c r="F1622" s="157" t="s">
        <v>2165</v>
      </c>
      <c r="H1622" s="158">
        <v>3.7</v>
      </c>
      <c r="I1622" s="159"/>
      <c r="L1622" s="155"/>
      <c r="M1622" s="160"/>
      <c r="U1622" s="161"/>
      <c r="AT1622" s="156" t="s">
        <v>182</v>
      </c>
      <c r="AU1622" s="156" t="s">
        <v>84</v>
      </c>
      <c r="AV1622" s="13" t="s">
        <v>84</v>
      </c>
      <c r="AW1622" s="13" t="s">
        <v>37</v>
      </c>
      <c r="AX1622" s="13" t="s">
        <v>75</v>
      </c>
      <c r="AY1622" s="156" t="s">
        <v>172</v>
      </c>
    </row>
    <row r="1623" spans="2:65" s="14" customFormat="1">
      <c r="B1623" s="162"/>
      <c r="D1623" s="149" t="s">
        <v>182</v>
      </c>
      <c r="E1623" s="163" t="s">
        <v>19</v>
      </c>
      <c r="F1623" s="164" t="s">
        <v>185</v>
      </c>
      <c r="H1623" s="165">
        <v>3.7</v>
      </c>
      <c r="I1623" s="166"/>
      <c r="L1623" s="162"/>
      <c r="M1623" s="167"/>
      <c r="U1623" s="168"/>
      <c r="AT1623" s="163" t="s">
        <v>182</v>
      </c>
      <c r="AU1623" s="163" t="s">
        <v>84</v>
      </c>
      <c r="AV1623" s="14" t="s">
        <v>179</v>
      </c>
      <c r="AW1623" s="14" t="s">
        <v>37</v>
      </c>
      <c r="AX1623" s="14" t="s">
        <v>82</v>
      </c>
      <c r="AY1623" s="163" t="s">
        <v>172</v>
      </c>
    </row>
    <row r="1624" spans="2:65" s="1" customFormat="1" ht="21.75" customHeight="1">
      <c r="B1624" s="33"/>
      <c r="C1624" s="131" t="s">
        <v>2166</v>
      </c>
      <c r="D1624" s="131" t="s">
        <v>174</v>
      </c>
      <c r="E1624" s="132" t="s">
        <v>2167</v>
      </c>
      <c r="F1624" s="133" t="s">
        <v>2168</v>
      </c>
      <c r="G1624" s="134" t="s">
        <v>337</v>
      </c>
      <c r="H1624" s="135">
        <v>6</v>
      </c>
      <c r="I1624" s="136"/>
      <c r="J1624" s="137">
        <f>ROUND(I1624*H1624,2)</f>
        <v>0</v>
      </c>
      <c r="K1624" s="133" t="s">
        <v>178</v>
      </c>
      <c r="L1624" s="33"/>
      <c r="M1624" s="138" t="s">
        <v>19</v>
      </c>
      <c r="N1624" s="139" t="s">
        <v>46</v>
      </c>
      <c r="P1624" s="140">
        <f>O1624*H1624</f>
        <v>0</v>
      </c>
      <c r="Q1624" s="140">
        <v>0</v>
      </c>
      <c r="R1624" s="140">
        <f>Q1624*H1624</f>
        <v>0</v>
      </c>
      <c r="S1624" s="140">
        <v>0</v>
      </c>
      <c r="T1624" s="140">
        <f>S1624*H1624</f>
        <v>0</v>
      </c>
      <c r="U1624" s="141" t="s">
        <v>19</v>
      </c>
      <c r="AR1624" s="142" t="s">
        <v>220</v>
      </c>
      <c r="AT1624" s="142" t="s">
        <v>174</v>
      </c>
      <c r="AU1624" s="142" t="s">
        <v>84</v>
      </c>
      <c r="AY1624" s="18" t="s">
        <v>172</v>
      </c>
      <c r="BE1624" s="143">
        <f>IF(N1624="základní",J1624,0)</f>
        <v>0</v>
      </c>
      <c r="BF1624" s="143">
        <f>IF(N1624="snížená",J1624,0)</f>
        <v>0</v>
      </c>
      <c r="BG1624" s="143">
        <f>IF(N1624="zákl. přenesená",J1624,0)</f>
        <v>0</v>
      </c>
      <c r="BH1624" s="143">
        <f>IF(N1624="sníž. přenesená",J1624,0)</f>
        <v>0</v>
      </c>
      <c r="BI1624" s="143">
        <f>IF(N1624="nulová",J1624,0)</f>
        <v>0</v>
      </c>
      <c r="BJ1624" s="18" t="s">
        <v>82</v>
      </c>
      <c r="BK1624" s="143">
        <f>ROUND(I1624*H1624,2)</f>
        <v>0</v>
      </c>
      <c r="BL1624" s="18" t="s">
        <v>220</v>
      </c>
      <c r="BM1624" s="142" t="s">
        <v>2169</v>
      </c>
    </row>
    <row r="1625" spans="2:65" s="1" customFormat="1">
      <c r="B1625" s="33"/>
      <c r="D1625" s="144" t="s">
        <v>180</v>
      </c>
      <c r="F1625" s="145" t="s">
        <v>2170</v>
      </c>
      <c r="I1625" s="146"/>
      <c r="L1625" s="33"/>
      <c r="M1625" s="147"/>
      <c r="U1625" s="54"/>
      <c r="AT1625" s="18" t="s">
        <v>180</v>
      </c>
      <c r="AU1625" s="18" t="s">
        <v>84</v>
      </c>
    </row>
    <row r="1626" spans="2:65" s="13" customFormat="1">
      <c r="B1626" s="155"/>
      <c r="D1626" s="149" t="s">
        <v>182</v>
      </c>
      <c r="E1626" s="156" t="s">
        <v>19</v>
      </c>
      <c r="F1626" s="157" t="s">
        <v>2171</v>
      </c>
      <c r="H1626" s="158">
        <v>6</v>
      </c>
      <c r="I1626" s="159"/>
      <c r="L1626" s="155"/>
      <c r="M1626" s="160"/>
      <c r="U1626" s="161"/>
      <c r="AT1626" s="156" t="s">
        <v>182</v>
      </c>
      <c r="AU1626" s="156" t="s">
        <v>84</v>
      </c>
      <c r="AV1626" s="13" t="s">
        <v>84</v>
      </c>
      <c r="AW1626" s="13" t="s">
        <v>37</v>
      </c>
      <c r="AX1626" s="13" t="s">
        <v>75</v>
      </c>
      <c r="AY1626" s="156" t="s">
        <v>172</v>
      </c>
    </row>
    <row r="1627" spans="2:65" s="14" customFormat="1">
      <c r="B1627" s="162"/>
      <c r="D1627" s="149" t="s">
        <v>182</v>
      </c>
      <c r="E1627" s="163" t="s">
        <v>19</v>
      </c>
      <c r="F1627" s="164" t="s">
        <v>185</v>
      </c>
      <c r="H1627" s="165">
        <v>6</v>
      </c>
      <c r="I1627" s="166"/>
      <c r="L1627" s="162"/>
      <c r="M1627" s="167"/>
      <c r="U1627" s="168"/>
      <c r="AT1627" s="163" t="s">
        <v>182</v>
      </c>
      <c r="AU1627" s="163" t="s">
        <v>84</v>
      </c>
      <c r="AV1627" s="14" t="s">
        <v>179</v>
      </c>
      <c r="AW1627" s="14" t="s">
        <v>37</v>
      </c>
      <c r="AX1627" s="14" t="s">
        <v>82</v>
      </c>
      <c r="AY1627" s="163" t="s">
        <v>172</v>
      </c>
    </row>
    <row r="1628" spans="2:65" s="1" customFormat="1" ht="16.5" customHeight="1">
      <c r="B1628" s="33"/>
      <c r="C1628" s="131" t="s">
        <v>1546</v>
      </c>
      <c r="D1628" s="131" t="s">
        <v>174</v>
      </c>
      <c r="E1628" s="132" t="s">
        <v>2172</v>
      </c>
      <c r="F1628" s="133" t="s">
        <v>2173</v>
      </c>
      <c r="G1628" s="134" t="s">
        <v>337</v>
      </c>
      <c r="H1628" s="135">
        <v>10.5</v>
      </c>
      <c r="I1628" s="136"/>
      <c r="J1628" s="137">
        <f>ROUND(I1628*H1628,2)</f>
        <v>0</v>
      </c>
      <c r="K1628" s="133" t="s">
        <v>19</v>
      </c>
      <c r="L1628" s="33"/>
      <c r="M1628" s="138" t="s">
        <v>19</v>
      </c>
      <c r="N1628" s="139" t="s">
        <v>46</v>
      </c>
      <c r="P1628" s="140">
        <f>O1628*H1628</f>
        <v>0</v>
      </c>
      <c r="Q1628" s="140">
        <v>0</v>
      </c>
      <c r="R1628" s="140">
        <f>Q1628*H1628</f>
        <v>0</v>
      </c>
      <c r="S1628" s="140">
        <v>0</v>
      </c>
      <c r="T1628" s="140">
        <f>S1628*H1628</f>
        <v>0</v>
      </c>
      <c r="U1628" s="141" t="s">
        <v>19</v>
      </c>
      <c r="AR1628" s="142" t="s">
        <v>220</v>
      </c>
      <c r="AT1628" s="142" t="s">
        <v>174</v>
      </c>
      <c r="AU1628" s="142" t="s">
        <v>84</v>
      </c>
      <c r="AY1628" s="18" t="s">
        <v>172</v>
      </c>
      <c r="BE1628" s="143">
        <f>IF(N1628="základní",J1628,0)</f>
        <v>0</v>
      </c>
      <c r="BF1628" s="143">
        <f>IF(N1628="snížená",J1628,0)</f>
        <v>0</v>
      </c>
      <c r="BG1628" s="143">
        <f>IF(N1628="zákl. přenesená",J1628,0)</f>
        <v>0</v>
      </c>
      <c r="BH1628" s="143">
        <f>IF(N1628="sníž. přenesená",J1628,0)</f>
        <v>0</v>
      </c>
      <c r="BI1628" s="143">
        <f>IF(N1628="nulová",J1628,0)</f>
        <v>0</v>
      </c>
      <c r="BJ1628" s="18" t="s">
        <v>82</v>
      </c>
      <c r="BK1628" s="143">
        <f>ROUND(I1628*H1628,2)</f>
        <v>0</v>
      </c>
      <c r="BL1628" s="18" t="s">
        <v>220</v>
      </c>
      <c r="BM1628" s="142" t="s">
        <v>2174</v>
      </c>
    </row>
    <row r="1629" spans="2:65" s="13" customFormat="1">
      <c r="B1629" s="155"/>
      <c r="D1629" s="149" t="s">
        <v>182</v>
      </c>
      <c r="E1629" s="156" t="s">
        <v>19</v>
      </c>
      <c r="F1629" s="157" t="s">
        <v>2175</v>
      </c>
      <c r="H1629" s="158">
        <v>10.5</v>
      </c>
      <c r="I1629" s="159"/>
      <c r="L1629" s="155"/>
      <c r="M1629" s="160"/>
      <c r="U1629" s="161"/>
      <c r="AT1629" s="156" t="s">
        <v>182</v>
      </c>
      <c r="AU1629" s="156" t="s">
        <v>84</v>
      </c>
      <c r="AV1629" s="13" t="s">
        <v>84</v>
      </c>
      <c r="AW1629" s="13" t="s">
        <v>37</v>
      </c>
      <c r="AX1629" s="13" t="s">
        <v>75</v>
      </c>
      <c r="AY1629" s="156" t="s">
        <v>172</v>
      </c>
    </row>
    <row r="1630" spans="2:65" s="14" customFormat="1">
      <c r="B1630" s="162"/>
      <c r="D1630" s="149" t="s">
        <v>182</v>
      </c>
      <c r="E1630" s="163" t="s">
        <v>19</v>
      </c>
      <c r="F1630" s="164" t="s">
        <v>185</v>
      </c>
      <c r="H1630" s="165">
        <v>10.5</v>
      </c>
      <c r="I1630" s="166"/>
      <c r="L1630" s="162"/>
      <c r="M1630" s="167"/>
      <c r="U1630" s="168"/>
      <c r="AT1630" s="163" t="s">
        <v>182</v>
      </c>
      <c r="AU1630" s="163" t="s">
        <v>84</v>
      </c>
      <c r="AV1630" s="14" t="s">
        <v>179</v>
      </c>
      <c r="AW1630" s="14" t="s">
        <v>37</v>
      </c>
      <c r="AX1630" s="14" t="s">
        <v>82</v>
      </c>
      <c r="AY1630" s="163" t="s">
        <v>172</v>
      </c>
    </row>
    <row r="1631" spans="2:65" s="1" customFormat="1" ht="16.5" customHeight="1">
      <c r="B1631" s="33"/>
      <c r="C1631" s="131" t="s">
        <v>2176</v>
      </c>
      <c r="D1631" s="131" t="s">
        <v>174</v>
      </c>
      <c r="E1631" s="132" t="s">
        <v>2177</v>
      </c>
      <c r="F1631" s="133" t="s">
        <v>2178</v>
      </c>
      <c r="G1631" s="134" t="s">
        <v>337</v>
      </c>
      <c r="H1631" s="135">
        <v>2.4</v>
      </c>
      <c r="I1631" s="136"/>
      <c r="J1631" s="137">
        <f>ROUND(I1631*H1631,2)</f>
        <v>0</v>
      </c>
      <c r="K1631" s="133" t="s">
        <v>178</v>
      </c>
      <c r="L1631" s="33"/>
      <c r="M1631" s="138" t="s">
        <v>19</v>
      </c>
      <c r="N1631" s="139" t="s">
        <v>46</v>
      </c>
      <c r="P1631" s="140">
        <f>O1631*H1631</f>
        <v>0</v>
      </c>
      <c r="Q1631" s="140">
        <v>0</v>
      </c>
      <c r="R1631" s="140">
        <f>Q1631*H1631</f>
        <v>0</v>
      </c>
      <c r="S1631" s="140">
        <v>0</v>
      </c>
      <c r="T1631" s="140">
        <f>S1631*H1631</f>
        <v>0</v>
      </c>
      <c r="U1631" s="141" t="s">
        <v>19</v>
      </c>
      <c r="AR1631" s="142" t="s">
        <v>220</v>
      </c>
      <c r="AT1631" s="142" t="s">
        <v>174</v>
      </c>
      <c r="AU1631" s="142" t="s">
        <v>84</v>
      </c>
      <c r="AY1631" s="18" t="s">
        <v>172</v>
      </c>
      <c r="BE1631" s="143">
        <f>IF(N1631="základní",J1631,0)</f>
        <v>0</v>
      </c>
      <c r="BF1631" s="143">
        <f>IF(N1631="snížená",J1631,0)</f>
        <v>0</v>
      </c>
      <c r="BG1631" s="143">
        <f>IF(N1631="zákl. přenesená",J1631,0)</f>
        <v>0</v>
      </c>
      <c r="BH1631" s="143">
        <f>IF(N1631="sníž. přenesená",J1631,0)</f>
        <v>0</v>
      </c>
      <c r="BI1631" s="143">
        <f>IF(N1631="nulová",J1631,0)</f>
        <v>0</v>
      </c>
      <c r="BJ1631" s="18" t="s">
        <v>82</v>
      </c>
      <c r="BK1631" s="143">
        <f>ROUND(I1631*H1631,2)</f>
        <v>0</v>
      </c>
      <c r="BL1631" s="18" t="s">
        <v>220</v>
      </c>
      <c r="BM1631" s="142" t="s">
        <v>2179</v>
      </c>
    </row>
    <row r="1632" spans="2:65" s="1" customFormat="1">
      <c r="B1632" s="33"/>
      <c r="D1632" s="144" t="s">
        <v>180</v>
      </c>
      <c r="F1632" s="145" t="s">
        <v>2180</v>
      </c>
      <c r="I1632" s="146"/>
      <c r="L1632" s="33"/>
      <c r="M1632" s="147"/>
      <c r="U1632" s="54"/>
      <c r="AT1632" s="18" t="s">
        <v>180</v>
      </c>
      <c r="AU1632" s="18" t="s">
        <v>84</v>
      </c>
    </row>
    <row r="1633" spans="2:65" s="13" customFormat="1">
      <c r="B1633" s="155"/>
      <c r="D1633" s="149" t="s">
        <v>182</v>
      </c>
      <c r="E1633" s="156" t="s">
        <v>19</v>
      </c>
      <c r="F1633" s="157" t="s">
        <v>2117</v>
      </c>
      <c r="H1633" s="158">
        <v>2.4</v>
      </c>
      <c r="I1633" s="159"/>
      <c r="L1633" s="155"/>
      <c r="M1633" s="160"/>
      <c r="U1633" s="161"/>
      <c r="AT1633" s="156" t="s">
        <v>182</v>
      </c>
      <c r="AU1633" s="156" t="s">
        <v>84</v>
      </c>
      <c r="AV1633" s="13" t="s">
        <v>84</v>
      </c>
      <c r="AW1633" s="13" t="s">
        <v>37</v>
      </c>
      <c r="AX1633" s="13" t="s">
        <v>75</v>
      </c>
      <c r="AY1633" s="156" t="s">
        <v>172</v>
      </c>
    </row>
    <row r="1634" spans="2:65" s="14" customFormat="1">
      <c r="B1634" s="162"/>
      <c r="D1634" s="149" t="s">
        <v>182</v>
      </c>
      <c r="E1634" s="163" t="s">
        <v>19</v>
      </c>
      <c r="F1634" s="164" t="s">
        <v>185</v>
      </c>
      <c r="H1634" s="165">
        <v>2.4</v>
      </c>
      <c r="I1634" s="166"/>
      <c r="L1634" s="162"/>
      <c r="M1634" s="167"/>
      <c r="U1634" s="168"/>
      <c r="AT1634" s="163" t="s">
        <v>182</v>
      </c>
      <c r="AU1634" s="163" t="s">
        <v>84</v>
      </c>
      <c r="AV1634" s="14" t="s">
        <v>179</v>
      </c>
      <c r="AW1634" s="14" t="s">
        <v>37</v>
      </c>
      <c r="AX1634" s="14" t="s">
        <v>82</v>
      </c>
      <c r="AY1634" s="163" t="s">
        <v>172</v>
      </c>
    </row>
    <row r="1635" spans="2:65" s="1" customFormat="1" ht="16.5" customHeight="1">
      <c r="B1635" s="33"/>
      <c r="C1635" s="131" t="s">
        <v>1550</v>
      </c>
      <c r="D1635" s="131" t="s">
        <v>174</v>
      </c>
      <c r="E1635" s="132" t="s">
        <v>2181</v>
      </c>
      <c r="F1635" s="133" t="s">
        <v>2182</v>
      </c>
      <c r="G1635" s="134" t="s">
        <v>337</v>
      </c>
      <c r="H1635" s="135">
        <v>3.7</v>
      </c>
      <c r="I1635" s="136"/>
      <c r="J1635" s="137">
        <f>ROUND(I1635*H1635,2)</f>
        <v>0</v>
      </c>
      <c r="K1635" s="133" t="s">
        <v>178</v>
      </c>
      <c r="L1635" s="33"/>
      <c r="M1635" s="138" t="s">
        <v>19</v>
      </c>
      <c r="N1635" s="139" t="s">
        <v>46</v>
      </c>
      <c r="P1635" s="140">
        <f>O1635*H1635</f>
        <v>0</v>
      </c>
      <c r="Q1635" s="140">
        <v>0</v>
      </c>
      <c r="R1635" s="140">
        <f>Q1635*H1635</f>
        <v>0</v>
      </c>
      <c r="S1635" s="140">
        <v>0</v>
      </c>
      <c r="T1635" s="140">
        <f>S1635*H1635</f>
        <v>0</v>
      </c>
      <c r="U1635" s="141" t="s">
        <v>19</v>
      </c>
      <c r="AR1635" s="142" t="s">
        <v>220</v>
      </c>
      <c r="AT1635" s="142" t="s">
        <v>174</v>
      </c>
      <c r="AU1635" s="142" t="s">
        <v>84</v>
      </c>
      <c r="AY1635" s="18" t="s">
        <v>172</v>
      </c>
      <c r="BE1635" s="143">
        <f>IF(N1635="základní",J1635,0)</f>
        <v>0</v>
      </c>
      <c r="BF1635" s="143">
        <f>IF(N1635="snížená",J1635,0)</f>
        <v>0</v>
      </c>
      <c r="BG1635" s="143">
        <f>IF(N1635="zákl. přenesená",J1635,0)</f>
        <v>0</v>
      </c>
      <c r="BH1635" s="143">
        <f>IF(N1635="sníž. přenesená",J1635,0)</f>
        <v>0</v>
      </c>
      <c r="BI1635" s="143">
        <f>IF(N1635="nulová",J1635,0)</f>
        <v>0</v>
      </c>
      <c r="BJ1635" s="18" t="s">
        <v>82</v>
      </c>
      <c r="BK1635" s="143">
        <f>ROUND(I1635*H1635,2)</f>
        <v>0</v>
      </c>
      <c r="BL1635" s="18" t="s">
        <v>220</v>
      </c>
      <c r="BM1635" s="142" t="s">
        <v>2183</v>
      </c>
    </row>
    <row r="1636" spans="2:65" s="1" customFormat="1">
      <c r="B1636" s="33"/>
      <c r="D1636" s="144" t="s">
        <v>180</v>
      </c>
      <c r="F1636" s="145" t="s">
        <v>2184</v>
      </c>
      <c r="I1636" s="146"/>
      <c r="L1636" s="33"/>
      <c r="M1636" s="147"/>
      <c r="U1636" s="54"/>
      <c r="AT1636" s="18" t="s">
        <v>180</v>
      </c>
      <c r="AU1636" s="18" t="s">
        <v>84</v>
      </c>
    </row>
    <row r="1637" spans="2:65" s="13" customFormat="1">
      <c r="B1637" s="155"/>
      <c r="D1637" s="149" t="s">
        <v>182</v>
      </c>
      <c r="E1637" s="156" t="s">
        <v>19</v>
      </c>
      <c r="F1637" s="157" t="s">
        <v>2165</v>
      </c>
      <c r="H1637" s="158">
        <v>3.7</v>
      </c>
      <c r="I1637" s="159"/>
      <c r="L1637" s="155"/>
      <c r="M1637" s="160"/>
      <c r="U1637" s="161"/>
      <c r="AT1637" s="156" t="s">
        <v>182</v>
      </c>
      <c r="AU1637" s="156" t="s">
        <v>84</v>
      </c>
      <c r="AV1637" s="13" t="s">
        <v>84</v>
      </c>
      <c r="AW1637" s="13" t="s">
        <v>37</v>
      </c>
      <c r="AX1637" s="13" t="s">
        <v>75</v>
      </c>
      <c r="AY1637" s="156" t="s">
        <v>172</v>
      </c>
    </row>
    <row r="1638" spans="2:65" s="14" customFormat="1">
      <c r="B1638" s="162"/>
      <c r="D1638" s="149" t="s">
        <v>182</v>
      </c>
      <c r="E1638" s="163" t="s">
        <v>19</v>
      </c>
      <c r="F1638" s="164" t="s">
        <v>185</v>
      </c>
      <c r="H1638" s="165">
        <v>3.7</v>
      </c>
      <c r="I1638" s="166"/>
      <c r="L1638" s="162"/>
      <c r="M1638" s="167"/>
      <c r="U1638" s="168"/>
      <c r="AT1638" s="163" t="s">
        <v>182</v>
      </c>
      <c r="AU1638" s="163" t="s">
        <v>84</v>
      </c>
      <c r="AV1638" s="14" t="s">
        <v>179</v>
      </c>
      <c r="AW1638" s="14" t="s">
        <v>37</v>
      </c>
      <c r="AX1638" s="14" t="s">
        <v>82</v>
      </c>
      <c r="AY1638" s="163" t="s">
        <v>172</v>
      </c>
    </row>
    <row r="1639" spans="2:65" s="1" customFormat="1" ht="24.2" customHeight="1">
      <c r="B1639" s="33"/>
      <c r="C1639" s="131" t="s">
        <v>2185</v>
      </c>
      <c r="D1639" s="131" t="s">
        <v>174</v>
      </c>
      <c r="E1639" s="132" t="s">
        <v>2186</v>
      </c>
      <c r="F1639" s="133" t="s">
        <v>2187</v>
      </c>
      <c r="G1639" s="134" t="s">
        <v>225</v>
      </c>
      <c r="H1639" s="135">
        <v>0.33500000000000002</v>
      </c>
      <c r="I1639" s="136"/>
      <c r="J1639" s="137">
        <f>ROUND(I1639*H1639,2)</f>
        <v>0</v>
      </c>
      <c r="K1639" s="133" t="s">
        <v>178</v>
      </c>
      <c r="L1639" s="33"/>
      <c r="M1639" s="138" t="s">
        <v>19</v>
      </c>
      <c r="N1639" s="139" t="s">
        <v>46</v>
      </c>
      <c r="P1639" s="140">
        <f>O1639*H1639</f>
        <v>0</v>
      </c>
      <c r="Q1639" s="140">
        <v>0</v>
      </c>
      <c r="R1639" s="140">
        <f>Q1639*H1639</f>
        <v>0</v>
      </c>
      <c r="S1639" s="140">
        <v>0</v>
      </c>
      <c r="T1639" s="140">
        <f>S1639*H1639</f>
        <v>0</v>
      </c>
      <c r="U1639" s="141" t="s">
        <v>19</v>
      </c>
      <c r="AR1639" s="142" t="s">
        <v>220</v>
      </c>
      <c r="AT1639" s="142" t="s">
        <v>174</v>
      </c>
      <c r="AU1639" s="142" t="s">
        <v>84</v>
      </c>
      <c r="AY1639" s="18" t="s">
        <v>172</v>
      </c>
      <c r="BE1639" s="143">
        <f>IF(N1639="základní",J1639,0)</f>
        <v>0</v>
      </c>
      <c r="BF1639" s="143">
        <f>IF(N1639="snížená",J1639,0)</f>
        <v>0</v>
      </c>
      <c r="BG1639" s="143">
        <f>IF(N1639="zákl. přenesená",J1639,0)</f>
        <v>0</v>
      </c>
      <c r="BH1639" s="143">
        <f>IF(N1639="sníž. přenesená",J1639,0)</f>
        <v>0</v>
      </c>
      <c r="BI1639" s="143">
        <f>IF(N1639="nulová",J1639,0)</f>
        <v>0</v>
      </c>
      <c r="BJ1639" s="18" t="s">
        <v>82</v>
      </c>
      <c r="BK1639" s="143">
        <f>ROUND(I1639*H1639,2)</f>
        <v>0</v>
      </c>
      <c r="BL1639" s="18" t="s">
        <v>220</v>
      </c>
      <c r="BM1639" s="142" t="s">
        <v>2188</v>
      </c>
    </row>
    <row r="1640" spans="2:65" s="1" customFormat="1">
      <c r="B1640" s="33"/>
      <c r="D1640" s="144" t="s">
        <v>180</v>
      </c>
      <c r="F1640" s="145" t="s">
        <v>2189</v>
      </c>
      <c r="I1640" s="146"/>
      <c r="L1640" s="33"/>
      <c r="M1640" s="147"/>
      <c r="U1640" s="54"/>
      <c r="AT1640" s="18" t="s">
        <v>180</v>
      </c>
      <c r="AU1640" s="18" t="s">
        <v>84</v>
      </c>
    </row>
    <row r="1641" spans="2:65" s="11" customFormat="1" ht="22.9" customHeight="1">
      <c r="B1641" s="119"/>
      <c r="D1641" s="120" t="s">
        <v>74</v>
      </c>
      <c r="E1641" s="129" t="s">
        <v>708</v>
      </c>
      <c r="F1641" s="129" t="s">
        <v>709</v>
      </c>
      <c r="I1641" s="122"/>
      <c r="J1641" s="130">
        <f>BK1641</f>
        <v>0</v>
      </c>
      <c r="L1641" s="119"/>
      <c r="M1641" s="124"/>
      <c r="P1641" s="125">
        <f>SUM(P1642:P1746)</f>
        <v>0</v>
      </c>
      <c r="R1641" s="125">
        <f>SUM(R1642:R1746)</f>
        <v>0</v>
      </c>
      <c r="T1641" s="125">
        <f>SUM(T1642:T1746)</f>
        <v>0</v>
      </c>
      <c r="U1641" s="126"/>
      <c r="AR1641" s="120" t="s">
        <v>84</v>
      </c>
      <c r="AT1641" s="127" t="s">
        <v>74</v>
      </c>
      <c r="AU1641" s="127" t="s">
        <v>82</v>
      </c>
      <c r="AY1641" s="120" t="s">
        <v>172</v>
      </c>
      <c r="BK1641" s="128">
        <f>SUM(BK1642:BK1746)</f>
        <v>0</v>
      </c>
    </row>
    <row r="1642" spans="2:65" s="1" customFormat="1" ht="16.5" customHeight="1">
      <c r="B1642" s="33"/>
      <c r="C1642" s="131" t="s">
        <v>1553</v>
      </c>
      <c r="D1642" s="131" t="s">
        <v>174</v>
      </c>
      <c r="E1642" s="132" t="s">
        <v>2190</v>
      </c>
      <c r="F1642" s="133" t="s">
        <v>2191</v>
      </c>
      <c r="G1642" s="134" t="s">
        <v>177</v>
      </c>
      <c r="H1642" s="135">
        <v>78.697999999999993</v>
      </c>
      <c r="I1642" s="136"/>
      <c r="J1642" s="137">
        <f>ROUND(I1642*H1642,2)</f>
        <v>0</v>
      </c>
      <c r="K1642" s="133" t="s">
        <v>19</v>
      </c>
      <c r="L1642" s="33"/>
      <c r="M1642" s="138" t="s">
        <v>19</v>
      </c>
      <c r="N1642" s="139" t="s">
        <v>46</v>
      </c>
      <c r="P1642" s="140">
        <f>O1642*H1642</f>
        <v>0</v>
      </c>
      <c r="Q1642" s="140">
        <v>0</v>
      </c>
      <c r="R1642" s="140">
        <f>Q1642*H1642</f>
        <v>0</v>
      </c>
      <c r="S1642" s="140">
        <v>0</v>
      </c>
      <c r="T1642" s="140">
        <f>S1642*H1642</f>
        <v>0</v>
      </c>
      <c r="U1642" s="141" t="s">
        <v>19</v>
      </c>
      <c r="AR1642" s="142" t="s">
        <v>220</v>
      </c>
      <c r="AT1642" s="142" t="s">
        <v>174</v>
      </c>
      <c r="AU1642" s="142" t="s">
        <v>84</v>
      </c>
      <c r="AY1642" s="18" t="s">
        <v>172</v>
      </c>
      <c r="BE1642" s="143">
        <f>IF(N1642="základní",J1642,0)</f>
        <v>0</v>
      </c>
      <c r="BF1642" s="143">
        <f>IF(N1642="snížená",J1642,0)</f>
        <v>0</v>
      </c>
      <c r="BG1642" s="143">
        <f>IF(N1642="zákl. přenesená",J1642,0)</f>
        <v>0</v>
      </c>
      <c r="BH1642" s="143">
        <f>IF(N1642="sníž. přenesená",J1642,0)</f>
        <v>0</v>
      </c>
      <c r="BI1642" s="143">
        <f>IF(N1642="nulová",J1642,0)</f>
        <v>0</v>
      </c>
      <c r="BJ1642" s="18" t="s">
        <v>82</v>
      </c>
      <c r="BK1642" s="143">
        <f>ROUND(I1642*H1642,2)</f>
        <v>0</v>
      </c>
      <c r="BL1642" s="18" t="s">
        <v>220</v>
      </c>
      <c r="BM1642" s="142" t="s">
        <v>2192</v>
      </c>
    </row>
    <row r="1643" spans="2:65" s="12" customFormat="1">
      <c r="B1643" s="148"/>
      <c r="D1643" s="149" t="s">
        <v>182</v>
      </c>
      <c r="E1643" s="150" t="s">
        <v>19</v>
      </c>
      <c r="F1643" s="151" t="s">
        <v>2193</v>
      </c>
      <c r="H1643" s="150" t="s">
        <v>19</v>
      </c>
      <c r="I1643" s="152"/>
      <c r="L1643" s="148"/>
      <c r="M1643" s="153"/>
      <c r="U1643" s="154"/>
      <c r="AT1643" s="150" t="s">
        <v>182</v>
      </c>
      <c r="AU1643" s="150" t="s">
        <v>84</v>
      </c>
      <c r="AV1643" s="12" t="s">
        <v>82</v>
      </c>
      <c r="AW1643" s="12" t="s">
        <v>37</v>
      </c>
      <c r="AX1643" s="12" t="s">
        <v>75</v>
      </c>
      <c r="AY1643" s="150" t="s">
        <v>172</v>
      </c>
    </row>
    <row r="1644" spans="2:65" s="13" customFormat="1">
      <c r="B1644" s="155"/>
      <c r="D1644" s="149" t="s">
        <v>182</v>
      </c>
      <c r="E1644" s="156" t="s">
        <v>19</v>
      </c>
      <c r="F1644" s="157" t="s">
        <v>2194</v>
      </c>
      <c r="H1644" s="158">
        <v>35.776000000000003</v>
      </c>
      <c r="I1644" s="159"/>
      <c r="L1644" s="155"/>
      <c r="M1644" s="160"/>
      <c r="U1644" s="161"/>
      <c r="AT1644" s="156" t="s">
        <v>182</v>
      </c>
      <c r="AU1644" s="156" t="s">
        <v>84</v>
      </c>
      <c r="AV1644" s="13" t="s">
        <v>84</v>
      </c>
      <c r="AW1644" s="13" t="s">
        <v>37</v>
      </c>
      <c r="AX1644" s="13" t="s">
        <v>75</v>
      </c>
      <c r="AY1644" s="156" t="s">
        <v>172</v>
      </c>
    </row>
    <row r="1645" spans="2:65" s="13" customFormat="1">
      <c r="B1645" s="155"/>
      <c r="D1645" s="149" t="s">
        <v>182</v>
      </c>
      <c r="E1645" s="156" t="s">
        <v>19</v>
      </c>
      <c r="F1645" s="157" t="s">
        <v>2195</v>
      </c>
      <c r="H1645" s="158">
        <v>9.9</v>
      </c>
      <c r="I1645" s="159"/>
      <c r="L1645" s="155"/>
      <c r="M1645" s="160"/>
      <c r="U1645" s="161"/>
      <c r="AT1645" s="156" t="s">
        <v>182</v>
      </c>
      <c r="AU1645" s="156" t="s">
        <v>84</v>
      </c>
      <c r="AV1645" s="13" t="s">
        <v>84</v>
      </c>
      <c r="AW1645" s="13" t="s">
        <v>37</v>
      </c>
      <c r="AX1645" s="13" t="s">
        <v>75</v>
      </c>
      <c r="AY1645" s="156" t="s">
        <v>172</v>
      </c>
    </row>
    <row r="1646" spans="2:65" s="15" customFormat="1">
      <c r="B1646" s="169"/>
      <c r="D1646" s="149" t="s">
        <v>182</v>
      </c>
      <c r="E1646" s="170" t="s">
        <v>19</v>
      </c>
      <c r="F1646" s="171" t="s">
        <v>248</v>
      </c>
      <c r="H1646" s="172">
        <v>45.676000000000002</v>
      </c>
      <c r="I1646" s="173"/>
      <c r="L1646" s="169"/>
      <c r="M1646" s="174"/>
      <c r="U1646" s="175"/>
      <c r="AT1646" s="170" t="s">
        <v>182</v>
      </c>
      <c r="AU1646" s="170" t="s">
        <v>84</v>
      </c>
      <c r="AV1646" s="15" t="s">
        <v>92</v>
      </c>
      <c r="AW1646" s="15" t="s">
        <v>37</v>
      </c>
      <c r="AX1646" s="15" t="s">
        <v>75</v>
      </c>
      <c r="AY1646" s="170" t="s">
        <v>172</v>
      </c>
    </row>
    <row r="1647" spans="2:65" s="13" customFormat="1">
      <c r="B1647" s="155"/>
      <c r="D1647" s="149" t="s">
        <v>182</v>
      </c>
      <c r="E1647" s="156" t="s">
        <v>19</v>
      </c>
      <c r="F1647" s="157" t="s">
        <v>2196</v>
      </c>
      <c r="H1647" s="158">
        <v>33.021999999999998</v>
      </c>
      <c r="I1647" s="159"/>
      <c r="L1647" s="155"/>
      <c r="M1647" s="160"/>
      <c r="U1647" s="161"/>
      <c r="AT1647" s="156" t="s">
        <v>182</v>
      </c>
      <c r="AU1647" s="156" t="s">
        <v>84</v>
      </c>
      <c r="AV1647" s="13" t="s">
        <v>84</v>
      </c>
      <c r="AW1647" s="13" t="s">
        <v>37</v>
      </c>
      <c r="AX1647" s="13" t="s">
        <v>75</v>
      </c>
      <c r="AY1647" s="156" t="s">
        <v>172</v>
      </c>
    </row>
    <row r="1648" spans="2:65" s="15" customFormat="1">
      <c r="B1648" s="169"/>
      <c r="D1648" s="149" t="s">
        <v>182</v>
      </c>
      <c r="E1648" s="170" t="s">
        <v>19</v>
      </c>
      <c r="F1648" s="171" t="s">
        <v>248</v>
      </c>
      <c r="H1648" s="172">
        <v>33.021999999999998</v>
      </c>
      <c r="I1648" s="173"/>
      <c r="L1648" s="169"/>
      <c r="M1648" s="174"/>
      <c r="U1648" s="175"/>
      <c r="AT1648" s="170" t="s">
        <v>182</v>
      </c>
      <c r="AU1648" s="170" t="s">
        <v>84</v>
      </c>
      <c r="AV1648" s="15" t="s">
        <v>92</v>
      </c>
      <c r="AW1648" s="15" t="s">
        <v>37</v>
      </c>
      <c r="AX1648" s="15" t="s">
        <v>75</v>
      </c>
      <c r="AY1648" s="170" t="s">
        <v>172</v>
      </c>
    </row>
    <row r="1649" spans="2:65" s="14" customFormat="1">
      <c r="B1649" s="162"/>
      <c r="D1649" s="149" t="s">
        <v>182</v>
      </c>
      <c r="E1649" s="163" t="s">
        <v>19</v>
      </c>
      <c r="F1649" s="164" t="s">
        <v>185</v>
      </c>
      <c r="H1649" s="165">
        <v>78.697999999999993</v>
      </c>
      <c r="I1649" s="166"/>
      <c r="L1649" s="162"/>
      <c r="M1649" s="167"/>
      <c r="U1649" s="168"/>
      <c r="AT1649" s="163" t="s">
        <v>182</v>
      </c>
      <c r="AU1649" s="163" t="s">
        <v>84</v>
      </c>
      <c r="AV1649" s="14" t="s">
        <v>179</v>
      </c>
      <c r="AW1649" s="14" t="s">
        <v>37</v>
      </c>
      <c r="AX1649" s="14" t="s">
        <v>82</v>
      </c>
      <c r="AY1649" s="163" t="s">
        <v>172</v>
      </c>
    </row>
    <row r="1650" spans="2:65" s="1" customFormat="1" ht="16.5" customHeight="1">
      <c r="B1650" s="33"/>
      <c r="C1650" s="179" t="s">
        <v>2197</v>
      </c>
      <c r="D1650" s="179" t="s">
        <v>836</v>
      </c>
      <c r="E1650" s="180" t="s">
        <v>2198</v>
      </c>
      <c r="F1650" s="181" t="s">
        <v>2199</v>
      </c>
      <c r="G1650" s="182" t="s">
        <v>177</v>
      </c>
      <c r="H1650" s="183">
        <v>50.244</v>
      </c>
      <c r="I1650" s="184"/>
      <c r="J1650" s="185">
        <f>ROUND(I1650*H1650,2)</f>
        <v>0</v>
      </c>
      <c r="K1650" s="181" t="s">
        <v>19</v>
      </c>
      <c r="L1650" s="186"/>
      <c r="M1650" s="187" t="s">
        <v>19</v>
      </c>
      <c r="N1650" s="188" t="s">
        <v>46</v>
      </c>
      <c r="P1650" s="140">
        <f>O1650*H1650</f>
        <v>0</v>
      </c>
      <c r="Q1650" s="140">
        <v>0</v>
      </c>
      <c r="R1650" s="140">
        <f>Q1650*H1650</f>
        <v>0</v>
      </c>
      <c r="S1650" s="140">
        <v>0</v>
      </c>
      <c r="T1650" s="140">
        <f>S1650*H1650</f>
        <v>0</v>
      </c>
      <c r="U1650" s="141" t="s">
        <v>19</v>
      </c>
      <c r="AR1650" s="142" t="s">
        <v>313</v>
      </c>
      <c r="AT1650" s="142" t="s">
        <v>836</v>
      </c>
      <c r="AU1650" s="142" t="s">
        <v>84</v>
      </c>
      <c r="AY1650" s="18" t="s">
        <v>172</v>
      </c>
      <c r="BE1650" s="143">
        <f>IF(N1650="základní",J1650,0)</f>
        <v>0</v>
      </c>
      <c r="BF1650" s="143">
        <f>IF(N1650="snížená",J1650,0)</f>
        <v>0</v>
      </c>
      <c r="BG1650" s="143">
        <f>IF(N1650="zákl. přenesená",J1650,0)</f>
        <v>0</v>
      </c>
      <c r="BH1650" s="143">
        <f>IF(N1650="sníž. přenesená",J1650,0)</f>
        <v>0</v>
      </c>
      <c r="BI1650" s="143">
        <f>IF(N1650="nulová",J1650,0)</f>
        <v>0</v>
      </c>
      <c r="BJ1650" s="18" t="s">
        <v>82</v>
      </c>
      <c r="BK1650" s="143">
        <f>ROUND(I1650*H1650,2)</f>
        <v>0</v>
      </c>
      <c r="BL1650" s="18" t="s">
        <v>220</v>
      </c>
      <c r="BM1650" s="142" t="s">
        <v>2200</v>
      </c>
    </row>
    <row r="1651" spans="2:65" s="13" customFormat="1">
      <c r="B1651" s="155"/>
      <c r="D1651" s="149" t="s">
        <v>182</v>
      </c>
      <c r="E1651" s="156" t="s">
        <v>19</v>
      </c>
      <c r="F1651" s="157" t="s">
        <v>2201</v>
      </c>
      <c r="H1651" s="158">
        <v>50.244</v>
      </c>
      <c r="I1651" s="159"/>
      <c r="L1651" s="155"/>
      <c r="M1651" s="160"/>
      <c r="U1651" s="161"/>
      <c r="AT1651" s="156" t="s">
        <v>182</v>
      </c>
      <c r="AU1651" s="156" t="s">
        <v>84</v>
      </c>
      <c r="AV1651" s="13" t="s">
        <v>84</v>
      </c>
      <c r="AW1651" s="13" t="s">
        <v>37</v>
      </c>
      <c r="AX1651" s="13" t="s">
        <v>75</v>
      </c>
      <c r="AY1651" s="156" t="s">
        <v>172</v>
      </c>
    </row>
    <row r="1652" spans="2:65" s="14" customFormat="1">
      <c r="B1652" s="162"/>
      <c r="D1652" s="149" t="s">
        <v>182</v>
      </c>
      <c r="E1652" s="163" t="s">
        <v>19</v>
      </c>
      <c r="F1652" s="164" t="s">
        <v>185</v>
      </c>
      <c r="H1652" s="165">
        <v>50.244</v>
      </c>
      <c r="I1652" s="166"/>
      <c r="L1652" s="162"/>
      <c r="M1652" s="167"/>
      <c r="U1652" s="168"/>
      <c r="AT1652" s="163" t="s">
        <v>182</v>
      </c>
      <c r="AU1652" s="163" t="s">
        <v>84</v>
      </c>
      <c r="AV1652" s="14" t="s">
        <v>179</v>
      </c>
      <c r="AW1652" s="14" t="s">
        <v>37</v>
      </c>
      <c r="AX1652" s="14" t="s">
        <v>82</v>
      </c>
      <c r="AY1652" s="163" t="s">
        <v>172</v>
      </c>
    </row>
    <row r="1653" spans="2:65" s="1" customFormat="1" ht="16.5" customHeight="1">
      <c r="B1653" s="33"/>
      <c r="C1653" s="179" t="s">
        <v>1557</v>
      </c>
      <c r="D1653" s="179" t="s">
        <v>836</v>
      </c>
      <c r="E1653" s="180" t="s">
        <v>2202</v>
      </c>
      <c r="F1653" s="181" t="s">
        <v>2203</v>
      </c>
      <c r="G1653" s="182" t="s">
        <v>177</v>
      </c>
      <c r="H1653" s="183">
        <v>36.323999999999998</v>
      </c>
      <c r="I1653" s="184"/>
      <c r="J1653" s="185">
        <f>ROUND(I1653*H1653,2)</f>
        <v>0</v>
      </c>
      <c r="K1653" s="181" t="s">
        <v>19</v>
      </c>
      <c r="L1653" s="186"/>
      <c r="M1653" s="187" t="s">
        <v>19</v>
      </c>
      <c r="N1653" s="188" t="s">
        <v>46</v>
      </c>
      <c r="P1653" s="140">
        <f>O1653*H1653</f>
        <v>0</v>
      </c>
      <c r="Q1653" s="140">
        <v>0</v>
      </c>
      <c r="R1653" s="140">
        <f>Q1653*H1653</f>
        <v>0</v>
      </c>
      <c r="S1653" s="140">
        <v>0</v>
      </c>
      <c r="T1653" s="140">
        <f>S1653*H1653</f>
        <v>0</v>
      </c>
      <c r="U1653" s="141" t="s">
        <v>19</v>
      </c>
      <c r="AR1653" s="142" t="s">
        <v>313</v>
      </c>
      <c r="AT1653" s="142" t="s">
        <v>836</v>
      </c>
      <c r="AU1653" s="142" t="s">
        <v>84</v>
      </c>
      <c r="AY1653" s="18" t="s">
        <v>172</v>
      </c>
      <c r="BE1653" s="143">
        <f>IF(N1653="základní",J1653,0)</f>
        <v>0</v>
      </c>
      <c r="BF1653" s="143">
        <f>IF(N1653="snížená",J1653,0)</f>
        <v>0</v>
      </c>
      <c r="BG1653" s="143">
        <f>IF(N1653="zákl. přenesená",J1653,0)</f>
        <v>0</v>
      </c>
      <c r="BH1653" s="143">
        <f>IF(N1653="sníž. přenesená",J1653,0)</f>
        <v>0</v>
      </c>
      <c r="BI1653" s="143">
        <f>IF(N1653="nulová",J1653,0)</f>
        <v>0</v>
      </c>
      <c r="BJ1653" s="18" t="s">
        <v>82</v>
      </c>
      <c r="BK1653" s="143">
        <f>ROUND(I1653*H1653,2)</f>
        <v>0</v>
      </c>
      <c r="BL1653" s="18" t="s">
        <v>220</v>
      </c>
      <c r="BM1653" s="142" t="s">
        <v>2204</v>
      </c>
    </row>
    <row r="1654" spans="2:65" s="13" customFormat="1">
      <c r="B1654" s="155"/>
      <c r="D1654" s="149" t="s">
        <v>182</v>
      </c>
      <c r="E1654" s="156" t="s">
        <v>19</v>
      </c>
      <c r="F1654" s="157" t="s">
        <v>2205</v>
      </c>
      <c r="H1654" s="158">
        <v>36.323999999999998</v>
      </c>
      <c r="I1654" s="159"/>
      <c r="L1654" s="155"/>
      <c r="M1654" s="160"/>
      <c r="U1654" s="161"/>
      <c r="AT1654" s="156" t="s">
        <v>182</v>
      </c>
      <c r="AU1654" s="156" t="s">
        <v>84</v>
      </c>
      <c r="AV1654" s="13" t="s">
        <v>84</v>
      </c>
      <c r="AW1654" s="13" t="s">
        <v>37</v>
      </c>
      <c r="AX1654" s="13" t="s">
        <v>75</v>
      </c>
      <c r="AY1654" s="156" t="s">
        <v>172</v>
      </c>
    </row>
    <row r="1655" spans="2:65" s="14" customFormat="1">
      <c r="B1655" s="162"/>
      <c r="D1655" s="149" t="s">
        <v>182</v>
      </c>
      <c r="E1655" s="163" t="s">
        <v>19</v>
      </c>
      <c r="F1655" s="164" t="s">
        <v>185</v>
      </c>
      <c r="H1655" s="165">
        <v>36.323999999999998</v>
      </c>
      <c r="I1655" s="166"/>
      <c r="L1655" s="162"/>
      <c r="M1655" s="167"/>
      <c r="U1655" s="168"/>
      <c r="AT1655" s="163" t="s">
        <v>182</v>
      </c>
      <c r="AU1655" s="163" t="s">
        <v>84</v>
      </c>
      <c r="AV1655" s="14" t="s">
        <v>179</v>
      </c>
      <c r="AW1655" s="14" t="s">
        <v>37</v>
      </c>
      <c r="AX1655" s="14" t="s">
        <v>82</v>
      </c>
      <c r="AY1655" s="163" t="s">
        <v>172</v>
      </c>
    </row>
    <row r="1656" spans="2:65" s="1" customFormat="1" ht="24.2" customHeight="1">
      <c r="B1656" s="33"/>
      <c r="C1656" s="131" t="s">
        <v>2206</v>
      </c>
      <c r="D1656" s="131" t="s">
        <v>174</v>
      </c>
      <c r="E1656" s="132" t="s">
        <v>2207</v>
      </c>
      <c r="F1656" s="133" t="s">
        <v>2208</v>
      </c>
      <c r="G1656" s="134" t="s">
        <v>460</v>
      </c>
      <c r="H1656" s="135">
        <v>34</v>
      </c>
      <c r="I1656" s="136"/>
      <c r="J1656" s="137">
        <f>ROUND(I1656*H1656,2)</f>
        <v>0</v>
      </c>
      <c r="K1656" s="133" t="s">
        <v>178</v>
      </c>
      <c r="L1656" s="33"/>
      <c r="M1656" s="138" t="s">
        <v>19</v>
      </c>
      <c r="N1656" s="139" t="s">
        <v>46</v>
      </c>
      <c r="P1656" s="140">
        <f>O1656*H1656</f>
        <v>0</v>
      </c>
      <c r="Q1656" s="140">
        <v>0</v>
      </c>
      <c r="R1656" s="140">
        <f>Q1656*H1656</f>
        <v>0</v>
      </c>
      <c r="S1656" s="140">
        <v>0</v>
      </c>
      <c r="T1656" s="140">
        <f>S1656*H1656</f>
        <v>0</v>
      </c>
      <c r="U1656" s="141" t="s">
        <v>19</v>
      </c>
      <c r="AR1656" s="142" t="s">
        <v>220</v>
      </c>
      <c r="AT1656" s="142" t="s">
        <v>174</v>
      </c>
      <c r="AU1656" s="142" t="s">
        <v>84</v>
      </c>
      <c r="AY1656" s="18" t="s">
        <v>172</v>
      </c>
      <c r="BE1656" s="143">
        <f>IF(N1656="základní",J1656,0)</f>
        <v>0</v>
      </c>
      <c r="BF1656" s="143">
        <f>IF(N1656="snížená",J1656,0)</f>
        <v>0</v>
      </c>
      <c r="BG1656" s="143">
        <f>IF(N1656="zákl. přenesená",J1656,0)</f>
        <v>0</v>
      </c>
      <c r="BH1656" s="143">
        <f>IF(N1656="sníž. přenesená",J1656,0)</f>
        <v>0</v>
      </c>
      <c r="BI1656" s="143">
        <f>IF(N1656="nulová",J1656,0)</f>
        <v>0</v>
      </c>
      <c r="BJ1656" s="18" t="s">
        <v>82</v>
      </c>
      <c r="BK1656" s="143">
        <f>ROUND(I1656*H1656,2)</f>
        <v>0</v>
      </c>
      <c r="BL1656" s="18" t="s">
        <v>220</v>
      </c>
      <c r="BM1656" s="142" t="s">
        <v>2209</v>
      </c>
    </row>
    <row r="1657" spans="2:65" s="1" customFormat="1">
      <c r="B1657" s="33"/>
      <c r="D1657" s="144" t="s">
        <v>180</v>
      </c>
      <c r="F1657" s="145" t="s">
        <v>2210</v>
      </c>
      <c r="I1657" s="146"/>
      <c r="L1657" s="33"/>
      <c r="M1657" s="147"/>
      <c r="U1657" s="54"/>
      <c r="AT1657" s="18" t="s">
        <v>180</v>
      </c>
      <c r="AU1657" s="18" t="s">
        <v>84</v>
      </c>
    </row>
    <row r="1658" spans="2:65" s="13" customFormat="1">
      <c r="B1658" s="155"/>
      <c r="D1658" s="149" t="s">
        <v>182</v>
      </c>
      <c r="E1658" s="156" t="s">
        <v>19</v>
      </c>
      <c r="F1658" s="157" t="s">
        <v>2211</v>
      </c>
      <c r="H1658" s="158">
        <v>6</v>
      </c>
      <c r="I1658" s="159"/>
      <c r="L1658" s="155"/>
      <c r="M1658" s="160"/>
      <c r="U1658" s="161"/>
      <c r="AT1658" s="156" t="s">
        <v>182</v>
      </c>
      <c r="AU1658" s="156" t="s">
        <v>84</v>
      </c>
      <c r="AV1658" s="13" t="s">
        <v>84</v>
      </c>
      <c r="AW1658" s="13" t="s">
        <v>37</v>
      </c>
      <c r="AX1658" s="13" t="s">
        <v>75</v>
      </c>
      <c r="AY1658" s="156" t="s">
        <v>172</v>
      </c>
    </row>
    <row r="1659" spans="2:65" s="13" customFormat="1">
      <c r="B1659" s="155"/>
      <c r="D1659" s="149" t="s">
        <v>182</v>
      </c>
      <c r="E1659" s="156" t="s">
        <v>19</v>
      </c>
      <c r="F1659" s="157" t="s">
        <v>2212</v>
      </c>
      <c r="H1659" s="158">
        <v>1</v>
      </c>
      <c r="I1659" s="159"/>
      <c r="L1659" s="155"/>
      <c r="M1659" s="160"/>
      <c r="U1659" s="161"/>
      <c r="AT1659" s="156" t="s">
        <v>182</v>
      </c>
      <c r="AU1659" s="156" t="s">
        <v>84</v>
      </c>
      <c r="AV1659" s="13" t="s">
        <v>84</v>
      </c>
      <c r="AW1659" s="13" t="s">
        <v>37</v>
      </c>
      <c r="AX1659" s="13" t="s">
        <v>75</v>
      </c>
      <c r="AY1659" s="156" t="s">
        <v>172</v>
      </c>
    </row>
    <row r="1660" spans="2:65" s="13" customFormat="1">
      <c r="B1660" s="155"/>
      <c r="D1660" s="149" t="s">
        <v>182</v>
      </c>
      <c r="E1660" s="156" t="s">
        <v>19</v>
      </c>
      <c r="F1660" s="157" t="s">
        <v>2213</v>
      </c>
      <c r="H1660" s="158">
        <v>11</v>
      </c>
      <c r="I1660" s="159"/>
      <c r="L1660" s="155"/>
      <c r="M1660" s="160"/>
      <c r="U1660" s="161"/>
      <c r="AT1660" s="156" t="s">
        <v>182</v>
      </c>
      <c r="AU1660" s="156" t="s">
        <v>84</v>
      </c>
      <c r="AV1660" s="13" t="s">
        <v>84</v>
      </c>
      <c r="AW1660" s="13" t="s">
        <v>37</v>
      </c>
      <c r="AX1660" s="13" t="s">
        <v>75</v>
      </c>
      <c r="AY1660" s="156" t="s">
        <v>172</v>
      </c>
    </row>
    <row r="1661" spans="2:65" s="13" customFormat="1">
      <c r="B1661" s="155"/>
      <c r="D1661" s="149" t="s">
        <v>182</v>
      </c>
      <c r="E1661" s="156" t="s">
        <v>19</v>
      </c>
      <c r="F1661" s="157" t="s">
        <v>2214</v>
      </c>
      <c r="H1661" s="158">
        <v>16</v>
      </c>
      <c r="I1661" s="159"/>
      <c r="L1661" s="155"/>
      <c r="M1661" s="160"/>
      <c r="U1661" s="161"/>
      <c r="AT1661" s="156" t="s">
        <v>182</v>
      </c>
      <c r="AU1661" s="156" t="s">
        <v>84</v>
      </c>
      <c r="AV1661" s="13" t="s">
        <v>84</v>
      </c>
      <c r="AW1661" s="13" t="s">
        <v>37</v>
      </c>
      <c r="AX1661" s="13" t="s">
        <v>75</v>
      </c>
      <c r="AY1661" s="156" t="s">
        <v>172</v>
      </c>
    </row>
    <row r="1662" spans="2:65" s="14" customFormat="1">
      <c r="B1662" s="162"/>
      <c r="D1662" s="149" t="s">
        <v>182</v>
      </c>
      <c r="E1662" s="163" t="s">
        <v>19</v>
      </c>
      <c r="F1662" s="164" t="s">
        <v>185</v>
      </c>
      <c r="H1662" s="165">
        <v>34</v>
      </c>
      <c r="I1662" s="166"/>
      <c r="L1662" s="162"/>
      <c r="M1662" s="167"/>
      <c r="U1662" s="168"/>
      <c r="AT1662" s="163" t="s">
        <v>182</v>
      </c>
      <c r="AU1662" s="163" t="s">
        <v>84</v>
      </c>
      <c r="AV1662" s="14" t="s">
        <v>179</v>
      </c>
      <c r="AW1662" s="14" t="s">
        <v>37</v>
      </c>
      <c r="AX1662" s="14" t="s">
        <v>82</v>
      </c>
      <c r="AY1662" s="163" t="s">
        <v>172</v>
      </c>
    </row>
    <row r="1663" spans="2:65" s="1" customFormat="1" ht="21.75" customHeight="1">
      <c r="B1663" s="33"/>
      <c r="C1663" s="179" t="s">
        <v>1560</v>
      </c>
      <c r="D1663" s="179" t="s">
        <v>836</v>
      </c>
      <c r="E1663" s="180" t="s">
        <v>2215</v>
      </c>
      <c r="F1663" s="181" t="s">
        <v>2216</v>
      </c>
      <c r="G1663" s="182" t="s">
        <v>460</v>
      </c>
      <c r="H1663" s="183">
        <v>1</v>
      </c>
      <c r="I1663" s="184"/>
      <c r="J1663" s="185">
        <f>ROUND(I1663*H1663,2)</f>
        <v>0</v>
      </c>
      <c r="K1663" s="181" t="s">
        <v>19</v>
      </c>
      <c r="L1663" s="186"/>
      <c r="M1663" s="187" t="s">
        <v>19</v>
      </c>
      <c r="N1663" s="188" t="s">
        <v>46</v>
      </c>
      <c r="P1663" s="140">
        <f>O1663*H1663</f>
        <v>0</v>
      </c>
      <c r="Q1663" s="140">
        <v>0</v>
      </c>
      <c r="R1663" s="140">
        <f>Q1663*H1663</f>
        <v>0</v>
      </c>
      <c r="S1663" s="140">
        <v>0</v>
      </c>
      <c r="T1663" s="140">
        <f>S1663*H1663</f>
        <v>0</v>
      </c>
      <c r="U1663" s="141" t="s">
        <v>19</v>
      </c>
      <c r="AR1663" s="142" t="s">
        <v>313</v>
      </c>
      <c r="AT1663" s="142" t="s">
        <v>836</v>
      </c>
      <c r="AU1663" s="142" t="s">
        <v>84</v>
      </c>
      <c r="AY1663" s="18" t="s">
        <v>172</v>
      </c>
      <c r="BE1663" s="143">
        <f>IF(N1663="základní",J1663,0)</f>
        <v>0</v>
      </c>
      <c r="BF1663" s="143">
        <f>IF(N1663="snížená",J1663,0)</f>
        <v>0</v>
      </c>
      <c r="BG1663" s="143">
        <f>IF(N1663="zákl. přenesená",J1663,0)</f>
        <v>0</v>
      </c>
      <c r="BH1663" s="143">
        <f>IF(N1663="sníž. přenesená",J1663,0)</f>
        <v>0</v>
      </c>
      <c r="BI1663" s="143">
        <f>IF(N1663="nulová",J1663,0)</f>
        <v>0</v>
      </c>
      <c r="BJ1663" s="18" t="s">
        <v>82</v>
      </c>
      <c r="BK1663" s="143">
        <f>ROUND(I1663*H1663,2)</f>
        <v>0</v>
      </c>
      <c r="BL1663" s="18" t="s">
        <v>220</v>
      </c>
      <c r="BM1663" s="142" t="s">
        <v>2217</v>
      </c>
    </row>
    <row r="1664" spans="2:65" s="13" customFormat="1">
      <c r="B1664" s="155"/>
      <c r="D1664" s="149" t="s">
        <v>182</v>
      </c>
      <c r="E1664" s="156" t="s">
        <v>19</v>
      </c>
      <c r="F1664" s="157" t="s">
        <v>82</v>
      </c>
      <c r="H1664" s="158">
        <v>1</v>
      </c>
      <c r="I1664" s="159"/>
      <c r="L1664" s="155"/>
      <c r="M1664" s="160"/>
      <c r="U1664" s="161"/>
      <c r="AT1664" s="156" t="s">
        <v>182</v>
      </c>
      <c r="AU1664" s="156" t="s">
        <v>84</v>
      </c>
      <c r="AV1664" s="13" t="s">
        <v>84</v>
      </c>
      <c r="AW1664" s="13" t="s">
        <v>37</v>
      </c>
      <c r="AX1664" s="13" t="s">
        <v>75</v>
      </c>
      <c r="AY1664" s="156" t="s">
        <v>172</v>
      </c>
    </row>
    <row r="1665" spans="2:65" s="14" customFormat="1">
      <c r="B1665" s="162"/>
      <c r="D1665" s="149" t="s">
        <v>182</v>
      </c>
      <c r="E1665" s="163" t="s">
        <v>19</v>
      </c>
      <c r="F1665" s="164" t="s">
        <v>185</v>
      </c>
      <c r="H1665" s="165">
        <v>1</v>
      </c>
      <c r="I1665" s="166"/>
      <c r="L1665" s="162"/>
      <c r="M1665" s="167"/>
      <c r="U1665" s="168"/>
      <c r="AT1665" s="163" t="s">
        <v>182</v>
      </c>
      <c r="AU1665" s="163" t="s">
        <v>84</v>
      </c>
      <c r="AV1665" s="14" t="s">
        <v>179</v>
      </c>
      <c r="AW1665" s="14" t="s">
        <v>37</v>
      </c>
      <c r="AX1665" s="14" t="s">
        <v>82</v>
      </c>
      <c r="AY1665" s="163" t="s">
        <v>172</v>
      </c>
    </row>
    <row r="1666" spans="2:65" s="1" customFormat="1" ht="24.2" customHeight="1">
      <c r="B1666" s="33"/>
      <c r="C1666" s="179" t="s">
        <v>2218</v>
      </c>
      <c r="D1666" s="179" t="s">
        <v>836</v>
      </c>
      <c r="E1666" s="180" t="s">
        <v>2219</v>
      </c>
      <c r="F1666" s="181" t="s">
        <v>2220</v>
      </c>
      <c r="G1666" s="182" t="s">
        <v>460</v>
      </c>
      <c r="H1666" s="183">
        <v>33</v>
      </c>
      <c r="I1666" s="184"/>
      <c r="J1666" s="185">
        <f>ROUND(I1666*H1666,2)</f>
        <v>0</v>
      </c>
      <c r="K1666" s="181" t="s">
        <v>19</v>
      </c>
      <c r="L1666" s="186"/>
      <c r="M1666" s="187" t="s">
        <v>19</v>
      </c>
      <c r="N1666" s="188" t="s">
        <v>46</v>
      </c>
      <c r="P1666" s="140">
        <f>O1666*H1666</f>
        <v>0</v>
      </c>
      <c r="Q1666" s="140">
        <v>0</v>
      </c>
      <c r="R1666" s="140">
        <f>Q1666*H1666</f>
        <v>0</v>
      </c>
      <c r="S1666" s="140">
        <v>0</v>
      </c>
      <c r="T1666" s="140">
        <f>S1666*H1666</f>
        <v>0</v>
      </c>
      <c r="U1666" s="141" t="s">
        <v>19</v>
      </c>
      <c r="AR1666" s="142" t="s">
        <v>313</v>
      </c>
      <c r="AT1666" s="142" t="s">
        <v>836</v>
      </c>
      <c r="AU1666" s="142" t="s">
        <v>84</v>
      </c>
      <c r="AY1666" s="18" t="s">
        <v>172</v>
      </c>
      <c r="BE1666" s="143">
        <f>IF(N1666="základní",J1666,0)</f>
        <v>0</v>
      </c>
      <c r="BF1666" s="143">
        <f>IF(N1666="snížená",J1666,0)</f>
        <v>0</v>
      </c>
      <c r="BG1666" s="143">
        <f>IF(N1666="zákl. přenesená",J1666,0)</f>
        <v>0</v>
      </c>
      <c r="BH1666" s="143">
        <f>IF(N1666="sníž. přenesená",J1666,0)</f>
        <v>0</v>
      </c>
      <c r="BI1666" s="143">
        <f>IF(N1666="nulová",J1666,0)</f>
        <v>0</v>
      </c>
      <c r="BJ1666" s="18" t="s">
        <v>82</v>
      </c>
      <c r="BK1666" s="143">
        <f>ROUND(I1666*H1666,2)</f>
        <v>0</v>
      </c>
      <c r="BL1666" s="18" t="s">
        <v>220</v>
      </c>
      <c r="BM1666" s="142" t="s">
        <v>2221</v>
      </c>
    </row>
    <row r="1667" spans="2:65" s="1" customFormat="1">
      <c r="B1667" s="33"/>
      <c r="D1667" s="149" t="s">
        <v>943</v>
      </c>
      <c r="F1667" s="189" t="s">
        <v>2222</v>
      </c>
      <c r="I1667" s="146"/>
      <c r="L1667" s="33"/>
      <c r="M1667" s="147"/>
      <c r="U1667" s="54"/>
      <c r="AT1667" s="18" t="s">
        <v>943</v>
      </c>
      <c r="AU1667" s="18" t="s">
        <v>84</v>
      </c>
    </row>
    <row r="1668" spans="2:65" s="13" customFormat="1">
      <c r="B1668" s="155"/>
      <c r="D1668" s="149" t="s">
        <v>182</v>
      </c>
      <c r="E1668" s="156" t="s">
        <v>19</v>
      </c>
      <c r="F1668" s="157" t="s">
        <v>452</v>
      </c>
      <c r="H1668" s="158">
        <v>33</v>
      </c>
      <c r="I1668" s="159"/>
      <c r="L1668" s="155"/>
      <c r="M1668" s="160"/>
      <c r="U1668" s="161"/>
      <c r="AT1668" s="156" t="s">
        <v>182</v>
      </c>
      <c r="AU1668" s="156" t="s">
        <v>84</v>
      </c>
      <c r="AV1668" s="13" t="s">
        <v>84</v>
      </c>
      <c r="AW1668" s="13" t="s">
        <v>37</v>
      </c>
      <c r="AX1668" s="13" t="s">
        <v>75</v>
      </c>
      <c r="AY1668" s="156" t="s">
        <v>172</v>
      </c>
    </row>
    <row r="1669" spans="2:65" s="14" customFormat="1">
      <c r="B1669" s="162"/>
      <c r="D1669" s="149" t="s">
        <v>182</v>
      </c>
      <c r="E1669" s="163" t="s">
        <v>19</v>
      </c>
      <c r="F1669" s="164" t="s">
        <v>185</v>
      </c>
      <c r="H1669" s="165">
        <v>33</v>
      </c>
      <c r="I1669" s="166"/>
      <c r="L1669" s="162"/>
      <c r="M1669" s="167"/>
      <c r="U1669" s="168"/>
      <c r="AT1669" s="163" t="s">
        <v>182</v>
      </c>
      <c r="AU1669" s="163" t="s">
        <v>84</v>
      </c>
      <c r="AV1669" s="14" t="s">
        <v>179</v>
      </c>
      <c r="AW1669" s="14" t="s">
        <v>37</v>
      </c>
      <c r="AX1669" s="14" t="s">
        <v>82</v>
      </c>
      <c r="AY1669" s="163" t="s">
        <v>172</v>
      </c>
    </row>
    <row r="1670" spans="2:65" s="1" customFormat="1" ht="24.2" customHeight="1">
      <c r="B1670" s="33"/>
      <c r="C1670" s="131" t="s">
        <v>2223</v>
      </c>
      <c r="D1670" s="131" t="s">
        <v>174</v>
      </c>
      <c r="E1670" s="132" t="s">
        <v>2224</v>
      </c>
      <c r="F1670" s="133" t="s">
        <v>2225</v>
      </c>
      <c r="G1670" s="134" t="s">
        <v>460</v>
      </c>
      <c r="H1670" s="135">
        <v>3</v>
      </c>
      <c r="I1670" s="136"/>
      <c r="J1670" s="137">
        <f>ROUND(I1670*H1670,2)</f>
        <v>0</v>
      </c>
      <c r="K1670" s="133" t="s">
        <v>178</v>
      </c>
      <c r="L1670" s="33"/>
      <c r="M1670" s="138" t="s">
        <v>19</v>
      </c>
      <c r="N1670" s="139" t="s">
        <v>46</v>
      </c>
      <c r="P1670" s="140">
        <f>O1670*H1670</f>
        <v>0</v>
      </c>
      <c r="Q1670" s="140">
        <v>0</v>
      </c>
      <c r="R1670" s="140">
        <f>Q1670*H1670</f>
        <v>0</v>
      </c>
      <c r="S1670" s="140">
        <v>0</v>
      </c>
      <c r="T1670" s="140">
        <f>S1670*H1670</f>
        <v>0</v>
      </c>
      <c r="U1670" s="141" t="s">
        <v>19</v>
      </c>
      <c r="AR1670" s="142" t="s">
        <v>220</v>
      </c>
      <c r="AT1670" s="142" t="s">
        <v>174</v>
      </c>
      <c r="AU1670" s="142" t="s">
        <v>84</v>
      </c>
      <c r="AY1670" s="18" t="s">
        <v>172</v>
      </c>
      <c r="BE1670" s="143">
        <f>IF(N1670="základní",J1670,0)</f>
        <v>0</v>
      </c>
      <c r="BF1670" s="143">
        <f>IF(N1670="snížená",J1670,0)</f>
        <v>0</v>
      </c>
      <c r="BG1670" s="143">
        <f>IF(N1670="zákl. přenesená",J1670,0)</f>
        <v>0</v>
      </c>
      <c r="BH1670" s="143">
        <f>IF(N1670="sníž. přenesená",J1670,0)</f>
        <v>0</v>
      </c>
      <c r="BI1670" s="143">
        <f>IF(N1670="nulová",J1670,0)</f>
        <v>0</v>
      </c>
      <c r="BJ1670" s="18" t="s">
        <v>82</v>
      </c>
      <c r="BK1670" s="143">
        <f>ROUND(I1670*H1670,2)</f>
        <v>0</v>
      </c>
      <c r="BL1670" s="18" t="s">
        <v>220</v>
      </c>
      <c r="BM1670" s="142" t="s">
        <v>2226</v>
      </c>
    </row>
    <row r="1671" spans="2:65" s="1" customFormat="1">
      <c r="B1671" s="33"/>
      <c r="D1671" s="144" t="s">
        <v>180</v>
      </c>
      <c r="F1671" s="145" t="s">
        <v>2227</v>
      </c>
      <c r="I1671" s="146"/>
      <c r="L1671" s="33"/>
      <c r="M1671" s="147"/>
      <c r="U1671" s="54"/>
      <c r="AT1671" s="18" t="s">
        <v>180</v>
      </c>
      <c r="AU1671" s="18" t="s">
        <v>84</v>
      </c>
    </row>
    <row r="1672" spans="2:65" s="13" customFormat="1">
      <c r="B1672" s="155"/>
      <c r="D1672" s="149" t="s">
        <v>182</v>
      </c>
      <c r="E1672" s="156" t="s">
        <v>19</v>
      </c>
      <c r="F1672" s="157" t="s">
        <v>2228</v>
      </c>
      <c r="H1672" s="158">
        <v>1</v>
      </c>
      <c r="I1672" s="159"/>
      <c r="L1672" s="155"/>
      <c r="M1672" s="160"/>
      <c r="U1672" s="161"/>
      <c r="AT1672" s="156" t="s">
        <v>182</v>
      </c>
      <c r="AU1672" s="156" t="s">
        <v>84</v>
      </c>
      <c r="AV1672" s="13" t="s">
        <v>84</v>
      </c>
      <c r="AW1672" s="13" t="s">
        <v>37</v>
      </c>
      <c r="AX1672" s="13" t="s">
        <v>75</v>
      </c>
      <c r="AY1672" s="156" t="s">
        <v>172</v>
      </c>
    </row>
    <row r="1673" spans="2:65" s="13" customFormat="1">
      <c r="B1673" s="155"/>
      <c r="D1673" s="149" t="s">
        <v>182</v>
      </c>
      <c r="E1673" s="156" t="s">
        <v>19</v>
      </c>
      <c r="F1673" s="157" t="s">
        <v>2229</v>
      </c>
      <c r="H1673" s="158">
        <v>1</v>
      </c>
      <c r="I1673" s="159"/>
      <c r="L1673" s="155"/>
      <c r="M1673" s="160"/>
      <c r="U1673" s="161"/>
      <c r="AT1673" s="156" t="s">
        <v>182</v>
      </c>
      <c r="AU1673" s="156" t="s">
        <v>84</v>
      </c>
      <c r="AV1673" s="13" t="s">
        <v>84</v>
      </c>
      <c r="AW1673" s="13" t="s">
        <v>37</v>
      </c>
      <c r="AX1673" s="13" t="s">
        <v>75</v>
      </c>
      <c r="AY1673" s="156" t="s">
        <v>172</v>
      </c>
    </row>
    <row r="1674" spans="2:65" s="13" customFormat="1">
      <c r="B1674" s="155"/>
      <c r="D1674" s="149" t="s">
        <v>182</v>
      </c>
      <c r="E1674" s="156" t="s">
        <v>19</v>
      </c>
      <c r="F1674" s="157" t="s">
        <v>2230</v>
      </c>
      <c r="H1674" s="158">
        <v>1</v>
      </c>
      <c r="I1674" s="159"/>
      <c r="L1674" s="155"/>
      <c r="M1674" s="160"/>
      <c r="U1674" s="161"/>
      <c r="AT1674" s="156" t="s">
        <v>182</v>
      </c>
      <c r="AU1674" s="156" t="s">
        <v>84</v>
      </c>
      <c r="AV1674" s="13" t="s">
        <v>84</v>
      </c>
      <c r="AW1674" s="13" t="s">
        <v>37</v>
      </c>
      <c r="AX1674" s="13" t="s">
        <v>75</v>
      </c>
      <c r="AY1674" s="156" t="s">
        <v>172</v>
      </c>
    </row>
    <row r="1675" spans="2:65" s="14" customFormat="1">
      <c r="B1675" s="162"/>
      <c r="D1675" s="149" t="s">
        <v>182</v>
      </c>
      <c r="E1675" s="163" t="s">
        <v>19</v>
      </c>
      <c r="F1675" s="164" t="s">
        <v>185</v>
      </c>
      <c r="H1675" s="165">
        <v>3</v>
      </c>
      <c r="I1675" s="166"/>
      <c r="L1675" s="162"/>
      <c r="M1675" s="167"/>
      <c r="U1675" s="168"/>
      <c r="AT1675" s="163" t="s">
        <v>182</v>
      </c>
      <c r="AU1675" s="163" t="s">
        <v>84</v>
      </c>
      <c r="AV1675" s="14" t="s">
        <v>179</v>
      </c>
      <c r="AW1675" s="14" t="s">
        <v>37</v>
      </c>
      <c r="AX1675" s="14" t="s">
        <v>82</v>
      </c>
      <c r="AY1675" s="163" t="s">
        <v>172</v>
      </c>
    </row>
    <row r="1676" spans="2:65" s="1" customFormat="1" ht="21.75" customHeight="1">
      <c r="B1676" s="33"/>
      <c r="C1676" s="179" t="s">
        <v>1571</v>
      </c>
      <c r="D1676" s="179" t="s">
        <v>836</v>
      </c>
      <c r="E1676" s="180" t="s">
        <v>2231</v>
      </c>
      <c r="F1676" s="181" t="s">
        <v>2232</v>
      </c>
      <c r="G1676" s="182" t="s">
        <v>460</v>
      </c>
      <c r="H1676" s="183">
        <v>3</v>
      </c>
      <c r="I1676" s="184"/>
      <c r="J1676" s="185">
        <f>ROUND(I1676*H1676,2)</f>
        <v>0</v>
      </c>
      <c r="K1676" s="181" t="s">
        <v>19</v>
      </c>
      <c r="L1676" s="186"/>
      <c r="M1676" s="187" t="s">
        <v>19</v>
      </c>
      <c r="N1676" s="188" t="s">
        <v>46</v>
      </c>
      <c r="P1676" s="140">
        <f>O1676*H1676</f>
        <v>0</v>
      </c>
      <c r="Q1676" s="140">
        <v>0</v>
      </c>
      <c r="R1676" s="140">
        <f>Q1676*H1676</f>
        <v>0</v>
      </c>
      <c r="S1676" s="140">
        <v>0</v>
      </c>
      <c r="T1676" s="140">
        <f>S1676*H1676</f>
        <v>0</v>
      </c>
      <c r="U1676" s="141" t="s">
        <v>19</v>
      </c>
      <c r="AR1676" s="142" t="s">
        <v>313</v>
      </c>
      <c r="AT1676" s="142" t="s">
        <v>836</v>
      </c>
      <c r="AU1676" s="142" t="s">
        <v>84</v>
      </c>
      <c r="AY1676" s="18" t="s">
        <v>172</v>
      </c>
      <c r="BE1676" s="143">
        <f>IF(N1676="základní",J1676,0)</f>
        <v>0</v>
      </c>
      <c r="BF1676" s="143">
        <f>IF(N1676="snížená",J1676,0)</f>
        <v>0</v>
      </c>
      <c r="BG1676" s="143">
        <f>IF(N1676="zákl. přenesená",J1676,0)</f>
        <v>0</v>
      </c>
      <c r="BH1676" s="143">
        <f>IF(N1676="sníž. přenesená",J1676,0)</f>
        <v>0</v>
      </c>
      <c r="BI1676" s="143">
        <f>IF(N1676="nulová",J1676,0)</f>
        <v>0</v>
      </c>
      <c r="BJ1676" s="18" t="s">
        <v>82</v>
      </c>
      <c r="BK1676" s="143">
        <f>ROUND(I1676*H1676,2)</f>
        <v>0</v>
      </c>
      <c r="BL1676" s="18" t="s">
        <v>220</v>
      </c>
      <c r="BM1676" s="142" t="s">
        <v>2233</v>
      </c>
    </row>
    <row r="1677" spans="2:65" s="1" customFormat="1">
      <c r="B1677" s="33"/>
      <c r="D1677" s="149" t="s">
        <v>943</v>
      </c>
      <c r="F1677" s="189" t="s">
        <v>2222</v>
      </c>
      <c r="I1677" s="146"/>
      <c r="L1677" s="33"/>
      <c r="M1677" s="147"/>
      <c r="U1677" s="54"/>
      <c r="AT1677" s="18" t="s">
        <v>943</v>
      </c>
      <c r="AU1677" s="18" t="s">
        <v>84</v>
      </c>
    </row>
    <row r="1678" spans="2:65" s="13" customFormat="1">
      <c r="B1678" s="155"/>
      <c r="D1678" s="149" t="s">
        <v>182</v>
      </c>
      <c r="E1678" s="156" t="s">
        <v>19</v>
      </c>
      <c r="F1678" s="157" t="s">
        <v>2234</v>
      </c>
      <c r="H1678" s="158">
        <v>1</v>
      </c>
      <c r="I1678" s="159"/>
      <c r="L1678" s="155"/>
      <c r="M1678" s="160"/>
      <c r="U1678" s="161"/>
      <c r="AT1678" s="156" t="s">
        <v>182</v>
      </c>
      <c r="AU1678" s="156" t="s">
        <v>84</v>
      </c>
      <c r="AV1678" s="13" t="s">
        <v>84</v>
      </c>
      <c r="AW1678" s="13" t="s">
        <v>37</v>
      </c>
      <c r="AX1678" s="13" t="s">
        <v>75</v>
      </c>
      <c r="AY1678" s="156" t="s">
        <v>172</v>
      </c>
    </row>
    <row r="1679" spans="2:65" s="13" customFormat="1">
      <c r="B1679" s="155"/>
      <c r="D1679" s="149" t="s">
        <v>182</v>
      </c>
      <c r="E1679" s="156" t="s">
        <v>19</v>
      </c>
      <c r="F1679" s="157" t="s">
        <v>2235</v>
      </c>
      <c r="H1679" s="158">
        <v>1</v>
      </c>
      <c r="I1679" s="159"/>
      <c r="L1679" s="155"/>
      <c r="M1679" s="160"/>
      <c r="U1679" s="161"/>
      <c r="AT1679" s="156" t="s">
        <v>182</v>
      </c>
      <c r="AU1679" s="156" t="s">
        <v>84</v>
      </c>
      <c r="AV1679" s="13" t="s">
        <v>84</v>
      </c>
      <c r="AW1679" s="13" t="s">
        <v>37</v>
      </c>
      <c r="AX1679" s="13" t="s">
        <v>75</v>
      </c>
      <c r="AY1679" s="156" t="s">
        <v>172</v>
      </c>
    </row>
    <row r="1680" spans="2:65" s="13" customFormat="1">
      <c r="B1680" s="155"/>
      <c r="D1680" s="149" t="s">
        <v>182</v>
      </c>
      <c r="E1680" s="156" t="s">
        <v>19</v>
      </c>
      <c r="F1680" s="157" t="s">
        <v>2236</v>
      </c>
      <c r="H1680" s="158">
        <v>1</v>
      </c>
      <c r="I1680" s="159"/>
      <c r="L1680" s="155"/>
      <c r="M1680" s="160"/>
      <c r="U1680" s="161"/>
      <c r="AT1680" s="156" t="s">
        <v>182</v>
      </c>
      <c r="AU1680" s="156" t="s">
        <v>84</v>
      </c>
      <c r="AV1680" s="13" t="s">
        <v>84</v>
      </c>
      <c r="AW1680" s="13" t="s">
        <v>37</v>
      </c>
      <c r="AX1680" s="13" t="s">
        <v>75</v>
      </c>
      <c r="AY1680" s="156" t="s">
        <v>172</v>
      </c>
    </row>
    <row r="1681" spans="2:65" s="14" customFormat="1">
      <c r="B1681" s="162"/>
      <c r="D1681" s="149" t="s">
        <v>182</v>
      </c>
      <c r="E1681" s="163" t="s">
        <v>19</v>
      </c>
      <c r="F1681" s="164" t="s">
        <v>185</v>
      </c>
      <c r="H1681" s="165">
        <v>3</v>
      </c>
      <c r="I1681" s="166"/>
      <c r="L1681" s="162"/>
      <c r="M1681" s="167"/>
      <c r="U1681" s="168"/>
      <c r="AT1681" s="163" t="s">
        <v>182</v>
      </c>
      <c r="AU1681" s="163" t="s">
        <v>84</v>
      </c>
      <c r="AV1681" s="14" t="s">
        <v>179</v>
      </c>
      <c r="AW1681" s="14" t="s">
        <v>37</v>
      </c>
      <c r="AX1681" s="14" t="s">
        <v>82</v>
      </c>
      <c r="AY1681" s="163" t="s">
        <v>172</v>
      </c>
    </row>
    <row r="1682" spans="2:65" s="1" customFormat="1" ht="24.2" customHeight="1">
      <c r="B1682" s="33"/>
      <c r="C1682" s="131" t="s">
        <v>1577</v>
      </c>
      <c r="D1682" s="131" t="s">
        <v>174</v>
      </c>
      <c r="E1682" s="132" t="s">
        <v>2237</v>
      </c>
      <c r="F1682" s="133" t="s">
        <v>2238</v>
      </c>
      <c r="G1682" s="134" t="s">
        <v>460</v>
      </c>
      <c r="H1682" s="135">
        <v>1</v>
      </c>
      <c r="I1682" s="136"/>
      <c r="J1682" s="137">
        <f>ROUND(I1682*H1682,2)</f>
        <v>0</v>
      </c>
      <c r="K1682" s="133" t="s">
        <v>178</v>
      </c>
      <c r="L1682" s="33"/>
      <c r="M1682" s="138" t="s">
        <v>19</v>
      </c>
      <c r="N1682" s="139" t="s">
        <v>46</v>
      </c>
      <c r="P1682" s="140">
        <f>O1682*H1682</f>
        <v>0</v>
      </c>
      <c r="Q1682" s="140">
        <v>0</v>
      </c>
      <c r="R1682" s="140">
        <f>Q1682*H1682</f>
        <v>0</v>
      </c>
      <c r="S1682" s="140">
        <v>0</v>
      </c>
      <c r="T1682" s="140">
        <f>S1682*H1682</f>
        <v>0</v>
      </c>
      <c r="U1682" s="141" t="s">
        <v>19</v>
      </c>
      <c r="AR1682" s="142" t="s">
        <v>220</v>
      </c>
      <c r="AT1682" s="142" t="s">
        <v>174</v>
      </c>
      <c r="AU1682" s="142" t="s">
        <v>84</v>
      </c>
      <c r="AY1682" s="18" t="s">
        <v>172</v>
      </c>
      <c r="BE1682" s="143">
        <f>IF(N1682="základní",J1682,0)</f>
        <v>0</v>
      </c>
      <c r="BF1682" s="143">
        <f>IF(N1682="snížená",J1682,0)</f>
        <v>0</v>
      </c>
      <c r="BG1682" s="143">
        <f>IF(N1682="zákl. přenesená",J1682,0)</f>
        <v>0</v>
      </c>
      <c r="BH1682" s="143">
        <f>IF(N1682="sníž. přenesená",J1682,0)</f>
        <v>0</v>
      </c>
      <c r="BI1682" s="143">
        <f>IF(N1682="nulová",J1682,0)</f>
        <v>0</v>
      </c>
      <c r="BJ1682" s="18" t="s">
        <v>82</v>
      </c>
      <c r="BK1682" s="143">
        <f>ROUND(I1682*H1682,2)</f>
        <v>0</v>
      </c>
      <c r="BL1682" s="18" t="s">
        <v>220</v>
      </c>
      <c r="BM1682" s="142" t="s">
        <v>2239</v>
      </c>
    </row>
    <row r="1683" spans="2:65" s="1" customFormat="1">
      <c r="B1683" s="33"/>
      <c r="D1683" s="144" t="s">
        <v>180</v>
      </c>
      <c r="F1683" s="145" t="s">
        <v>2240</v>
      </c>
      <c r="I1683" s="146"/>
      <c r="L1683" s="33"/>
      <c r="M1683" s="147"/>
      <c r="U1683" s="54"/>
      <c r="AT1683" s="18" t="s">
        <v>180</v>
      </c>
      <c r="AU1683" s="18" t="s">
        <v>84</v>
      </c>
    </row>
    <row r="1684" spans="2:65" s="13" customFormat="1">
      <c r="B1684" s="155"/>
      <c r="D1684" s="149" t="s">
        <v>182</v>
      </c>
      <c r="E1684" s="156" t="s">
        <v>19</v>
      </c>
      <c r="F1684" s="157" t="s">
        <v>2241</v>
      </c>
      <c r="H1684" s="158">
        <v>1</v>
      </c>
      <c r="I1684" s="159"/>
      <c r="L1684" s="155"/>
      <c r="M1684" s="160"/>
      <c r="U1684" s="161"/>
      <c r="AT1684" s="156" t="s">
        <v>182</v>
      </c>
      <c r="AU1684" s="156" t="s">
        <v>84</v>
      </c>
      <c r="AV1684" s="13" t="s">
        <v>84</v>
      </c>
      <c r="AW1684" s="13" t="s">
        <v>37</v>
      </c>
      <c r="AX1684" s="13" t="s">
        <v>75</v>
      </c>
      <c r="AY1684" s="156" t="s">
        <v>172</v>
      </c>
    </row>
    <row r="1685" spans="2:65" s="14" customFormat="1">
      <c r="B1685" s="162"/>
      <c r="D1685" s="149" t="s">
        <v>182</v>
      </c>
      <c r="E1685" s="163" t="s">
        <v>19</v>
      </c>
      <c r="F1685" s="164" t="s">
        <v>185</v>
      </c>
      <c r="H1685" s="165">
        <v>1</v>
      </c>
      <c r="I1685" s="166"/>
      <c r="L1685" s="162"/>
      <c r="M1685" s="167"/>
      <c r="U1685" s="168"/>
      <c r="AT1685" s="163" t="s">
        <v>182</v>
      </c>
      <c r="AU1685" s="163" t="s">
        <v>84</v>
      </c>
      <c r="AV1685" s="14" t="s">
        <v>179</v>
      </c>
      <c r="AW1685" s="14" t="s">
        <v>37</v>
      </c>
      <c r="AX1685" s="14" t="s">
        <v>82</v>
      </c>
      <c r="AY1685" s="163" t="s">
        <v>172</v>
      </c>
    </row>
    <row r="1686" spans="2:65" s="1" customFormat="1" ht="24.2" customHeight="1">
      <c r="B1686" s="33"/>
      <c r="C1686" s="179" t="s">
        <v>2242</v>
      </c>
      <c r="D1686" s="179" t="s">
        <v>836</v>
      </c>
      <c r="E1686" s="180" t="s">
        <v>2243</v>
      </c>
      <c r="F1686" s="181" t="s">
        <v>2244</v>
      </c>
      <c r="G1686" s="182" t="s">
        <v>460</v>
      </c>
      <c r="H1686" s="183">
        <v>1</v>
      </c>
      <c r="I1686" s="184"/>
      <c r="J1686" s="185">
        <f>ROUND(I1686*H1686,2)</f>
        <v>0</v>
      </c>
      <c r="K1686" s="181" t="s">
        <v>19</v>
      </c>
      <c r="L1686" s="186"/>
      <c r="M1686" s="187" t="s">
        <v>19</v>
      </c>
      <c r="N1686" s="188" t="s">
        <v>46</v>
      </c>
      <c r="P1686" s="140">
        <f>O1686*H1686</f>
        <v>0</v>
      </c>
      <c r="Q1686" s="140">
        <v>0</v>
      </c>
      <c r="R1686" s="140">
        <f>Q1686*H1686</f>
        <v>0</v>
      </c>
      <c r="S1686" s="140">
        <v>0</v>
      </c>
      <c r="T1686" s="140">
        <f>S1686*H1686</f>
        <v>0</v>
      </c>
      <c r="U1686" s="141" t="s">
        <v>19</v>
      </c>
      <c r="AR1686" s="142" t="s">
        <v>313</v>
      </c>
      <c r="AT1686" s="142" t="s">
        <v>836</v>
      </c>
      <c r="AU1686" s="142" t="s">
        <v>84</v>
      </c>
      <c r="AY1686" s="18" t="s">
        <v>172</v>
      </c>
      <c r="BE1686" s="143">
        <f>IF(N1686="základní",J1686,0)</f>
        <v>0</v>
      </c>
      <c r="BF1686" s="143">
        <f>IF(N1686="snížená",J1686,0)</f>
        <v>0</v>
      </c>
      <c r="BG1686" s="143">
        <f>IF(N1686="zákl. přenesená",J1686,0)</f>
        <v>0</v>
      </c>
      <c r="BH1686" s="143">
        <f>IF(N1686="sníž. přenesená",J1686,0)</f>
        <v>0</v>
      </c>
      <c r="BI1686" s="143">
        <f>IF(N1686="nulová",J1686,0)</f>
        <v>0</v>
      </c>
      <c r="BJ1686" s="18" t="s">
        <v>82</v>
      </c>
      <c r="BK1686" s="143">
        <f>ROUND(I1686*H1686,2)</f>
        <v>0</v>
      </c>
      <c r="BL1686" s="18" t="s">
        <v>220</v>
      </c>
      <c r="BM1686" s="142" t="s">
        <v>2245</v>
      </c>
    </row>
    <row r="1687" spans="2:65" s="1" customFormat="1" ht="24.2" customHeight="1">
      <c r="B1687" s="33"/>
      <c r="C1687" s="131" t="s">
        <v>1586</v>
      </c>
      <c r="D1687" s="131" t="s">
        <v>174</v>
      </c>
      <c r="E1687" s="132" t="s">
        <v>2246</v>
      </c>
      <c r="F1687" s="133" t="s">
        <v>2247</v>
      </c>
      <c r="G1687" s="134" t="s">
        <v>460</v>
      </c>
      <c r="H1687" s="135">
        <v>2</v>
      </c>
      <c r="I1687" s="136"/>
      <c r="J1687" s="137">
        <f>ROUND(I1687*H1687,2)</f>
        <v>0</v>
      </c>
      <c r="K1687" s="133" t="s">
        <v>178</v>
      </c>
      <c r="L1687" s="33"/>
      <c r="M1687" s="138" t="s">
        <v>19</v>
      </c>
      <c r="N1687" s="139" t="s">
        <v>46</v>
      </c>
      <c r="P1687" s="140">
        <f>O1687*H1687</f>
        <v>0</v>
      </c>
      <c r="Q1687" s="140">
        <v>0</v>
      </c>
      <c r="R1687" s="140">
        <f>Q1687*H1687</f>
        <v>0</v>
      </c>
      <c r="S1687" s="140">
        <v>0</v>
      </c>
      <c r="T1687" s="140">
        <f>S1687*H1687</f>
        <v>0</v>
      </c>
      <c r="U1687" s="141" t="s">
        <v>19</v>
      </c>
      <c r="AR1687" s="142" t="s">
        <v>220</v>
      </c>
      <c r="AT1687" s="142" t="s">
        <v>174</v>
      </c>
      <c r="AU1687" s="142" t="s">
        <v>84</v>
      </c>
      <c r="AY1687" s="18" t="s">
        <v>172</v>
      </c>
      <c r="BE1687" s="143">
        <f>IF(N1687="základní",J1687,0)</f>
        <v>0</v>
      </c>
      <c r="BF1687" s="143">
        <f>IF(N1687="snížená",J1687,0)</f>
        <v>0</v>
      </c>
      <c r="BG1687" s="143">
        <f>IF(N1687="zákl. přenesená",J1687,0)</f>
        <v>0</v>
      </c>
      <c r="BH1687" s="143">
        <f>IF(N1687="sníž. přenesená",J1687,0)</f>
        <v>0</v>
      </c>
      <c r="BI1687" s="143">
        <f>IF(N1687="nulová",J1687,0)</f>
        <v>0</v>
      </c>
      <c r="BJ1687" s="18" t="s">
        <v>82</v>
      </c>
      <c r="BK1687" s="143">
        <f>ROUND(I1687*H1687,2)</f>
        <v>0</v>
      </c>
      <c r="BL1687" s="18" t="s">
        <v>220</v>
      </c>
      <c r="BM1687" s="142" t="s">
        <v>2248</v>
      </c>
    </row>
    <row r="1688" spans="2:65" s="1" customFormat="1">
      <c r="B1688" s="33"/>
      <c r="D1688" s="144" t="s">
        <v>180</v>
      </c>
      <c r="F1688" s="145" t="s">
        <v>2249</v>
      </c>
      <c r="I1688" s="146"/>
      <c r="L1688" s="33"/>
      <c r="M1688" s="147"/>
      <c r="U1688" s="54"/>
      <c r="AT1688" s="18" t="s">
        <v>180</v>
      </c>
      <c r="AU1688" s="18" t="s">
        <v>84</v>
      </c>
    </row>
    <row r="1689" spans="2:65" s="13" customFormat="1">
      <c r="B1689" s="155"/>
      <c r="D1689" s="149" t="s">
        <v>182</v>
      </c>
      <c r="E1689" s="156" t="s">
        <v>19</v>
      </c>
      <c r="F1689" s="157" t="s">
        <v>84</v>
      </c>
      <c r="H1689" s="158">
        <v>2</v>
      </c>
      <c r="I1689" s="159"/>
      <c r="L1689" s="155"/>
      <c r="M1689" s="160"/>
      <c r="U1689" s="161"/>
      <c r="AT1689" s="156" t="s">
        <v>182</v>
      </c>
      <c r="AU1689" s="156" t="s">
        <v>84</v>
      </c>
      <c r="AV1689" s="13" t="s">
        <v>84</v>
      </c>
      <c r="AW1689" s="13" t="s">
        <v>37</v>
      </c>
      <c r="AX1689" s="13" t="s">
        <v>75</v>
      </c>
      <c r="AY1689" s="156" t="s">
        <v>172</v>
      </c>
    </row>
    <row r="1690" spans="2:65" s="14" customFormat="1">
      <c r="B1690" s="162"/>
      <c r="D1690" s="149" t="s">
        <v>182</v>
      </c>
      <c r="E1690" s="163" t="s">
        <v>19</v>
      </c>
      <c r="F1690" s="164" t="s">
        <v>185</v>
      </c>
      <c r="H1690" s="165">
        <v>2</v>
      </c>
      <c r="I1690" s="166"/>
      <c r="L1690" s="162"/>
      <c r="M1690" s="167"/>
      <c r="U1690" s="168"/>
      <c r="AT1690" s="163" t="s">
        <v>182</v>
      </c>
      <c r="AU1690" s="163" t="s">
        <v>84</v>
      </c>
      <c r="AV1690" s="14" t="s">
        <v>179</v>
      </c>
      <c r="AW1690" s="14" t="s">
        <v>37</v>
      </c>
      <c r="AX1690" s="14" t="s">
        <v>82</v>
      </c>
      <c r="AY1690" s="163" t="s">
        <v>172</v>
      </c>
    </row>
    <row r="1691" spans="2:65" s="1" customFormat="1" ht="24.2" customHeight="1">
      <c r="B1691" s="33"/>
      <c r="C1691" s="179" t="s">
        <v>2250</v>
      </c>
      <c r="D1691" s="179" t="s">
        <v>836</v>
      </c>
      <c r="E1691" s="180" t="s">
        <v>2251</v>
      </c>
      <c r="F1691" s="181" t="s">
        <v>2252</v>
      </c>
      <c r="G1691" s="182" t="s">
        <v>460</v>
      </c>
      <c r="H1691" s="183">
        <v>1</v>
      </c>
      <c r="I1691" s="184"/>
      <c r="J1691" s="185">
        <f>ROUND(I1691*H1691,2)</f>
        <v>0</v>
      </c>
      <c r="K1691" s="181" t="s">
        <v>19</v>
      </c>
      <c r="L1691" s="186"/>
      <c r="M1691" s="187" t="s">
        <v>19</v>
      </c>
      <c r="N1691" s="188" t="s">
        <v>46</v>
      </c>
      <c r="P1691" s="140">
        <f>O1691*H1691</f>
        <v>0</v>
      </c>
      <c r="Q1691" s="140">
        <v>0</v>
      </c>
      <c r="R1691" s="140">
        <f>Q1691*H1691</f>
        <v>0</v>
      </c>
      <c r="S1691" s="140">
        <v>0</v>
      </c>
      <c r="T1691" s="140">
        <f>S1691*H1691</f>
        <v>0</v>
      </c>
      <c r="U1691" s="141" t="s">
        <v>19</v>
      </c>
      <c r="AR1691" s="142" t="s">
        <v>313</v>
      </c>
      <c r="AT1691" s="142" t="s">
        <v>836</v>
      </c>
      <c r="AU1691" s="142" t="s">
        <v>84</v>
      </c>
      <c r="AY1691" s="18" t="s">
        <v>172</v>
      </c>
      <c r="BE1691" s="143">
        <f>IF(N1691="základní",J1691,0)</f>
        <v>0</v>
      </c>
      <c r="BF1691" s="143">
        <f>IF(N1691="snížená",J1691,0)</f>
        <v>0</v>
      </c>
      <c r="BG1691" s="143">
        <f>IF(N1691="zákl. přenesená",J1691,0)</f>
        <v>0</v>
      </c>
      <c r="BH1691" s="143">
        <f>IF(N1691="sníž. přenesená",J1691,0)</f>
        <v>0</v>
      </c>
      <c r="BI1691" s="143">
        <f>IF(N1691="nulová",J1691,0)</f>
        <v>0</v>
      </c>
      <c r="BJ1691" s="18" t="s">
        <v>82</v>
      </c>
      <c r="BK1691" s="143">
        <f>ROUND(I1691*H1691,2)</f>
        <v>0</v>
      </c>
      <c r="BL1691" s="18" t="s">
        <v>220</v>
      </c>
      <c r="BM1691" s="142" t="s">
        <v>2253</v>
      </c>
    </row>
    <row r="1692" spans="2:65" s="1" customFormat="1">
      <c r="B1692" s="33"/>
      <c r="D1692" s="149" t="s">
        <v>943</v>
      </c>
      <c r="F1692" s="189" t="s">
        <v>2222</v>
      </c>
      <c r="I1692" s="146"/>
      <c r="L1692" s="33"/>
      <c r="M1692" s="147"/>
      <c r="U1692" s="54"/>
      <c r="AT1692" s="18" t="s">
        <v>943</v>
      </c>
      <c r="AU1692" s="18" t="s">
        <v>84</v>
      </c>
    </row>
    <row r="1693" spans="2:65" s="13" customFormat="1">
      <c r="B1693" s="155"/>
      <c r="D1693" s="149" t="s">
        <v>182</v>
      </c>
      <c r="E1693" s="156" t="s">
        <v>19</v>
      </c>
      <c r="F1693" s="157" t="s">
        <v>1543</v>
      </c>
      <c r="H1693" s="158">
        <v>1</v>
      </c>
      <c r="I1693" s="159"/>
      <c r="L1693" s="155"/>
      <c r="M1693" s="160"/>
      <c r="U1693" s="161"/>
      <c r="AT1693" s="156" t="s">
        <v>182</v>
      </c>
      <c r="AU1693" s="156" t="s">
        <v>84</v>
      </c>
      <c r="AV1693" s="13" t="s">
        <v>84</v>
      </c>
      <c r="AW1693" s="13" t="s">
        <v>37</v>
      </c>
      <c r="AX1693" s="13" t="s">
        <v>75</v>
      </c>
      <c r="AY1693" s="156" t="s">
        <v>172</v>
      </c>
    </row>
    <row r="1694" spans="2:65" s="14" customFormat="1">
      <c r="B1694" s="162"/>
      <c r="D1694" s="149" t="s">
        <v>182</v>
      </c>
      <c r="E1694" s="163" t="s">
        <v>19</v>
      </c>
      <c r="F1694" s="164" t="s">
        <v>185</v>
      </c>
      <c r="H1694" s="165">
        <v>1</v>
      </c>
      <c r="I1694" s="166"/>
      <c r="L1694" s="162"/>
      <c r="M1694" s="167"/>
      <c r="U1694" s="168"/>
      <c r="AT1694" s="163" t="s">
        <v>182</v>
      </c>
      <c r="AU1694" s="163" t="s">
        <v>84</v>
      </c>
      <c r="AV1694" s="14" t="s">
        <v>179</v>
      </c>
      <c r="AW1694" s="14" t="s">
        <v>37</v>
      </c>
      <c r="AX1694" s="14" t="s">
        <v>82</v>
      </c>
      <c r="AY1694" s="163" t="s">
        <v>172</v>
      </c>
    </row>
    <row r="1695" spans="2:65" s="1" customFormat="1" ht="24.2" customHeight="1">
      <c r="B1695" s="33"/>
      <c r="C1695" s="179" t="s">
        <v>1590</v>
      </c>
      <c r="D1695" s="179" t="s">
        <v>836</v>
      </c>
      <c r="E1695" s="180" t="s">
        <v>2254</v>
      </c>
      <c r="F1695" s="181" t="s">
        <v>2255</v>
      </c>
      <c r="G1695" s="182" t="s">
        <v>460</v>
      </c>
      <c r="H1695" s="183">
        <v>1</v>
      </c>
      <c r="I1695" s="184"/>
      <c r="J1695" s="185">
        <f>ROUND(I1695*H1695,2)</f>
        <v>0</v>
      </c>
      <c r="K1695" s="181" t="s">
        <v>19</v>
      </c>
      <c r="L1695" s="186"/>
      <c r="M1695" s="187" t="s">
        <v>19</v>
      </c>
      <c r="N1695" s="188" t="s">
        <v>46</v>
      </c>
      <c r="P1695" s="140">
        <f>O1695*H1695</f>
        <v>0</v>
      </c>
      <c r="Q1695" s="140">
        <v>0</v>
      </c>
      <c r="R1695" s="140">
        <f>Q1695*H1695</f>
        <v>0</v>
      </c>
      <c r="S1695" s="140">
        <v>0</v>
      </c>
      <c r="T1695" s="140">
        <f>S1695*H1695</f>
        <v>0</v>
      </c>
      <c r="U1695" s="141" t="s">
        <v>19</v>
      </c>
      <c r="AR1695" s="142" t="s">
        <v>313</v>
      </c>
      <c r="AT1695" s="142" t="s">
        <v>836</v>
      </c>
      <c r="AU1695" s="142" t="s">
        <v>84</v>
      </c>
      <c r="AY1695" s="18" t="s">
        <v>172</v>
      </c>
      <c r="BE1695" s="143">
        <f>IF(N1695="základní",J1695,0)</f>
        <v>0</v>
      </c>
      <c r="BF1695" s="143">
        <f>IF(N1695="snížená",J1695,0)</f>
        <v>0</v>
      </c>
      <c r="BG1695" s="143">
        <f>IF(N1695="zákl. přenesená",J1695,0)</f>
        <v>0</v>
      </c>
      <c r="BH1695" s="143">
        <f>IF(N1695="sníž. přenesená",J1695,0)</f>
        <v>0</v>
      </c>
      <c r="BI1695" s="143">
        <f>IF(N1695="nulová",J1695,0)</f>
        <v>0</v>
      </c>
      <c r="BJ1695" s="18" t="s">
        <v>82</v>
      </c>
      <c r="BK1695" s="143">
        <f>ROUND(I1695*H1695,2)</f>
        <v>0</v>
      </c>
      <c r="BL1695" s="18" t="s">
        <v>220</v>
      </c>
      <c r="BM1695" s="142" t="s">
        <v>2256</v>
      </c>
    </row>
    <row r="1696" spans="2:65" s="1" customFormat="1">
      <c r="B1696" s="33"/>
      <c r="D1696" s="149" t="s">
        <v>943</v>
      </c>
      <c r="F1696" s="189" t="s">
        <v>2222</v>
      </c>
      <c r="I1696" s="146"/>
      <c r="L1696" s="33"/>
      <c r="M1696" s="147"/>
      <c r="U1696" s="54"/>
      <c r="AT1696" s="18" t="s">
        <v>943</v>
      </c>
      <c r="AU1696" s="18" t="s">
        <v>84</v>
      </c>
    </row>
    <row r="1697" spans="2:65" s="13" customFormat="1">
      <c r="B1697" s="155"/>
      <c r="D1697" s="149" t="s">
        <v>182</v>
      </c>
      <c r="E1697" s="156" t="s">
        <v>19</v>
      </c>
      <c r="F1697" s="157" t="s">
        <v>1543</v>
      </c>
      <c r="H1697" s="158">
        <v>1</v>
      </c>
      <c r="I1697" s="159"/>
      <c r="L1697" s="155"/>
      <c r="M1697" s="160"/>
      <c r="U1697" s="161"/>
      <c r="AT1697" s="156" t="s">
        <v>182</v>
      </c>
      <c r="AU1697" s="156" t="s">
        <v>84</v>
      </c>
      <c r="AV1697" s="13" t="s">
        <v>84</v>
      </c>
      <c r="AW1697" s="13" t="s">
        <v>37</v>
      </c>
      <c r="AX1697" s="13" t="s">
        <v>75</v>
      </c>
      <c r="AY1697" s="156" t="s">
        <v>172</v>
      </c>
    </row>
    <row r="1698" spans="2:65" s="14" customFormat="1">
      <c r="B1698" s="162"/>
      <c r="D1698" s="149" t="s">
        <v>182</v>
      </c>
      <c r="E1698" s="163" t="s">
        <v>19</v>
      </c>
      <c r="F1698" s="164" t="s">
        <v>185</v>
      </c>
      <c r="H1698" s="165">
        <v>1</v>
      </c>
      <c r="I1698" s="166"/>
      <c r="L1698" s="162"/>
      <c r="M1698" s="167"/>
      <c r="U1698" s="168"/>
      <c r="AT1698" s="163" t="s">
        <v>182</v>
      </c>
      <c r="AU1698" s="163" t="s">
        <v>84</v>
      </c>
      <c r="AV1698" s="14" t="s">
        <v>179</v>
      </c>
      <c r="AW1698" s="14" t="s">
        <v>37</v>
      </c>
      <c r="AX1698" s="14" t="s">
        <v>82</v>
      </c>
      <c r="AY1698" s="163" t="s">
        <v>172</v>
      </c>
    </row>
    <row r="1699" spans="2:65" s="1" customFormat="1" ht="24.2" customHeight="1">
      <c r="B1699" s="33"/>
      <c r="C1699" s="131" t="s">
        <v>2257</v>
      </c>
      <c r="D1699" s="131" t="s">
        <v>174</v>
      </c>
      <c r="E1699" s="132" t="s">
        <v>2258</v>
      </c>
      <c r="F1699" s="133" t="s">
        <v>2259</v>
      </c>
      <c r="G1699" s="134" t="s">
        <v>460</v>
      </c>
      <c r="H1699" s="135">
        <v>8</v>
      </c>
      <c r="I1699" s="136"/>
      <c r="J1699" s="137">
        <f>ROUND(I1699*H1699,2)</f>
        <v>0</v>
      </c>
      <c r="K1699" s="133" t="s">
        <v>178</v>
      </c>
      <c r="L1699" s="33"/>
      <c r="M1699" s="138" t="s">
        <v>19</v>
      </c>
      <c r="N1699" s="139" t="s">
        <v>46</v>
      </c>
      <c r="P1699" s="140">
        <f>O1699*H1699</f>
        <v>0</v>
      </c>
      <c r="Q1699" s="140">
        <v>0</v>
      </c>
      <c r="R1699" s="140">
        <f>Q1699*H1699</f>
        <v>0</v>
      </c>
      <c r="S1699" s="140">
        <v>0</v>
      </c>
      <c r="T1699" s="140">
        <f>S1699*H1699</f>
        <v>0</v>
      </c>
      <c r="U1699" s="141" t="s">
        <v>19</v>
      </c>
      <c r="AR1699" s="142" t="s">
        <v>220</v>
      </c>
      <c r="AT1699" s="142" t="s">
        <v>174</v>
      </c>
      <c r="AU1699" s="142" t="s">
        <v>84</v>
      </c>
      <c r="AY1699" s="18" t="s">
        <v>172</v>
      </c>
      <c r="BE1699" s="143">
        <f>IF(N1699="základní",J1699,0)</f>
        <v>0</v>
      </c>
      <c r="BF1699" s="143">
        <f>IF(N1699="snížená",J1699,0)</f>
        <v>0</v>
      </c>
      <c r="BG1699" s="143">
        <f>IF(N1699="zákl. přenesená",J1699,0)</f>
        <v>0</v>
      </c>
      <c r="BH1699" s="143">
        <f>IF(N1699="sníž. přenesená",J1699,0)</f>
        <v>0</v>
      </c>
      <c r="BI1699" s="143">
        <f>IF(N1699="nulová",J1699,0)</f>
        <v>0</v>
      </c>
      <c r="BJ1699" s="18" t="s">
        <v>82</v>
      </c>
      <c r="BK1699" s="143">
        <f>ROUND(I1699*H1699,2)</f>
        <v>0</v>
      </c>
      <c r="BL1699" s="18" t="s">
        <v>220</v>
      </c>
      <c r="BM1699" s="142" t="s">
        <v>2260</v>
      </c>
    </row>
    <row r="1700" spans="2:65" s="1" customFormat="1">
      <c r="B1700" s="33"/>
      <c r="D1700" s="144" t="s">
        <v>180</v>
      </c>
      <c r="F1700" s="145" t="s">
        <v>2261</v>
      </c>
      <c r="I1700" s="146"/>
      <c r="L1700" s="33"/>
      <c r="M1700" s="147"/>
      <c r="U1700" s="54"/>
      <c r="AT1700" s="18" t="s">
        <v>180</v>
      </c>
      <c r="AU1700" s="18" t="s">
        <v>84</v>
      </c>
    </row>
    <row r="1701" spans="2:65" s="12" customFormat="1">
      <c r="B1701" s="148"/>
      <c r="D1701" s="149" t="s">
        <v>182</v>
      </c>
      <c r="E1701" s="150" t="s">
        <v>19</v>
      </c>
      <c r="F1701" s="151" t="s">
        <v>2262</v>
      </c>
      <c r="H1701" s="150" t="s">
        <v>19</v>
      </c>
      <c r="I1701" s="152"/>
      <c r="L1701" s="148"/>
      <c r="M1701" s="153"/>
      <c r="U1701" s="154"/>
      <c r="AT1701" s="150" t="s">
        <v>182</v>
      </c>
      <c r="AU1701" s="150" t="s">
        <v>84</v>
      </c>
      <c r="AV1701" s="12" t="s">
        <v>82</v>
      </c>
      <c r="AW1701" s="12" t="s">
        <v>37</v>
      </c>
      <c r="AX1701" s="12" t="s">
        <v>75</v>
      </c>
      <c r="AY1701" s="150" t="s">
        <v>172</v>
      </c>
    </row>
    <row r="1702" spans="2:65" s="13" customFormat="1">
      <c r="B1702" s="155"/>
      <c r="D1702" s="149" t="s">
        <v>182</v>
      </c>
      <c r="E1702" s="156" t="s">
        <v>19</v>
      </c>
      <c r="F1702" s="157" t="s">
        <v>82</v>
      </c>
      <c r="H1702" s="158">
        <v>1</v>
      </c>
      <c r="I1702" s="159"/>
      <c r="L1702" s="155"/>
      <c r="M1702" s="160"/>
      <c r="U1702" s="161"/>
      <c r="AT1702" s="156" t="s">
        <v>182</v>
      </c>
      <c r="AU1702" s="156" t="s">
        <v>84</v>
      </c>
      <c r="AV1702" s="13" t="s">
        <v>84</v>
      </c>
      <c r="AW1702" s="13" t="s">
        <v>37</v>
      </c>
      <c r="AX1702" s="13" t="s">
        <v>75</v>
      </c>
      <c r="AY1702" s="156" t="s">
        <v>172</v>
      </c>
    </row>
    <row r="1703" spans="2:65" s="12" customFormat="1">
      <c r="B1703" s="148"/>
      <c r="D1703" s="149" t="s">
        <v>182</v>
      </c>
      <c r="E1703" s="150" t="s">
        <v>19</v>
      </c>
      <c r="F1703" s="151" t="s">
        <v>2263</v>
      </c>
      <c r="H1703" s="150" t="s">
        <v>19</v>
      </c>
      <c r="I1703" s="152"/>
      <c r="L1703" s="148"/>
      <c r="M1703" s="153"/>
      <c r="U1703" s="154"/>
      <c r="AT1703" s="150" t="s">
        <v>182</v>
      </c>
      <c r="AU1703" s="150" t="s">
        <v>84</v>
      </c>
      <c r="AV1703" s="12" t="s">
        <v>82</v>
      </c>
      <c r="AW1703" s="12" t="s">
        <v>37</v>
      </c>
      <c r="AX1703" s="12" t="s">
        <v>75</v>
      </c>
      <c r="AY1703" s="150" t="s">
        <v>172</v>
      </c>
    </row>
    <row r="1704" spans="2:65" s="13" customFormat="1">
      <c r="B1704" s="155"/>
      <c r="D1704" s="149" t="s">
        <v>182</v>
      </c>
      <c r="E1704" s="156" t="s">
        <v>19</v>
      </c>
      <c r="F1704" s="157" t="s">
        <v>2264</v>
      </c>
      <c r="H1704" s="158">
        <v>7</v>
      </c>
      <c r="I1704" s="159"/>
      <c r="L1704" s="155"/>
      <c r="M1704" s="160"/>
      <c r="U1704" s="161"/>
      <c r="AT1704" s="156" t="s">
        <v>182</v>
      </c>
      <c r="AU1704" s="156" t="s">
        <v>84</v>
      </c>
      <c r="AV1704" s="13" t="s">
        <v>84</v>
      </c>
      <c r="AW1704" s="13" t="s">
        <v>37</v>
      </c>
      <c r="AX1704" s="13" t="s">
        <v>75</v>
      </c>
      <c r="AY1704" s="156" t="s">
        <v>172</v>
      </c>
    </row>
    <row r="1705" spans="2:65" s="14" customFormat="1">
      <c r="B1705" s="162"/>
      <c r="D1705" s="149" t="s">
        <v>182</v>
      </c>
      <c r="E1705" s="163" t="s">
        <v>19</v>
      </c>
      <c r="F1705" s="164" t="s">
        <v>185</v>
      </c>
      <c r="H1705" s="165">
        <v>8</v>
      </c>
      <c r="I1705" s="166"/>
      <c r="L1705" s="162"/>
      <c r="M1705" s="167"/>
      <c r="U1705" s="168"/>
      <c r="AT1705" s="163" t="s">
        <v>182</v>
      </c>
      <c r="AU1705" s="163" t="s">
        <v>84</v>
      </c>
      <c r="AV1705" s="14" t="s">
        <v>179</v>
      </c>
      <c r="AW1705" s="14" t="s">
        <v>37</v>
      </c>
      <c r="AX1705" s="14" t="s">
        <v>82</v>
      </c>
      <c r="AY1705" s="163" t="s">
        <v>172</v>
      </c>
    </row>
    <row r="1706" spans="2:65" s="1" customFormat="1" ht="24.2" customHeight="1">
      <c r="B1706" s="33"/>
      <c r="C1706" s="179" t="s">
        <v>1596</v>
      </c>
      <c r="D1706" s="179" t="s">
        <v>836</v>
      </c>
      <c r="E1706" s="180" t="s">
        <v>2265</v>
      </c>
      <c r="F1706" s="181" t="s">
        <v>2266</v>
      </c>
      <c r="G1706" s="182" t="s">
        <v>460</v>
      </c>
      <c r="H1706" s="183">
        <v>1</v>
      </c>
      <c r="I1706" s="184"/>
      <c r="J1706" s="185">
        <f>ROUND(I1706*H1706,2)</f>
        <v>0</v>
      </c>
      <c r="K1706" s="181" t="s">
        <v>19</v>
      </c>
      <c r="L1706" s="186"/>
      <c r="M1706" s="187" t="s">
        <v>19</v>
      </c>
      <c r="N1706" s="188" t="s">
        <v>46</v>
      </c>
      <c r="P1706" s="140">
        <f>O1706*H1706</f>
        <v>0</v>
      </c>
      <c r="Q1706" s="140">
        <v>0</v>
      </c>
      <c r="R1706" s="140">
        <f>Q1706*H1706</f>
        <v>0</v>
      </c>
      <c r="S1706" s="140">
        <v>0</v>
      </c>
      <c r="T1706" s="140">
        <f>S1706*H1706</f>
        <v>0</v>
      </c>
      <c r="U1706" s="141" t="s">
        <v>19</v>
      </c>
      <c r="AR1706" s="142" t="s">
        <v>313</v>
      </c>
      <c r="AT1706" s="142" t="s">
        <v>836</v>
      </c>
      <c r="AU1706" s="142" t="s">
        <v>84</v>
      </c>
      <c r="AY1706" s="18" t="s">
        <v>172</v>
      </c>
      <c r="BE1706" s="143">
        <f>IF(N1706="základní",J1706,0)</f>
        <v>0</v>
      </c>
      <c r="BF1706" s="143">
        <f>IF(N1706="snížená",J1706,0)</f>
        <v>0</v>
      </c>
      <c r="BG1706" s="143">
        <f>IF(N1706="zákl. přenesená",J1706,0)</f>
        <v>0</v>
      </c>
      <c r="BH1706" s="143">
        <f>IF(N1706="sníž. přenesená",J1706,0)</f>
        <v>0</v>
      </c>
      <c r="BI1706" s="143">
        <f>IF(N1706="nulová",J1706,0)</f>
        <v>0</v>
      </c>
      <c r="BJ1706" s="18" t="s">
        <v>82</v>
      </c>
      <c r="BK1706" s="143">
        <f>ROUND(I1706*H1706,2)</f>
        <v>0</v>
      </c>
      <c r="BL1706" s="18" t="s">
        <v>220</v>
      </c>
      <c r="BM1706" s="142" t="s">
        <v>2267</v>
      </c>
    </row>
    <row r="1707" spans="2:65" s="1" customFormat="1">
      <c r="B1707" s="33"/>
      <c r="D1707" s="149" t="s">
        <v>943</v>
      </c>
      <c r="F1707" s="189" t="s">
        <v>2222</v>
      </c>
      <c r="I1707" s="146"/>
      <c r="L1707" s="33"/>
      <c r="M1707" s="147"/>
      <c r="U1707" s="54"/>
      <c r="AT1707" s="18" t="s">
        <v>943</v>
      </c>
      <c r="AU1707" s="18" t="s">
        <v>84</v>
      </c>
    </row>
    <row r="1708" spans="2:65" s="13" customFormat="1">
      <c r="B1708" s="155"/>
      <c r="D1708" s="149" t="s">
        <v>182</v>
      </c>
      <c r="E1708" s="156" t="s">
        <v>19</v>
      </c>
      <c r="F1708" s="157" t="s">
        <v>1530</v>
      </c>
      <c r="H1708" s="158">
        <v>1</v>
      </c>
      <c r="I1708" s="159"/>
      <c r="L1708" s="155"/>
      <c r="M1708" s="160"/>
      <c r="U1708" s="161"/>
      <c r="AT1708" s="156" t="s">
        <v>182</v>
      </c>
      <c r="AU1708" s="156" t="s">
        <v>84</v>
      </c>
      <c r="AV1708" s="13" t="s">
        <v>84</v>
      </c>
      <c r="AW1708" s="13" t="s">
        <v>37</v>
      </c>
      <c r="AX1708" s="13" t="s">
        <v>75</v>
      </c>
      <c r="AY1708" s="156" t="s">
        <v>172</v>
      </c>
    </row>
    <row r="1709" spans="2:65" s="14" customFormat="1">
      <c r="B1709" s="162"/>
      <c r="D1709" s="149" t="s">
        <v>182</v>
      </c>
      <c r="E1709" s="163" t="s">
        <v>19</v>
      </c>
      <c r="F1709" s="164" t="s">
        <v>185</v>
      </c>
      <c r="H1709" s="165">
        <v>1</v>
      </c>
      <c r="I1709" s="166"/>
      <c r="L1709" s="162"/>
      <c r="M1709" s="167"/>
      <c r="U1709" s="168"/>
      <c r="AT1709" s="163" t="s">
        <v>182</v>
      </c>
      <c r="AU1709" s="163" t="s">
        <v>84</v>
      </c>
      <c r="AV1709" s="14" t="s">
        <v>179</v>
      </c>
      <c r="AW1709" s="14" t="s">
        <v>37</v>
      </c>
      <c r="AX1709" s="14" t="s">
        <v>82</v>
      </c>
      <c r="AY1709" s="163" t="s">
        <v>172</v>
      </c>
    </row>
    <row r="1710" spans="2:65" s="1" customFormat="1" ht="24.2" customHeight="1">
      <c r="B1710" s="33"/>
      <c r="C1710" s="179" t="s">
        <v>2268</v>
      </c>
      <c r="D1710" s="179" t="s">
        <v>836</v>
      </c>
      <c r="E1710" s="180" t="s">
        <v>2269</v>
      </c>
      <c r="F1710" s="181" t="s">
        <v>2270</v>
      </c>
      <c r="G1710" s="182" t="s">
        <v>460</v>
      </c>
      <c r="H1710" s="183">
        <v>5</v>
      </c>
      <c r="I1710" s="184"/>
      <c r="J1710" s="185">
        <f>ROUND(I1710*H1710,2)</f>
        <v>0</v>
      </c>
      <c r="K1710" s="181" t="s">
        <v>19</v>
      </c>
      <c r="L1710" s="186"/>
      <c r="M1710" s="187" t="s">
        <v>19</v>
      </c>
      <c r="N1710" s="188" t="s">
        <v>46</v>
      </c>
      <c r="P1710" s="140">
        <f>O1710*H1710</f>
        <v>0</v>
      </c>
      <c r="Q1710" s="140">
        <v>0</v>
      </c>
      <c r="R1710" s="140">
        <f>Q1710*H1710</f>
        <v>0</v>
      </c>
      <c r="S1710" s="140">
        <v>0</v>
      </c>
      <c r="T1710" s="140">
        <f>S1710*H1710</f>
        <v>0</v>
      </c>
      <c r="U1710" s="141" t="s">
        <v>19</v>
      </c>
      <c r="AR1710" s="142" t="s">
        <v>313</v>
      </c>
      <c r="AT1710" s="142" t="s">
        <v>836</v>
      </c>
      <c r="AU1710" s="142" t="s">
        <v>84</v>
      </c>
      <c r="AY1710" s="18" t="s">
        <v>172</v>
      </c>
      <c r="BE1710" s="143">
        <f>IF(N1710="základní",J1710,0)</f>
        <v>0</v>
      </c>
      <c r="BF1710" s="143">
        <f>IF(N1710="snížená",J1710,0)</f>
        <v>0</v>
      </c>
      <c r="BG1710" s="143">
        <f>IF(N1710="zákl. přenesená",J1710,0)</f>
        <v>0</v>
      </c>
      <c r="BH1710" s="143">
        <f>IF(N1710="sníž. přenesená",J1710,0)</f>
        <v>0</v>
      </c>
      <c r="BI1710" s="143">
        <f>IF(N1710="nulová",J1710,0)</f>
        <v>0</v>
      </c>
      <c r="BJ1710" s="18" t="s">
        <v>82</v>
      </c>
      <c r="BK1710" s="143">
        <f>ROUND(I1710*H1710,2)</f>
        <v>0</v>
      </c>
      <c r="BL1710" s="18" t="s">
        <v>220</v>
      </c>
      <c r="BM1710" s="142" t="s">
        <v>2271</v>
      </c>
    </row>
    <row r="1711" spans="2:65" s="1" customFormat="1">
      <c r="B1711" s="33"/>
      <c r="D1711" s="149" t="s">
        <v>943</v>
      </c>
      <c r="F1711" s="189" t="s">
        <v>2272</v>
      </c>
      <c r="I1711" s="146"/>
      <c r="L1711" s="33"/>
      <c r="M1711" s="147"/>
      <c r="U1711" s="54"/>
      <c r="AT1711" s="18" t="s">
        <v>943</v>
      </c>
      <c r="AU1711" s="18" t="s">
        <v>84</v>
      </c>
    </row>
    <row r="1712" spans="2:65" s="13" customFormat="1">
      <c r="B1712" s="155"/>
      <c r="D1712" s="149" t="s">
        <v>182</v>
      </c>
      <c r="E1712" s="156" t="s">
        <v>19</v>
      </c>
      <c r="F1712" s="157" t="s">
        <v>2273</v>
      </c>
      <c r="H1712" s="158">
        <v>5</v>
      </c>
      <c r="I1712" s="159"/>
      <c r="L1712" s="155"/>
      <c r="M1712" s="160"/>
      <c r="U1712" s="161"/>
      <c r="AT1712" s="156" t="s">
        <v>182</v>
      </c>
      <c r="AU1712" s="156" t="s">
        <v>84</v>
      </c>
      <c r="AV1712" s="13" t="s">
        <v>84</v>
      </c>
      <c r="AW1712" s="13" t="s">
        <v>37</v>
      </c>
      <c r="AX1712" s="13" t="s">
        <v>75</v>
      </c>
      <c r="AY1712" s="156" t="s">
        <v>172</v>
      </c>
    </row>
    <row r="1713" spans="2:65" s="14" customFormat="1">
      <c r="B1713" s="162"/>
      <c r="D1713" s="149" t="s">
        <v>182</v>
      </c>
      <c r="E1713" s="163" t="s">
        <v>19</v>
      </c>
      <c r="F1713" s="164" t="s">
        <v>185</v>
      </c>
      <c r="H1713" s="165">
        <v>5</v>
      </c>
      <c r="I1713" s="166"/>
      <c r="L1713" s="162"/>
      <c r="M1713" s="167"/>
      <c r="U1713" s="168"/>
      <c r="AT1713" s="163" t="s">
        <v>182</v>
      </c>
      <c r="AU1713" s="163" t="s">
        <v>84</v>
      </c>
      <c r="AV1713" s="14" t="s">
        <v>179</v>
      </c>
      <c r="AW1713" s="14" t="s">
        <v>37</v>
      </c>
      <c r="AX1713" s="14" t="s">
        <v>82</v>
      </c>
      <c r="AY1713" s="163" t="s">
        <v>172</v>
      </c>
    </row>
    <row r="1714" spans="2:65" s="1" customFormat="1" ht="24.2" customHeight="1">
      <c r="B1714" s="33"/>
      <c r="C1714" s="179" t="s">
        <v>1601</v>
      </c>
      <c r="D1714" s="179" t="s">
        <v>836</v>
      </c>
      <c r="E1714" s="180" t="s">
        <v>2274</v>
      </c>
      <c r="F1714" s="181" t="s">
        <v>2275</v>
      </c>
      <c r="G1714" s="182" t="s">
        <v>460</v>
      </c>
      <c r="H1714" s="183">
        <v>2</v>
      </c>
      <c r="I1714" s="184"/>
      <c r="J1714" s="185">
        <f>ROUND(I1714*H1714,2)</f>
        <v>0</v>
      </c>
      <c r="K1714" s="181" t="s">
        <v>19</v>
      </c>
      <c r="L1714" s="186"/>
      <c r="M1714" s="187" t="s">
        <v>19</v>
      </c>
      <c r="N1714" s="188" t="s">
        <v>46</v>
      </c>
      <c r="P1714" s="140">
        <f>O1714*H1714</f>
        <v>0</v>
      </c>
      <c r="Q1714" s="140">
        <v>0</v>
      </c>
      <c r="R1714" s="140">
        <f>Q1714*H1714</f>
        <v>0</v>
      </c>
      <c r="S1714" s="140">
        <v>0</v>
      </c>
      <c r="T1714" s="140">
        <f>S1714*H1714</f>
        <v>0</v>
      </c>
      <c r="U1714" s="141" t="s">
        <v>19</v>
      </c>
      <c r="AR1714" s="142" t="s">
        <v>313</v>
      </c>
      <c r="AT1714" s="142" t="s">
        <v>836</v>
      </c>
      <c r="AU1714" s="142" t="s">
        <v>84</v>
      </c>
      <c r="AY1714" s="18" t="s">
        <v>172</v>
      </c>
      <c r="BE1714" s="143">
        <f>IF(N1714="základní",J1714,0)</f>
        <v>0</v>
      </c>
      <c r="BF1714" s="143">
        <f>IF(N1714="snížená",J1714,0)</f>
        <v>0</v>
      </c>
      <c r="BG1714" s="143">
        <f>IF(N1714="zákl. přenesená",J1714,0)</f>
        <v>0</v>
      </c>
      <c r="BH1714" s="143">
        <f>IF(N1714="sníž. přenesená",J1714,0)</f>
        <v>0</v>
      </c>
      <c r="BI1714" s="143">
        <f>IF(N1714="nulová",J1714,0)</f>
        <v>0</v>
      </c>
      <c r="BJ1714" s="18" t="s">
        <v>82</v>
      </c>
      <c r="BK1714" s="143">
        <f>ROUND(I1714*H1714,2)</f>
        <v>0</v>
      </c>
      <c r="BL1714" s="18" t="s">
        <v>220</v>
      </c>
      <c r="BM1714" s="142" t="s">
        <v>2276</v>
      </c>
    </row>
    <row r="1715" spans="2:65" s="1" customFormat="1">
      <c r="B1715" s="33"/>
      <c r="D1715" s="149" t="s">
        <v>943</v>
      </c>
      <c r="F1715" s="189" t="s">
        <v>2277</v>
      </c>
      <c r="I1715" s="146"/>
      <c r="L1715" s="33"/>
      <c r="M1715" s="147"/>
      <c r="U1715" s="54"/>
      <c r="AT1715" s="18" t="s">
        <v>943</v>
      </c>
      <c r="AU1715" s="18" t="s">
        <v>84</v>
      </c>
    </row>
    <row r="1716" spans="2:65" s="13" customFormat="1">
      <c r="B1716" s="155"/>
      <c r="D1716" s="149" t="s">
        <v>182</v>
      </c>
      <c r="E1716" s="156" t="s">
        <v>19</v>
      </c>
      <c r="F1716" s="157" t="s">
        <v>1543</v>
      </c>
      <c r="H1716" s="158">
        <v>1</v>
      </c>
      <c r="I1716" s="159"/>
      <c r="L1716" s="155"/>
      <c r="M1716" s="160"/>
      <c r="U1716" s="161"/>
      <c r="AT1716" s="156" t="s">
        <v>182</v>
      </c>
      <c r="AU1716" s="156" t="s">
        <v>84</v>
      </c>
      <c r="AV1716" s="13" t="s">
        <v>84</v>
      </c>
      <c r="AW1716" s="13" t="s">
        <v>37</v>
      </c>
      <c r="AX1716" s="13" t="s">
        <v>75</v>
      </c>
      <c r="AY1716" s="156" t="s">
        <v>172</v>
      </c>
    </row>
    <row r="1717" spans="2:65" s="13" customFormat="1">
      <c r="B1717" s="155"/>
      <c r="D1717" s="149" t="s">
        <v>182</v>
      </c>
      <c r="E1717" s="156" t="s">
        <v>19</v>
      </c>
      <c r="F1717" s="157" t="s">
        <v>1530</v>
      </c>
      <c r="H1717" s="158">
        <v>1</v>
      </c>
      <c r="I1717" s="159"/>
      <c r="L1717" s="155"/>
      <c r="M1717" s="160"/>
      <c r="U1717" s="161"/>
      <c r="AT1717" s="156" t="s">
        <v>182</v>
      </c>
      <c r="AU1717" s="156" t="s">
        <v>84</v>
      </c>
      <c r="AV1717" s="13" t="s">
        <v>84</v>
      </c>
      <c r="AW1717" s="13" t="s">
        <v>37</v>
      </c>
      <c r="AX1717" s="13" t="s">
        <v>75</v>
      </c>
      <c r="AY1717" s="156" t="s">
        <v>172</v>
      </c>
    </row>
    <row r="1718" spans="2:65" s="14" customFormat="1">
      <c r="B1718" s="162"/>
      <c r="D1718" s="149" t="s">
        <v>182</v>
      </c>
      <c r="E1718" s="163" t="s">
        <v>19</v>
      </c>
      <c r="F1718" s="164" t="s">
        <v>185</v>
      </c>
      <c r="H1718" s="165">
        <v>2</v>
      </c>
      <c r="I1718" s="166"/>
      <c r="L1718" s="162"/>
      <c r="M1718" s="167"/>
      <c r="U1718" s="168"/>
      <c r="AT1718" s="163" t="s">
        <v>182</v>
      </c>
      <c r="AU1718" s="163" t="s">
        <v>84</v>
      </c>
      <c r="AV1718" s="14" t="s">
        <v>179</v>
      </c>
      <c r="AW1718" s="14" t="s">
        <v>37</v>
      </c>
      <c r="AX1718" s="14" t="s">
        <v>82</v>
      </c>
      <c r="AY1718" s="163" t="s">
        <v>172</v>
      </c>
    </row>
    <row r="1719" spans="2:65" s="1" customFormat="1" ht="24.2" customHeight="1">
      <c r="B1719" s="33"/>
      <c r="C1719" s="131" t="s">
        <v>2278</v>
      </c>
      <c r="D1719" s="131" t="s">
        <v>174</v>
      </c>
      <c r="E1719" s="132" t="s">
        <v>2279</v>
      </c>
      <c r="F1719" s="133" t="s">
        <v>2280</v>
      </c>
      <c r="G1719" s="134" t="s">
        <v>460</v>
      </c>
      <c r="H1719" s="135">
        <v>1</v>
      </c>
      <c r="I1719" s="136"/>
      <c r="J1719" s="137">
        <f>ROUND(I1719*H1719,2)</f>
        <v>0</v>
      </c>
      <c r="K1719" s="133" t="s">
        <v>178</v>
      </c>
      <c r="L1719" s="33"/>
      <c r="M1719" s="138" t="s">
        <v>19</v>
      </c>
      <c r="N1719" s="139" t="s">
        <v>46</v>
      </c>
      <c r="P1719" s="140">
        <f>O1719*H1719</f>
        <v>0</v>
      </c>
      <c r="Q1719" s="140">
        <v>0</v>
      </c>
      <c r="R1719" s="140">
        <f>Q1719*H1719</f>
        <v>0</v>
      </c>
      <c r="S1719" s="140">
        <v>0</v>
      </c>
      <c r="T1719" s="140">
        <f>S1719*H1719</f>
        <v>0</v>
      </c>
      <c r="U1719" s="141" t="s">
        <v>19</v>
      </c>
      <c r="AR1719" s="142" t="s">
        <v>220</v>
      </c>
      <c r="AT1719" s="142" t="s">
        <v>174</v>
      </c>
      <c r="AU1719" s="142" t="s">
        <v>84</v>
      </c>
      <c r="AY1719" s="18" t="s">
        <v>172</v>
      </c>
      <c r="BE1719" s="143">
        <f>IF(N1719="základní",J1719,0)</f>
        <v>0</v>
      </c>
      <c r="BF1719" s="143">
        <f>IF(N1719="snížená",J1719,0)</f>
        <v>0</v>
      </c>
      <c r="BG1719" s="143">
        <f>IF(N1719="zákl. přenesená",J1719,0)</f>
        <v>0</v>
      </c>
      <c r="BH1719" s="143">
        <f>IF(N1719="sníž. přenesená",J1719,0)</f>
        <v>0</v>
      </c>
      <c r="BI1719" s="143">
        <f>IF(N1719="nulová",J1719,0)</f>
        <v>0</v>
      </c>
      <c r="BJ1719" s="18" t="s">
        <v>82</v>
      </c>
      <c r="BK1719" s="143">
        <f>ROUND(I1719*H1719,2)</f>
        <v>0</v>
      </c>
      <c r="BL1719" s="18" t="s">
        <v>220</v>
      </c>
      <c r="BM1719" s="142" t="s">
        <v>2281</v>
      </c>
    </row>
    <row r="1720" spans="2:65" s="1" customFormat="1">
      <c r="B1720" s="33"/>
      <c r="D1720" s="144" t="s">
        <v>180</v>
      </c>
      <c r="F1720" s="145" t="s">
        <v>2282</v>
      </c>
      <c r="I1720" s="146"/>
      <c r="L1720" s="33"/>
      <c r="M1720" s="147"/>
      <c r="U1720" s="54"/>
      <c r="AT1720" s="18" t="s">
        <v>180</v>
      </c>
      <c r="AU1720" s="18" t="s">
        <v>84</v>
      </c>
    </row>
    <row r="1721" spans="2:65" s="13" customFormat="1">
      <c r="B1721" s="155"/>
      <c r="D1721" s="149" t="s">
        <v>182</v>
      </c>
      <c r="E1721" s="156" t="s">
        <v>19</v>
      </c>
      <c r="F1721" s="157" t="s">
        <v>1538</v>
      </c>
      <c r="H1721" s="158">
        <v>1</v>
      </c>
      <c r="I1721" s="159"/>
      <c r="L1721" s="155"/>
      <c r="M1721" s="160"/>
      <c r="U1721" s="161"/>
      <c r="AT1721" s="156" t="s">
        <v>182</v>
      </c>
      <c r="AU1721" s="156" t="s">
        <v>84</v>
      </c>
      <c r="AV1721" s="13" t="s">
        <v>84</v>
      </c>
      <c r="AW1721" s="13" t="s">
        <v>37</v>
      </c>
      <c r="AX1721" s="13" t="s">
        <v>75</v>
      </c>
      <c r="AY1721" s="156" t="s">
        <v>172</v>
      </c>
    </row>
    <row r="1722" spans="2:65" s="14" customFormat="1">
      <c r="B1722" s="162"/>
      <c r="D1722" s="149" t="s">
        <v>182</v>
      </c>
      <c r="E1722" s="163" t="s">
        <v>19</v>
      </c>
      <c r="F1722" s="164" t="s">
        <v>185</v>
      </c>
      <c r="H1722" s="165">
        <v>1</v>
      </c>
      <c r="I1722" s="166"/>
      <c r="L1722" s="162"/>
      <c r="M1722" s="167"/>
      <c r="U1722" s="168"/>
      <c r="AT1722" s="163" t="s">
        <v>182</v>
      </c>
      <c r="AU1722" s="163" t="s">
        <v>84</v>
      </c>
      <c r="AV1722" s="14" t="s">
        <v>179</v>
      </c>
      <c r="AW1722" s="14" t="s">
        <v>37</v>
      </c>
      <c r="AX1722" s="14" t="s">
        <v>82</v>
      </c>
      <c r="AY1722" s="163" t="s">
        <v>172</v>
      </c>
    </row>
    <row r="1723" spans="2:65" s="1" customFormat="1" ht="24.2" customHeight="1">
      <c r="B1723" s="33"/>
      <c r="C1723" s="179" t="s">
        <v>1607</v>
      </c>
      <c r="D1723" s="179" t="s">
        <v>836</v>
      </c>
      <c r="E1723" s="180" t="s">
        <v>2283</v>
      </c>
      <c r="F1723" s="181" t="s">
        <v>2284</v>
      </c>
      <c r="G1723" s="182" t="s">
        <v>460</v>
      </c>
      <c r="H1723" s="183">
        <v>1</v>
      </c>
      <c r="I1723" s="184"/>
      <c r="J1723" s="185">
        <f>ROUND(I1723*H1723,2)</f>
        <v>0</v>
      </c>
      <c r="K1723" s="181" t="s">
        <v>19</v>
      </c>
      <c r="L1723" s="186"/>
      <c r="M1723" s="187" t="s">
        <v>19</v>
      </c>
      <c r="N1723" s="188" t="s">
        <v>46</v>
      </c>
      <c r="P1723" s="140">
        <f>O1723*H1723</f>
        <v>0</v>
      </c>
      <c r="Q1723" s="140">
        <v>0</v>
      </c>
      <c r="R1723" s="140">
        <f>Q1723*H1723</f>
        <v>0</v>
      </c>
      <c r="S1723" s="140">
        <v>0</v>
      </c>
      <c r="T1723" s="140">
        <f>S1723*H1723</f>
        <v>0</v>
      </c>
      <c r="U1723" s="141" t="s">
        <v>19</v>
      </c>
      <c r="AR1723" s="142" t="s">
        <v>313</v>
      </c>
      <c r="AT1723" s="142" t="s">
        <v>836</v>
      </c>
      <c r="AU1723" s="142" t="s">
        <v>84</v>
      </c>
      <c r="AY1723" s="18" t="s">
        <v>172</v>
      </c>
      <c r="BE1723" s="143">
        <f>IF(N1723="základní",J1723,0)</f>
        <v>0</v>
      </c>
      <c r="BF1723" s="143">
        <f>IF(N1723="snížená",J1723,0)</f>
        <v>0</v>
      </c>
      <c r="BG1723" s="143">
        <f>IF(N1723="zákl. přenesená",J1723,0)</f>
        <v>0</v>
      </c>
      <c r="BH1723" s="143">
        <f>IF(N1723="sníž. přenesená",J1723,0)</f>
        <v>0</v>
      </c>
      <c r="BI1723" s="143">
        <f>IF(N1723="nulová",J1723,0)</f>
        <v>0</v>
      </c>
      <c r="BJ1723" s="18" t="s">
        <v>82</v>
      </c>
      <c r="BK1723" s="143">
        <f>ROUND(I1723*H1723,2)</f>
        <v>0</v>
      </c>
      <c r="BL1723" s="18" t="s">
        <v>220</v>
      </c>
      <c r="BM1723" s="142" t="s">
        <v>2285</v>
      </c>
    </row>
    <row r="1724" spans="2:65" s="1" customFormat="1">
      <c r="B1724" s="33"/>
      <c r="D1724" s="149" t="s">
        <v>943</v>
      </c>
      <c r="F1724" s="189" t="s">
        <v>2286</v>
      </c>
      <c r="I1724" s="146"/>
      <c r="L1724" s="33"/>
      <c r="M1724" s="147"/>
      <c r="U1724" s="54"/>
      <c r="AT1724" s="18" t="s">
        <v>943</v>
      </c>
      <c r="AU1724" s="18" t="s">
        <v>84</v>
      </c>
    </row>
    <row r="1725" spans="2:65" s="13" customFormat="1">
      <c r="B1725" s="155"/>
      <c r="D1725" s="149" t="s">
        <v>182</v>
      </c>
      <c r="E1725" s="156" t="s">
        <v>19</v>
      </c>
      <c r="F1725" s="157" t="s">
        <v>1543</v>
      </c>
      <c r="H1725" s="158">
        <v>1</v>
      </c>
      <c r="I1725" s="159"/>
      <c r="L1725" s="155"/>
      <c r="M1725" s="160"/>
      <c r="U1725" s="161"/>
      <c r="AT1725" s="156" t="s">
        <v>182</v>
      </c>
      <c r="AU1725" s="156" t="s">
        <v>84</v>
      </c>
      <c r="AV1725" s="13" t="s">
        <v>84</v>
      </c>
      <c r="AW1725" s="13" t="s">
        <v>37</v>
      </c>
      <c r="AX1725" s="13" t="s">
        <v>75</v>
      </c>
      <c r="AY1725" s="156" t="s">
        <v>172</v>
      </c>
    </row>
    <row r="1726" spans="2:65" s="14" customFormat="1">
      <c r="B1726" s="162"/>
      <c r="D1726" s="149" t="s">
        <v>182</v>
      </c>
      <c r="E1726" s="163" t="s">
        <v>19</v>
      </c>
      <c r="F1726" s="164" t="s">
        <v>185</v>
      </c>
      <c r="H1726" s="165">
        <v>1</v>
      </c>
      <c r="I1726" s="166"/>
      <c r="L1726" s="162"/>
      <c r="M1726" s="167"/>
      <c r="U1726" s="168"/>
      <c r="AT1726" s="163" t="s">
        <v>182</v>
      </c>
      <c r="AU1726" s="163" t="s">
        <v>84</v>
      </c>
      <c r="AV1726" s="14" t="s">
        <v>179</v>
      </c>
      <c r="AW1726" s="14" t="s">
        <v>37</v>
      </c>
      <c r="AX1726" s="14" t="s">
        <v>82</v>
      </c>
      <c r="AY1726" s="163" t="s">
        <v>172</v>
      </c>
    </row>
    <row r="1727" spans="2:65" s="1" customFormat="1" ht="24.2" customHeight="1">
      <c r="B1727" s="33"/>
      <c r="C1727" s="131" t="s">
        <v>2287</v>
      </c>
      <c r="D1727" s="131" t="s">
        <v>174</v>
      </c>
      <c r="E1727" s="132" t="s">
        <v>2288</v>
      </c>
      <c r="F1727" s="133" t="s">
        <v>2289</v>
      </c>
      <c r="G1727" s="134" t="s">
        <v>460</v>
      </c>
      <c r="H1727" s="135">
        <v>3</v>
      </c>
      <c r="I1727" s="136"/>
      <c r="J1727" s="137">
        <f>ROUND(I1727*H1727,2)</f>
        <v>0</v>
      </c>
      <c r="K1727" s="133" t="s">
        <v>178</v>
      </c>
      <c r="L1727" s="33"/>
      <c r="M1727" s="138" t="s">
        <v>19</v>
      </c>
      <c r="N1727" s="139" t="s">
        <v>46</v>
      </c>
      <c r="P1727" s="140">
        <f>O1727*H1727</f>
        <v>0</v>
      </c>
      <c r="Q1727" s="140">
        <v>0</v>
      </c>
      <c r="R1727" s="140">
        <f>Q1727*H1727</f>
        <v>0</v>
      </c>
      <c r="S1727" s="140">
        <v>0</v>
      </c>
      <c r="T1727" s="140">
        <f>S1727*H1727</f>
        <v>0</v>
      </c>
      <c r="U1727" s="141" t="s">
        <v>19</v>
      </c>
      <c r="AR1727" s="142" t="s">
        <v>220</v>
      </c>
      <c r="AT1727" s="142" t="s">
        <v>174</v>
      </c>
      <c r="AU1727" s="142" t="s">
        <v>84</v>
      </c>
      <c r="AY1727" s="18" t="s">
        <v>172</v>
      </c>
      <c r="BE1727" s="143">
        <f>IF(N1727="základní",J1727,0)</f>
        <v>0</v>
      </c>
      <c r="BF1727" s="143">
        <f>IF(N1727="snížená",J1727,0)</f>
        <v>0</v>
      </c>
      <c r="BG1727" s="143">
        <f>IF(N1727="zákl. přenesená",J1727,0)</f>
        <v>0</v>
      </c>
      <c r="BH1727" s="143">
        <f>IF(N1727="sníž. přenesená",J1727,0)</f>
        <v>0</v>
      </c>
      <c r="BI1727" s="143">
        <f>IF(N1727="nulová",J1727,0)</f>
        <v>0</v>
      </c>
      <c r="BJ1727" s="18" t="s">
        <v>82</v>
      </c>
      <c r="BK1727" s="143">
        <f>ROUND(I1727*H1727,2)</f>
        <v>0</v>
      </c>
      <c r="BL1727" s="18" t="s">
        <v>220</v>
      </c>
      <c r="BM1727" s="142" t="s">
        <v>2290</v>
      </c>
    </row>
    <row r="1728" spans="2:65" s="1" customFormat="1">
      <c r="B1728" s="33"/>
      <c r="D1728" s="144" t="s">
        <v>180</v>
      </c>
      <c r="F1728" s="145" t="s">
        <v>2291</v>
      </c>
      <c r="I1728" s="146"/>
      <c r="L1728" s="33"/>
      <c r="M1728" s="147"/>
      <c r="U1728" s="54"/>
      <c r="AT1728" s="18" t="s">
        <v>180</v>
      </c>
      <c r="AU1728" s="18" t="s">
        <v>84</v>
      </c>
    </row>
    <row r="1729" spans="2:65" s="13" customFormat="1">
      <c r="B1729" s="155"/>
      <c r="D1729" s="149" t="s">
        <v>182</v>
      </c>
      <c r="E1729" s="156" t="s">
        <v>19</v>
      </c>
      <c r="F1729" s="157" t="s">
        <v>2292</v>
      </c>
      <c r="H1729" s="158">
        <v>3</v>
      </c>
      <c r="I1729" s="159"/>
      <c r="L1729" s="155"/>
      <c r="M1729" s="160"/>
      <c r="U1729" s="161"/>
      <c r="AT1729" s="156" t="s">
        <v>182</v>
      </c>
      <c r="AU1729" s="156" t="s">
        <v>84</v>
      </c>
      <c r="AV1729" s="13" t="s">
        <v>84</v>
      </c>
      <c r="AW1729" s="13" t="s">
        <v>37</v>
      </c>
      <c r="AX1729" s="13" t="s">
        <v>75</v>
      </c>
      <c r="AY1729" s="156" t="s">
        <v>172</v>
      </c>
    </row>
    <row r="1730" spans="2:65" s="14" customFormat="1">
      <c r="B1730" s="162"/>
      <c r="D1730" s="149" t="s">
        <v>182</v>
      </c>
      <c r="E1730" s="163" t="s">
        <v>19</v>
      </c>
      <c r="F1730" s="164" t="s">
        <v>185</v>
      </c>
      <c r="H1730" s="165">
        <v>3</v>
      </c>
      <c r="I1730" s="166"/>
      <c r="L1730" s="162"/>
      <c r="M1730" s="167"/>
      <c r="U1730" s="168"/>
      <c r="AT1730" s="163" t="s">
        <v>182</v>
      </c>
      <c r="AU1730" s="163" t="s">
        <v>84</v>
      </c>
      <c r="AV1730" s="14" t="s">
        <v>179</v>
      </c>
      <c r="AW1730" s="14" t="s">
        <v>37</v>
      </c>
      <c r="AX1730" s="14" t="s">
        <v>82</v>
      </c>
      <c r="AY1730" s="163" t="s">
        <v>172</v>
      </c>
    </row>
    <row r="1731" spans="2:65" s="1" customFormat="1" ht="16.5" customHeight="1">
      <c r="B1731" s="33"/>
      <c r="C1731" s="179" t="s">
        <v>1616</v>
      </c>
      <c r="D1731" s="179" t="s">
        <v>836</v>
      </c>
      <c r="E1731" s="180" t="s">
        <v>2293</v>
      </c>
      <c r="F1731" s="181" t="s">
        <v>2294</v>
      </c>
      <c r="G1731" s="182" t="s">
        <v>177</v>
      </c>
      <c r="H1731" s="183">
        <v>9.3390000000000004</v>
      </c>
      <c r="I1731" s="184"/>
      <c r="J1731" s="185">
        <f>ROUND(I1731*H1731,2)</f>
        <v>0</v>
      </c>
      <c r="K1731" s="181" t="s">
        <v>19</v>
      </c>
      <c r="L1731" s="186"/>
      <c r="M1731" s="187" t="s">
        <v>19</v>
      </c>
      <c r="N1731" s="188" t="s">
        <v>46</v>
      </c>
      <c r="P1731" s="140">
        <f>O1731*H1731</f>
        <v>0</v>
      </c>
      <c r="Q1731" s="140">
        <v>0</v>
      </c>
      <c r="R1731" s="140">
        <f>Q1731*H1731</f>
        <v>0</v>
      </c>
      <c r="S1731" s="140">
        <v>0</v>
      </c>
      <c r="T1731" s="140">
        <f>S1731*H1731</f>
        <v>0</v>
      </c>
      <c r="U1731" s="141" t="s">
        <v>19</v>
      </c>
      <c r="AR1731" s="142" t="s">
        <v>313</v>
      </c>
      <c r="AT1731" s="142" t="s">
        <v>836</v>
      </c>
      <c r="AU1731" s="142" t="s">
        <v>84</v>
      </c>
      <c r="AY1731" s="18" t="s">
        <v>172</v>
      </c>
      <c r="BE1731" s="143">
        <f>IF(N1731="základní",J1731,0)</f>
        <v>0</v>
      </c>
      <c r="BF1731" s="143">
        <f>IF(N1731="snížená",J1731,0)</f>
        <v>0</v>
      </c>
      <c r="BG1731" s="143">
        <f>IF(N1731="zákl. přenesená",J1731,0)</f>
        <v>0</v>
      </c>
      <c r="BH1731" s="143">
        <f>IF(N1731="sníž. přenesená",J1731,0)</f>
        <v>0</v>
      </c>
      <c r="BI1731" s="143">
        <f>IF(N1731="nulová",J1731,0)</f>
        <v>0</v>
      </c>
      <c r="BJ1731" s="18" t="s">
        <v>82</v>
      </c>
      <c r="BK1731" s="143">
        <f>ROUND(I1731*H1731,2)</f>
        <v>0</v>
      </c>
      <c r="BL1731" s="18" t="s">
        <v>220</v>
      </c>
      <c r="BM1731" s="142" t="s">
        <v>2295</v>
      </c>
    </row>
    <row r="1732" spans="2:65" s="1" customFormat="1">
      <c r="B1732" s="33"/>
      <c r="D1732" s="149" t="s">
        <v>943</v>
      </c>
      <c r="F1732" s="189" t="s">
        <v>2296</v>
      </c>
      <c r="I1732" s="146"/>
      <c r="L1732" s="33"/>
      <c r="M1732" s="147"/>
      <c r="U1732" s="54"/>
      <c r="AT1732" s="18" t="s">
        <v>943</v>
      </c>
      <c r="AU1732" s="18" t="s">
        <v>84</v>
      </c>
    </row>
    <row r="1733" spans="2:65" s="13" customFormat="1">
      <c r="B1733" s="155"/>
      <c r="D1733" s="149" t="s">
        <v>182</v>
      </c>
      <c r="E1733" s="156" t="s">
        <v>19</v>
      </c>
      <c r="F1733" s="157" t="s">
        <v>2297</v>
      </c>
      <c r="H1733" s="158">
        <v>6.226</v>
      </c>
      <c r="I1733" s="159"/>
      <c r="L1733" s="155"/>
      <c r="M1733" s="160"/>
      <c r="U1733" s="161"/>
      <c r="AT1733" s="156" t="s">
        <v>182</v>
      </c>
      <c r="AU1733" s="156" t="s">
        <v>84</v>
      </c>
      <c r="AV1733" s="13" t="s">
        <v>84</v>
      </c>
      <c r="AW1733" s="13" t="s">
        <v>37</v>
      </c>
      <c r="AX1733" s="13" t="s">
        <v>75</v>
      </c>
      <c r="AY1733" s="156" t="s">
        <v>172</v>
      </c>
    </row>
    <row r="1734" spans="2:65" s="13" customFormat="1">
      <c r="B1734" s="155"/>
      <c r="D1734" s="149" t="s">
        <v>182</v>
      </c>
      <c r="E1734" s="156" t="s">
        <v>19</v>
      </c>
      <c r="F1734" s="157" t="s">
        <v>2298</v>
      </c>
      <c r="H1734" s="158">
        <v>3.113</v>
      </c>
      <c r="I1734" s="159"/>
      <c r="L1734" s="155"/>
      <c r="M1734" s="160"/>
      <c r="U1734" s="161"/>
      <c r="AT1734" s="156" t="s">
        <v>182</v>
      </c>
      <c r="AU1734" s="156" t="s">
        <v>84</v>
      </c>
      <c r="AV1734" s="13" t="s">
        <v>84</v>
      </c>
      <c r="AW1734" s="13" t="s">
        <v>37</v>
      </c>
      <c r="AX1734" s="13" t="s">
        <v>75</v>
      </c>
      <c r="AY1734" s="156" t="s">
        <v>172</v>
      </c>
    </row>
    <row r="1735" spans="2:65" s="14" customFormat="1">
      <c r="B1735" s="162"/>
      <c r="D1735" s="149" t="s">
        <v>182</v>
      </c>
      <c r="E1735" s="163" t="s">
        <v>19</v>
      </c>
      <c r="F1735" s="164" t="s">
        <v>185</v>
      </c>
      <c r="H1735" s="165">
        <v>9.3390000000000004</v>
      </c>
      <c r="I1735" s="166"/>
      <c r="L1735" s="162"/>
      <c r="M1735" s="167"/>
      <c r="U1735" s="168"/>
      <c r="AT1735" s="163" t="s">
        <v>182</v>
      </c>
      <c r="AU1735" s="163" t="s">
        <v>84</v>
      </c>
      <c r="AV1735" s="14" t="s">
        <v>179</v>
      </c>
      <c r="AW1735" s="14" t="s">
        <v>37</v>
      </c>
      <c r="AX1735" s="14" t="s">
        <v>82</v>
      </c>
      <c r="AY1735" s="163" t="s">
        <v>172</v>
      </c>
    </row>
    <row r="1736" spans="2:65" s="1" customFormat="1" ht="16.5" customHeight="1">
      <c r="B1736" s="33"/>
      <c r="C1736" s="131" t="s">
        <v>2299</v>
      </c>
      <c r="D1736" s="131" t="s">
        <v>174</v>
      </c>
      <c r="E1736" s="132" t="s">
        <v>2300</v>
      </c>
      <c r="F1736" s="133" t="s">
        <v>2301</v>
      </c>
      <c r="G1736" s="134" t="s">
        <v>460</v>
      </c>
      <c r="H1736" s="135">
        <v>1</v>
      </c>
      <c r="I1736" s="136"/>
      <c r="J1736" s="137">
        <f>ROUND(I1736*H1736,2)</f>
        <v>0</v>
      </c>
      <c r="K1736" s="133" t="s">
        <v>19</v>
      </c>
      <c r="L1736" s="33"/>
      <c r="M1736" s="138" t="s">
        <v>19</v>
      </c>
      <c r="N1736" s="139" t="s">
        <v>46</v>
      </c>
      <c r="P1736" s="140">
        <f>O1736*H1736</f>
        <v>0</v>
      </c>
      <c r="Q1736" s="140">
        <v>0</v>
      </c>
      <c r="R1736" s="140">
        <f>Q1736*H1736</f>
        <v>0</v>
      </c>
      <c r="S1736" s="140">
        <v>0</v>
      </c>
      <c r="T1736" s="140">
        <f>S1736*H1736</f>
        <v>0</v>
      </c>
      <c r="U1736" s="141" t="s">
        <v>19</v>
      </c>
      <c r="AR1736" s="142" t="s">
        <v>220</v>
      </c>
      <c r="AT1736" s="142" t="s">
        <v>174</v>
      </c>
      <c r="AU1736" s="142" t="s">
        <v>84</v>
      </c>
      <c r="AY1736" s="18" t="s">
        <v>172</v>
      </c>
      <c r="BE1736" s="143">
        <f>IF(N1736="základní",J1736,0)</f>
        <v>0</v>
      </c>
      <c r="BF1736" s="143">
        <f>IF(N1736="snížená",J1736,0)</f>
        <v>0</v>
      </c>
      <c r="BG1736" s="143">
        <f>IF(N1736="zákl. přenesená",J1736,0)</f>
        <v>0</v>
      </c>
      <c r="BH1736" s="143">
        <f>IF(N1736="sníž. přenesená",J1736,0)</f>
        <v>0</v>
      </c>
      <c r="BI1736" s="143">
        <f>IF(N1736="nulová",J1736,0)</f>
        <v>0</v>
      </c>
      <c r="BJ1736" s="18" t="s">
        <v>82</v>
      </c>
      <c r="BK1736" s="143">
        <f>ROUND(I1736*H1736,2)</f>
        <v>0</v>
      </c>
      <c r="BL1736" s="18" t="s">
        <v>220</v>
      </c>
      <c r="BM1736" s="142" t="s">
        <v>2302</v>
      </c>
    </row>
    <row r="1737" spans="2:65" s="13" customFormat="1">
      <c r="B1737" s="155"/>
      <c r="D1737" s="149" t="s">
        <v>182</v>
      </c>
      <c r="E1737" s="156" t="s">
        <v>19</v>
      </c>
      <c r="F1737" s="157" t="s">
        <v>82</v>
      </c>
      <c r="H1737" s="158">
        <v>1</v>
      </c>
      <c r="I1737" s="159"/>
      <c r="L1737" s="155"/>
      <c r="M1737" s="160"/>
      <c r="U1737" s="161"/>
      <c r="AT1737" s="156" t="s">
        <v>182</v>
      </c>
      <c r="AU1737" s="156" t="s">
        <v>84</v>
      </c>
      <c r="AV1737" s="13" t="s">
        <v>84</v>
      </c>
      <c r="AW1737" s="13" t="s">
        <v>37</v>
      </c>
      <c r="AX1737" s="13" t="s">
        <v>75</v>
      </c>
      <c r="AY1737" s="156" t="s">
        <v>172</v>
      </c>
    </row>
    <row r="1738" spans="2:65" s="14" customFormat="1">
      <c r="B1738" s="162"/>
      <c r="D1738" s="149" t="s">
        <v>182</v>
      </c>
      <c r="E1738" s="163" t="s">
        <v>19</v>
      </c>
      <c r="F1738" s="164" t="s">
        <v>185</v>
      </c>
      <c r="H1738" s="165">
        <v>1</v>
      </c>
      <c r="I1738" s="166"/>
      <c r="L1738" s="162"/>
      <c r="M1738" s="167"/>
      <c r="U1738" s="168"/>
      <c r="AT1738" s="163" t="s">
        <v>182</v>
      </c>
      <c r="AU1738" s="163" t="s">
        <v>84</v>
      </c>
      <c r="AV1738" s="14" t="s">
        <v>179</v>
      </c>
      <c r="AW1738" s="14" t="s">
        <v>37</v>
      </c>
      <c r="AX1738" s="14" t="s">
        <v>82</v>
      </c>
      <c r="AY1738" s="163" t="s">
        <v>172</v>
      </c>
    </row>
    <row r="1739" spans="2:65" s="1" customFormat="1" ht="16.5" customHeight="1">
      <c r="B1739" s="33"/>
      <c r="C1739" s="131" t="s">
        <v>1956</v>
      </c>
      <c r="D1739" s="131" t="s">
        <v>174</v>
      </c>
      <c r="E1739" s="132" t="s">
        <v>2303</v>
      </c>
      <c r="F1739" s="133" t="s">
        <v>2304</v>
      </c>
      <c r="G1739" s="134" t="s">
        <v>460</v>
      </c>
      <c r="H1739" s="135">
        <v>1</v>
      </c>
      <c r="I1739" s="136"/>
      <c r="J1739" s="137">
        <f>ROUND(I1739*H1739,2)</f>
        <v>0</v>
      </c>
      <c r="K1739" s="133" t="s">
        <v>19</v>
      </c>
      <c r="L1739" s="33"/>
      <c r="M1739" s="138" t="s">
        <v>19</v>
      </c>
      <c r="N1739" s="139" t="s">
        <v>46</v>
      </c>
      <c r="P1739" s="140">
        <f>O1739*H1739</f>
        <v>0</v>
      </c>
      <c r="Q1739" s="140">
        <v>0</v>
      </c>
      <c r="R1739" s="140">
        <f>Q1739*H1739</f>
        <v>0</v>
      </c>
      <c r="S1739" s="140">
        <v>0</v>
      </c>
      <c r="T1739" s="140">
        <f>S1739*H1739</f>
        <v>0</v>
      </c>
      <c r="U1739" s="141" t="s">
        <v>19</v>
      </c>
      <c r="AR1739" s="142" t="s">
        <v>220</v>
      </c>
      <c r="AT1739" s="142" t="s">
        <v>174</v>
      </c>
      <c r="AU1739" s="142" t="s">
        <v>84</v>
      </c>
      <c r="AY1739" s="18" t="s">
        <v>172</v>
      </c>
      <c r="BE1739" s="143">
        <f>IF(N1739="základní",J1739,0)</f>
        <v>0</v>
      </c>
      <c r="BF1739" s="143">
        <f>IF(N1739="snížená",J1739,0)</f>
        <v>0</v>
      </c>
      <c r="BG1739" s="143">
        <f>IF(N1739="zákl. přenesená",J1739,0)</f>
        <v>0</v>
      </c>
      <c r="BH1739" s="143">
        <f>IF(N1739="sníž. přenesená",J1739,0)</f>
        <v>0</v>
      </c>
      <c r="BI1739" s="143">
        <f>IF(N1739="nulová",J1739,0)</f>
        <v>0</v>
      </c>
      <c r="BJ1739" s="18" t="s">
        <v>82</v>
      </c>
      <c r="BK1739" s="143">
        <f>ROUND(I1739*H1739,2)</f>
        <v>0</v>
      </c>
      <c r="BL1739" s="18" t="s">
        <v>220</v>
      </c>
      <c r="BM1739" s="142" t="s">
        <v>2305</v>
      </c>
    </row>
    <row r="1740" spans="2:65" s="13" customFormat="1">
      <c r="B1740" s="155"/>
      <c r="D1740" s="149" t="s">
        <v>182</v>
      </c>
      <c r="E1740" s="156" t="s">
        <v>19</v>
      </c>
      <c r="F1740" s="157" t="s">
        <v>82</v>
      </c>
      <c r="H1740" s="158">
        <v>1</v>
      </c>
      <c r="I1740" s="159"/>
      <c r="L1740" s="155"/>
      <c r="M1740" s="160"/>
      <c r="U1740" s="161"/>
      <c r="AT1740" s="156" t="s">
        <v>182</v>
      </c>
      <c r="AU1740" s="156" t="s">
        <v>84</v>
      </c>
      <c r="AV1740" s="13" t="s">
        <v>84</v>
      </c>
      <c r="AW1740" s="13" t="s">
        <v>37</v>
      </c>
      <c r="AX1740" s="13" t="s">
        <v>75</v>
      </c>
      <c r="AY1740" s="156" t="s">
        <v>172</v>
      </c>
    </row>
    <row r="1741" spans="2:65" s="14" customFormat="1">
      <c r="B1741" s="162"/>
      <c r="D1741" s="149" t="s">
        <v>182</v>
      </c>
      <c r="E1741" s="163" t="s">
        <v>19</v>
      </c>
      <c r="F1741" s="164" t="s">
        <v>185</v>
      </c>
      <c r="H1741" s="165">
        <v>1</v>
      </c>
      <c r="I1741" s="166"/>
      <c r="L1741" s="162"/>
      <c r="M1741" s="167"/>
      <c r="U1741" s="168"/>
      <c r="AT1741" s="163" t="s">
        <v>182</v>
      </c>
      <c r="AU1741" s="163" t="s">
        <v>84</v>
      </c>
      <c r="AV1741" s="14" t="s">
        <v>179</v>
      </c>
      <c r="AW1741" s="14" t="s">
        <v>37</v>
      </c>
      <c r="AX1741" s="14" t="s">
        <v>82</v>
      </c>
      <c r="AY1741" s="163" t="s">
        <v>172</v>
      </c>
    </row>
    <row r="1742" spans="2:65" s="1" customFormat="1" ht="16.5" customHeight="1">
      <c r="B1742" s="33"/>
      <c r="C1742" s="131" t="s">
        <v>2306</v>
      </c>
      <c r="D1742" s="131" t="s">
        <v>174</v>
      </c>
      <c r="E1742" s="132" t="s">
        <v>2307</v>
      </c>
      <c r="F1742" s="133" t="s">
        <v>2308</v>
      </c>
      <c r="G1742" s="134" t="s">
        <v>460</v>
      </c>
      <c r="H1742" s="135">
        <v>1</v>
      </c>
      <c r="I1742" s="136"/>
      <c r="J1742" s="137">
        <f>ROUND(I1742*H1742,2)</f>
        <v>0</v>
      </c>
      <c r="K1742" s="133" t="s">
        <v>19</v>
      </c>
      <c r="L1742" s="33"/>
      <c r="M1742" s="138" t="s">
        <v>19</v>
      </c>
      <c r="N1742" s="139" t="s">
        <v>46</v>
      </c>
      <c r="P1742" s="140">
        <f>O1742*H1742</f>
        <v>0</v>
      </c>
      <c r="Q1742" s="140">
        <v>0</v>
      </c>
      <c r="R1742" s="140">
        <f>Q1742*H1742</f>
        <v>0</v>
      </c>
      <c r="S1742" s="140">
        <v>0</v>
      </c>
      <c r="T1742" s="140">
        <f>S1742*H1742</f>
        <v>0</v>
      </c>
      <c r="U1742" s="141" t="s">
        <v>19</v>
      </c>
      <c r="AR1742" s="142" t="s">
        <v>220</v>
      </c>
      <c r="AT1742" s="142" t="s">
        <v>174</v>
      </c>
      <c r="AU1742" s="142" t="s">
        <v>84</v>
      </c>
      <c r="AY1742" s="18" t="s">
        <v>172</v>
      </c>
      <c r="BE1742" s="143">
        <f>IF(N1742="základní",J1742,0)</f>
        <v>0</v>
      </c>
      <c r="BF1742" s="143">
        <f>IF(N1742="snížená",J1742,0)</f>
        <v>0</v>
      </c>
      <c r="BG1742" s="143">
        <f>IF(N1742="zákl. přenesená",J1742,0)</f>
        <v>0</v>
      </c>
      <c r="BH1742" s="143">
        <f>IF(N1742="sníž. přenesená",J1742,0)</f>
        <v>0</v>
      </c>
      <c r="BI1742" s="143">
        <f>IF(N1742="nulová",J1742,0)</f>
        <v>0</v>
      </c>
      <c r="BJ1742" s="18" t="s">
        <v>82</v>
      </c>
      <c r="BK1742" s="143">
        <f>ROUND(I1742*H1742,2)</f>
        <v>0</v>
      </c>
      <c r="BL1742" s="18" t="s">
        <v>220</v>
      </c>
      <c r="BM1742" s="142" t="s">
        <v>2309</v>
      </c>
    </row>
    <row r="1743" spans="2:65" s="13" customFormat="1">
      <c r="B1743" s="155"/>
      <c r="D1743" s="149" t="s">
        <v>182</v>
      </c>
      <c r="E1743" s="156" t="s">
        <v>19</v>
      </c>
      <c r="F1743" s="157" t="s">
        <v>82</v>
      </c>
      <c r="H1743" s="158">
        <v>1</v>
      </c>
      <c r="I1743" s="159"/>
      <c r="L1743" s="155"/>
      <c r="M1743" s="160"/>
      <c r="U1743" s="161"/>
      <c r="AT1743" s="156" t="s">
        <v>182</v>
      </c>
      <c r="AU1743" s="156" t="s">
        <v>84</v>
      </c>
      <c r="AV1743" s="13" t="s">
        <v>84</v>
      </c>
      <c r="AW1743" s="13" t="s">
        <v>37</v>
      </c>
      <c r="AX1743" s="13" t="s">
        <v>75</v>
      </c>
      <c r="AY1743" s="156" t="s">
        <v>172</v>
      </c>
    </row>
    <row r="1744" spans="2:65" s="14" customFormat="1">
      <c r="B1744" s="162"/>
      <c r="D1744" s="149" t="s">
        <v>182</v>
      </c>
      <c r="E1744" s="163" t="s">
        <v>19</v>
      </c>
      <c r="F1744" s="164" t="s">
        <v>185</v>
      </c>
      <c r="H1744" s="165">
        <v>1</v>
      </c>
      <c r="I1744" s="166"/>
      <c r="L1744" s="162"/>
      <c r="M1744" s="167"/>
      <c r="U1744" s="168"/>
      <c r="AT1744" s="163" t="s">
        <v>182</v>
      </c>
      <c r="AU1744" s="163" t="s">
        <v>84</v>
      </c>
      <c r="AV1744" s="14" t="s">
        <v>179</v>
      </c>
      <c r="AW1744" s="14" t="s">
        <v>37</v>
      </c>
      <c r="AX1744" s="14" t="s">
        <v>82</v>
      </c>
      <c r="AY1744" s="163" t="s">
        <v>172</v>
      </c>
    </row>
    <row r="1745" spans="2:65" s="1" customFormat="1" ht="24.2" customHeight="1">
      <c r="B1745" s="33"/>
      <c r="C1745" s="131" t="s">
        <v>1620</v>
      </c>
      <c r="D1745" s="131" t="s">
        <v>174</v>
      </c>
      <c r="E1745" s="132" t="s">
        <v>2310</v>
      </c>
      <c r="F1745" s="133" t="s">
        <v>2311</v>
      </c>
      <c r="G1745" s="134" t="s">
        <v>225</v>
      </c>
      <c r="H1745" s="135">
        <v>2.1829999999999998</v>
      </c>
      <c r="I1745" s="136"/>
      <c r="J1745" s="137">
        <f>ROUND(I1745*H1745,2)</f>
        <v>0</v>
      </c>
      <c r="K1745" s="133" t="s">
        <v>178</v>
      </c>
      <c r="L1745" s="33"/>
      <c r="M1745" s="138" t="s">
        <v>19</v>
      </c>
      <c r="N1745" s="139" t="s">
        <v>46</v>
      </c>
      <c r="P1745" s="140">
        <f>O1745*H1745</f>
        <v>0</v>
      </c>
      <c r="Q1745" s="140">
        <v>0</v>
      </c>
      <c r="R1745" s="140">
        <f>Q1745*H1745</f>
        <v>0</v>
      </c>
      <c r="S1745" s="140">
        <v>0</v>
      </c>
      <c r="T1745" s="140">
        <f>S1745*H1745</f>
        <v>0</v>
      </c>
      <c r="U1745" s="141" t="s">
        <v>19</v>
      </c>
      <c r="AR1745" s="142" t="s">
        <v>220</v>
      </c>
      <c r="AT1745" s="142" t="s">
        <v>174</v>
      </c>
      <c r="AU1745" s="142" t="s">
        <v>84</v>
      </c>
      <c r="AY1745" s="18" t="s">
        <v>172</v>
      </c>
      <c r="BE1745" s="143">
        <f>IF(N1745="základní",J1745,0)</f>
        <v>0</v>
      </c>
      <c r="BF1745" s="143">
        <f>IF(N1745="snížená",J1745,0)</f>
        <v>0</v>
      </c>
      <c r="BG1745" s="143">
        <f>IF(N1745="zákl. přenesená",J1745,0)</f>
        <v>0</v>
      </c>
      <c r="BH1745" s="143">
        <f>IF(N1745="sníž. přenesená",J1745,0)</f>
        <v>0</v>
      </c>
      <c r="BI1745" s="143">
        <f>IF(N1745="nulová",J1745,0)</f>
        <v>0</v>
      </c>
      <c r="BJ1745" s="18" t="s">
        <v>82</v>
      </c>
      <c r="BK1745" s="143">
        <f>ROUND(I1745*H1745,2)</f>
        <v>0</v>
      </c>
      <c r="BL1745" s="18" t="s">
        <v>220</v>
      </c>
      <c r="BM1745" s="142" t="s">
        <v>2312</v>
      </c>
    </row>
    <row r="1746" spans="2:65" s="1" customFormat="1">
      <c r="B1746" s="33"/>
      <c r="D1746" s="144" t="s">
        <v>180</v>
      </c>
      <c r="F1746" s="145" t="s">
        <v>2313</v>
      </c>
      <c r="I1746" s="146"/>
      <c r="L1746" s="33"/>
      <c r="M1746" s="147"/>
      <c r="U1746" s="54"/>
      <c r="AT1746" s="18" t="s">
        <v>180</v>
      </c>
      <c r="AU1746" s="18" t="s">
        <v>84</v>
      </c>
    </row>
    <row r="1747" spans="2:65" s="11" customFormat="1" ht="22.9" customHeight="1">
      <c r="B1747" s="119"/>
      <c r="D1747" s="120" t="s">
        <v>74</v>
      </c>
      <c r="E1747" s="129" t="s">
        <v>729</v>
      </c>
      <c r="F1747" s="129" t="s">
        <v>730</v>
      </c>
      <c r="I1747" s="122"/>
      <c r="J1747" s="130">
        <f>BK1747</f>
        <v>0</v>
      </c>
      <c r="L1747" s="119"/>
      <c r="M1747" s="124"/>
      <c r="P1747" s="125">
        <f>SUM(P1748:P2028)</f>
        <v>0</v>
      </c>
      <c r="R1747" s="125">
        <f>SUM(R1748:R2028)</f>
        <v>0.95645400000000003</v>
      </c>
      <c r="T1747" s="125">
        <f>SUM(T1748:T2028)</f>
        <v>0</v>
      </c>
      <c r="U1747" s="126"/>
      <c r="AR1747" s="120" t="s">
        <v>84</v>
      </c>
      <c r="AT1747" s="127" t="s">
        <v>74</v>
      </c>
      <c r="AU1747" s="127" t="s">
        <v>82</v>
      </c>
      <c r="AY1747" s="120" t="s">
        <v>172</v>
      </c>
      <c r="BK1747" s="128">
        <f>SUM(BK1748:BK2028)</f>
        <v>0</v>
      </c>
    </row>
    <row r="1748" spans="2:65" s="1" customFormat="1" ht="16.5" customHeight="1">
      <c r="B1748" s="33"/>
      <c r="C1748" s="131" t="s">
        <v>2314</v>
      </c>
      <c r="D1748" s="131" t="s">
        <v>174</v>
      </c>
      <c r="E1748" s="132" t="s">
        <v>2315</v>
      </c>
      <c r="F1748" s="133" t="s">
        <v>2316</v>
      </c>
      <c r="G1748" s="134" t="s">
        <v>753</v>
      </c>
      <c r="H1748" s="135">
        <v>1001.044</v>
      </c>
      <c r="I1748" s="136"/>
      <c r="J1748" s="137">
        <f>ROUND(I1748*H1748,2)</f>
        <v>0</v>
      </c>
      <c r="K1748" s="133" t="s">
        <v>19</v>
      </c>
      <c r="L1748" s="33"/>
      <c r="M1748" s="138" t="s">
        <v>19</v>
      </c>
      <c r="N1748" s="139" t="s">
        <v>46</v>
      </c>
      <c r="P1748" s="140">
        <f>O1748*H1748</f>
        <v>0</v>
      </c>
      <c r="Q1748" s="140">
        <v>0</v>
      </c>
      <c r="R1748" s="140">
        <f>Q1748*H1748</f>
        <v>0</v>
      </c>
      <c r="S1748" s="140">
        <v>0</v>
      </c>
      <c r="T1748" s="140">
        <f>S1748*H1748</f>
        <v>0</v>
      </c>
      <c r="U1748" s="141" t="s">
        <v>19</v>
      </c>
      <c r="AR1748" s="142" t="s">
        <v>220</v>
      </c>
      <c r="AT1748" s="142" t="s">
        <v>174</v>
      </c>
      <c r="AU1748" s="142" t="s">
        <v>84</v>
      </c>
      <c r="AY1748" s="18" t="s">
        <v>172</v>
      </c>
      <c r="BE1748" s="143">
        <f>IF(N1748="základní",J1748,0)</f>
        <v>0</v>
      </c>
      <c r="BF1748" s="143">
        <f>IF(N1748="snížená",J1748,0)</f>
        <v>0</v>
      </c>
      <c r="BG1748" s="143">
        <f>IF(N1748="zákl. přenesená",J1748,0)</f>
        <v>0</v>
      </c>
      <c r="BH1748" s="143">
        <f>IF(N1748="sníž. přenesená",J1748,0)</f>
        <v>0</v>
      </c>
      <c r="BI1748" s="143">
        <f>IF(N1748="nulová",J1748,0)</f>
        <v>0</v>
      </c>
      <c r="BJ1748" s="18" t="s">
        <v>82</v>
      </c>
      <c r="BK1748" s="143">
        <f>ROUND(I1748*H1748,2)</f>
        <v>0</v>
      </c>
      <c r="BL1748" s="18" t="s">
        <v>220</v>
      </c>
      <c r="BM1748" s="142" t="s">
        <v>2317</v>
      </c>
    </row>
    <row r="1749" spans="2:65" s="1" customFormat="1">
      <c r="B1749" s="33"/>
      <c r="D1749" s="149" t="s">
        <v>943</v>
      </c>
      <c r="F1749" s="189" t="s">
        <v>2318</v>
      </c>
      <c r="I1749" s="146"/>
      <c r="L1749" s="33"/>
      <c r="M1749" s="147"/>
      <c r="U1749" s="54"/>
      <c r="AT1749" s="18" t="s">
        <v>943</v>
      </c>
      <c r="AU1749" s="18" t="s">
        <v>84</v>
      </c>
    </row>
    <row r="1750" spans="2:65" s="13" customFormat="1">
      <c r="B1750" s="155"/>
      <c r="D1750" s="149" t="s">
        <v>182</v>
      </c>
      <c r="E1750" s="156" t="s">
        <v>19</v>
      </c>
      <c r="F1750" s="157" t="s">
        <v>2319</v>
      </c>
      <c r="H1750" s="158">
        <v>350.7</v>
      </c>
      <c r="I1750" s="159"/>
      <c r="L1750" s="155"/>
      <c r="M1750" s="160"/>
      <c r="U1750" s="161"/>
      <c r="AT1750" s="156" t="s">
        <v>182</v>
      </c>
      <c r="AU1750" s="156" t="s">
        <v>84</v>
      </c>
      <c r="AV1750" s="13" t="s">
        <v>84</v>
      </c>
      <c r="AW1750" s="13" t="s">
        <v>37</v>
      </c>
      <c r="AX1750" s="13" t="s">
        <v>75</v>
      </c>
      <c r="AY1750" s="156" t="s">
        <v>172</v>
      </c>
    </row>
    <row r="1751" spans="2:65" s="13" customFormat="1">
      <c r="B1751" s="155"/>
      <c r="D1751" s="149" t="s">
        <v>182</v>
      </c>
      <c r="E1751" s="156" t="s">
        <v>19</v>
      </c>
      <c r="F1751" s="157" t="s">
        <v>2320</v>
      </c>
      <c r="H1751" s="158">
        <v>316</v>
      </c>
      <c r="I1751" s="159"/>
      <c r="L1751" s="155"/>
      <c r="M1751" s="160"/>
      <c r="U1751" s="161"/>
      <c r="AT1751" s="156" t="s">
        <v>182</v>
      </c>
      <c r="AU1751" s="156" t="s">
        <v>84</v>
      </c>
      <c r="AV1751" s="13" t="s">
        <v>84</v>
      </c>
      <c r="AW1751" s="13" t="s">
        <v>37</v>
      </c>
      <c r="AX1751" s="13" t="s">
        <v>75</v>
      </c>
      <c r="AY1751" s="156" t="s">
        <v>172</v>
      </c>
    </row>
    <row r="1752" spans="2:65" s="13" customFormat="1">
      <c r="B1752" s="155"/>
      <c r="D1752" s="149" t="s">
        <v>182</v>
      </c>
      <c r="E1752" s="156" t="s">
        <v>19</v>
      </c>
      <c r="F1752" s="157" t="s">
        <v>2321</v>
      </c>
      <c r="H1752" s="158">
        <v>133.34</v>
      </c>
      <c r="I1752" s="159"/>
      <c r="L1752" s="155"/>
      <c r="M1752" s="160"/>
      <c r="U1752" s="161"/>
      <c r="AT1752" s="156" t="s">
        <v>182</v>
      </c>
      <c r="AU1752" s="156" t="s">
        <v>84</v>
      </c>
      <c r="AV1752" s="13" t="s">
        <v>84</v>
      </c>
      <c r="AW1752" s="13" t="s">
        <v>37</v>
      </c>
      <c r="AX1752" s="13" t="s">
        <v>75</v>
      </c>
      <c r="AY1752" s="156" t="s">
        <v>172</v>
      </c>
    </row>
    <row r="1753" spans="2:65" s="15" customFormat="1">
      <c r="B1753" s="169"/>
      <c r="D1753" s="149" t="s">
        <v>182</v>
      </c>
      <c r="E1753" s="170" t="s">
        <v>19</v>
      </c>
      <c r="F1753" s="171" t="s">
        <v>248</v>
      </c>
      <c r="H1753" s="172">
        <v>800.04</v>
      </c>
      <c r="I1753" s="173"/>
      <c r="L1753" s="169"/>
      <c r="M1753" s="174"/>
      <c r="U1753" s="175"/>
      <c r="AT1753" s="170" t="s">
        <v>182</v>
      </c>
      <c r="AU1753" s="170" t="s">
        <v>84</v>
      </c>
      <c r="AV1753" s="15" t="s">
        <v>92</v>
      </c>
      <c r="AW1753" s="15" t="s">
        <v>37</v>
      </c>
      <c r="AX1753" s="15" t="s">
        <v>75</v>
      </c>
      <c r="AY1753" s="170" t="s">
        <v>172</v>
      </c>
    </row>
    <row r="1754" spans="2:65" s="13" customFormat="1">
      <c r="B1754" s="155"/>
      <c r="D1754" s="149" t="s">
        <v>182</v>
      </c>
      <c r="E1754" s="156" t="s">
        <v>19</v>
      </c>
      <c r="F1754" s="157" t="s">
        <v>2322</v>
      </c>
      <c r="H1754" s="158">
        <v>80.004000000000005</v>
      </c>
      <c r="I1754" s="159"/>
      <c r="L1754" s="155"/>
      <c r="M1754" s="160"/>
      <c r="U1754" s="161"/>
      <c r="AT1754" s="156" t="s">
        <v>182</v>
      </c>
      <c r="AU1754" s="156" t="s">
        <v>84</v>
      </c>
      <c r="AV1754" s="13" t="s">
        <v>84</v>
      </c>
      <c r="AW1754" s="13" t="s">
        <v>37</v>
      </c>
      <c r="AX1754" s="13" t="s">
        <v>75</v>
      </c>
      <c r="AY1754" s="156" t="s">
        <v>172</v>
      </c>
    </row>
    <row r="1755" spans="2:65" s="13" customFormat="1">
      <c r="B1755" s="155"/>
      <c r="D1755" s="149" t="s">
        <v>182</v>
      </c>
      <c r="E1755" s="156" t="s">
        <v>19</v>
      </c>
      <c r="F1755" s="157" t="s">
        <v>2323</v>
      </c>
      <c r="H1755" s="158">
        <v>110</v>
      </c>
      <c r="I1755" s="159"/>
      <c r="L1755" s="155"/>
      <c r="M1755" s="160"/>
      <c r="U1755" s="161"/>
      <c r="AT1755" s="156" t="s">
        <v>182</v>
      </c>
      <c r="AU1755" s="156" t="s">
        <v>84</v>
      </c>
      <c r="AV1755" s="13" t="s">
        <v>84</v>
      </c>
      <c r="AW1755" s="13" t="s">
        <v>37</v>
      </c>
      <c r="AX1755" s="13" t="s">
        <v>75</v>
      </c>
      <c r="AY1755" s="156" t="s">
        <v>172</v>
      </c>
    </row>
    <row r="1756" spans="2:65" s="13" customFormat="1">
      <c r="B1756" s="155"/>
      <c r="D1756" s="149" t="s">
        <v>182</v>
      </c>
      <c r="E1756" s="156" t="s">
        <v>19</v>
      </c>
      <c r="F1756" s="157" t="s">
        <v>2324</v>
      </c>
      <c r="H1756" s="158">
        <v>11</v>
      </c>
      <c r="I1756" s="159"/>
      <c r="L1756" s="155"/>
      <c r="M1756" s="160"/>
      <c r="U1756" s="161"/>
      <c r="AT1756" s="156" t="s">
        <v>182</v>
      </c>
      <c r="AU1756" s="156" t="s">
        <v>84</v>
      </c>
      <c r="AV1756" s="13" t="s">
        <v>84</v>
      </c>
      <c r="AW1756" s="13" t="s">
        <v>37</v>
      </c>
      <c r="AX1756" s="13" t="s">
        <v>75</v>
      </c>
      <c r="AY1756" s="156" t="s">
        <v>172</v>
      </c>
    </row>
    <row r="1757" spans="2:65" s="14" customFormat="1">
      <c r="B1757" s="162"/>
      <c r="D1757" s="149" t="s">
        <v>182</v>
      </c>
      <c r="E1757" s="163" t="s">
        <v>19</v>
      </c>
      <c r="F1757" s="164" t="s">
        <v>185</v>
      </c>
      <c r="H1757" s="165">
        <v>1001.044</v>
      </c>
      <c r="I1757" s="166"/>
      <c r="L1757" s="162"/>
      <c r="M1757" s="167"/>
      <c r="U1757" s="168"/>
      <c r="AT1757" s="163" t="s">
        <v>182</v>
      </c>
      <c r="AU1757" s="163" t="s">
        <v>84</v>
      </c>
      <c r="AV1757" s="14" t="s">
        <v>179</v>
      </c>
      <c r="AW1757" s="14" t="s">
        <v>37</v>
      </c>
      <c r="AX1757" s="14" t="s">
        <v>82</v>
      </c>
      <c r="AY1757" s="163" t="s">
        <v>172</v>
      </c>
    </row>
    <row r="1758" spans="2:65" s="1" customFormat="1" ht="16.5" customHeight="1">
      <c r="B1758" s="33"/>
      <c r="C1758" s="131" t="s">
        <v>1625</v>
      </c>
      <c r="D1758" s="131" t="s">
        <v>174</v>
      </c>
      <c r="E1758" s="132" t="s">
        <v>2325</v>
      </c>
      <c r="F1758" s="133" t="s">
        <v>2326</v>
      </c>
      <c r="G1758" s="134" t="s">
        <v>753</v>
      </c>
      <c r="H1758" s="135">
        <v>71.5</v>
      </c>
      <c r="I1758" s="136"/>
      <c r="J1758" s="137">
        <f>ROUND(I1758*H1758,2)</f>
        <v>0</v>
      </c>
      <c r="K1758" s="133" t="s">
        <v>19</v>
      </c>
      <c r="L1758" s="33"/>
      <c r="M1758" s="138" t="s">
        <v>19</v>
      </c>
      <c r="N1758" s="139" t="s">
        <v>46</v>
      </c>
      <c r="P1758" s="140">
        <f>O1758*H1758</f>
        <v>0</v>
      </c>
      <c r="Q1758" s="140">
        <v>0</v>
      </c>
      <c r="R1758" s="140">
        <f>Q1758*H1758</f>
        <v>0</v>
      </c>
      <c r="S1758" s="140">
        <v>0</v>
      </c>
      <c r="T1758" s="140">
        <f>S1758*H1758</f>
        <v>0</v>
      </c>
      <c r="U1758" s="141" t="s">
        <v>19</v>
      </c>
      <c r="AR1758" s="142" t="s">
        <v>220</v>
      </c>
      <c r="AT1758" s="142" t="s">
        <v>174</v>
      </c>
      <c r="AU1758" s="142" t="s">
        <v>84</v>
      </c>
      <c r="AY1758" s="18" t="s">
        <v>172</v>
      </c>
      <c r="BE1758" s="143">
        <f>IF(N1758="základní",J1758,0)</f>
        <v>0</v>
      </c>
      <c r="BF1758" s="143">
        <f>IF(N1758="snížená",J1758,0)</f>
        <v>0</v>
      </c>
      <c r="BG1758" s="143">
        <f>IF(N1758="zákl. přenesená",J1758,0)</f>
        <v>0</v>
      </c>
      <c r="BH1758" s="143">
        <f>IF(N1758="sníž. přenesená",J1758,0)</f>
        <v>0</v>
      </c>
      <c r="BI1758" s="143">
        <f>IF(N1758="nulová",J1758,0)</f>
        <v>0</v>
      </c>
      <c r="BJ1758" s="18" t="s">
        <v>82</v>
      </c>
      <c r="BK1758" s="143">
        <f>ROUND(I1758*H1758,2)</f>
        <v>0</v>
      </c>
      <c r="BL1758" s="18" t="s">
        <v>220</v>
      </c>
      <c r="BM1758" s="142" t="s">
        <v>2327</v>
      </c>
    </row>
    <row r="1759" spans="2:65" s="12" customFormat="1">
      <c r="B1759" s="148"/>
      <c r="D1759" s="149" t="s">
        <v>182</v>
      </c>
      <c r="E1759" s="150" t="s">
        <v>19</v>
      </c>
      <c r="F1759" s="151" t="s">
        <v>2328</v>
      </c>
      <c r="H1759" s="150" t="s">
        <v>19</v>
      </c>
      <c r="I1759" s="152"/>
      <c r="L1759" s="148"/>
      <c r="M1759" s="153"/>
      <c r="U1759" s="154"/>
      <c r="AT1759" s="150" t="s">
        <v>182</v>
      </c>
      <c r="AU1759" s="150" t="s">
        <v>84</v>
      </c>
      <c r="AV1759" s="12" t="s">
        <v>82</v>
      </c>
      <c r="AW1759" s="12" t="s">
        <v>37</v>
      </c>
      <c r="AX1759" s="12" t="s">
        <v>75</v>
      </c>
      <c r="AY1759" s="150" t="s">
        <v>172</v>
      </c>
    </row>
    <row r="1760" spans="2:65" s="13" customFormat="1">
      <c r="B1760" s="155"/>
      <c r="D1760" s="149" t="s">
        <v>182</v>
      </c>
      <c r="E1760" s="156" t="s">
        <v>19</v>
      </c>
      <c r="F1760" s="157" t="s">
        <v>2329</v>
      </c>
      <c r="H1760" s="158">
        <v>71.5</v>
      </c>
      <c r="I1760" s="159"/>
      <c r="L1760" s="155"/>
      <c r="M1760" s="160"/>
      <c r="U1760" s="161"/>
      <c r="AT1760" s="156" t="s">
        <v>182</v>
      </c>
      <c r="AU1760" s="156" t="s">
        <v>84</v>
      </c>
      <c r="AV1760" s="13" t="s">
        <v>84</v>
      </c>
      <c r="AW1760" s="13" t="s">
        <v>37</v>
      </c>
      <c r="AX1760" s="13" t="s">
        <v>75</v>
      </c>
      <c r="AY1760" s="156" t="s">
        <v>172</v>
      </c>
    </row>
    <row r="1761" spans="2:65" s="14" customFormat="1">
      <c r="B1761" s="162"/>
      <c r="D1761" s="149" t="s">
        <v>182</v>
      </c>
      <c r="E1761" s="163" t="s">
        <v>19</v>
      </c>
      <c r="F1761" s="164" t="s">
        <v>185</v>
      </c>
      <c r="H1761" s="165">
        <v>71.5</v>
      </c>
      <c r="I1761" s="166"/>
      <c r="L1761" s="162"/>
      <c r="M1761" s="167"/>
      <c r="U1761" s="168"/>
      <c r="AT1761" s="163" t="s">
        <v>182</v>
      </c>
      <c r="AU1761" s="163" t="s">
        <v>84</v>
      </c>
      <c r="AV1761" s="14" t="s">
        <v>179</v>
      </c>
      <c r="AW1761" s="14" t="s">
        <v>37</v>
      </c>
      <c r="AX1761" s="14" t="s">
        <v>82</v>
      </c>
      <c r="AY1761" s="163" t="s">
        <v>172</v>
      </c>
    </row>
    <row r="1762" spans="2:65" s="1" customFormat="1" ht="16.5" customHeight="1">
      <c r="B1762" s="33"/>
      <c r="C1762" s="131" t="s">
        <v>2330</v>
      </c>
      <c r="D1762" s="131" t="s">
        <v>174</v>
      </c>
      <c r="E1762" s="132" t="s">
        <v>2331</v>
      </c>
      <c r="F1762" s="133" t="s">
        <v>2332</v>
      </c>
      <c r="G1762" s="134" t="s">
        <v>753</v>
      </c>
      <c r="H1762" s="135">
        <v>44</v>
      </c>
      <c r="I1762" s="136"/>
      <c r="J1762" s="137">
        <f>ROUND(I1762*H1762,2)</f>
        <v>0</v>
      </c>
      <c r="K1762" s="133" t="s">
        <v>19</v>
      </c>
      <c r="L1762" s="33"/>
      <c r="M1762" s="138" t="s">
        <v>19</v>
      </c>
      <c r="N1762" s="139" t="s">
        <v>46</v>
      </c>
      <c r="P1762" s="140">
        <f>O1762*H1762</f>
        <v>0</v>
      </c>
      <c r="Q1762" s="140">
        <v>0</v>
      </c>
      <c r="R1762" s="140">
        <f>Q1762*H1762</f>
        <v>0</v>
      </c>
      <c r="S1762" s="140">
        <v>0</v>
      </c>
      <c r="T1762" s="140">
        <f>S1762*H1762</f>
        <v>0</v>
      </c>
      <c r="U1762" s="141" t="s">
        <v>19</v>
      </c>
      <c r="AR1762" s="142" t="s">
        <v>220</v>
      </c>
      <c r="AT1762" s="142" t="s">
        <v>174</v>
      </c>
      <c r="AU1762" s="142" t="s">
        <v>84</v>
      </c>
      <c r="AY1762" s="18" t="s">
        <v>172</v>
      </c>
      <c r="BE1762" s="143">
        <f>IF(N1762="základní",J1762,0)</f>
        <v>0</v>
      </c>
      <c r="BF1762" s="143">
        <f>IF(N1762="snížená",J1762,0)</f>
        <v>0</v>
      </c>
      <c r="BG1762" s="143">
        <f>IF(N1762="zákl. přenesená",J1762,0)</f>
        <v>0</v>
      </c>
      <c r="BH1762" s="143">
        <f>IF(N1762="sníž. přenesená",J1762,0)</f>
        <v>0</v>
      </c>
      <c r="BI1762" s="143">
        <f>IF(N1762="nulová",J1762,0)</f>
        <v>0</v>
      </c>
      <c r="BJ1762" s="18" t="s">
        <v>82</v>
      </c>
      <c r="BK1762" s="143">
        <f>ROUND(I1762*H1762,2)</f>
        <v>0</v>
      </c>
      <c r="BL1762" s="18" t="s">
        <v>220</v>
      </c>
      <c r="BM1762" s="142" t="s">
        <v>2333</v>
      </c>
    </row>
    <row r="1763" spans="2:65" s="12" customFormat="1">
      <c r="B1763" s="148"/>
      <c r="D1763" s="149" t="s">
        <v>182</v>
      </c>
      <c r="E1763" s="150" t="s">
        <v>19</v>
      </c>
      <c r="F1763" s="151" t="s">
        <v>2328</v>
      </c>
      <c r="H1763" s="150" t="s">
        <v>19</v>
      </c>
      <c r="I1763" s="152"/>
      <c r="L1763" s="148"/>
      <c r="M1763" s="153"/>
      <c r="U1763" s="154"/>
      <c r="AT1763" s="150" t="s">
        <v>182</v>
      </c>
      <c r="AU1763" s="150" t="s">
        <v>84</v>
      </c>
      <c r="AV1763" s="12" t="s">
        <v>82</v>
      </c>
      <c r="AW1763" s="12" t="s">
        <v>37</v>
      </c>
      <c r="AX1763" s="12" t="s">
        <v>75</v>
      </c>
      <c r="AY1763" s="150" t="s">
        <v>172</v>
      </c>
    </row>
    <row r="1764" spans="2:65" s="13" customFormat="1">
      <c r="B1764" s="155"/>
      <c r="D1764" s="149" t="s">
        <v>182</v>
      </c>
      <c r="E1764" s="156" t="s">
        <v>19</v>
      </c>
      <c r="F1764" s="157" t="s">
        <v>2334</v>
      </c>
      <c r="H1764" s="158">
        <v>44</v>
      </c>
      <c r="I1764" s="159"/>
      <c r="L1764" s="155"/>
      <c r="M1764" s="160"/>
      <c r="U1764" s="161"/>
      <c r="AT1764" s="156" t="s">
        <v>182</v>
      </c>
      <c r="AU1764" s="156" t="s">
        <v>84</v>
      </c>
      <c r="AV1764" s="13" t="s">
        <v>84</v>
      </c>
      <c r="AW1764" s="13" t="s">
        <v>37</v>
      </c>
      <c r="AX1764" s="13" t="s">
        <v>75</v>
      </c>
      <c r="AY1764" s="156" t="s">
        <v>172</v>
      </c>
    </row>
    <row r="1765" spans="2:65" s="14" customFormat="1">
      <c r="B1765" s="162"/>
      <c r="D1765" s="149" t="s">
        <v>182</v>
      </c>
      <c r="E1765" s="163" t="s">
        <v>19</v>
      </c>
      <c r="F1765" s="164" t="s">
        <v>185</v>
      </c>
      <c r="H1765" s="165">
        <v>44</v>
      </c>
      <c r="I1765" s="166"/>
      <c r="L1765" s="162"/>
      <c r="M1765" s="167"/>
      <c r="U1765" s="168"/>
      <c r="AT1765" s="163" t="s">
        <v>182</v>
      </c>
      <c r="AU1765" s="163" t="s">
        <v>84</v>
      </c>
      <c r="AV1765" s="14" t="s">
        <v>179</v>
      </c>
      <c r="AW1765" s="14" t="s">
        <v>37</v>
      </c>
      <c r="AX1765" s="14" t="s">
        <v>82</v>
      </c>
      <c r="AY1765" s="163" t="s">
        <v>172</v>
      </c>
    </row>
    <row r="1766" spans="2:65" s="1" customFormat="1" ht="16.5" customHeight="1">
      <c r="B1766" s="33"/>
      <c r="C1766" s="131" t="s">
        <v>1630</v>
      </c>
      <c r="D1766" s="131" t="s">
        <v>174</v>
      </c>
      <c r="E1766" s="132" t="s">
        <v>2335</v>
      </c>
      <c r="F1766" s="133" t="s">
        <v>2336</v>
      </c>
      <c r="G1766" s="134" t="s">
        <v>753</v>
      </c>
      <c r="H1766" s="135">
        <v>477.4</v>
      </c>
      <c r="I1766" s="136"/>
      <c r="J1766" s="137">
        <f>ROUND(I1766*H1766,2)</f>
        <v>0</v>
      </c>
      <c r="K1766" s="133" t="s">
        <v>19</v>
      </c>
      <c r="L1766" s="33"/>
      <c r="M1766" s="138" t="s">
        <v>19</v>
      </c>
      <c r="N1766" s="139" t="s">
        <v>46</v>
      </c>
      <c r="P1766" s="140">
        <f>O1766*H1766</f>
        <v>0</v>
      </c>
      <c r="Q1766" s="140">
        <v>0</v>
      </c>
      <c r="R1766" s="140">
        <f>Q1766*H1766</f>
        <v>0</v>
      </c>
      <c r="S1766" s="140">
        <v>0</v>
      </c>
      <c r="T1766" s="140">
        <f>S1766*H1766</f>
        <v>0</v>
      </c>
      <c r="U1766" s="141" t="s">
        <v>19</v>
      </c>
      <c r="AR1766" s="142" t="s">
        <v>220</v>
      </c>
      <c r="AT1766" s="142" t="s">
        <v>174</v>
      </c>
      <c r="AU1766" s="142" t="s">
        <v>84</v>
      </c>
      <c r="AY1766" s="18" t="s">
        <v>172</v>
      </c>
      <c r="BE1766" s="143">
        <f>IF(N1766="základní",J1766,0)</f>
        <v>0</v>
      </c>
      <c r="BF1766" s="143">
        <f>IF(N1766="snížená",J1766,0)</f>
        <v>0</v>
      </c>
      <c r="BG1766" s="143">
        <f>IF(N1766="zákl. přenesená",J1766,0)</f>
        <v>0</v>
      </c>
      <c r="BH1766" s="143">
        <f>IF(N1766="sníž. přenesená",J1766,0)</f>
        <v>0</v>
      </c>
      <c r="BI1766" s="143">
        <f>IF(N1766="nulová",J1766,0)</f>
        <v>0</v>
      </c>
      <c r="BJ1766" s="18" t="s">
        <v>82</v>
      </c>
      <c r="BK1766" s="143">
        <f>ROUND(I1766*H1766,2)</f>
        <v>0</v>
      </c>
      <c r="BL1766" s="18" t="s">
        <v>220</v>
      </c>
      <c r="BM1766" s="142" t="s">
        <v>2337</v>
      </c>
    </row>
    <row r="1767" spans="2:65" s="12" customFormat="1">
      <c r="B1767" s="148"/>
      <c r="D1767" s="149" t="s">
        <v>182</v>
      </c>
      <c r="E1767" s="150" t="s">
        <v>19</v>
      </c>
      <c r="F1767" s="151" t="s">
        <v>2328</v>
      </c>
      <c r="H1767" s="150" t="s">
        <v>19</v>
      </c>
      <c r="I1767" s="152"/>
      <c r="L1767" s="148"/>
      <c r="M1767" s="153"/>
      <c r="U1767" s="154"/>
      <c r="AT1767" s="150" t="s">
        <v>182</v>
      </c>
      <c r="AU1767" s="150" t="s">
        <v>84</v>
      </c>
      <c r="AV1767" s="12" t="s">
        <v>82</v>
      </c>
      <c r="AW1767" s="12" t="s">
        <v>37</v>
      </c>
      <c r="AX1767" s="12" t="s">
        <v>75</v>
      </c>
      <c r="AY1767" s="150" t="s">
        <v>172</v>
      </c>
    </row>
    <row r="1768" spans="2:65" s="13" customFormat="1">
      <c r="B1768" s="155"/>
      <c r="D1768" s="149" t="s">
        <v>182</v>
      </c>
      <c r="E1768" s="156" t="s">
        <v>19</v>
      </c>
      <c r="F1768" s="157" t="s">
        <v>2338</v>
      </c>
      <c r="H1768" s="158">
        <v>477.4</v>
      </c>
      <c r="I1768" s="159"/>
      <c r="L1768" s="155"/>
      <c r="M1768" s="160"/>
      <c r="U1768" s="161"/>
      <c r="AT1768" s="156" t="s">
        <v>182</v>
      </c>
      <c r="AU1768" s="156" t="s">
        <v>84</v>
      </c>
      <c r="AV1768" s="13" t="s">
        <v>84</v>
      </c>
      <c r="AW1768" s="13" t="s">
        <v>37</v>
      </c>
      <c r="AX1768" s="13" t="s">
        <v>75</v>
      </c>
      <c r="AY1768" s="156" t="s">
        <v>172</v>
      </c>
    </row>
    <row r="1769" spans="2:65" s="14" customFormat="1">
      <c r="B1769" s="162"/>
      <c r="D1769" s="149" t="s">
        <v>182</v>
      </c>
      <c r="E1769" s="163" t="s">
        <v>19</v>
      </c>
      <c r="F1769" s="164" t="s">
        <v>185</v>
      </c>
      <c r="H1769" s="165">
        <v>477.4</v>
      </c>
      <c r="I1769" s="166"/>
      <c r="L1769" s="162"/>
      <c r="M1769" s="167"/>
      <c r="U1769" s="168"/>
      <c r="AT1769" s="163" t="s">
        <v>182</v>
      </c>
      <c r="AU1769" s="163" t="s">
        <v>84</v>
      </c>
      <c r="AV1769" s="14" t="s">
        <v>179</v>
      </c>
      <c r="AW1769" s="14" t="s">
        <v>37</v>
      </c>
      <c r="AX1769" s="14" t="s">
        <v>82</v>
      </c>
      <c r="AY1769" s="163" t="s">
        <v>172</v>
      </c>
    </row>
    <row r="1770" spans="2:65" s="1" customFormat="1" ht="16.5" customHeight="1">
      <c r="B1770" s="33"/>
      <c r="C1770" s="131" t="s">
        <v>2339</v>
      </c>
      <c r="D1770" s="131" t="s">
        <v>174</v>
      </c>
      <c r="E1770" s="132" t="s">
        <v>2340</v>
      </c>
      <c r="F1770" s="133" t="s">
        <v>2341</v>
      </c>
      <c r="G1770" s="134" t="s">
        <v>753</v>
      </c>
      <c r="H1770" s="135">
        <v>17002.259999999998</v>
      </c>
      <c r="I1770" s="136"/>
      <c r="J1770" s="137">
        <f>ROUND(I1770*H1770,2)</f>
        <v>0</v>
      </c>
      <c r="K1770" s="133" t="s">
        <v>19</v>
      </c>
      <c r="L1770" s="33"/>
      <c r="M1770" s="138" t="s">
        <v>19</v>
      </c>
      <c r="N1770" s="139" t="s">
        <v>46</v>
      </c>
      <c r="P1770" s="140">
        <f>O1770*H1770</f>
        <v>0</v>
      </c>
      <c r="Q1770" s="140">
        <v>0</v>
      </c>
      <c r="R1770" s="140">
        <f>Q1770*H1770</f>
        <v>0</v>
      </c>
      <c r="S1770" s="140">
        <v>0</v>
      </c>
      <c r="T1770" s="140">
        <f>S1770*H1770</f>
        <v>0</v>
      </c>
      <c r="U1770" s="141" t="s">
        <v>19</v>
      </c>
      <c r="AR1770" s="142" t="s">
        <v>220</v>
      </c>
      <c r="AT1770" s="142" t="s">
        <v>174</v>
      </c>
      <c r="AU1770" s="142" t="s">
        <v>84</v>
      </c>
      <c r="AY1770" s="18" t="s">
        <v>172</v>
      </c>
      <c r="BE1770" s="143">
        <f>IF(N1770="základní",J1770,0)</f>
        <v>0</v>
      </c>
      <c r="BF1770" s="143">
        <f>IF(N1770="snížená",J1770,0)</f>
        <v>0</v>
      </c>
      <c r="BG1770" s="143">
        <f>IF(N1770="zákl. přenesená",J1770,0)</f>
        <v>0</v>
      </c>
      <c r="BH1770" s="143">
        <f>IF(N1770="sníž. přenesená",J1770,0)</f>
        <v>0</v>
      </c>
      <c r="BI1770" s="143">
        <f>IF(N1770="nulová",J1770,0)</f>
        <v>0</v>
      </c>
      <c r="BJ1770" s="18" t="s">
        <v>82</v>
      </c>
      <c r="BK1770" s="143">
        <f>ROUND(I1770*H1770,2)</f>
        <v>0</v>
      </c>
      <c r="BL1770" s="18" t="s">
        <v>220</v>
      </c>
      <c r="BM1770" s="142" t="s">
        <v>2342</v>
      </c>
    </row>
    <row r="1771" spans="2:65" s="1" customFormat="1">
      <c r="B1771" s="33"/>
      <c r="D1771" s="149" t="s">
        <v>943</v>
      </c>
      <c r="F1771" s="189" t="s">
        <v>2343</v>
      </c>
      <c r="I1771" s="146"/>
      <c r="L1771" s="33"/>
      <c r="M1771" s="147"/>
      <c r="U1771" s="54"/>
      <c r="AT1771" s="18" t="s">
        <v>943</v>
      </c>
      <c r="AU1771" s="18" t="s">
        <v>84</v>
      </c>
    </row>
    <row r="1772" spans="2:65" s="12" customFormat="1">
      <c r="B1772" s="148"/>
      <c r="D1772" s="149" t="s">
        <v>182</v>
      </c>
      <c r="E1772" s="150" t="s">
        <v>19</v>
      </c>
      <c r="F1772" s="151" t="s">
        <v>2344</v>
      </c>
      <c r="H1772" s="150" t="s">
        <v>19</v>
      </c>
      <c r="I1772" s="152"/>
      <c r="L1772" s="148"/>
      <c r="M1772" s="153"/>
      <c r="U1772" s="154"/>
      <c r="AT1772" s="150" t="s">
        <v>182</v>
      </c>
      <c r="AU1772" s="150" t="s">
        <v>84</v>
      </c>
      <c r="AV1772" s="12" t="s">
        <v>82</v>
      </c>
      <c r="AW1772" s="12" t="s">
        <v>37</v>
      </c>
      <c r="AX1772" s="12" t="s">
        <v>75</v>
      </c>
      <c r="AY1772" s="150" t="s">
        <v>172</v>
      </c>
    </row>
    <row r="1773" spans="2:65" s="13" customFormat="1">
      <c r="B1773" s="155"/>
      <c r="D1773" s="149" t="s">
        <v>182</v>
      </c>
      <c r="E1773" s="156" t="s">
        <v>19</v>
      </c>
      <c r="F1773" s="157" t="s">
        <v>2345</v>
      </c>
      <c r="H1773" s="158">
        <v>430.8</v>
      </c>
      <c r="I1773" s="159"/>
      <c r="L1773" s="155"/>
      <c r="M1773" s="160"/>
      <c r="U1773" s="161"/>
      <c r="AT1773" s="156" t="s">
        <v>182</v>
      </c>
      <c r="AU1773" s="156" t="s">
        <v>84</v>
      </c>
      <c r="AV1773" s="13" t="s">
        <v>84</v>
      </c>
      <c r="AW1773" s="13" t="s">
        <v>37</v>
      </c>
      <c r="AX1773" s="13" t="s">
        <v>75</v>
      </c>
      <c r="AY1773" s="156" t="s">
        <v>172</v>
      </c>
    </row>
    <row r="1774" spans="2:65" s="13" customFormat="1">
      <c r="B1774" s="155"/>
      <c r="D1774" s="149" t="s">
        <v>182</v>
      </c>
      <c r="E1774" s="156" t="s">
        <v>19</v>
      </c>
      <c r="F1774" s="157" t="s">
        <v>2346</v>
      </c>
      <c r="H1774" s="158">
        <v>838.9</v>
      </c>
      <c r="I1774" s="159"/>
      <c r="L1774" s="155"/>
      <c r="M1774" s="160"/>
      <c r="U1774" s="161"/>
      <c r="AT1774" s="156" t="s">
        <v>182</v>
      </c>
      <c r="AU1774" s="156" t="s">
        <v>84</v>
      </c>
      <c r="AV1774" s="13" t="s">
        <v>84</v>
      </c>
      <c r="AW1774" s="13" t="s">
        <v>37</v>
      </c>
      <c r="AX1774" s="13" t="s">
        <v>75</v>
      </c>
      <c r="AY1774" s="156" t="s">
        <v>172</v>
      </c>
    </row>
    <row r="1775" spans="2:65" s="13" customFormat="1">
      <c r="B1775" s="155"/>
      <c r="D1775" s="149" t="s">
        <v>182</v>
      </c>
      <c r="E1775" s="156" t="s">
        <v>19</v>
      </c>
      <c r="F1775" s="157" t="s">
        <v>2347</v>
      </c>
      <c r="H1775" s="158">
        <v>110.8</v>
      </c>
      <c r="I1775" s="159"/>
      <c r="L1775" s="155"/>
      <c r="M1775" s="160"/>
      <c r="U1775" s="161"/>
      <c r="AT1775" s="156" t="s">
        <v>182</v>
      </c>
      <c r="AU1775" s="156" t="s">
        <v>84</v>
      </c>
      <c r="AV1775" s="13" t="s">
        <v>84</v>
      </c>
      <c r="AW1775" s="13" t="s">
        <v>37</v>
      </c>
      <c r="AX1775" s="13" t="s">
        <v>75</v>
      </c>
      <c r="AY1775" s="156" t="s">
        <v>172</v>
      </c>
    </row>
    <row r="1776" spans="2:65" s="13" customFormat="1">
      <c r="B1776" s="155"/>
      <c r="D1776" s="149" t="s">
        <v>182</v>
      </c>
      <c r="E1776" s="156" t="s">
        <v>19</v>
      </c>
      <c r="F1776" s="157" t="s">
        <v>2348</v>
      </c>
      <c r="H1776" s="158">
        <v>8500</v>
      </c>
      <c r="I1776" s="159"/>
      <c r="L1776" s="155"/>
      <c r="M1776" s="160"/>
      <c r="U1776" s="161"/>
      <c r="AT1776" s="156" t="s">
        <v>182</v>
      </c>
      <c r="AU1776" s="156" t="s">
        <v>84</v>
      </c>
      <c r="AV1776" s="13" t="s">
        <v>84</v>
      </c>
      <c r="AW1776" s="13" t="s">
        <v>37</v>
      </c>
      <c r="AX1776" s="13" t="s">
        <v>75</v>
      </c>
      <c r="AY1776" s="156" t="s">
        <v>172</v>
      </c>
    </row>
    <row r="1777" spans="2:65" s="13" customFormat="1">
      <c r="B1777" s="155"/>
      <c r="D1777" s="149" t="s">
        <v>182</v>
      </c>
      <c r="E1777" s="156" t="s">
        <v>19</v>
      </c>
      <c r="F1777" s="157" t="s">
        <v>2349</v>
      </c>
      <c r="H1777" s="158">
        <v>3000</v>
      </c>
      <c r="I1777" s="159"/>
      <c r="L1777" s="155"/>
      <c r="M1777" s="160"/>
      <c r="U1777" s="161"/>
      <c r="AT1777" s="156" t="s">
        <v>182</v>
      </c>
      <c r="AU1777" s="156" t="s">
        <v>84</v>
      </c>
      <c r="AV1777" s="13" t="s">
        <v>84</v>
      </c>
      <c r="AW1777" s="13" t="s">
        <v>37</v>
      </c>
      <c r="AX1777" s="13" t="s">
        <v>75</v>
      </c>
      <c r="AY1777" s="156" t="s">
        <v>172</v>
      </c>
    </row>
    <row r="1778" spans="2:65" s="13" customFormat="1">
      <c r="B1778" s="155"/>
      <c r="D1778" s="149" t="s">
        <v>182</v>
      </c>
      <c r="E1778" s="156" t="s">
        <v>19</v>
      </c>
      <c r="F1778" s="157" t="s">
        <v>2350</v>
      </c>
      <c r="H1778" s="158">
        <v>2576.1</v>
      </c>
      <c r="I1778" s="159"/>
      <c r="L1778" s="155"/>
      <c r="M1778" s="160"/>
      <c r="U1778" s="161"/>
      <c r="AT1778" s="156" t="s">
        <v>182</v>
      </c>
      <c r="AU1778" s="156" t="s">
        <v>84</v>
      </c>
      <c r="AV1778" s="13" t="s">
        <v>84</v>
      </c>
      <c r="AW1778" s="13" t="s">
        <v>37</v>
      </c>
      <c r="AX1778" s="13" t="s">
        <v>75</v>
      </c>
      <c r="AY1778" s="156" t="s">
        <v>172</v>
      </c>
    </row>
    <row r="1779" spans="2:65" s="15" customFormat="1">
      <c r="B1779" s="169"/>
      <c r="D1779" s="149" t="s">
        <v>182</v>
      </c>
      <c r="E1779" s="170" t="s">
        <v>19</v>
      </c>
      <c r="F1779" s="171" t="s">
        <v>248</v>
      </c>
      <c r="H1779" s="172">
        <v>15456.6</v>
      </c>
      <c r="I1779" s="173"/>
      <c r="L1779" s="169"/>
      <c r="M1779" s="174"/>
      <c r="U1779" s="175"/>
      <c r="AT1779" s="170" t="s">
        <v>182</v>
      </c>
      <c r="AU1779" s="170" t="s">
        <v>84</v>
      </c>
      <c r="AV1779" s="15" t="s">
        <v>92</v>
      </c>
      <c r="AW1779" s="15" t="s">
        <v>37</v>
      </c>
      <c r="AX1779" s="15" t="s">
        <v>75</v>
      </c>
      <c r="AY1779" s="170" t="s">
        <v>172</v>
      </c>
    </row>
    <row r="1780" spans="2:65" s="13" customFormat="1">
      <c r="B1780" s="155"/>
      <c r="D1780" s="149" t="s">
        <v>182</v>
      </c>
      <c r="E1780" s="156" t="s">
        <v>19</v>
      </c>
      <c r="F1780" s="157" t="s">
        <v>2351</v>
      </c>
      <c r="H1780" s="158">
        <v>1545.66</v>
      </c>
      <c r="I1780" s="159"/>
      <c r="L1780" s="155"/>
      <c r="M1780" s="160"/>
      <c r="U1780" s="161"/>
      <c r="AT1780" s="156" t="s">
        <v>182</v>
      </c>
      <c r="AU1780" s="156" t="s">
        <v>84</v>
      </c>
      <c r="AV1780" s="13" t="s">
        <v>84</v>
      </c>
      <c r="AW1780" s="13" t="s">
        <v>37</v>
      </c>
      <c r="AX1780" s="13" t="s">
        <v>75</v>
      </c>
      <c r="AY1780" s="156" t="s">
        <v>172</v>
      </c>
    </row>
    <row r="1781" spans="2:65" s="14" customFormat="1">
      <c r="B1781" s="162"/>
      <c r="D1781" s="149" t="s">
        <v>182</v>
      </c>
      <c r="E1781" s="163" t="s">
        <v>19</v>
      </c>
      <c r="F1781" s="164" t="s">
        <v>185</v>
      </c>
      <c r="H1781" s="165">
        <v>17002.259999999998</v>
      </c>
      <c r="I1781" s="166"/>
      <c r="L1781" s="162"/>
      <c r="M1781" s="167"/>
      <c r="U1781" s="168"/>
      <c r="AT1781" s="163" t="s">
        <v>182</v>
      </c>
      <c r="AU1781" s="163" t="s">
        <v>84</v>
      </c>
      <c r="AV1781" s="14" t="s">
        <v>179</v>
      </c>
      <c r="AW1781" s="14" t="s">
        <v>37</v>
      </c>
      <c r="AX1781" s="14" t="s">
        <v>82</v>
      </c>
      <c r="AY1781" s="163" t="s">
        <v>172</v>
      </c>
    </row>
    <row r="1782" spans="2:65" s="1" customFormat="1" ht="16.5" customHeight="1">
      <c r="B1782" s="33"/>
      <c r="C1782" s="131" t="s">
        <v>1636</v>
      </c>
      <c r="D1782" s="131" t="s">
        <v>174</v>
      </c>
      <c r="E1782" s="132" t="s">
        <v>2352</v>
      </c>
      <c r="F1782" s="133" t="s">
        <v>2353</v>
      </c>
      <c r="G1782" s="134" t="s">
        <v>753</v>
      </c>
      <c r="H1782" s="135">
        <v>32263.8</v>
      </c>
      <c r="I1782" s="136"/>
      <c r="J1782" s="137">
        <f>ROUND(I1782*H1782,2)</f>
        <v>0</v>
      </c>
      <c r="K1782" s="133" t="s">
        <v>19</v>
      </c>
      <c r="L1782" s="33"/>
      <c r="M1782" s="138" t="s">
        <v>19</v>
      </c>
      <c r="N1782" s="139" t="s">
        <v>46</v>
      </c>
      <c r="P1782" s="140">
        <f>O1782*H1782</f>
        <v>0</v>
      </c>
      <c r="Q1782" s="140">
        <v>0</v>
      </c>
      <c r="R1782" s="140">
        <f>Q1782*H1782</f>
        <v>0</v>
      </c>
      <c r="S1782" s="140">
        <v>0</v>
      </c>
      <c r="T1782" s="140">
        <f>S1782*H1782</f>
        <v>0</v>
      </c>
      <c r="U1782" s="141" t="s">
        <v>19</v>
      </c>
      <c r="AR1782" s="142" t="s">
        <v>220</v>
      </c>
      <c r="AT1782" s="142" t="s">
        <v>174</v>
      </c>
      <c r="AU1782" s="142" t="s">
        <v>84</v>
      </c>
      <c r="AY1782" s="18" t="s">
        <v>172</v>
      </c>
      <c r="BE1782" s="143">
        <f>IF(N1782="základní",J1782,0)</f>
        <v>0</v>
      </c>
      <c r="BF1782" s="143">
        <f>IF(N1782="snížená",J1782,0)</f>
        <v>0</v>
      </c>
      <c r="BG1782" s="143">
        <f>IF(N1782="zákl. přenesená",J1782,0)</f>
        <v>0</v>
      </c>
      <c r="BH1782" s="143">
        <f>IF(N1782="sníž. přenesená",J1782,0)</f>
        <v>0</v>
      </c>
      <c r="BI1782" s="143">
        <f>IF(N1782="nulová",J1782,0)</f>
        <v>0</v>
      </c>
      <c r="BJ1782" s="18" t="s">
        <v>82</v>
      </c>
      <c r="BK1782" s="143">
        <f>ROUND(I1782*H1782,2)</f>
        <v>0</v>
      </c>
      <c r="BL1782" s="18" t="s">
        <v>220</v>
      </c>
      <c r="BM1782" s="142" t="s">
        <v>2354</v>
      </c>
    </row>
    <row r="1783" spans="2:65" s="1" customFormat="1">
      <c r="B1783" s="33"/>
      <c r="D1783" s="149" t="s">
        <v>943</v>
      </c>
      <c r="F1783" s="189" t="s">
        <v>2343</v>
      </c>
      <c r="I1783" s="146"/>
      <c r="L1783" s="33"/>
      <c r="M1783" s="147"/>
      <c r="U1783" s="54"/>
      <c r="AT1783" s="18" t="s">
        <v>943</v>
      </c>
      <c r="AU1783" s="18" t="s">
        <v>84</v>
      </c>
    </row>
    <row r="1784" spans="2:65" s="12" customFormat="1">
      <c r="B1784" s="148"/>
      <c r="D1784" s="149" t="s">
        <v>182</v>
      </c>
      <c r="E1784" s="150" t="s">
        <v>19</v>
      </c>
      <c r="F1784" s="151" t="s">
        <v>2355</v>
      </c>
      <c r="H1784" s="150" t="s">
        <v>19</v>
      </c>
      <c r="I1784" s="152"/>
      <c r="L1784" s="148"/>
      <c r="M1784" s="153"/>
      <c r="U1784" s="154"/>
      <c r="AT1784" s="150" t="s">
        <v>182</v>
      </c>
      <c r="AU1784" s="150" t="s">
        <v>84</v>
      </c>
      <c r="AV1784" s="12" t="s">
        <v>82</v>
      </c>
      <c r="AW1784" s="12" t="s">
        <v>37</v>
      </c>
      <c r="AX1784" s="12" t="s">
        <v>75</v>
      </c>
      <c r="AY1784" s="150" t="s">
        <v>172</v>
      </c>
    </row>
    <row r="1785" spans="2:65" s="13" customFormat="1">
      <c r="B1785" s="155"/>
      <c r="D1785" s="149" t="s">
        <v>182</v>
      </c>
      <c r="E1785" s="156" t="s">
        <v>19</v>
      </c>
      <c r="F1785" s="157" t="s">
        <v>2356</v>
      </c>
      <c r="H1785" s="158">
        <v>1177.2</v>
      </c>
      <c r="I1785" s="159"/>
      <c r="L1785" s="155"/>
      <c r="M1785" s="160"/>
      <c r="U1785" s="161"/>
      <c r="AT1785" s="156" t="s">
        <v>182</v>
      </c>
      <c r="AU1785" s="156" t="s">
        <v>84</v>
      </c>
      <c r="AV1785" s="13" t="s">
        <v>84</v>
      </c>
      <c r="AW1785" s="13" t="s">
        <v>37</v>
      </c>
      <c r="AX1785" s="13" t="s">
        <v>75</v>
      </c>
      <c r="AY1785" s="156" t="s">
        <v>172</v>
      </c>
    </row>
    <row r="1786" spans="2:65" s="13" customFormat="1">
      <c r="B1786" s="155"/>
      <c r="D1786" s="149" t="s">
        <v>182</v>
      </c>
      <c r="E1786" s="156" t="s">
        <v>19</v>
      </c>
      <c r="F1786" s="157" t="s">
        <v>2357</v>
      </c>
      <c r="H1786" s="158">
        <v>208.9</v>
      </c>
      <c r="I1786" s="159"/>
      <c r="L1786" s="155"/>
      <c r="M1786" s="160"/>
      <c r="U1786" s="161"/>
      <c r="AT1786" s="156" t="s">
        <v>182</v>
      </c>
      <c r="AU1786" s="156" t="s">
        <v>84</v>
      </c>
      <c r="AV1786" s="13" t="s">
        <v>84</v>
      </c>
      <c r="AW1786" s="13" t="s">
        <v>37</v>
      </c>
      <c r="AX1786" s="13" t="s">
        <v>75</v>
      </c>
      <c r="AY1786" s="156" t="s">
        <v>172</v>
      </c>
    </row>
    <row r="1787" spans="2:65" s="13" customFormat="1">
      <c r="B1787" s="155"/>
      <c r="D1787" s="149" t="s">
        <v>182</v>
      </c>
      <c r="E1787" s="156" t="s">
        <v>19</v>
      </c>
      <c r="F1787" s="157" t="s">
        <v>2358</v>
      </c>
      <c r="H1787" s="158">
        <v>5433.5</v>
      </c>
      <c r="I1787" s="159"/>
      <c r="L1787" s="155"/>
      <c r="M1787" s="160"/>
      <c r="U1787" s="161"/>
      <c r="AT1787" s="156" t="s">
        <v>182</v>
      </c>
      <c r="AU1787" s="156" t="s">
        <v>84</v>
      </c>
      <c r="AV1787" s="13" t="s">
        <v>84</v>
      </c>
      <c r="AW1787" s="13" t="s">
        <v>37</v>
      </c>
      <c r="AX1787" s="13" t="s">
        <v>75</v>
      </c>
      <c r="AY1787" s="156" t="s">
        <v>172</v>
      </c>
    </row>
    <row r="1788" spans="2:65" s="13" customFormat="1">
      <c r="B1788" s="155"/>
      <c r="D1788" s="149" t="s">
        <v>182</v>
      </c>
      <c r="E1788" s="156" t="s">
        <v>19</v>
      </c>
      <c r="F1788" s="157" t="s">
        <v>2359</v>
      </c>
      <c r="H1788" s="158">
        <v>7420.4</v>
      </c>
      <c r="I1788" s="159"/>
      <c r="L1788" s="155"/>
      <c r="M1788" s="160"/>
      <c r="U1788" s="161"/>
      <c r="AT1788" s="156" t="s">
        <v>182</v>
      </c>
      <c r="AU1788" s="156" t="s">
        <v>84</v>
      </c>
      <c r="AV1788" s="13" t="s">
        <v>84</v>
      </c>
      <c r="AW1788" s="13" t="s">
        <v>37</v>
      </c>
      <c r="AX1788" s="13" t="s">
        <v>75</v>
      </c>
      <c r="AY1788" s="156" t="s">
        <v>172</v>
      </c>
    </row>
    <row r="1789" spans="2:65" s="13" customFormat="1">
      <c r="B1789" s="155"/>
      <c r="D1789" s="149" t="s">
        <v>182</v>
      </c>
      <c r="E1789" s="156" t="s">
        <v>19</v>
      </c>
      <c r="F1789" s="157" t="s">
        <v>2360</v>
      </c>
      <c r="H1789" s="158">
        <v>6594</v>
      </c>
      <c r="I1789" s="159"/>
      <c r="L1789" s="155"/>
      <c r="M1789" s="160"/>
      <c r="U1789" s="161"/>
      <c r="AT1789" s="156" t="s">
        <v>182</v>
      </c>
      <c r="AU1789" s="156" t="s">
        <v>84</v>
      </c>
      <c r="AV1789" s="13" t="s">
        <v>84</v>
      </c>
      <c r="AW1789" s="13" t="s">
        <v>37</v>
      </c>
      <c r="AX1789" s="13" t="s">
        <v>75</v>
      </c>
      <c r="AY1789" s="156" t="s">
        <v>172</v>
      </c>
    </row>
    <row r="1790" spans="2:65" s="13" customFormat="1">
      <c r="B1790" s="155"/>
      <c r="D1790" s="149" t="s">
        <v>182</v>
      </c>
      <c r="E1790" s="156" t="s">
        <v>19</v>
      </c>
      <c r="F1790" s="157" t="s">
        <v>2361</v>
      </c>
      <c r="H1790" s="158">
        <v>4166.8</v>
      </c>
      <c r="I1790" s="159"/>
      <c r="L1790" s="155"/>
      <c r="M1790" s="160"/>
      <c r="U1790" s="161"/>
      <c r="AT1790" s="156" t="s">
        <v>182</v>
      </c>
      <c r="AU1790" s="156" t="s">
        <v>84</v>
      </c>
      <c r="AV1790" s="13" t="s">
        <v>84</v>
      </c>
      <c r="AW1790" s="13" t="s">
        <v>37</v>
      </c>
      <c r="AX1790" s="13" t="s">
        <v>75</v>
      </c>
      <c r="AY1790" s="156" t="s">
        <v>172</v>
      </c>
    </row>
    <row r="1791" spans="2:65" s="13" customFormat="1">
      <c r="B1791" s="155"/>
      <c r="D1791" s="149" t="s">
        <v>182</v>
      </c>
      <c r="E1791" s="156" t="s">
        <v>19</v>
      </c>
      <c r="F1791" s="157" t="s">
        <v>2362</v>
      </c>
      <c r="H1791" s="158">
        <v>4330</v>
      </c>
      <c r="I1791" s="159"/>
      <c r="L1791" s="155"/>
      <c r="M1791" s="160"/>
      <c r="U1791" s="161"/>
      <c r="AT1791" s="156" t="s">
        <v>182</v>
      </c>
      <c r="AU1791" s="156" t="s">
        <v>84</v>
      </c>
      <c r="AV1791" s="13" t="s">
        <v>84</v>
      </c>
      <c r="AW1791" s="13" t="s">
        <v>37</v>
      </c>
      <c r="AX1791" s="13" t="s">
        <v>75</v>
      </c>
      <c r="AY1791" s="156" t="s">
        <v>172</v>
      </c>
    </row>
    <row r="1792" spans="2:65" s="15" customFormat="1">
      <c r="B1792" s="169"/>
      <c r="D1792" s="149" t="s">
        <v>182</v>
      </c>
      <c r="E1792" s="170" t="s">
        <v>19</v>
      </c>
      <c r="F1792" s="171" t="s">
        <v>248</v>
      </c>
      <c r="H1792" s="172">
        <v>29330.799999999999</v>
      </c>
      <c r="I1792" s="173"/>
      <c r="L1792" s="169"/>
      <c r="M1792" s="174"/>
      <c r="U1792" s="175"/>
      <c r="AT1792" s="170" t="s">
        <v>182</v>
      </c>
      <c r="AU1792" s="170" t="s">
        <v>84</v>
      </c>
      <c r="AV1792" s="15" t="s">
        <v>92</v>
      </c>
      <c r="AW1792" s="15" t="s">
        <v>37</v>
      </c>
      <c r="AX1792" s="15" t="s">
        <v>75</v>
      </c>
      <c r="AY1792" s="170" t="s">
        <v>172</v>
      </c>
    </row>
    <row r="1793" spans="2:65" s="13" customFormat="1">
      <c r="B1793" s="155"/>
      <c r="D1793" s="149" t="s">
        <v>182</v>
      </c>
      <c r="E1793" s="156" t="s">
        <v>19</v>
      </c>
      <c r="F1793" s="157" t="s">
        <v>2363</v>
      </c>
      <c r="H1793" s="158">
        <v>2933</v>
      </c>
      <c r="I1793" s="159"/>
      <c r="L1793" s="155"/>
      <c r="M1793" s="160"/>
      <c r="U1793" s="161"/>
      <c r="AT1793" s="156" t="s">
        <v>182</v>
      </c>
      <c r="AU1793" s="156" t="s">
        <v>84</v>
      </c>
      <c r="AV1793" s="13" t="s">
        <v>84</v>
      </c>
      <c r="AW1793" s="13" t="s">
        <v>37</v>
      </c>
      <c r="AX1793" s="13" t="s">
        <v>75</v>
      </c>
      <c r="AY1793" s="156" t="s">
        <v>172</v>
      </c>
    </row>
    <row r="1794" spans="2:65" s="14" customFormat="1">
      <c r="B1794" s="162"/>
      <c r="D1794" s="149" t="s">
        <v>182</v>
      </c>
      <c r="E1794" s="163" t="s">
        <v>19</v>
      </c>
      <c r="F1794" s="164" t="s">
        <v>185</v>
      </c>
      <c r="H1794" s="165">
        <v>32263.8</v>
      </c>
      <c r="I1794" s="166"/>
      <c r="L1794" s="162"/>
      <c r="M1794" s="167"/>
      <c r="U1794" s="168"/>
      <c r="AT1794" s="163" t="s">
        <v>182</v>
      </c>
      <c r="AU1794" s="163" t="s">
        <v>84</v>
      </c>
      <c r="AV1794" s="14" t="s">
        <v>179</v>
      </c>
      <c r="AW1794" s="14" t="s">
        <v>37</v>
      </c>
      <c r="AX1794" s="14" t="s">
        <v>82</v>
      </c>
      <c r="AY1794" s="163" t="s">
        <v>172</v>
      </c>
    </row>
    <row r="1795" spans="2:65" s="1" customFormat="1" ht="16.5" customHeight="1">
      <c r="B1795" s="33"/>
      <c r="C1795" s="131" t="s">
        <v>1640</v>
      </c>
      <c r="D1795" s="131" t="s">
        <v>174</v>
      </c>
      <c r="E1795" s="132" t="s">
        <v>2364</v>
      </c>
      <c r="F1795" s="133" t="s">
        <v>2365</v>
      </c>
      <c r="G1795" s="134" t="s">
        <v>753</v>
      </c>
      <c r="H1795" s="135">
        <v>605</v>
      </c>
      <c r="I1795" s="136"/>
      <c r="J1795" s="137">
        <f>ROUND(I1795*H1795,2)</f>
        <v>0</v>
      </c>
      <c r="K1795" s="133" t="s">
        <v>19</v>
      </c>
      <c r="L1795" s="33"/>
      <c r="M1795" s="138" t="s">
        <v>19</v>
      </c>
      <c r="N1795" s="139" t="s">
        <v>46</v>
      </c>
      <c r="P1795" s="140">
        <f>O1795*H1795</f>
        <v>0</v>
      </c>
      <c r="Q1795" s="140">
        <v>0</v>
      </c>
      <c r="R1795" s="140">
        <f>Q1795*H1795</f>
        <v>0</v>
      </c>
      <c r="S1795" s="140">
        <v>0</v>
      </c>
      <c r="T1795" s="140">
        <f>S1795*H1795</f>
        <v>0</v>
      </c>
      <c r="U1795" s="141" t="s">
        <v>19</v>
      </c>
      <c r="AR1795" s="142" t="s">
        <v>220</v>
      </c>
      <c r="AT1795" s="142" t="s">
        <v>174</v>
      </c>
      <c r="AU1795" s="142" t="s">
        <v>84</v>
      </c>
      <c r="AY1795" s="18" t="s">
        <v>172</v>
      </c>
      <c r="BE1795" s="143">
        <f>IF(N1795="základní",J1795,0)</f>
        <v>0</v>
      </c>
      <c r="BF1795" s="143">
        <f>IF(N1795="snížená",J1795,0)</f>
        <v>0</v>
      </c>
      <c r="BG1795" s="143">
        <f>IF(N1795="zákl. přenesená",J1795,0)</f>
        <v>0</v>
      </c>
      <c r="BH1795" s="143">
        <f>IF(N1795="sníž. přenesená",J1795,0)</f>
        <v>0</v>
      </c>
      <c r="BI1795" s="143">
        <f>IF(N1795="nulová",J1795,0)</f>
        <v>0</v>
      </c>
      <c r="BJ1795" s="18" t="s">
        <v>82</v>
      </c>
      <c r="BK1795" s="143">
        <f>ROUND(I1795*H1795,2)</f>
        <v>0</v>
      </c>
      <c r="BL1795" s="18" t="s">
        <v>220</v>
      </c>
      <c r="BM1795" s="142" t="s">
        <v>2366</v>
      </c>
    </row>
    <row r="1796" spans="2:65" s="13" customFormat="1">
      <c r="B1796" s="155"/>
      <c r="D1796" s="149" t="s">
        <v>182</v>
      </c>
      <c r="E1796" s="156" t="s">
        <v>19</v>
      </c>
      <c r="F1796" s="157" t="s">
        <v>2367</v>
      </c>
      <c r="H1796" s="158">
        <v>200</v>
      </c>
      <c r="I1796" s="159"/>
      <c r="L1796" s="155"/>
      <c r="M1796" s="160"/>
      <c r="U1796" s="161"/>
      <c r="AT1796" s="156" t="s">
        <v>182</v>
      </c>
      <c r="AU1796" s="156" t="s">
        <v>84</v>
      </c>
      <c r="AV1796" s="13" t="s">
        <v>84</v>
      </c>
      <c r="AW1796" s="13" t="s">
        <v>37</v>
      </c>
      <c r="AX1796" s="13" t="s">
        <v>75</v>
      </c>
      <c r="AY1796" s="156" t="s">
        <v>172</v>
      </c>
    </row>
    <row r="1797" spans="2:65" s="13" customFormat="1">
      <c r="B1797" s="155"/>
      <c r="D1797" s="149" t="s">
        <v>182</v>
      </c>
      <c r="E1797" s="156" t="s">
        <v>19</v>
      </c>
      <c r="F1797" s="157" t="s">
        <v>2368</v>
      </c>
      <c r="H1797" s="158">
        <v>350</v>
      </c>
      <c r="I1797" s="159"/>
      <c r="L1797" s="155"/>
      <c r="M1797" s="160"/>
      <c r="U1797" s="161"/>
      <c r="AT1797" s="156" t="s">
        <v>182</v>
      </c>
      <c r="AU1797" s="156" t="s">
        <v>84</v>
      </c>
      <c r="AV1797" s="13" t="s">
        <v>84</v>
      </c>
      <c r="AW1797" s="13" t="s">
        <v>37</v>
      </c>
      <c r="AX1797" s="13" t="s">
        <v>75</v>
      </c>
      <c r="AY1797" s="156" t="s">
        <v>172</v>
      </c>
    </row>
    <row r="1798" spans="2:65" s="15" customFormat="1">
      <c r="B1798" s="169"/>
      <c r="D1798" s="149" t="s">
        <v>182</v>
      </c>
      <c r="E1798" s="170" t="s">
        <v>19</v>
      </c>
      <c r="F1798" s="171" t="s">
        <v>248</v>
      </c>
      <c r="H1798" s="172">
        <v>550</v>
      </c>
      <c r="I1798" s="173"/>
      <c r="L1798" s="169"/>
      <c r="M1798" s="174"/>
      <c r="U1798" s="175"/>
      <c r="AT1798" s="170" t="s">
        <v>182</v>
      </c>
      <c r="AU1798" s="170" t="s">
        <v>84</v>
      </c>
      <c r="AV1798" s="15" t="s">
        <v>92</v>
      </c>
      <c r="AW1798" s="15" t="s">
        <v>37</v>
      </c>
      <c r="AX1798" s="15" t="s">
        <v>75</v>
      </c>
      <c r="AY1798" s="170" t="s">
        <v>172</v>
      </c>
    </row>
    <row r="1799" spans="2:65" s="13" customFormat="1">
      <c r="B1799" s="155"/>
      <c r="D1799" s="149" t="s">
        <v>182</v>
      </c>
      <c r="E1799" s="156" t="s">
        <v>19</v>
      </c>
      <c r="F1799" s="157" t="s">
        <v>2369</v>
      </c>
      <c r="H1799" s="158">
        <v>55</v>
      </c>
      <c r="I1799" s="159"/>
      <c r="L1799" s="155"/>
      <c r="M1799" s="160"/>
      <c r="U1799" s="161"/>
      <c r="AT1799" s="156" t="s">
        <v>182</v>
      </c>
      <c r="AU1799" s="156" t="s">
        <v>84</v>
      </c>
      <c r="AV1799" s="13" t="s">
        <v>84</v>
      </c>
      <c r="AW1799" s="13" t="s">
        <v>37</v>
      </c>
      <c r="AX1799" s="13" t="s">
        <v>75</v>
      </c>
      <c r="AY1799" s="156" t="s">
        <v>172</v>
      </c>
    </row>
    <row r="1800" spans="2:65" s="14" customFormat="1">
      <c r="B1800" s="162"/>
      <c r="D1800" s="149" t="s">
        <v>182</v>
      </c>
      <c r="E1800" s="163" t="s">
        <v>19</v>
      </c>
      <c r="F1800" s="164" t="s">
        <v>185</v>
      </c>
      <c r="H1800" s="165">
        <v>605</v>
      </c>
      <c r="I1800" s="166"/>
      <c r="L1800" s="162"/>
      <c r="M1800" s="167"/>
      <c r="U1800" s="168"/>
      <c r="AT1800" s="163" t="s">
        <v>182</v>
      </c>
      <c r="AU1800" s="163" t="s">
        <v>84</v>
      </c>
      <c r="AV1800" s="14" t="s">
        <v>179</v>
      </c>
      <c r="AW1800" s="14" t="s">
        <v>37</v>
      </c>
      <c r="AX1800" s="14" t="s">
        <v>82</v>
      </c>
      <c r="AY1800" s="163" t="s">
        <v>172</v>
      </c>
    </row>
    <row r="1801" spans="2:65" s="1" customFormat="1" ht="16.5" customHeight="1">
      <c r="B1801" s="33"/>
      <c r="C1801" s="131" t="s">
        <v>2370</v>
      </c>
      <c r="D1801" s="131" t="s">
        <v>174</v>
      </c>
      <c r="E1801" s="132" t="s">
        <v>2371</v>
      </c>
      <c r="F1801" s="133" t="s">
        <v>2372</v>
      </c>
      <c r="G1801" s="134" t="s">
        <v>753</v>
      </c>
      <c r="H1801" s="135">
        <v>3850</v>
      </c>
      <c r="I1801" s="136"/>
      <c r="J1801" s="137">
        <f>ROUND(I1801*H1801,2)</f>
        <v>0</v>
      </c>
      <c r="K1801" s="133" t="s">
        <v>19</v>
      </c>
      <c r="L1801" s="33"/>
      <c r="M1801" s="138" t="s">
        <v>19</v>
      </c>
      <c r="N1801" s="139" t="s">
        <v>46</v>
      </c>
      <c r="P1801" s="140">
        <f>O1801*H1801</f>
        <v>0</v>
      </c>
      <c r="Q1801" s="140">
        <v>0</v>
      </c>
      <c r="R1801" s="140">
        <f>Q1801*H1801</f>
        <v>0</v>
      </c>
      <c r="S1801" s="140">
        <v>0</v>
      </c>
      <c r="T1801" s="140">
        <f>S1801*H1801</f>
        <v>0</v>
      </c>
      <c r="U1801" s="141" t="s">
        <v>19</v>
      </c>
      <c r="AR1801" s="142" t="s">
        <v>220</v>
      </c>
      <c r="AT1801" s="142" t="s">
        <v>174</v>
      </c>
      <c r="AU1801" s="142" t="s">
        <v>84</v>
      </c>
      <c r="AY1801" s="18" t="s">
        <v>172</v>
      </c>
      <c r="BE1801" s="143">
        <f>IF(N1801="základní",J1801,0)</f>
        <v>0</v>
      </c>
      <c r="BF1801" s="143">
        <f>IF(N1801="snížená",J1801,0)</f>
        <v>0</v>
      </c>
      <c r="BG1801" s="143">
        <f>IF(N1801="zákl. přenesená",J1801,0)</f>
        <v>0</v>
      </c>
      <c r="BH1801" s="143">
        <f>IF(N1801="sníž. přenesená",J1801,0)</f>
        <v>0</v>
      </c>
      <c r="BI1801" s="143">
        <f>IF(N1801="nulová",J1801,0)</f>
        <v>0</v>
      </c>
      <c r="BJ1801" s="18" t="s">
        <v>82</v>
      </c>
      <c r="BK1801" s="143">
        <f>ROUND(I1801*H1801,2)</f>
        <v>0</v>
      </c>
      <c r="BL1801" s="18" t="s">
        <v>220</v>
      </c>
      <c r="BM1801" s="142" t="s">
        <v>2373</v>
      </c>
    </row>
    <row r="1802" spans="2:65" s="13" customFormat="1">
      <c r="B1802" s="155"/>
      <c r="D1802" s="149" t="s">
        <v>182</v>
      </c>
      <c r="E1802" s="156" t="s">
        <v>19</v>
      </c>
      <c r="F1802" s="157" t="s">
        <v>2374</v>
      </c>
      <c r="H1802" s="158">
        <v>3500</v>
      </c>
      <c r="I1802" s="159"/>
      <c r="L1802" s="155"/>
      <c r="M1802" s="160"/>
      <c r="U1802" s="161"/>
      <c r="AT1802" s="156" t="s">
        <v>182</v>
      </c>
      <c r="AU1802" s="156" t="s">
        <v>84</v>
      </c>
      <c r="AV1802" s="13" t="s">
        <v>84</v>
      </c>
      <c r="AW1802" s="13" t="s">
        <v>37</v>
      </c>
      <c r="AX1802" s="13" t="s">
        <v>75</v>
      </c>
      <c r="AY1802" s="156" t="s">
        <v>172</v>
      </c>
    </row>
    <row r="1803" spans="2:65" s="15" customFormat="1">
      <c r="B1803" s="169"/>
      <c r="D1803" s="149" t="s">
        <v>182</v>
      </c>
      <c r="E1803" s="170" t="s">
        <v>19</v>
      </c>
      <c r="F1803" s="171" t="s">
        <v>248</v>
      </c>
      <c r="H1803" s="172">
        <v>3500</v>
      </c>
      <c r="I1803" s="173"/>
      <c r="L1803" s="169"/>
      <c r="M1803" s="174"/>
      <c r="U1803" s="175"/>
      <c r="AT1803" s="170" t="s">
        <v>182</v>
      </c>
      <c r="AU1803" s="170" t="s">
        <v>84</v>
      </c>
      <c r="AV1803" s="15" t="s">
        <v>92</v>
      </c>
      <c r="AW1803" s="15" t="s">
        <v>37</v>
      </c>
      <c r="AX1803" s="15" t="s">
        <v>75</v>
      </c>
      <c r="AY1803" s="170" t="s">
        <v>172</v>
      </c>
    </row>
    <row r="1804" spans="2:65" s="13" customFormat="1">
      <c r="B1804" s="155"/>
      <c r="D1804" s="149" t="s">
        <v>182</v>
      </c>
      <c r="E1804" s="156" t="s">
        <v>19</v>
      </c>
      <c r="F1804" s="157" t="s">
        <v>2375</v>
      </c>
      <c r="H1804" s="158">
        <v>350</v>
      </c>
      <c r="I1804" s="159"/>
      <c r="L1804" s="155"/>
      <c r="M1804" s="160"/>
      <c r="U1804" s="161"/>
      <c r="AT1804" s="156" t="s">
        <v>182</v>
      </c>
      <c r="AU1804" s="156" t="s">
        <v>84</v>
      </c>
      <c r="AV1804" s="13" t="s">
        <v>84</v>
      </c>
      <c r="AW1804" s="13" t="s">
        <v>37</v>
      </c>
      <c r="AX1804" s="13" t="s">
        <v>75</v>
      </c>
      <c r="AY1804" s="156" t="s">
        <v>172</v>
      </c>
    </row>
    <row r="1805" spans="2:65" s="14" customFormat="1">
      <c r="B1805" s="162"/>
      <c r="D1805" s="149" t="s">
        <v>182</v>
      </c>
      <c r="E1805" s="163" t="s">
        <v>19</v>
      </c>
      <c r="F1805" s="164" t="s">
        <v>185</v>
      </c>
      <c r="H1805" s="165">
        <v>3850</v>
      </c>
      <c r="I1805" s="166"/>
      <c r="L1805" s="162"/>
      <c r="M1805" s="167"/>
      <c r="U1805" s="168"/>
      <c r="AT1805" s="163" t="s">
        <v>182</v>
      </c>
      <c r="AU1805" s="163" t="s">
        <v>84</v>
      </c>
      <c r="AV1805" s="14" t="s">
        <v>179</v>
      </c>
      <c r="AW1805" s="14" t="s">
        <v>37</v>
      </c>
      <c r="AX1805" s="14" t="s">
        <v>82</v>
      </c>
      <c r="AY1805" s="163" t="s">
        <v>172</v>
      </c>
    </row>
    <row r="1806" spans="2:65" s="1" customFormat="1" ht="16.5" customHeight="1">
      <c r="B1806" s="33"/>
      <c r="C1806" s="131" t="s">
        <v>1646</v>
      </c>
      <c r="D1806" s="131" t="s">
        <v>174</v>
      </c>
      <c r="E1806" s="132" t="s">
        <v>2376</v>
      </c>
      <c r="F1806" s="133" t="s">
        <v>2377</v>
      </c>
      <c r="G1806" s="134" t="s">
        <v>753</v>
      </c>
      <c r="H1806" s="135">
        <v>56.76</v>
      </c>
      <c r="I1806" s="136"/>
      <c r="J1806" s="137">
        <f>ROUND(I1806*H1806,2)</f>
        <v>0</v>
      </c>
      <c r="K1806" s="133" t="s">
        <v>19</v>
      </c>
      <c r="L1806" s="33"/>
      <c r="M1806" s="138" t="s">
        <v>19</v>
      </c>
      <c r="N1806" s="139" t="s">
        <v>46</v>
      </c>
      <c r="P1806" s="140">
        <f>O1806*H1806</f>
        <v>0</v>
      </c>
      <c r="Q1806" s="140">
        <v>0</v>
      </c>
      <c r="R1806" s="140">
        <f>Q1806*H1806</f>
        <v>0</v>
      </c>
      <c r="S1806" s="140">
        <v>0</v>
      </c>
      <c r="T1806" s="140">
        <f>S1806*H1806</f>
        <v>0</v>
      </c>
      <c r="U1806" s="141" t="s">
        <v>19</v>
      </c>
      <c r="AR1806" s="142" t="s">
        <v>220</v>
      </c>
      <c r="AT1806" s="142" t="s">
        <v>174</v>
      </c>
      <c r="AU1806" s="142" t="s">
        <v>84</v>
      </c>
      <c r="AY1806" s="18" t="s">
        <v>172</v>
      </c>
      <c r="BE1806" s="143">
        <f>IF(N1806="základní",J1806,0)</f>
        <v>0</v>
      </c>
      <c r="BF1806" s="143">
        <f>IF(N1806="snížená",J1806,0)</f>
        <v>0</v>
      </c>
      <c r="BG1806" s="143">
        <f>IF(N1806="zákl. přenesená",J1806,0)</f>
        <v>0</v>
      </c>
      <c r="BH1806" s="143">
        <f>IF(N1806="sníž. přenesená",J1806,0)</f>
        <v>0</v>
      </c>
      <c r="BI1806" s="143">
        <f>IF(N1806="nulová",J1806,0)</f>
        <v>0</v>
      </c>
      <c r="BJ1806" s="18" t="s">
        <v>82</v>
      </c>
      <c r="BK1806" s="143">
        <f>ROUND(I1806*H1806,2)</f>
        <v>0</v>
      </c>
      <c r="BL1806" s="18" t="s">
        <v>220</v>
      </c>
      <c r="BM1806" s="142" t="s">
        <v>2378</v>
      </c>
    </row>
    <row r="1807" spans="2:65" s="13" customFormat="1">
      <c r="B1807" s="155"/>
      <c r="D1807" s="149" t="s">
        <v>182</v>
      </c>
      <c r="E1807" s="156" t="s">
        <v>19</v>
      </c>
      <c r="F1807" s="157" t="s">
        <v>2379</v>
      </c>
      <c r="H1807" s="158">
        <v>51.6</v>
      </c>
      <c r="I1807" s="159"/>
      <c r="L1807" s="155"/>
      <c r="M1807" s="160"/>
      <c r="U1807" s="161"/>
      <c r="AT1807" s="156" t="s">
        <v>182</v>
      </c>
      <c r="AU1807" s="156" t="s">
        <v>84</v>
      </c>
      <c r="AV1807" s="13" t="s">
        <v>84</v>
      </c>
      <c r="AW1807" s="13" t="s">
        <v>37</v>
      </c>
      <c r="AX1807" s="13" t="s">
        <v>75</v>
      </c>
      <c r="AY1807" s="156" t="s">
        <v>172</v>
      </c>
    </row>
    <row r="1808" spans="2:65" s="15" customFormat="1">
      <c r="B1808" s="169"/>
      <c r="D1808" s="149" t="s">
        <v>182</v>
      </c>
      <c r="E1808" s="170" t="s">
        <v>19</v>
      </c>
      <c r="F1808" s="171" t="s">
        <v>248</v>
      </c>
      <c r="H1808" s="172">
        <v>51.6</v>
      </c>
      <c r="I1808" s="173"/>
      <c r="L1808" s="169"/>
      <c r="M1808" s="174"/>
      <c r="U1808" s="175"/>
      <c r="AT1808" s="170" t="s">
        <v>182</v>
      </c>
      <c r="AU1808" s="170" t="s">
        <v>84</v>
      </c>
      <c r="AV1808" s="15" t="s">
        <v>92</v>
      </c>
      <c r="AW1808" s="15" t="s">
        <v>37</v>
      </c>
      <c r="AX1808" s="15" t="s">
        <v>75</v>
      </c>
      <c r="AY1808" s="170" t="s">
        <v>172</v>
      </c>
    </row>
    <row r="1809" spans="2:65" s="13" customFormat="1">
      <c r="B1809" s="155"/>
      <c r="D1809" s="149" t="s">
        <v>182</v>
      </c>
      <c r="E1809" s="156" t="s">
        <v>19</v>
      </c>
      <c r="F1809" s="157" t="s">
        <v>2380</v>
      </c>
      <c r="H1809" s="158">
        <v>5.16</v>
      </c>
      <c r="I1809" s="159"/>
      <c r="L1809" s="155"/>
      <c r="M1809" s="160"/>
      <c r="U1809" s="161"/>
      <c r="AT1809" s="156" t="s">
        <v>182</v>
      </c>
      <c r="AU1809" s="156" t="s">
        <v>84</v>
      </c>
      <c r="AV1809" s="13" t="s">
        <v>84</v>
      </c>
      <c r="AW1809" s="13" t="s">
        <v>37</v>
      </c>
      <c r="AX1809" s="13" t="s">
        <v>75</v>
      </c>
      <c r="AY1809" s="156" t="s">
        <v>172</v>
      </c>
    </row>
    <row r="1810" spans="2:65" s="14" customFormat="1">
      <c r="B1810" s="162"/>
      <c r="D1810" s="149" t="s">
        <v>182</v>
      </c>
      <c r="E1810" s="163" t="s">
        <v>19</v>
      </c>
      <c r="F1810" s="164" t="s">
        <v>185</v>
      </c>
      <c r="H1810" s="165">
        <v>56.76</v>
      </c>
      <c r="I1810" s="166"/>
      <c r="L1810" s="162"/>
      <c r="M1810" s="167"/>
      <c r="U1810" s="168"/>
      <c r="AT1810" s="163" t="s">
        <v>182</v>
      </c>
      <c r="AU1810" s="163" t="s">
        <v>84</v>
      </c>
      <c r="AV1810" s="14" t="s">
        <v>179</v>
      </c>
      <c r="AW1810" s="14" t="s">
        <v>37</v>
      </c>
      <c r="AX1810" s="14" t="s">
        <v>82</v>
      </c>
      <c r="AY1810" s="163" t="s">
        <v>172</v>
      </c>
    </row>
    <row r="1811" spans="2:65" s="1" customFormat="1" ht="16.5" customHeight="1">
      <c r="B1811" s="33"/>
      <c r="C1811" s="131" t="s">
        <v>2381</v>
      </c>
      <c r="D1811" s="131" t="s">
        <v>174</v>
      </c>
      <c r="E1811" s="132" t="s">
        <v>2382</v>
      </c>
      <c r="F1811" s="133" t="s">
        <v>2383</v>
      </c>
      <c r="G1811" s="134" t="s">
        <v>1585</v>
      </c>
      <c r="H1811" s="135">
        <v>1</v>
      </c>
      <c r="I1811" s="136"/>
      <c r="J1811" s="137">
        <f>ROUND(I1811*H1811,2)</f>
        <v>0</v>
      </c>
      <c r="K1811" s="133" t="s">
        <v>19</v>
      </c>
      <c r="L1811" s="33"/>
      <c r="M1811" s="138" t="s">
        <v>19</v>
      </c>
      <c r="N1811" s="139" t="s">
        <v>46</v>
      </c>
      <c r="P1811" s="140">
        <f>O1811*H1811</f>
        <v>0</v>
      </c>
      <c r="Q1811" s="140">
        <v>0</v>
      </c>
      <c r="R1811" s="140">
        <f>Q1811*H1811</f>
        <v>0</v>
      </c>
      <c r="S1811" s="140">
        <v>0</v>
      </c>
      <c r="T1811" s="140">
        <f>S1811*H1811</f>
        <v>0</v>
      </c>
      <c r="U1811" s="141" t="s">
        <v>19</v>
      </c>
      <c r="AR1811" s="142" t="s">
        <v>220</v>
      </c>
      <c r="AT1811" s="142" t="s">
        <v>174</v>
      </c>
      <c r="AU1811" s="142" t="s">
        <v>84</v>
      </c>
      <c r="AY1811" s="18" t="s">
        <v>172</v>
      </c>
      <c r="BE1811" s="143">
        <f>IF(N1811="základní",J1811,0)</f>
        <v>0</v>
      </c>
      <c r="BF1811" s="143">
        <f>IF(N1811="snížená",J1811,0)</f>
        <v>0</v>
      </c>
      <c r="BG1811" s="143">
        <f>IF(N1811="zákl. přenesená",J1811,0)</f>
        <v>0</v>
      </c>
      <c r="BH1811" s="143">
        <f>IF(N1811="sníž. přenesená",J1811,0)</f>
        <v>0</v>
      </c>
      <c r="BI1811" s="143">
        <f>IF(N1811="nulová",J1811,0)</f>
        <v>0</v>
      </c>
      <c r="BJ1811" s="18" t="s">
        <v>82</v>
      </c>
      <c r="BK1811" s="143">
        <f>ROUND(I1811*H1811,2)</f>
        <v>0</v>
      </c>
      <c r="BL1811" s="18" t="s">
        <v>220</v>
      </c>
      <c r="BM1811" s="142" t="s">
        <v>2384</v>
      </c>
    </row>
    <row r="1812" spans="2:65" s="1" customFormat="1">
      <c r="B1812" s="33"/>
      <c r="D1812" s="149" t="s">
        <v>943</v>
      </c>
      <c r="F1812" s="189" t="s">
        <v>2385</v>
      </c>
      <c r="I1812" s="146"/>
      <c r="L1812" s="33"/>
      <c r="M1812" s="147"/>
      <c r="U1812" s="54"/>
      <c r="AT1812" s="18" t="s">
        <v>943</v>
      </c>
      <c r="AU1812" s="18" t="s">
        <v>84</v>
      </c>
    </row>
    <row r="1813" spans="2:65" s="13" customFormat="1">
      <c r="B1813" s="155"/>
      <c r="D1813" s="149" t="s">
        <v>182</v>
      </c>
      <c r="E1813" s="156" t="s">
        <v>19</v>
      </c>
      <c r="F1813" s="157" t="s">
        <v>2386</v>
      </c>
      <c r="H1813" s="158">
        <v>1</v>
      </c>
      <c r="I1813" s="159"/>
      <c r="L1813" s="155"/>
      <c r="M1813" s="160"/>
      <c r="U1813" s="161"/>
      <c r="AT1813" s="156" t="s">
        <v>182</v>
      </c>
      <c r="AU1813" s="156" t="s">
        <v>84</v>
      </c>
      <c r="AV1813" s="13" t="s">
        <v>84</v>
      </c>
      <c r="AW1813" s="13" t="s">
        <v>37</v>
      </c>
      <c r="AX1813" s="13" t="s">
        <v>75</v>
      </c>
      <c r="AY1813" s="156" t="s">
        <v>172</v>
      </c>
    </row>
    <row r="1814" spans="2:65" s="14" customFormat="1">
      <c r="B1814" s="162"/>
      <c r="D1814" s="149" t="s">
        <v>182</v>
      </c>
      <c r="E1814" s="163" t="s">
        <v>19</v>
      </c>
      <c r="F1814" s="164" t="s">
        <v>185</v>
      </c>
      <c r="H1814" s="165">
        <v>1</v>
      </c>
      <c r="I1814" s="166"/>
      <c r="L1814" s="162"/>
      <c r="M1814" s="167"/>
      <c r="U1814" s="168"/>
      <c r="AT1814" s="163" t="s">
        <v>182</v>
      </c>
      <c r="AU1814" s="163" t="s">
        <v>84</v>
      </c>
      <c r="AV1814" s="14" t="s">
        <v>179</v>
      </c>
      <c r="AW1814" s="14" t="s">
        <v>37</v>
      </c>
      <c r="AX1814" s="14" t="s">
        <v>82</v>
      </c>
      <c r="AY1814" s="163" t="s">
        <v>172</v>
      </c>
    </row>
    <row r="1815" spans="2:65" s="1" customFormat="1" ht="16.5" customHeight="1">
      <c r="B1815" s="33"/>
      <c r="C1815" s="131" t="s">
        <v>1650</v>
      </c>
      <c r="D1815" s="131" t="s">
        <v>174</v>
      </c>
      <c r="E1815" s="132" t="s">
        <v>2387</v>
      </c>
      <c r="F1815" s="133" t="s">
        <v>2388</v>
      </c>
      <c r="G1815" s="134" t="s">
        <v>753</v>
      </c>
      <c r="H1815" s="135">
        <v>23.1</v>
      </c>
      <c r="I1815" s="136"/>
      <c r="J1815" s="137">
        <f>ROUND(I1815*H1815,2)</f>
        <v>0</v>
      </c>
      <c r="K1815" s="133" t="s">
        <v>19</v>
      </c>
      <c r="L1815" s="33"/>
      <c r="M1815" s="138" t="s">
        <v>19</v>
      </c>
      <c r="N1815" s="139" t="s">
        <v>46</v>
      </c>
      <c r="P1815" s="140">
        <f>O1815*H1815</f>
        <v>0</v>
      </c>
      <c r="Q1815" s="140">
        <v>0</v>
      </c>
      <c r="R1815" s="140">
        <f>Q1815*H1815</f>
        <v>0</v>
      </c>
      <c r="S1815" s="140">
        <v>0</v>
      </c>
      <c r="T1815" s="140">
        <f>S1815*H1815</f>
        <v>0</v>
      </c>
      <c r="U1815" s="141" t="s">
        <v>19</v>
      </c>
      <c r="AR1815" s="142" t="s">
        <v>220</v>
      </c>
      <c r="AT1815" s="142" t="s">
        <v>174</v>
      </c>
      <c r="AU1815" s="142" t="s">
        <v>84</v>
      </c>
      <c r="AY1815" s="18" t="s">
        <v>172</v>
      </c>
      <c r="BE1815" s="143">
        <f>IF(N1815="základní",J1815,0)</f>
        <v>0</v>
      </c>
      <c r="BF1815" s="143">
        <f>IF(N1815="snížená",J1815,0)</f>
        <v>0</v>
      </c>
      <c r="BG1815" s="143">
        <f>IF(N1815="zákl. přenesená",J1815,0)</f>
        <v>0</v>
      </c>
      <c r="BH1815" s="143">
        <f>IF(N1815="sníž. přenesená",J1815,0)</f>
        <v>0</v>
      </c>
      <c r="BI1815" s="143">
        <f>IF(N1815="nulová",J1815,0)</f>
        <v>0</v>
      </c>
      <c r="BJ1815" s="18" t="s">
        <v>82</v>
      </c>
      <c r="BK1815" s="143">
        <f>ROUND(I1815*H1815,2)</f>
        <v>0</v>
      </c>
      <c r="BL1815" s="18" t="s">
        <v>220</v>
      </c>
      <c r="BM1815" s="142" t="s">
        <v>2389</v>
      </c>
    </row>
    <row r="1816" spans="2:65" s="1" customFormat="1">
      <c r="B1816" s="33"/>
      <c r="D1816" s="149" t="s">
        <v>943</v>
      </c>
      <c r="F1816" s="189" t="s">
        <v>2390</v>
      </c>
      <c r="I1816" s="146"/>
      <c r="L1816" s="33"/>
      <c r="M1816" s="147"/>
      <c r="U1816" s="54"/>
      <c r="AT1816" s="18" t="s">
        <v>943</v>
      </c>
      <c r="AU1816" s="18" t="s">
        <v>84</v>
      </c>
    </row>
    <row r="1817" spans="2:65" s="12" customFormat="1">
      <c r="B1817" s="148"/>
      <c r="D1817" s="149" t="s">
        <v>182</v>
      </c>
      <c r="E1817" s="150" t="s">
        <v>19</v>
      </c>
      <c r="F1817" s="151" t="s">
        <v>2328</v>
      </c>
      <c r="H1817" s="150" t="s">
        <v>19</v>
      </c>
      <c r="I1817" s="152"/>
      <c r="L1817" s="148"/>
      <c r="M1817" s="153"/>
      <c r="U1817" s="154"/>
      <c r="AT1817" s="150" t="s">
        <v>182</v>
      </c>
      <c r="AU1817" s="150" t="s">
        <v>84</v>
      </c>
      <c r="AV1817" s="12" t="s">
        <v>82</v>
      </c>
      <c r="AW1817" s="12" t="s">
        <v>37</v>
      </c>
      <c r="AX1817" s="12" t="s">
        <v>75</v>
      </c>
      <c r="AY1817" s="150" t="s">
        <v>172</v>
      </c>
    </row>
    <row r="1818" spans="2:65" s="13" customFormat="1">
      <c r="B1818" s="155"/>
      <c r="D1818" s="149" t="s">
        <v>182</v>
      </c>
      <c r="E1818" s="156" t="s">
        <v>19</v>
      </c>
      <c r="F1818" s="157" t="s">
        <v>2391</v>
      </c>
      <c r="H1818" s="158">
        <v>23.1</v>
      </c>
      <c r="I1818" s="159"/>
      <c r="L1818" s="155"/>
      <c r="M1818" s="160"/>
      <c r="U1818" s="161"/>
      <c r="AT1818" s="156" t="s">
        <v>182</v>
      </c>
      <c r="AU1818" s="156" t="s">
        <v>84</v>
      </c>
      <c r="AV1818" s="13" t="s">
        <v>84</v>
      </c>
      <c r="AW1818" s="13" t="s">
        <v>37</v>
      </c>
      <c r="AX1818" s="13" t="s">
        <v>75</v>
      </c>
      <c r="AY1818" s="156" t="s">
        <v>172</v>
      </c>
    </row>
    <row r="1819" spans="2:65" s="14" customFormat="1">
      <c r="B1819" s="162"/>
      <c r="D1819" s="149" t="s">
        <v>182</v>
      </c>
      <c r="E1819" s="163" t="s">
        <v>19</v>
      </c>
      <c r="F1819" s="164" t="s">
        <v>185</v>
      </c>
      <c r="H1819" s="165">
        <v>23.1</v>
      </c>
      <c r="I1819" s="166"/>
      <c r="L1819" s="162"/>
      <c r="M1819" s="167"/>
      <c r="U1819" s="168"/>
      <c r="AT1819" s="163" t="s">
        <v>182</v>
      </c>
      <c r="AU1819" s="163" t="s">
        <v>84</v>
      </c>
      <c r="AV1819" s="14" t="s">
        <v>179</v>
      </c>
      <c r="AW1819" s="14" t="s">
        <v>37</v>
      </c>
      <c r="AX1819" s="14" t="s">
        <v>82</v>
      </c>
      <c r="AY1819" s="163" t="s">
        <v>172</v>
      </c>
    </row>
    <row r="1820" spans="2:65" s="1" customFormat="1" ht="16.5" customHeight="1">
      <c r="B1820" s="33"/>
      <c r="C1820" s="131" t="s">
        <v>2392</v>
      </c>
      <c r="D1820" s="131" t="s">
        <v>174</v>
      </c>
      <c r="E1820" s="132" t="s">
        <v>2393</v>
      </c>
      <c r="F1820" s="133" t="s">
        <v>2394</v>
      </c>
      <c r="G1820" s="134" t="s">
        <v>753</v>
      </c>
      <c r="H1820" s="135">
        <v>11915.75</v>
      </c>
      <c r="I1820" s="136"/>
      <c r="J1820" s="137">
        <f>ROUND(I1820*H1820,2)</f>
        <v>0</v>
      </c>
      <c r="K1820" s="133" t="s">
        <v>19</v>
      </c>
      <c r="L1820" s="33"/>
      <c r="M1820" s="138" t="s">
        <v>19</v>
      </c>
      <c r="N1820" s="139" t="s">
        <v>46</v>
      </c>
      <c r="P1820" s="140">
        <f>O1820*H1820</f>
        <v>0</v>
      </c>
      <c r="Q1820" s="140">
        <v>0</v>
      </c>
      <c r="R1820" s="140">
        <f>Q1820*H1820</f>
        <v>0</v>
      </c>
      <c r="S1820" s="140">
        <v>0</v>
      </c>
      <c r="T1820" s="140">
        <f>S1820*H1820</f>
        <v>0</v>
      </c>
      <c r="U1820" s="141" t="s">
        <v>19</v>
      </c>
      <c r="AR1820" s="142" t="s">
        <v>220</v>
      </c>
      <c r="AT1820" s="142" t="s">
        <v>174</v>
      </c>
      <c r="AU1820" s="142" t="s">
        <v>84</v>
      </c>
      <c r="AY1820" s="18" t="s">
        <v>172</v>
      </c>
      <c r="BE1820" s="143">
        <f>IF(N1820="základní",J1820,0)</f>
        <v>0</v>
      </c>
      <c r="BF1820" s="143">
        <f>IF(N1820="snížená",J1820,0)</f>
        <v>0</v>
      </c>
      <c r="BG1820" s="143">
        <f>IF(N1820="zákl. přenesená",J1820,0)</f>
        <v>0</v>
      </c>
      <c r="BH1820" s="143">
        <f>IF(N1820="sníž. přenesená",J1820,0)</f>
        <v>0</v>
      </c>
      <c r="BI1820" s="143">
        <f>IF(N1820="nulová",J1820,0)</f>
        <v>0</v>
      </c>
      <c r="BJ1820" s="18" t="s">
        <v>82</v>
      </c>
      <c r="BK1820" s="143">
        <f>ROUND(I1820*H1820,2)</f>
        <v>0</v>
      </c>
      <c r="BL1820" s="18" t="s">
        <v>220</v>
      </c>
      <c r="BM1820" s="142" t="s">
        <v>2395</v>
      </c>
    </row>
    <row r="1821" spans="2:65" s="1" customFormat="1">
      <c r="B1821" s="33"/>
      <c r="D1821" s="149" t="s">
        <v>943</v>
      </c>
      <c r="F1821" s="189" t="s">
        <v>2396</v>
      </c>
      <c r="I1821" s="146"/>
      <c r="L1821" s="33"/>
      <c r="M1821" s="147"/>
      <c r="U1821" s="54"/>
      <c r="AT1821" s="18" t="s">
        <v>943</v>
      </c>
      <c r="AU1821" s="18" t="s">
        <v>84</v>
      </c>
    </row>
    <row r="1822" spans="2:65" s="12" customFormat="1">
      <c r="B1822" s="148"/>
      <c r="D1822" s="149" t="s">
        <v>182</v>
      </c>
      <c r="E1822" s="150" t="s">
        <v>19</v>
      </c>
      <c r="F1822" s="151" t="s">
        <v>2397</v>
      </c>
      <c r="H1822" s="150" t="s">
        <v>19</v>
      </c>
      <c r="I1822" s="152"/>
      <c r="L1822" s="148"/>
      <c r="M1822" s="153"/>
      <c r="U1822" s="154"/>
      <c r="AT1822" s="150" t="s">
        <v>182</v>
      </c>
      <c r="AU1822" s="150" t="s">
        <v>84</v>
      </c>
      <c r="AV1822" s="12" t="s">
        <v>82</v>
      </c>
      <c r="AW1822" s="12" t="s">
        <v>37</v>
      </c>
      <c r="AX1822" s="12" t="s">
        <v>75</v>
      </c>
      <c r="AY1822" s="150" t="s">
        <v>172</v>
      </c>
    </row>
    <row r="1823" spans="2:65" s="13" customFormat="1">
      <c r="B1823" s="155"/>
      <c r="D1823" s="149" t="s">
        <v>182</v>
      </c>
      <c r="E1823" s="156" t="s">
        <v>19</v>
      </c>
      <c r="F1823" s="157" t="s">
        <v>2398</v>
      </c>
      <c r="H1823" s="158">
        <v>2000</v>
      </c>
      <c r="I1823" s="159"/>
      <c r="L1823" s="155"/>
      <c r="M1823" s="160"/>
      <c r="U1823" s="161"/>
      <c r="AT1823" s="156" t="s">
        <v>182</v>
      </c>
      <c r="AU1823" s="156" t="s">
        <v>84</v>
      </c>
      <c r="AV1823" s="13" t="s">
        <v>84</v>
      </c>
      <c r="AW1823" s="13" t="s">
        <v>37</v>
      </c>
      <c r="AX1823" s="13" t="s">
        <v>75</v>
      </c>
      <c r="AY1823" s="156" t="s">
        <v>172</v>
      </c>
    </row>
    <row r="1824" spans="2:65" s="13" customFormat="1">
      <c r="B1824" s="155"/>
      <c r="D1824" s="149" t="s">
        <v>182</v>
      </c>
      <c r="E1824" s="156" t="s">
        <v>19</v>
      </c>
      <c r="F1824" s="157" t="s">
        <v>2399</v>
      </c>
      <c r="H1824" s="158">
        <v>4400</v>
      </c>
      <c r="I1824" s="159"/>
      <c r="L1824" s="155"/>
      <c r="M1824" s="160"/>
      <c r="U1824" s="161"/>
      <c r="AT1824" s="156" t="s">
        <v>182</v>
      </c>
      <c r="AU1824" s="156" t="s">
        <v>84</v>
      </c>
      <c r="AV1824" s="13" t="s">
        <v>84</v>
      </c>
      <c r="AW1824" s="13" t="s">
        <v>37</v>
      </c>
      <c r="AX1824" s="13" t="s">
        <v>75</v>
      </c>
      <c r="AY1824" s="156" t="s">
        <v>172</v>
      </c>
    </row>
    <row r="1825" spans="2:65" s="13" customFormat="1">
      <c r="B1825" s="155"/>
      <c r="D1825" s="149" t="s">
        <v>182</v>
      </c>
      <c r="E1825" s="156" t="s">
        <v>19</v>
      </c>
      <c r="F1825" s="157" t="s">
        <v>2400</v>
      </c>
      <c r="H1825" s="158">
        <v>2266</v>
      </c>
      <c r="I1825" s="159"/>
      <c r="L1825" s="155"/>
      <c r="M1825" s="160"/>
      <c r="U1825" s="161"/>
      <c r="AT1825" s="156" t="s">
        <v>182</v>
      </c>
      <c r="AU1825" s="156" t="s">
        <v>84</v>
      </c>
      <c r="AV1825" s="13" t="s">
        <v>84</v>
      </c>
      <c r="AW1825" s="13" t="s">
        <v>37</v>
      </c>
      <c r="AX1825" s="13" t="s">
        <v>75</v>
      </c>
      <c r="AY1825" s="156" t="s">
        <v>172</v>
      </c>
    </row>
    <row r="1826" spans="2:65" s="13" customFormat="1">
      <c r="B1826" s="155"/>
      <c r="D1826" s="149" t="s">
        <v>182</v>
      </c>
      <c r="E1826" s="156" t="s">
        <v>19</v>
      </c>
      <c r="F1826" s="157" t="s">
        <v>2401</v>
      </c>
      <c r="H1826" s="158">
        <v>2166.5</v>
      </c>
      <c r="I1826" s="159"/>
      <c r="L1826" s="155"/>
      <c r="M1826" s="160"/>
      <c r="U1826" s="161"/>
      <c r="AT1826" s="156" t="s">
        <v>182</v>
      </c>
      <c r="AU1826" s="156" t="s">
        <v>84</v>
      </c>
      <c r="AV1826" s="13" t="s">
        <v>84</v>
      </c>
      <c r="AW1826" s="13" t="s">
        <v>37</v>
      </c>
      <c r="AX1826" s="13" t="s">
        <v>75</v>
      </c>
      <c r="AY1826" s="156" t="s">
        <v>172</v>
      </c>
    </row>
    <row r="1827" spans="2:65" s="15" customFormat="1">
      <c r="B1827" s="169"/>
      <c r="D1827" s="149" t="s">
        <v>182</v>
      </c>
      <c r="E1827" s="170" t="s">
        <v>19</v>
      </c>
      <c r="F1827" s="171" t="s">
        <v>248</v>
      </c>
      <c r="H1827" s="172">
        <v>10832.5</v>
      </c>
      <c r="I1827" s="173"/>
      <c r="L1827" s="169"/>
      <c r="M1827" s="174"/>
      <c r="U1827" s="175"/>
      <c r="AT1827" s="170" t="s">
        <v>182</v>
      </c>
      <c r="AU1827" s="170" t="s">
        <v>84</v>
      </c>
      <c r="AV1827" s="15" t="s">
        <v>92</v>
      </c>
      <c r="AW1827" s="15" t="s">
        <v>37</v>
      </c>
      <c r="AX1827" s="15" t="s">
        <v>75</v>
      </c>
      <c r="AY1827" s="170" t="s">
        <v>172</v>
      </c>
    </row>
    <row r="1828" spans="2:65" s="13" customFormat="1">
      <c r="B1828" s="155"/>
      <c r="D1828" s="149" t="s">
        <v>182</v>
      </c>
      <c r="E1828" s="156" t="s">
        <v>19</v>
      </c>
      <c r="F1828" s="157" t="s">
        <v>2402</v>
      </c>
      <c r="H1828" s="158">
        <v>1083.25</v>
      </c>
      <c r="I1828" s="159"/>
      <c r="L1828" s="155"/>
      <c r="M1828" s="160"/>
      <c r="U1828" s="161"/>
      <c r="AT1828" s="156" t="s">
        <v>182</v>
      </c>
      <c r="AU1828" s="156" t="s">
        <v>84</v>
      </c>
      <c r="AV1828" s="13" t="s">
        <v>84</v>
      </c>
      <c r="AW1828" s="13" t="s">
        <v>37</v>
      </c>
      <c r="AX1828" s="13" t="s">
        <v>75</v>
      </c>
      <c r="AY1828" s="156" t="s">
        <v>172</v>
      </c>
    </row>
    <row r="1829" spans="2:65" s="14" customFormat="1">
      <c r="B1829" s="162"/>
      <c r="D1829" s="149" t="s">
        <v>182</v>
      </c>
      <c r="E1829" s="163" t="s">
        <v>19</v>
      </c>
      <c r="F1829" s="164" t="s">
        <v>185</v>
      </c>
      <c r="H1829" s="165">
        <v>11915.75</v>
      </c>
      <c r="I1829" s="166"/>
      <c r="L1829" s="162"/>
      <c r="M1829" s="167"/>
      <c r="U1829" s="168"/>
      <c r="AT1829" s="163" t="s">
        <v>182</v>
      </c>
      <c r="AU1829" s="163" t="s">
        <v>84</v>
      </c>
      <c r="AV1829" s="14" t="s">
        <v>179</v>
      </c>
      <c r="AW1829" s="14" t="s">
        <v>37</v>
      </c>
      <c r="AX1829" s="14" t="s">
        <v>82</v>
      </c>
      <c r="AY1829" s="163" t="s">
        <v>172</v>
      </c>
    </row>
    <row r="1830" spans="2:65" s="1" customFormat="1" ht="16.5" customHeight="1">
      <c r="B1830" s="33"/>
      <c r="C1830" s="131" t="s">
        <v>1656</v>
      </c>
      <c r="D1830" s="131" t="s">
        <v>174</v>
      </c>
      <c r="E1830" s="132" t="s">
        <v>2403</v>
      </c>
      <c r="F1830" s="133" t="s">
        <v>2404</v>
      </c>
      <c r="G1830" s="134" t="s">
        <v>753</v>
      </c>
      <c r="H1830" s="135">
        <v>11915.75</v>
      </c>
      <c r="I1830" s="136"/>
      <c r="J1830" s="137">
        <f>ROUND(I1830*H1830,2)</f>
        <v>0</v>
      </c>
      <c r="K1830" s="133" t="s">
        <v>19</v>
      </c>
      <c r="L1830" s="33"/>
      <c r="M1830" s="138" t="s">
        <v>19</v>
      </c>
      <c r="N1830" s="139" t="s">
        <v>46</v>
      </c>
      <c r="P1830" s="140">
        <f>O1830*H1830</f>
        <v>0</v>
      </c>
      <c r="Q1830" s="140">
        <v>0</v>
      </c>
      <c r="R1830" s="140">
        <f>Q1830*H1830</f>
        <v>0</v>
      </c>
      <c r="S1830" s="140">
        <v>0</v>
      </c>
      <c r="T1830" s="140">
        <f>S1830*H1830</f>
        <v>0</v>
      </c>
      <c r="U1830" s="141" t="s">
        <v>19</v>
      </c>
      <c r="AR1830" s="142" t="s">
        <v>220</v>
      </c>
      <c r="AT1830" s="142" t="s">
        <v>174</v>
      </c>
      <c r="AU1830" s="142" t="s">
        <v>84</v>
      </c>
      <c r="AY1830" s="18" t="s">
        <v>172</v>
      </c>
      <c r="BE1830" s="143">
        <f>IF(N1830="základní",J1830,0)</f>
        <v>0</v>
      </c>
      <c r="BF1830" s="143">
        <f>IF(N1830="snížená",J1830,0)</f>
        <v>0</v>
      </c>
      <c r="BG1830" s="143">
        <f>IF(N1830="zákl. přenesená",J1830,0)</f>
        <v>0</v>
      </c>
      <c r="BH1830" s="143">
        <f>IF(N1830="sníž. přenesená",J1830,0)</f>
        <v>0</v>
      </c>
      <c r="BI1830" s="143">
        <f>IF(N1830="nulová",J1830,0)</f>
        <v>0</v>
      </c>
      <c r="BJ1830" s="18" t="s">
        <v>82</v>
      </c>
      <c r="BK1830" s="143">
        <f>ROUND(I1830*H1830,2)</f>
        <v>0</v>
      </c>
      <c r="BL1830" s="18" t="s">
        <v>220</v>
      </c>
      <c r="BM1830" s="142" t="s">
        <v>2405</v>
      </c>
    </row>
    <row r="1831" spans="2:65" s="1" customFormat="1">
      <c r="B1831" s="33"/>
      <c r="D1831" s="149" t="s">
        <v>943</v>
      </c>
      <c r="F1831" s="189" t="s">
        <v>2396</v>
      </c>
      <c r="I1831" s="146"/>
      <c r="L1831" s="33"/>
      <c r="M1831" s="147"/>
      <c r="U1831" s="54"/>
      <c r="AT1831" s="18" t="s">
        <v>943</v>
      </c>
      <c r="AU1831" s="18" t="s">
        <v>84</v>
      </c>
    </row>
    <row r="1832" spans="2:65" s="12" customFormat="1">
      <c r="B1832" s="148"/>
      <c r="D1832" s="149" t="s">
        <v>182</v>
      </c>
      <c r="E1832" s="150" t="s">
        <v>19</v>
      </c>
      <c r="F1832" s="151" t="s">
        <v>2397</v>
      </c>
      <c r="H1832" s="150" t="s">
        <v>19</v>
      </c>
      <c r="I1832" s="152"/>
      <c r="L1832" s="148"/>
      <c r="M1832" s="153"/>
      <c r="U1832" s="154"/>
      <c r="AT1832" s="150" t="s">
        <v>182</v>
      </c>
      <c r="AU1832" s="150" t="s">
        <v>84</v>
      </c>
      <c r="AV1832" s="12" t="s">
        <v>82</v>
      </c>
      <c r="AW1832" s="12" t="s">
        <v>37</v>
      </c>
      <c r="AX1832" s="12" t="s">
        <v>75</v>
      </c>
      <c r="AY1832" s="150" t="s">
        <v>172</v>
      </c>
    </row>
    <row r="1833" spans="2:65" s="13" customFormat="1">
      <c r="B1833" s="155"/>
      <c r="D1833" s="149" t="s">
        <v>182</v>
      </c>
      <c r="E1833" s="156" t="s">
        <v>19</v>
      </c>
      <c r="F1833" s="157" t="s">
        <v>2398</v>
      </c>
      <c r="H1833" s="158">
        <v>2000</v>
      </c>
      <c r="I1833" s="159"/>
      <c r="L1833" s="155"/>
      <c r="M1833" s="160"/>
      <c r="U1833" s="161"/>
      <c r="AT1833" s="156" t="s">
        <v>182</v>
      </c>
      <c r="AU1833" s="156" t="s">
        <v>84</v>
      </c>
      <c r="AV1833" s="13" t="s">
        <v>84</v>
      </c>
      <c r="AW1833" s="13" t="s">
        <v>37</v>
      </c>
      <c r="AX1833" s="13" t="s">
        <v>75</v>
      </c>
      <c r="AY1833" s="156" t="s">
        <v>172</v>
      </c>
    </row>
    <row r="1834" spans="2:65" s="13" customFormat="1">
      <c r="B1834" s="155"/>
      <c r="D1834" s="149" t="s">
        <v>182</v>
      </c>
      <c r="E1834" s="156" t="s">
        <v>19</v>
      </c>
      <c r="F1834" s="157" t="s">
        <v>2399</v>
      </c>
      <c r="H1834" s="158">
        <v>4400</v>
      </c>
      <c r="I1834" s="159"/>
      <c r="L1834" s="155"/>
      <c r="M1834" s="160"/>
      <c r="U1834" s="161"/>
      <c r="AT1834" s="156" t="s">
        <v>182</v>
      </c>
      <c r="AU1834" s="156" t="s">
        <v>84</v>
      </c>
      <c r="AV1834" s="13" t="s">
        <v>84</v>
      </c>
      <c r="AW1834" s="13" t="s">
        <v>37</v>
      </c>
      <c r="AX1834" s="13" t="s">
        <v>75</v>
      </c>
      <c r="AY1834" s="156" t="s">
        <v>172</v>
      </c>
    </row>
    <row r="1835" spans="2:65" s="13" customFormat="1">
      <c r="B1835" s="155"/>
      <c r="D1835" s="149" t="s">
        <v>182</v>
      </c>
      <c r="E1835" s="156" t="s">
        <v>19</v>
      </c>
      <c r="F1835" s="157" t="s">
        <v>2400</v>
      </c>
      <c r="H1835" s="158">
        <v>2266</v>
      </c>
      <c r="I1835" s="159"/>
      <c r="L1835" s="155"/>
      <c r="M1835" s="160"/>
      <c r="U1835" s="161"/>
      <c r="AT1835" s="156" t="s">
        <v>182</v>
      </c>
      <c r="AU1835" s="156" t="s">
        <v>84</v>
      </c>
      <c r="AV1835" s="13" t="s">
        <v>84</v>
      </c>
      <c r="AW1835" s="13" t="s">
        <v>37</v>
      </c>
      <c r="AX1835" s="13" t="s">
        <v>75</v>
      </c>
      <c r="AY1835" s="156" t="s">
        <v>172</v>
      </c>
    </row>
    <row r="1836" spans="2:65" s="13" customFormat="1">
      <c r="B1836" s="155"/>
      <c r="D1836" s="149" t="s">
        <v>182</v>
      </c>
      <c r="E1836" s="156" t="s">
        <v>19</v>
      </c>
      <c r="F1836" s="157" t="s">
        <v>2401</v>
      </c>
      <c r="H1836" s="158">
        <v>2166.5</v>
      </c>
      <c r="I1836" s="159"/>
      <c r="L1836" s="155"/>
      <c r="M1836" s="160"/>
      <c r="U1836" s="161"/>
      <c r="AT1836" s="156" t="s">
        <v>182</v>
      </c>
      <c r="AU1836" s="156" t="s">
        <v>84</v>
      </c>
      <c r="AV1836" s="13" t="s">
        <v>84</v>
      </c>
      <c r="AW1836" s="13" t="s">
        <v>37</v>
      </c>
      <c r="AX1836" s="13" t="s">
        <v>75</v>
      </c>
      <c r="AY1836" s="156" t="s">
        <v>172</v>
      </c>
    </row>
    <row r="1837" spans="2:65" s="15" customFormat="1">
      <c r="B1837" s="169"/>
      <c r="D1837" s="149" t="s">
        <v>182</v>
      </c>
      <c r="E1837" s="170" t="s">
        <v>19</v>
      </c>
      <c r="F1837" s="171" t="s">
        <v>248</v>
      </c>
      <c r="H1837" s="172">
        <v>10832.5</v>
      </c>
      <c r="I1837" s="173"/>
      <c r="L1837" s="169"/>
      <c r="M1837" s="174"/>
      <c r="U1837" s="175"/>
      <c r="AT1837" s="170" t="s">
        <v>182</v>
      </c>
      <c r="AU1837" s="170" t="s">
        <v>84</v>
      </c>
      <c r="AV1837" s="15" t="s">
        <v>92</v>
      </c>
      <c r="AW1837" s="15" t="s">
        <v>37</v>
      </c>
      <c r="AX1837" s="15" t="s">
        <v>75</v>
      </c>
      <c r="AY1837" s="170" t="s">
        <v>172</v>
      </c>
    </row>
    <row r="1838" spans="2:65" s="13" customFormat="1">
      <c r="B1838" s="155"/>
      <c r="D1838" s="149" t="s">
        <v>182</v>
      </c>
      <c r="E1838" s="156" t="s">
        <v>19</v>
      </c>
      <c r="F1838" s="157" t="s">
        <v>2402</v>
      </c>
      <c r="H1838" s="158">
        <v>1083.25</v>
      </c>
      <c r="I1838" s="159"/>
      <c r="L1838" s="155"/>
      <c r="M1838" s="160"/>
      <c r="U1838" s="161"/>
      <c r="AT1838" s="156" t="s">
        <v>182</v>
      </c>
      <c r="AU1838" s="156" t="s">
        <v>84</v>
      </c>
      <c r="AV1838" s="13" t="s">
        <v>84</v>
      </c>
      <c r="AW1838" s="13" t="s">
        <v>37</v>
      </c>
      <c r="AX1838" s="13" t="s">
        <v>75</v>
      </c>
      <c r="AY1838" s="156" t="s">
        <v>172</v>
      </c>
    </row>
    <row r="1839" spans="2:65" s="14" customFormat="1">
      <c r="B1839" s="162"/>
      <c r="D1839" s="149" t="s">
        <v>182</v>
      </c>
      <c r="E1839" s="163" t="s">
        <v>19</v>
      </c>
      <c r="F1839" s="164" t="s">
        <v>185</v>
      </c>
      <c r="H1839" s="165">
        <v>11915.75</v>
      </c>
      <c r="I1839" s="166"/>
      <c r="L1839" s="162"/>
      <c r="M1839" s="167"/>
      <c r="U1839" s="168"/>
      <c r="AT1839" s="163" t="s">
        <v>182</v>
      </c>
      <c r="AU1839" s="163" t="s">
        <v>84</v>
      </c>
      <c r="AV1839" s="14" t="s">
        <v>179</v>
      </c>
      <c r="AW1839" s="14" t="s">
        <v>37</v>
      </c>
      <c r="AX1839" s="14" t="s">
        <v>82</v>
      </c>
      <c r="AY1839" s="163" t="s">
        <v>172</v>
      </c>
    </row>
    <row r="1840" spans="2:65" s="1" customFormat="1" ht="16.5" customHeight="1">
      <c r="B1840" s="33"/>
      <c r="C1840" s="131" t="s">
        <v>1659</v>
      </c>
      <c r="D1840" s="131" t="s">
        <v>174</v>
      </c>
      <c r="E1840" s="132" t="s">
        <v>2406</v>
      </c>
      <c r="F1840" s="133" t="s">
        <v>2407</v>
      </c>
      <c r="G1840" s="134" t="s">
        <v>177</v>
      </c>
      <c r="H1840" s="135">
        <v>5.04</v>
      </c>
      <c r="I1840" s="136"/>
      <c r="J1840" s="137">
        <f>ROUND(I1840*H1840,2)</f>
        <v>0</v>
      </c>
      <c r="K1840" s="133" t="s">
        <v>19</v>
      </c>
      <c r="L1840" s="33"/>
      <c r="M1840" s="138" t="s">
        <v>19</v>
      </c>
      <c r="N1840" s="139" t="s">
        <v>46</v>
      </c>
      <c r="P1840" s="140">
        <f>O1840*H1840</f>
        <v>0</v>
      </c>
      <c r="Q1840" s="140">
        <v>0</v>
      </c>
      <c r="R1840" s="140">
        <f>Q1840*H1840</f>
        <v>0</v>
      </c>
      <c r="S1840" s="140">
        <v>0</v>
      </c>
      <c r="T1840" s="140">
        <f>S1840*H1840</f>
        <v>0</v>
      </c>
      <c r="U1840" s="141" t="s">
        <v>19</v>
      </c>
      <c r="AR1840" s="142" t="s">
        <v>220</v>
      </c>
      <c r="AT1840" s="142" t="s">
        <v>174</v>
      </c>
      <c r="AU1840" s="142" t="s">
        <v>84</v>
      </c>
      <c r="AY1840" s="18" t="s">
        <v>172</v>
      </c>
      <c r="BE1840" s="143">
        <f>IF(N1840="základní",J1840,0)</f>
        <v>0</v>
      </c>
      <c r="BF1840" s="143">
        <f>IF(N1840="snížená",J1840,0)</f>
        <v>0</v>
      </c>
      <c r="BG1840" s="143">
        <f>IF(N1840="zákl. přenesená",J1840,0)</f>
        <v>0</v>
      </c>
      <c r="BH1840" s="143">
        <f>IF(N1840="sníž. přenesená",J1840,0)</f>
        <v>0</v>
      </c>
      <c r="BI1840" s="143">
        <f>IF(N1840="nulová",J1840,0)</f>
        <v>0</v>
      </c>
      <c r="BJ1840" s="18" t="s">
        <v>82</v>
      </c>
      <c r="BK1840" s="143">
        <f>ROUND(I1840*H1840,2)</f>
        <v>0</v>
      </c>
      <c r="BL1840" s="18" t="s">
        <v>220</v>
      </c>
      <c r="BM1840" s="142" t="s">
        <v>2408</v>
      </c>
    </row>
    <row r="1841" spans="2:65" s="12" customFormat="1">
      <c r="B1841" s="148"/>
      <c r="D1841" s="149" t="s">
        <v>182</v>
      </c>
      <c r="E1841" s="150" t="s">
        <v>19</v>
      </c>
      <c r="F1841" s="151" t="s">
        <v>2409</v>
      </c>
      <c r="H1841" s="150" t="s">
        <v>19</v>
      </c>
      <c r="I1841" s="152"/>
      <c r="L1841" s="148"/>
      <c r="M1841" s="153"/>
      <c r="U1841" s="154"/>
      <c r="AT1841" s="150" t="s">
        <v>182</v>
      </c>
      <c r="AU1841" s="150" t="s">
        <v>84</v>
      </c>
      <c r="AV1841" s="12" t="s">
        <v>82</v>
      </c>
      <c r="AW1841" s="12" t="s">
        <v>37</v>
      </c>
      <c r="AX1841" s="12" t="s">
        <v>75</v>
      </c>
      <c r="AY1841" s="150" t="s">
        <v>172</v>
      </c>
    </row>
    <row r="1842" spans="2:65" s="13" customFormat="1">
      <c r="B1842" s="155"/>
      <c r="D1842" s="149" t="s">
        <v>182</v>
      </c>
      <c r="E1842" s="156" t="s">
        <v>19</v>
      </c>
      <c r="F1842" s="157" t="s">
        <v>2410</v>
      </c>
      <c r="H1842" s="158">
        <v>5.04</v>
      </c>
      <c r="I1842" s="159"/>
      <c r="L1842" s="155"/>
      <c r="M1842" s="160"/>
      <c r="U1842" s="161"/>
      <c r="AT1842" s="156" t="s">
        <v>182</v>
      </c>
      <c r="AU1842" s="156" t="s">
        <v>84</v>
      </c>
      <c r="AV1842" s="13" t="s">
        <v>84</v>
      </c>
      <c r="AW1842" s="13" t="s">
        <v>37</v>
      </c>
      <c r="AX1842" s="13" t="s">
        <v>75</v>
      </c>
      <c r="AY1842" s="156" t="s">
        <v>172</v>
      </c>
    </row>
    <row r="1843" spans="2:65" s="14" customFormat="1">
      <c r="B1843" s="162"/>
      <c r="D1843" s="149" t="s">
        <v>182</v>
      </c>
      <c r="E1843" s="163" t="s">
        <v>19</v>
      </c>
      <c r="F1843" s="164" t="s">
        <v>185</v>
      </c>
      <c r="H1843" s="165">
        <v>5.04</v>
      </c>
      <c r="I1843" s="166"/>
      <c r="L1843" s="162"/>
      <c r="M1843" s="167"/>
      <c r="U1843" s="168"/>
      <c r="AT1843" s="163" t="s">
        <v>182</v>
      </c>
      <c r="AU1843" s="163" t="s">
        <v>84</v>
      </c>
      <c r="AV1843" s="14" t="s">
        <v>179</v>
      </c>
      <c r="AW1843" s="14" t="s">
        <v>37</v>
      </c>
      <c r="AX1843" s="14" t="s">
        <v>82</v>
      </c>
      <c r="AY1843" s="163" t="s">
        <v>172</v>
      </c>
    </row>
    <row r="1844" spans="2:65" s="1" customFormat="1" ht="16.5" customHeight="1">
      <c r="B1844" s="33"/>
      <c r="C1844" s="131" t="s">
        <v>2411</v>
      </c>
      <c r="D1844" s="131" t="s">
        <v>174</v>
      </c>
      <c r="E1844" s="132" t="s">
        <v>2412</v>
      </c>
      <c r="F1844" s="133" t="s">
        <v>2413</v>
      </c>
      <c r="G1844" s="134" t="s">
        <v>177</v>
      </c>
      <c r="H1844" s="135">
        <v>30.71</v>
      </c>
      <c r="I1844" s="136"/>
      <c r="J1844" s="137">
        <f>ROUND(I1844*H1844,2)</f>
        <v>0</v>
      </c>
      <c r="K1844" s="133" t="s">
        <v>19</v>
      </c>
      <c r="L1844" s="33"/>
      <c r="M1844" s="138" t="s">
        <v>19</v>
      </c>
      <c r="N1844" s="139" t="s">
        <v>46</v>
      </c>
      <c r="P1844" s="140">
        <f>O1844*H1844</f>
        <v>0</v>
      </c>
      <c r="Q1844" s="140">
        <v>0</v>
      </c>
      <c r="R1844" s="140">
        <f>Q1844*H1844</f>
        <v>0</v>
      </c>
      <c r="S1844" s="140">
        <v>0</v>
      </c>
      <c r="T1844" s="140">
        <f>S1844*H1844</f>
        <v>0</v>
      </c>
      <c r="U1844" s="141" t="s">
        <v>19</v>
      </c>
      <c r="AR1844" s="142" t="s">
        <v>220</v>
      </c>
      <c r="AT1844" s="142" t="s">
        <v>174</v>
      </c>
      <c r="AU1844" s="142" t="s">
        <v>84</v>
      </c>
      <c r="AY1844" s="18" t="s">
        <v>172</v>
      </c>
      <c r="BE1844" s="143">
        <f>IF(N1844="základní",J1844,0)</f>
        <v>0</v>
      </c>
      <c r="BF1844" s="143">
        <f>IF(N1844="snížená",J1844,0)</f>
        <v>0</v>
      </c>
      <c r="BG1844" s="143">
        <f>IF(N1844="zákl. přenesená",J1844,0)</f>
        <v>0</v>
      </c>
      <c r="BH1844" s="143">
        <f>IF(N1844="sníž. přenesená",J1844,0)</f>
        <v>0</v>
      </c>
      <c r="BI1844" s="143">
        <f>IF(N1844="nulová",J1844,0)</f>
        <v>0</v>
      </c>
      <c r="BJ1844" s="18" t="s">
        <v>82</v>
      </c>
      <c r="BK1844" s="143">
        <f>ROUND(I1844*H1844,2)</f>
        <v>0</v>
      </c>
      <c r="BL1844" s="18" t="s">
        <v>220</v>
      </c>
      <c r="BM1844" s="142" t="s">
        <v>2414</v>
      </c>
    </row>
    <row r="1845" spans="2:65" s="13" customFormat="1">
      <c r="B1845" s="155"/>
      <c r="D1845" s="149" t="s">
        <v>182</v>
      </c>
      <c r="E1845" s="156" t="s">
        <v>19</v>
      </c>
      <c r="F1845" s="157" t="s">
        <v>2415</v>
      </c>
      <c r="H1845" s="158">
        <v>30.71</v>
      </c>
      <c r="I1845" s="159"/>
      <c r="L1845" s="155"/>
      <c r="M1845" s="160"/>
      <c r="U1845" s="161"/>
      <c r="AT1845" s="156" t="s">
        <v>182</v>
      </c>
      <c r="AU1845" s="156" t="s">
        <v>84</v>
      </c>
      <c r="AV1845" s="13" t="s">
        <v>84</v>
      </c>
      <c r="AW1845" s="13" t="s">
        <v>37</v>
      </c>
      <c r="AX1845" s="13" t="s">
        <v>75</v>
      </c>
      <c r="AY1845" s="156" t="s">
        <v>172</v>
      </c>
    </row>
    <row r="1846" spans="2:65" s="14" customFormat="1">
      <c r="B1846" s="162"/>
      <c r="D1846" s="149" t="s">
        <v>182</v>
      </c>
      <c r="E1846" s="163" t="s">
        <v>19</v>
      </c>
      <c r="F1846" s="164" t="s">
        <v>185</v>
      </c>
      <c r="H1846" s="165">
        <v>30.71</v>
      </c>
      <c r="I1846" s="166"/>
      <c r="L1846" s="162"/>
      <c r="M1846" s="167"/>
      <c r="U1846" s="168"/>
      <c r="AT1846" s="163" t="s">
        <v>182</v>
      </c>
      <c r="AU1846" s="163" t="s">
        <v>84</v>
      </c>
      <c r="AV1846" s="14" t="s">
        <v>179</v>
      </c>
      <c r="AW1846" s="14" t="s">
        <v>37</v>
      </c>
      <c r="AX1846" s="14" t="s">
        <v>82</v>
      </c>
      <c r="AY1846" s="163" t="s">
        <v>172</v>
      </c>
    </row>
    <row r="1847" spans="2:65" s="1" customFormat="1" ht="16.5" customHeight="1">
      <c r="B1847" s="33"/>
      <c r="C1847" s="179" t="s">
        <v>1663</v>
      </c>
      <c r="D1847" s="179" t="s">
        <v>836</v>
      </c>
      <c r="E1847" s="180" t="s">
        <v>2416</v>
      </c>
      <c r="F1847" s="181" t="s">
        <v>2417</v>
      </c>
      <c r="G1847" s="182" t="s">
        <v>177</v>
      </c>
      <c r="H1847" s="183">
        <v>30.71</v>
      </c>
      <c r="I1847" s="184"/>
      <c r="J1847" s="185">
        <f>ROUND(I1847*H1847,2)</f>
        <v>0</v>
      </c>
      <c r="K1847" s="181" t="s">
        <v>19</v>
      </c>
      <c r="L1847" s="186"/>
      <c r="M1847" s="187" t="s">
        <v>19</v>
      </c>
      <c r="N1847" s="188" t="s">
        <v>46</v>
      </c>
      <c r="P1847" s="140">
        <f>O1847*H1847</f>
        <v>0</v>
      </c>
      <c r="Q1847" s="140">
        <v>0</v>
      </c>
      <c r="R1847" s="140">
        <f>Q1847*H1847</f>
        <v>0</v>
      </c>
      <c r="S1847" s="140">
        <v>0</v>
      </c>
      <c r="T1847" s="140">
        <f>S1847*H1847</f>
        <v>0</v>
      </c>
      <c r="U1847" s="141" t="s">
        <v>19</v>
      </c>
      <c r="AR1847" s="142" t="s">
        <v>313</v>
      </c>
      <c r="AT1847" s="142" t="s">
        <v>836</v>
      </c>
      <c r="AU1847" s="142" t="s">
        <v>84</v>
      </c>
      <c r="AY1847" s="18" t="s">
        <v>172</v>
      </c>
      <c r="BE1847" s="143">
        <f>IF(N1847="základní",J1847,0)</f>
        <v>0</v>
      </c>
      <c r="BF1847" s="143">
        <f>IF(N1847="snížená",J1847,0)</f>
        <v>0</v>
      </c>
      <c r="BG1847" s="143">
        <f>IF(N1847="zákl. přenesená",J1847,0)</f>
        <v>0</v>
      </c>
      <c r="BH1847" s="143">
        <f>IF(N1847="sníž. přenesená",J1847,0)</f>
        <v>0</v>
      </c>
      <c r="BI1847" s="143">
        <f>IF(N1847="nulová",J1847,0)</f>
        <v>0</v>
      </c>
      <c r="BJ1847" s="18" t="s">
        <v>82</v>
      </c>
      <c r="BK1847" s="143">
        <f>ROUND(I1847*H1847,2)</f>
        <v>0</v>
      </c>
      <c r="BL1847" s="18" t="s">
        <v>220</v>
      </c>
      <c r="BM1847" s="142" t="s">
        <v>2418</v>
      </c>
    </row>
    <row r="1848" spans="2:65" s="1" customFormat="1" ht="16.5" customHeight="1">
      <c r="B1848" s="33"/>
      <c r="C1848" s="131" t="s">
        <v>2419</v>
      </c>
      <c r="D1848" s="131" t="s">
        <v>174</v>
      </c>
      <c r="E1848" s="132" t="s">
        <v>2420</v>
      </c>
      <c r="F1848" s="133" t="s">
        <v>2421</v>
      </c>
      <c r="G1848" s="134" t="s">
        <v>177</v>
      </c>
      <c r="H1848" s="135">
        <v>91.867000000000004</v>
      </c>
      <c r="I1848" s="136"/>
      <c r="J1848" s="137">
        <f>ROUND(I1848*H1848,2)</f>
        <v>0</v>
      </c>
      <c r="K1848" s="133" t="s">
        <v>19</v>
      </c>
      <c r="L1848" s="33"/>
      <c r="M1848" s="138" t="s">
        <v>19</v>
      </c>
      <c r="N1848" s="139" t="s">
        <v>46</v>
      </c>
      <c r="P1848" s="140">
        <f>O1848*H1848</f>
        <v>0</v>
      </c>
      <c r="Q1848" s="140">
        <v>0</v>
      </c>
      <c r="R1848" s="140">
        <f>Q1848*H1848</f>
        <v>0</v>
      </c>
      <c r="S1848" s="140">
        <v>0</v>
      </c>
      <c r="T1848" s="140">
        <f>S1848*H1848</f>
        <v>0</v>
      </c>
      <c r="U1848" s="141" t="s">
        <v>19</v>
      </c>
      <c r="AR1848" s="142" t="s">
        <v>220</v>
      </c>
      <c r="AT1848" s="142" t="s">
        <v>174</v>
      </c>
      <c r="AU1848" s="142" t="s">
        <v>84</v>
      </c>
      <c r="AY1848" s="18" t="s">
        <v>172</v>
      </c>
      <c r="BE1848" s="143">
        <f>IF(N1848="základní",J1848,0)</f>
        <v>0</v>
      </c>
      <c r="BF1848" s="143">
        <f>IF(N1848="snížená",J1848,0)</f>
        <v>0</v>
      </c>
      <c r="BG1848" s="143">
        <f>IF(N1848="zákl. přenesená",J1848,0)</f>
        <v>0</v>
      </c>
      <c r="BH1848" s="143">
        <f>IF(N1848="sníž. přenesená",J1848,0)</f>
        <v>0</v>
      </c>
      <c r="BI1848" s="143">
        <f>IF(N1848="nulová",J1848,0)</f>
        <v>0</v>
      </c>
      <c r="BJ1848" s="18" t="s">
        <v>82</v>
      </c>
      <c r="BK1848" s="143">
        <f>ROUND(I1848*H1848,2)</f>
        <v>0</v>
      </c>
      <c r="BL1848" s="18" t="s">
        <v>220</v>
      </c>
      <c r="BM1848" s="142" t="s">
        <v>2422</v>
      </c>
    </row>
    <row r="1849" spans="2:65" s="12" customFormat="1">
      <c r="B1849" s="148"/>
      <c r="D1849" s="149" t="s">
        <v>182</v>
      </c>
      <c r="E1849" s="150" t="s">
        <v>19</v>
      </c>
      <c r="F1849" s="151" t="s">
        <v>2423</v>
      </c>
      <c r="H1849" s="150" t="s">
        <v>19</v>
      </c>
      <c r="I1849" s="152"/>
      <c r="L1849" s="148"/>
      <c r="M1849" s="153"/>
      <c r="U1849" s="154"/>
      <c r="AT1849" s="150" t="s">
        <v>182</v>
      </c>
      <c r="AU1849" s="150" t="s">
        <v>84</v>
      </c>
      <c r="AV1849" s="12" t="s">
        <v>82</v>
      </c>
      <c r="AW1849" s="12" t="s">
        <v>37</v>
      </c>
      <c r="AX1849" s="12" t="s">
        <v>75</v>
      </c>
      <c r="AY1849" s="150" t="s">
        <v>172</v>
      </c>
    </row>
    <row r="1850" spans="2:65" s="13" customFormat="1">
      <c r="B1850" s="155"/>
      <c r="D1850" s="149" t="s">
        <v>182</v>
      </c>
      <c r="E1850" s="156" t="s">
        <v>19</v>
      </c>
      <c r="F1850" s="157" t="s">
        <v>2424</v>
      </c>
      <c r="H1850" s="158">
        <v>3.24</v>
      </c>
      <c r="I1850" s="159"/>
      <c r="L1850" s="155"/>
      <c r="M1850" s="160"/>
      <c r="U1850" s="161"/>
      <c r="AT1850" s="156" t="s">
        <v>182</v>
      </c>
      <c r="AU1850" s="156" t="s">
        <v>84</v>
      </c>
      <c r="AV1850" s="13" t="s">
        <v>84</v>
      </c>
      <c r="AW1850" s="13" t="s">
        <v>37</v>
      </c>
      <c r="AX1850" s="13" t="s">
        <v>75</v>
      </c>
      <c r="AY1850" s="156" t="s">
        <v>172</v>
      </c>
    </row>
    <row r="1851" spans="2:65" s="12" customFormat="1">
      <c r="B1851" s="148"/>
      <c r="D1851" s="149" t="s">
        <v>182</v>
      </c>
      <c r="E1851" s="150" t="s">
        <v>19</v>
      </c>
      <c r="F1851" s="151" t="s">
        <v>2425</v>
      </c>
      <c r="H1851" s="150" t="s">
        <v>19</v>
      </c>
      <c r="I1851" s="152"/>
      <c r="L1851" s="148"/>
      <c r="M1851" s="153"/>
      <c r="U1851" s="154"/>
      <c r="AT1851" s="150" t="s">
        <v>182</v>
      </c>
      <c r="AU1851" s="150" t="s">
        <v>84</v>
      </c>
      <c r="AV1851" s="12" t="s">
        <v>82</v>
      </c>
      <c r="AW1851" s="12" t="s">
        <v>37</v>
      </c>
      <c r="AX1851" s="12" t="s">
        <v>75</v>
      </c>
      <c r="AY1851" s="150" t="s">
        <v>172</v>
      </c>
    </row>
    <row r="1852" spans="2:65" s="13" customFormat="1">
      <c r="B1852" s="155"/>
      <c r="D1852" s="149" t="s">
        <v>182</v>
      </c>
      <c r="E1852" s="156" t="s">
        <v>19</v>
      </c>
      <c r="F1852" s="157" t="s">
        <v>2426</v>
      </c>
      <c r="H1852" s="158">
        <v>0.88600000000000001</v>
      </c>
      <c r="I1852" s="159"/>
      <c r="L1852" s="155"/>
      <c r="M1852" s="160"/>
      <c r="U1852" s="161"/>
      <c r="AT1852" s="156" t="s">
        <v>182</v>
      </c>
      <c r="AU1852" s="156" t="s">
        <v>84</v>
      </c>
      <c r="AV1852" s="13" t="s">
        <v>84</v>
      </c>
      <c r="AW1852" s="13" t="s">
        <v>37</v>
      </c>
      <c r="AX1852" s="13" t="s">
        <v>75</v>
      </c>
      <c r="AY1852" s="156" t="s">
        <v>172</v>
      </c>
    </row>
    <row r="1853" spans="2:65" s="12" customFormat="1">
      <c r="B1853" s="148"/>
      <c r="D1853" s="149" t="s">
        <v>182</v>
      </c>
      <c r="E1853" s="150" t="s">
        <v>19</v>
      </c>
      <c r="F1853" s="151" t="s">
        <v>2427</v>
      </c>
      <c r="H1853" s="150" t="s">
        <v>19</v>
      </c>
      <c r="I1853" s="152"/>
      <c r="L1853" s="148"/>
      <c r="M1853" s="153"/>
      <c r="U1853" s="154"/>
      <c r="AT1853" s="150" t="s">
        <v>182</v>
      </c>
      <c r="AU1853" s="150" t="s">
        <v>84</v>
      </c>
      <c r="AV1853" s="12" t="s">
        <v>82</v>
      </c>
      <c r="AW1853" s="12" t="s">
        <v>37</v>
      </c>
      <c r="AX1853" s="12" t="s">
        <v>75</v>
      </c>
      <c r="AY1853" s="150" t="s">
        <v>172</v>
      </c>
    </row>
    <row r="1854" spans="2:65" s="13" customFormat="1">
      <c r="B1854" s="155"/>
      <c r="D1854" s="149" t="s">
        <v>182</v>
      </c>
      <c r="E1854" s="156" t="s">
        <v>19</v>
      </c>
      <c r="F1854" s="157" t="s">
        <v>2428</v>
      </c>
      <c r="H1854" s="158">
        <v>1.98</v>
      </c>
      <c r="I1854" s="159"/>
      <c r="L1854" s="155"/>
      <c r="M1854" s="160"/>
      <c r="U1854" s="161"/>
      <c r="AT1854" s="156" t="s">
        <v>182</v>
      </c>
      <c r="AU1854" s="156" t="s">
        <v>84</v>
      </c>
      <c r="AV1854" s="13" t="s">
        <v>84</v>
      </c>
      <c r="AW1854" s="13" t="s">
        <v>37</v>
      </c>
      <c r="AX1854" s="13" t="s">
        <v>75</v>
      </c>
      <c r="AY1854" s="156" t="s">
        <v>172</v>
      </c>
    </row>
    <row r="1855" spans="2:65" s="12" customFormat="1">
      <c r="B1855" s="148"/>
      <c r="D1855" s="149" t="s">
        <v>182</v>
      </c>
      <c r="E1855" s="150" t="s">
        <v>19</v>
      </c>
      <c r="F1855" s="151" t="s">
        <v>2429</v>
      </c>
      <c r="H1855" s="150" t="s">
        <v>19</v>
      </c>
      <c r="I1855" s="152"/>
      <c r="L1855" s="148"/>
      <c r="M1855" s="153"/>
      <c r="U1855" s="154"/>
      <c r="AT1855" s="150" t="s">
        <v>182</v>
      </c>
      <c r="AU1855" s="150" t="s">
        <v>84</v>
      </c>
      <c r="AV1855" s="12" t="s">
        <v>82</v>
      </c>
      <c r="AW1855" s="12" t="s">
        <v>37</v>
      </c>
      <c r="AX1855" s="12" t="s">
        <v>75</v>
      </c>
      <c r="AY1855" s="150" t="s">
        <v>172</v>
      </c>
    </row>
    <row r="1856" spans="2:65" s="13" customFormat="1">
      <c r="B1856" s="155"/>
      <c r="D1856" s="149" t="s">
        <v>182</v>
      </c>
      <c r="E1856" s="156" t="s">
        <v>19</v>
      </c>
      <c r="F1856" s="157" t="s">
        <v>1442</v>
      </c>
      <c r="H1856" s="158">
        <v>1.08</v>
      </c>
      <c r="I1856" s="159"/>
      <c r="L1856" s="155"/>
      <c r="M1856" s="160"/>
      <c r="U1856" s="161"/>
      <c r="AT1856" s="156" t="s">
        <v>182</v>
      </c>
      <c r="AU1856" s="156" t="s">
        <v>84</v>
      </c>
      <c r="AV1856" s="13" t="s">
        <v>84</v>
      </c>
      <c r="AW1856" s="13" t="s">
        <v>37</v>
      </c>
      <c r="AX1856" s="13" t="s">
        <v>75</v>
      </c>
      <c r="AY1856" s="156" t="s">
        <v>172</v>
      </c>
    </row>
    <row r="1857" spans="2:65" s="12" customFormat="1">
      <c r="B1857" s="148"/>
      <c r="D1857" s="149" t="s">
        <v>182</v>
      </c>
      <c r="E1857" s="150" t="s">
        <v>19</v>
      </c>
      <c r="F1857" s="151" t="s">
        <v>2430</v>
      </c>
      <c r="H1857" s="150" t="s">
        <v>19</v>
      </c>
      <c r="I1857" s="152"/>
      <c r="L1857" s="148"/>
      <c r="M1857" s="153"/>
      <c r="U1857" s="154"/>
      <c r="AT1857" s="150" t="s">
        <v>182</v>
      </c>
      <c r="AU1857" s="150" t="s">
        <v>84</v>
      </c>
      <c r="AV1857" s="12" t="s">
        <v>82</v>
      </c>
      <c r="AW1857" s="12" t="s">
        <v>37</v>
      </c>
      <c r="AX1857" s="12" t="s">
        <v>75</v>
      </c>
      <c r="AY1857" s="150" t="s">
        <v>172</v>
      </c>
    </row>
    <row r="1858" spans="2:65" s="13" customFormat="1">
      <c r="B1858" s="155"/>
      <c r="D1858" s="149" t="s">
        <v>182</v>
      </c>
      <c r="E1858" s="156" t="s">
        <v>19</v>
      </c>
      <c r="F1858" s="157" t="s">
        <v>2431</v>
      </c>
      <c r="H1858" s="158">
        <v>21</v>
      </c>
      <c r="I1858" s="159"/>
      <c r="L1858" s="155"/>
      <c r="M1858" s="160"/>
      <c r="U1858" s="161"/>
      <c r="AT1858" s="156" t="s">
        <v>182</v>
      </c>
      <c r="AU1858" s="156" t="s">
        <v>84</v>
      </c>
      <c r="AV1858" s="13" t="s">
        <v>84</v>
      </c>
      <c r="AW1858" s="13" t="s">
        <v>37</v>
      </c>
      <c r="AX1858" s="13" t="s">
        <v>75</v>
      </c>
      <c r="AY1858" s="156" t="s">
        <v>172</v>
      </c>
    </row>
    <row r="1859" spans="2:65" s="12" customFormat="1">
      <c r="B1859" s="148"/>
      <c r="D1859" s="149" t="s">
        <v>182</v>
      </c>
      <c r="E1859" s="150" t="s">
        <v>19</v>
      </c>
      <c r="F1859" s="151" t="s">
        <v>2432</v>
      </c>
      <c r="H1859" s="150" t="s">
        <v>19</v>
      </c>
      <c r="I1859" s="152"/>
      <c r="L1859" s="148"/>
      <c r="M1859" s="153"/>
      <c r="U1859" s="154"/>
      <c r="AT1859" s="150" t="s">
        <v>182</v>
      </c>
      <c r="AU1859" s="150" t="s">
        <v>84</v>
      </c>
      <c r="AV1859" s="12" t="s">
        <v>82</v>
      </c>
      <c r="AW1859" s="12" t="s">
        <v>37</v>
      </c>
      <c r="AX1859" s="12" t="s">
        <v>75</v>
      </c>
      <c r="AY1859" s="150" t="s">
        <v>172</v>
      </c>
    </row>
    <row r="1860" spans="2:65" s="13" customFormat="1">
      <c r="B1860" s="155"/>
      <c r="D1860" s="149" t="s">
        <v>182</v>
      </c>
      <c r="E1860" s="156" t="s">
        <v>19</v>
      </c>
      <c r="F1860" s="157" t="s">
        <v>2433</v>
      </c>
      <c r="H1860" s="158">
        <v>19.571999999999999</v>
      </c>
      <c r="I1860" s="159"/>
      <c r="L1860" s="155"/>
      <c r="M1860" s="160"/>
      <c r="U1860" s="161"/>
      <c r="AT1860" s="156" t="s">
        <v>182</v>
      </c>
      <c r="AU1860" s="156" t="s">
        <v>84</v>
      </c>
      <c r="AV1860" s="13" t="s">
        <v>84</v>
      </c>
      <c r="AW1860" s="13" t="s">
        <v>37</v>
      </c>
      <c r="AX1860" s="13" t="s">
        <v>75</v>
      </c>
      <c r="AY1860" s="156" t="s">
        <v>172</v>
      </c>
    </row>
    <row r="1861" spans="2:65" s="12" customFormat="1">
      <c r="B1861" s="148"/>
      <c r="D1861" s="149" t="s">
        <v>182</v>
      </c>
      <c r="E1861" s="150" t="s">
        <v>19</v>
      </c>
      <c r="F1861" s="151" t="s">
        <v>2434</v>
      </c>
      <c r="H1861" s="150" t="s">
        <v>19</v>
      </c>
      <c r="I1861" s="152"/>
      <c r="L1861" s="148"/>
      <c r="M1861" s="153"/>
      <c r="U1861" s="154"/>
      <c r="AT1861" s="150" t="s">
        <v>182</v>
      </c>
      <c r="AU1861" s="150" t="s">
        <v>84</v>
      </c>
      <c r="AV1861" s="12" t="s">
        <v>82</v>
      </c>
      <c r="AW1861" s="12" t="s">
        <v>37</v>
      </c>
      <c r="AX1861" s="12" t="s">
        <v>75</v>
      </c>
      <c r="AY1861" s="150" t="s">
        <v>172</v>
      </c>
    </row>
    <row r="1862" spans="2:65" s="13" customFormat="1">
      <c r="B1862" s="155"/>
      <c r="D1862" s="149" t="s">
        <v>182</v>
      </c>
      <c r="E1862" s="156" t="s">
        <v>19</v>
      </c>
      <c r="F1862" s="157" t="s">
        <v>2435</v>
      </c>
      <c r="H1862" s="158">
        <v>43.570999999999998</v>
      </c>
      <c r="I1862" s="159"/>
      <c r="L1862" s="155"/>
      <c r="M1862" s="160"/>
      <c r="U1862" s="161"/>
      <c r="AT1862" s="156" t="s">
        <v>182</v>
      </c>
      <c r="AU1862" s="156" t="s">
        <v>84</v>
      </c>
      <c r="AV1862" s="13" t="s">
        <v>84</v>
      </c>
      <c r="AW1862" s="13" t="s">
        <v>37</v>
      </c>
      <c r="AX1862" s="13" t="s">
        <v>75</v>
      </c>
      <c r="AY1862" s="156" t="s">
        <v>172</v>
      </c>
    </row>
    <row r="1863" spans="2:65" s="12" customFormat="1">
      <c r="B1863" s="148"/>
      <c r="D1863" s="149" t="s">
        <v>182</v>
      </c>
      <c r="E1863" s="150" t="s">
        <v>19</v>
      </c>
      <c r="F1863" s="151" t="s">
        <v>2436</v>
      </c>
      <c r="H1863" s="150" t="s">
        <v>19</v>
      </c>
      <c r="I1863" s="152"/>
      <c r="L1863" s="148"/>
      <c r="M1863" s="153"/>
      <c r="U1863" s="154"/>
      <c r="AT1863" s="150" t="s">
        <v>182</v>
      </c>
      <c r="AU1863" s="150" t="s">
        <v>84</v>
      </c>
      <c r="AV1863" s="12" t="s">
        <v>82</v>
      </c>
      <c r="AW1863" s="12" t="s">
        <v>37</v>
      </c>
      <c r="AX1863" s="12" t="s">
        <v>75</v>
      </c>
      <c r="AY1863" s="150" t="s">
        <v>172</v>
      </c>
    </row>
    <row r="1864" spans="2:65" s="13" customFormat="1">
      <c r="B1864" s="155"/>
      <c r="D1864" s="149" t="s">
        <v>182</v>
      </c>
      <c r="E1864" s="156" t="s">
        <v>19</v>
      </c>
      <c r="F1864" s="157" t="s">
        <v>2437</v>
      </c>
      <c r="H1864" s="158">
        <v>0.53800000000000003</v>
      </c>
      <c r="I1864" s="159"/>
      <c r="L1864" s="155"/>
      <c r="M1864" s="160"/>
      <c r="U1864" s="161"/>
      <c r="AT1864" s="156" t="s">
        <v>182</v>
      </c>
      <c r="AU1864" s="156" t="s">
        <v>84</v>
      </c>
      <c r="AV1864" s="13" t="s">
        <v>84</v>
      </c>
      <c r="AW1864" s="13" t="s">
        <v>37</v>
      </c>
      <c r="AX1864" s="13" t="s">
        <v>75</v>
      </c>
      <c r="AY1864" s="156" t="s">
        <v>172</v>
      </c>
    </row>
    <row r="1865" spans="2:65" s="14" customFormat="1">
      <c r="B1865" s="162"/>
      <c r="D1865" s="149" t="s">
        <v>182</v>
      </c>
      <c r="E1865" s="163" t="s">
        <v>19</v>
      </c>
      <c r="F1865" s="164" t="s">
        <v>185</v>
      </c>
      <c r="H1865" s="165">
        <v>91.867000000000004</v>
      </c>
      <c r="I1865" s="166"/>
      <c r="L1865" s="162"/>
      <c r="M1865" s="167"/>
      <c r="U1865" s="168"/>
      <c r="AT1865" s="163" t="s">
        <v>182</v>
      </c>
      <c r="AU1865" s="163" t="s">
        <v>84</v>
      </c>
      <c r="AV1865" s="14" t="s">
        <v>179</v>
      </c>
      <c r="AW1865" s="14" t="s">
        <v>37</v>
      </c>
      <c r="AX1865" s="14" t="s">
        <v>82</v>
      </c>
      <c r="AY1865" s="163" t="s">
        <v>172</v>
      </c>
    </row>
    <row r="1866" spans="2:65" s="1" customFormat="1" ht="16.5" customHeight="1">
      <c r="B1866" s="33"/>
      <c r="C1866" s="179" t="s">
        <v>1675</v>
      </c>
      <c r="D1866" s="179" t="s">
        <v>836</v>
      </c>
      <c r="E1866" s="180" t="s">
        <v>2438</v>
      </c>
      <c r="F1866" s="181" t="s">
        <v>2439</v>
      </c>
      <c r="G1866" s="182" t="s">
        <v>177</v>
      </c>
      <c r="H1866" s="183">
        <v>3.24</v>
      </c>
      <c r="I1866" s="184"/>
      <c r="J1866" s="185">
        <f>ROUND(I1866*H1866,2)</f>
        <v>0</v>
      </c>
      <c r="K1866" s="181" t="s">
        <v>19</v>
      </c>
      <c r="L1866" s="186"/>
      <c r="M1866" s="187" t="s">
        <v>19</v>
      </c>
      <c r="N1866" s="188" t="s">
        <v>46</v>
      </c>
      <c r="P1866" s="140">
        <f>O1866*H1866</f>
        <v>0</v>
      </c>
      <c r="Q1866" s="140">
        <v>0</v>
      </c>
      <c r="R1866" s="140">
        <f>Q1866*H1866</f>
        <v>0</v>
      </c>
      <c r="S1866" s="140">
        <v>0</v>
      </c>
      <c r="T1866" s="140">
        <f>S1866*H1866</f>
        <v>0</v>
      </c>
      <c r="U1866" s="141" t="s">
        <v>19</v>
      </c>
      <c r="AR1866" s="142" t="s">
        <v>313</v>
      </c>
      <c r="AT1866" s="142" t="s">
        <v>836</v>
      </c>
      <c r="AU1866" s="142" t="s">
        <v>84</v>
      </c>
      <c r="AY1866" s="18" t="s">
        <v>172</v>
      </c>
      <c r="BE1866" s="143">
        <f>IF(N1866="základní",J1866,0)</f>
        <v>0</v>
      </c>
      <c r="BF1866" s="143">
        <f>IF(N1866="snížená",J1866,0)</f>
        <v>0</v>
      </c>
      <c r="BG1866" s="143">
        <f>IF(N1866="zákl. přenesená",J1866,0)</f>
        <v>0</v>
      </c>
      <c r="BH1866" s="143">
        <f>IF(N1866="sníž. přenesená",J1866,0)</f>
        <v>0</v>
      </c>
      <c r="BI1866" s="143">
        <f>IF(N1866="nulová",J1866,0)</f>
        <v>0</v>
      </c>
      <c r="BJ1866" s="18" t="s">
        <v>82</v>
      </c>
      <c r="BK1866" s="143">
        <f>ROUND(I1866*H1866,2)</f>
        <v>0</v>
      </c>
      <c r="BL1866" s="18" t="s">
        <v>220</v>
      </c>
      <c r="BM1866" s="142" t="s">
        <v>2440</v>
      </c>
    </row>
    <row r="1867" spans="2:65" s="1" customFormat="1">
      <c r="B1867" s="33"/>
      <c r="D1867" s="149" t="s">
        <v>943</v>
      </c>
      <c r="F1867" s="189" t="s">
        <v>2441</v>
      </c>
      <c r="I1867" s="146"/>
      <c r="L1867" s="33"/>
      <c r="M1867" s="147"/>
      <c r="U1867" s="54"/>
      <c r="AT1867" s="18" t="s">
        <v>943</v>
      </c>
      <c r="AU1867" s="18" t="s">
        <v>84</v>
      </c>
    </row>
    <row r="1868" spans="2:65" s="13" customFormat="1">
      <c r="B1868" s="155"/>
      <c r="D1868" s="149" t="s">
        <v>182</v>
      </c>
      <c r="E1868" s="156" t="s">
        <v>19</v>
      </c>
      <c r="F1868" s="157" t="s">
        <v>2442</v>
      </c>
      <c r="H1868" s="158">
        <v>3.24</v>
      </c>
      <c r="I1868" s="159"/>
      <c r="L1868" s="155"/>
      <c r="M1868" s="160"/>
      <c r="U1868" s="161"/>
      <c r="AT1868" s="156" t="s">
        <v>182</v>
      </c>
      <c r="AU1868" s="156" t="s">
        <v>84</v>
      </c>
      <c r="AV1868" s="13" t="s">
        <v>84</v>
      </c>
      <c r="AW1868" s="13" t="s">
        <v>37</v>
      </c>
      <c r="AX1868" s="13" t="s">
        <v>75</v>
      </c>
      <c r="AY1868" s="156" t="s">
        <v>172</v>
      </c>
    </row>
    <row r="1869" spans="2:65" s="14" customFormat="1">
      <c r="B1869" s="162"/>
      <c r="D1869" s="149" t="s">
        <v>182</v>
      </c>
      <c r="E1869" s="163" t="s">
        <v>19</v>
      </c>
      <c r="F1869" s="164" t="s">
        <v>185</v>
      </c>
      <c r="H1869" s="165">
        <v>3.24</v>
      </c>
      <c r="I1869" s="166"/>
      <c r="L1869" s="162"/>
      <c r="M1869" s="167"/>
      <c r="U1869" s="168"/>
      <c r="AT1869" s="163" t="s">
        <v>182</v>
      </c>
      <c r="AU1869" s="163" t="s">
        <v>84</v>
      </c>
      <c r="AV1869" s="14" t="s">
        <v>179</v>
      </c>
      <c r="AW1869" s="14" t="s">
        <v>37</v>
      </c>
      <c r="AX1869" s="14" t="s">
        <v>82</v>
      </c>
      <c r="AY1869" s="163" t="s">
        <v>172</v>
      </c>
    </row>
    <row r="1870" spans="2:65" s="1" customFormat="1" ht="16.5" customHeight="1">
      <c r="B1870" s="33"/>
      <c r="C1870" s="179" t="s">
        <v>2443</v>
      </c>
      <c r="D1870" s="179" t="s">
        <v>836</v>
      </c>
      <c r="E1870" s="180" t="s">
        <v>2444</v>
      </c>
      <c r="F1870" s="181" t="s">
        <v>2445</v>
      </c>
      <c r="G1870" s="182" t="s">
        <v>177</v>
      </c>
      <c r="H1870" s="183">
        <v>0.88600000000000001</v>
      </c>
      <c r="I1870" s="184"/>
      <c r="J1870" s="185">
        <f>ROUND(I1870*H1870,2)</f>
        <v>0</v>
      </c>
      <c r="K1870" s="181" t="s">
        <v>19</v>
      </c>
      <c r="L1870" s="186"/>
      <c r="M1870" s="187" t="s">
        <v>19</v>
      </c>
      <c r="N1870" s="188" t="s">
        <v>46</v>
      </c>
      <c r="P1870" s="140">
        <f>O1870*H1870</f>
        <v>0</v>
      </c>
      <c r="Q1870" s="140">
        <v>0</v>
      </c>
      <c r="R1870" s="140">
        <f>Q1870*H1870</f>
        <v>0</v>
      </c>
      <c r="S1870" s="140">
        <v>0</v>
      </c>
      <c r="T1870" s="140">
        <f>S1870*H1870</f>
        <v>0</v>
      </c>
      <c r="U1870" s="141" t="s">
        <v>19</v>
      </c>
      <c r="AR1870" s="142" t="s">
        <v>313</v>
      </c>
      <c r="AT1870" s="142" t="s">
        <v>836</v>
      </c>
      <c r="AU1870" s="142" t="s">
        <v>84</v>
      </c>
      <c r="AY1870" s="18" t="s">
        <v>172</v>
      </c>
      <c r="BE1870" s="143">
        <f>IF(N1870="základní",J1870,0)</f>
        <v>0</v>
      </c>
      <c r="BF1870" s="143">
        <f>IF(N1870="snížená",J1870,0)</f>
        <v>0</v>
      </c>
      <c r="BG1870" s="143">
        <f>IF(N1870="zákl. přenesená",J1870,0)</f>
        <v>0</v>
      </c>
      <c r="BH1870" s="143">
        <f>IF(N1870="sníž. přenesená",J1870,0)</f>
        <v>0</v>
      </c>
      <c r="BI1870" s="143">
        <f>IF(N1870="nulová",J1870,0)</f>
        <v>0</v>
      </c>
      <c r="BJ1870" s="18" t="s">
        <v>82</v>
      </c>
      <c r="BK1870" s="143">
        <f>ROUND(I1870*H1870,2)</f>
        <v>0</v>
      </c>
      <c r="BL1870" s="18" t="s">
        <v>220</v>
      </c>
      <c r="BM1870" s="142" t="s">
        <v>2446</v>
      </c>
    </row>
    <row r="1871" spans="2:65" s="13" customFormat="1">
      <c r="B1871" s="155"/>
      <c r="D1871" s="149" t="s">
        <v>182</v>
      </c>
      <c r="E1871" s="156" t="s">
        <v>19</v>
      </c>
      <c r="F1871" s="157" t="s">
        <v>2426</v>
      </c>
      <c r="H1871" s="158">
        <v>0.88600000000000001</v>
      </c>
      <c r="I1871" s="159"/>
      <c r="L1871" s="155"/>
      <c r="M1871" s="160"/>
      <c r="U1871" s="161"/>
      <c r="AT1871" s="156" t="s">
        <v>182</v>
      </c>
      <c r="AU1871" s="156" t="s">
        <v>84</v>
      </c>
      <c r="AV1871" s="13" t="s">
        <v>84</v>
      </c>
      <c r="AW1871" s="13" t="s">
        <v>37</v>
      </c>
      <c r="AX1871" s="13" t="s">
        <v>75</v>
      </c>
      <c r="AY1871" s="156" t="s">
        <v>172</v>
      </c>
    </row>
    <row r="1872" spans="2:65" s="14" customFormat="1">
      <c r="B1872" s="162"/>
      <c r="D1872" s="149" t="s">
        <v>182</v>
      </c>
      <c r="E1872" s="163" t="s">
        <v>19</v>
      </c>
      <c r="F1872" s="164" t="s">
        <v>185</v>
      </c>
      <c r="H1872" s="165">
        <v>0.88600000000000001</v>
      </c>
      <c r="I1872" s="166"/>
      <c r="L1872" s="162"/>
      <c r="M1872" s="167"/>
      <c r="U1872" s="168"/>
      <c r="AT1872" s="163" t="s">
        <v>182</v>
      </c>
      <c r="AU1872" s="163" t="s">
        <v>84</v>
      </c>
      <c r="AV1872" s="14" t="s">
        <v>179</v>
      </c>
      <c r="AW1872" s="14" t="s">
        <v>37</v>
      </c>
      <c r="AX1872" s="14" t="s">
        <v>82</v>
      </c>
      <c r="AY1872" s="163" t="s">
        <v>172</v>
      </c>
    </row>
    <row r="1873" spans="2:65" s="1" customFormat="1" ht="16.5" customHeight="1">
      <c r="B1873" s="33"/>
      <c r="C1873" s="179" t="s">
        <v>2447</v>
      </c>
      <c r="D1873" s="179" t="s">
        <v>836</v>
      </c>
      <c r="E1873" s="180" t="s">
        <v>2448</v>
      </c>
      <c r="F1873" s="181" t="s">
        <v>2449</v>
      </c>
      <c r="G1873" s="182" t="s">
        <v>177</v>
      </c>
      <c r="H1873" s="183">
        <v>1.98</v>
      </c>
      <c r="I1873" s="184"/>
      <c r="J1873" s="185">
        <f>ROUND(I1873*H1873,2)</f>
        <v>0</v>
      </c>
      <c r="K1873" s="181" t="s">
        <v>19</v>
      </c>
      <c r="L1873" s="186"/>
      <c r="M1873" s="187" t="s">
        <v>19</v>
      </c>
      <c r="N1873" s="188" t="s">
        <v>46</v>
      </c>
      <c r="P1873" s="140">
        <f>O1873*H1873</f>
        <v>0</v>
      </c>
      <c r="Q1873" s="140">
        <v>0</v>
      </c>
      <c r="R1873" s="140">
        <f>Q1873*H1873</f>
        <v>0</v>
      </c>
      <c r="S1873" s="140">
        <v>0</v>
      </c>
      <c r="T1873" s="140">
        <f>S1873*H1873</f>
        <v>0</v>
      </c>
      <c r="U1873" s="141" t="s">
        <v>19</v>
      </c>
      <c r="AR1873" s="142" t="s">
        <v>313</v>
      </c>
      <c r="AT1873" s="142" t="s">
        <v>836</v>
      </c>
      <c r="AU1873" s="142" t="s">
        <v>84</v>
      </c>
      <c r="AY1873" s="18" t="s">
        <v>172</v>
      </c>
      <c r="BE1873" s="143">
        <f>IF(N1873="základní",J1873,0)</f>
        <v>0</v>
      </c>
      <c r="BF1873" s="143">
        <f>IF(N1873="snížená",J1873,0)</f>
        <v>0</v>
      </c>
      <c r="BG1873" s="143">
        <f>IF(N1873="zákl. přenesená",J1873,0)</f>
        <v>0</v>
      </c>
      <c r="BH1873" s="143">
        <f>IF(N1873="sníž. přenesená",J1873,0)</f>
        <v>0</v>
      </c>
      <c r="BI1873" s="143">
        <f>IF(N1873="nulová",J1873,0)</f>
        <v>0</v>
      </c>
      <c r="BJ1873" s="18" t="s">
        <v>82</v>
      </c>
      <c r="BK1873" s="143">
        <f>ROUND(I1873*H1873,2)</f>
        <v>0</v>
      </c>
      <c r="BL1873" s="18" t="s">
        <v>220</v>
      </c>
      <c r="BM1873" s="142" t="s">
        <v>2450</v>
      </c>
    </row>
    <row r="1874" spans="2:65" s="13" customFormat="1">
      <c r="B1874" s="155"/>
      <c r="D1874" s="149" t="s">
        <v>182</v>
      </c>
      <c r="E1874" s="156" t="s">
        <v>19</v>
      </c>
      <c r="F1874" s="157" t="s">
        <v>2428</v>
      </c>
      <c r="H1874" s="158">
        <v>1.98</v>
      </c>
      <c r="I1874" s="159"/>
      <c r="L1874" s="155"/>
      <c r="M1874" s="160"/>
      <c r="U1874" s="161"/>
      <c r="AT1874" s="156" t="s">
        <v>182</v>
      </c>
      <c r="AU1874" s="156" t="s">
        <v>84</v>
      </c>
      <c r="AV1874" s="13" t="s">
        <v>84</v>
      </c>
      <c r="AW1874" s="13" t="s">
        <v>37</v>
      </c>
      <c r="AX1874" s="13" t="s">
        <v>75</v>
      </c>
      <c r="AY1874" s="156" t="s">
        <v>172</v>
      </c>
    </row>
    <row r="1875" spans="2:65" s="14" customFormat="1">
      <c r="B1875" s="162"/>
      <c r="D1875" s="149" t="s">
        <v>182</v>
      </c>
      <c r="E1875" s="163" t="s">
        <v>19</v>
      </c>
      <c r="F1875" s="164" t="s">
        <v>185</v>
      </c>
      <c r="H1875" s="165">
        <v>1.98</v>
      </c>
      <c r="I1875" s="166"/>
      <c r="L1875" s="162"/>
      <c r="M1875" s="167"/>
      <c r="U1875" s="168"/>
      <c r="AT1875" s="163" t="s">
        <v>182</v>
      </c>
      <c r="AU1875" s="163" t="s">
        <v>84</v>
      </c>
      <c r="AV1875" s="14" t="s">
        <v>179</v>
      </c>
      <c r="AW1875" s="14" t="s">
        <v>37</v>
      </c>
      <c r="AX1875" s="14" t="s">
        <v>82</v>
      </c>
      <c r="AY1875" s="163" t="s">
        <v>172</v>
      </c>
    </row>
    <row r="1876" spans="2:65" s="1" customFormat="1" ht="16.5" customHeight="1">
      <c r="B1876" s="33"/>
      <c r="C1876" s="179" t="s">
        <v>2451</v>
      </c>
      <c r="D1876" s="179" t="s">
        <v>836</v>
      </c>
      <c r="E1876" s="180" t="s">
        <v>2452</v>
      </c>
      <c r="F1876" s="181" t="s">
        <v>2453</v>
      </c>
      <c r="G1876" s="182" t="s">
        <v>177</v>
      </c>
      <c r="H1876" s="183">
        <v>1.08</v>
      </c>
      <c r="I1876" s="184"/>
      <c r="J1876" s="185">
        <f>ROUND(I1876*H1876,2)</f>
        <v>0</v>
      </c>
      <c r="K1876" s="181" t="s">
        <v>19</v>
      </c>
      <c r="L1876" s="186"/>
      <c r="M1876" s="187" t="s">
        <v>19</v>
      </c>
      <c r="N1876" s="188" t="s">
        <v>46</v>
      </c>
      <c r="P1876" s="140">
        <f>O1876*H1876</f>
        <v>0</v>
      </c>
      <c r="Q1876" s="140">
        <v>0</v>
      </c>
      <c r="R1876" s="140">
        <f>Q1876*H1876</f>
        <v>0</v>
      </c>
      <c r="S1876" s="140">
        <v>0</v>
      </c>
      <c r="T1876" s="140">
        <f>S1876*H1876</f>
        <v>0</v>
      </c>
      <c r="U1876" s="141" t="s">
        <v>19</v>
      </c>
      <c r="AR1876" s="142" t="s">
        <v>313</v>
      </c>
      <c r="AT1876" s="142" t="s">
        <v>836</v>
      </c>
      <c r="AU1876" s="142" t="s">
        <v>84</v>
      </c>
      <c r="AY1876" s="18" t="s">
        <v>172</v>
      </c>
      <c r="BE1876" s="143">
        <f>IF(N1876="základní",J1876,0)</f>
        <v>0</v>
      </c>
      <c r="BF1876" s="143">
        <f>IF(N1876="snížená",J1876,0)</f>
        <v>0</v>
      </c>
      <c r="BG1876" s="143">
        <f>IF(N1876="zákl. přenesená",J1876,0)</f>
        <v>0</v>
      </c>
      <c r="BH1876" s="143">
        <f>IF(N1876="sníž. přenesená",J1876,0)</f>
        <v>0</v>
      </c>
      <c r="BI1876" s="143">
        <f>IF(N1876="nulová",J1876,0)</f>
        <v>0</v>
      </c>
      <c r="BJ1876" s="18" t="s">
        <v>82</v>
      </c>
      <c r="BK1876" s="143">
        <f>ROUND(I1876*H1876,2)</f>
        <v>0</v>
      </c>
      <c r="BL1876" s="18" t="s">
        <v>220</v>
      </c>
      <c r="BM1876" s="142" t="s">
        <v>2454</v>
      </c>
    </row>
    <row r="1877" spans="2:65" s="13" customFormat="1">
      <c r="B1877" s="155"/>
      <c r="D1877" s="149" t="s">
        <v>182</v>
      </c>
      <c r="E1877" s="156" t="s">
        <v>19</v>
      </c>
      <c r="F1877" s="157" t="s">
        <v>1442</v>
      </c>
      <c r="H1877" s="158">
        <v>1.08</v>
      </c>
      <c r="I1877" s="159"/>
      <c r="L1877" s="155"/>
      <c r="M1877" s="160"/>
      <c r="U1877" s="161"/>
      <c r="AT1877" s="156" t="s">
        <v>182</v>
      </c>
      <c r="AU1877" s="156" t="s">
        <v>84</v>
      </c>
      <c r="AV1877" s="13" t="s">
        <v>84</v>
      </c>
      <c r="AW1877" s="13" t="s">
        <v>37</v>
      </c>
      <c r="AX1877" s="13" t="s">
        <v>75</v>
      </c>
      <c r="AY1877" s="156" t="s">
        <v>172</v>
      </c>
    </row>
    <row r="1878" spans="2:65" s="14" customFormat="1">
      <c r="B1878" s="162"/>
      <c r="D1878" s="149" t="s">
        <v>182</v>
      </c>
      <c r="E1878" s="163" t="s">
        <v>19</v>
      </c>
      <c r="F1878" s="164" t="s">
        <v>185</v>
      </c>
      <c r="H1878" s="165">
        <v>1.08</v>
      </c>
      <c r="I1878" s="166"/>
      <c r="L1878" s="162"/>
      <c r="M1878" s="167"/>
      <c r="U1878" s="168"/>
      <c r="AT1878" s="163" t="s">
        <v>182</v>
      </c>
      <c r="AU1878" s="163" t="s">
        <v>84</v>
      </c>
      <c r="AV1878" s="14" t="s">
        <v>179</v>
      </c>
      <c r="AW1878" s="14" t="s">
        <v>37</v>
      </c>
      <c r="AX1878" s="14" t="s">
        <v>82</v>
      </c>
      <c r="AY1878" s="163" t="s">
        <v>172</v>
      </c>
    </row>
    <row r="1879" spans="2:65" s="1" customFormat="1" ht="16.5" customHeight="1">
      <c r="B1879" s="33"/>
      <c r="C1879" s="179" t="s">
        <v>1687</v>
      </c>
      <c r="D1879" s="179" t="s">
        <v>836</v>
      </c>
      <c r="E1879" s="180" t="s">
        <v>2455</v>
      </c>
      <c r="F1879" s="181" t="s">
        <v>2456</v>
      </c>
      <c r="G1879" s="182" t="s">
        <v>177</v>
      </c>
      <c r="H1879" s="183">
        <v>21</v>
      </c>
      <c r="I1879" s="184"/>
      <c r="J1879" s="185">
        <f>ROUND(I1879*H1879,2)</f>
        <v>0</v>
      </c>
      <c r="K1879" s="181" t="s">
        <v>19</v>
      </c>
      <c r="L1879" s="186"/>
      <c r="M1879" s="187" t="s">
        <v>19</v>
      </c>
      <c r="N1879" s="188" t="s">
        <v>46</v>
      </c>
      <c r="P1879" s="140">
        <f>O1879*H1879</f>
        <v>0</v>
      </c>
      <c r="Q1879" s="140">
        <v>0</v>
      </c>
      <c r="R1879" s="140">
        <f>Q1879*H1879</f>
        <v>0</v>
      </c>
      <c r="S1879" s="140">
        <v>0</v>
      </c>
      <c r="T1879" s="140">
        <f>S1879*H1879</f>
        <v>0</v>
      </c>
      <c r="U1879" s="141" t="s">
        <v>19</v>
      </c>
      <c r="AR1879" s="142" t="s">
        <v>313</v>
      </c>
      <c r="AT1879" s="142" t="s">
        <v>836</v>
      </c>
      <c r="AU1879" s="142" t="s">
        <v>84</v>
      </c>
      <c r="AY1879" s="18" t="s">
        <v>172</v>
      </c>
      <c r="BE1879" s="143">
        <f>IF(N1879="základní",J1879,0)</f>
        <v>0</v>
      </c>
      <c r="BF1879" s="143">
        <f>IF(N1879="snížená",J1879,0)</f>
        <v>0</v>
      </c>
      <c r="BG1879" s="143">
        <f>IF(N1879="zákl. přenesená",J1879,0)</f>
        <v>0</v>
      </c>
      <c r="BH1879" s="143">
        <f>IF(N1879="sníž. přenesená",J1879,0)</f>
        <v>0</v>
      </c>
      <c r="BI1879" s="143">
        <f>IF(N1879="nulová",J1879,0)</f>
        <v>0</v>
      </c>
      <c r="BJ1879" s="18" t="s">
        <v>82</v>
      </c>
      <c r="BK1879" s="143">
        <f>ROUND(I1879*H1879,2)</f>
        <v>0</v>
      </c>
      <c r="BL1879" s="18" t="s">
        <v>220</v>
      </c>
      <c r="BM1879" s="142" t="s">
        <v>2457</v>
      </c>
    </row>
    <row r="1880" spans="2:65" s="13" customFormat="1">
      <c r="B1880" s="155"/>
      <c r="D1880" s="149" t="s">
        <v>182</v>
      </c>
      <c r="E1880" s="156" t="s">
        <v>19</v>
      </c>
      <c r="F1880" s="157" t="s">
        <v>2458</v>
      </c>
      <c r="H1880" s="158">
        <v>21</v>
      </c>
      <c r="I1880" s="159"/>
      <c r="L1880" s="155"/>
      <c r="M1880" s="160"/>
      <c r="U1880" s="161"/>
      <c r="AT1880" s="156" t="s">
        <v>182</v>
      </c>
      <c r="AU1880" s="156" t="s">
        <v>84</v>
      </c>
      <c r="AV1880" s="13" t="s">
        <v>84</v>
      </c>
      <c r="AW1880" s="13" t="s">
        <v>37</v>
      </c>
      <c r="AX1880" s="13" t="s">
        <v>75</v>
      </c>
      <c r="AY1880" s="156" t="s">
        <v>172</v>
      </c>
    </row>
    <row r="1881" spans="2:65" s="14" customFormat="1">
      <c r="B1881" s="162"/>
      <c r="D1881" s="149" t="s">
        <v>182</v>
      </c>
      <c r="E1881" s="163" t="s">
        <v>19</v>
      </c>
      <c r="F1881" s="164" t="s">
        <v>185</v>
      </c>
      <c r="H1881" s="165">
        <v>21</v>
      </c>
      <c r="I1881" s="166"/>
      <c r="L1881" s="162"/>
      <c r="M1881" s="167"/>
      <c r="U1881" s="168"/>
      <c r="AT1881" s="163" t="s">
        <v>182</v>
      </c>
      <c r="AU1881" s="163" t="s">
        <v>84</v>
      </c>
      <c r="AV1881" s="14" t="s">
        <v>179</v>
      </c>
      <c r="AW1881" s="14" t="s">
        <v>37</v>
      </c>
      <c r="AX1881" s="14" t="s">
        <v>82</v>
      </c>
      <c r="AY1881" s="163" t="s">
        <v>172</v>
      </c>
    </row>
    <row r="1882" spans="2:65" s="1" customFormat="1" ht="16.5" customHeight="1">
      <c r="B1882" s="33"/>
      <c r="C1882" s="179" t="s">
        <v>2459</v>
      </c>
      <c r="D1882" s="179" t="s">
        <v>836</v>
      </c>
      <c r="E1882" s="180" t="s">
        <v>2460</v>
      </c>
      <c r="F1882" s="181" t="s">
        <v>2461</v>
      </c>
      <c r="G1882" s="182" t="s">
        <v>177</v>
      </c>
      <c r="H1882" s="183">
        <v>19.571999999999999</v>
      </c>
      <c r="I1882" s="184"/>
      <c r="J1882" s="185">
        <f>ROUND(I1882*H1882,2)</f>
        <v>0</v>
      </c>
      <c r="K1882" s="181" t="s">
        <v>19</v>
      </c>
      <c r="L1882" s="186"/>
      <c r="M1882" s="187" t="s">
        <v>19</v>
      </c>
      <c r="N1882" s="188" t="s">
        <v>46</v>
      </c>
      <c r="P1882" s="140">
        <f>O1882*H1882</f>
        <v>0</v>
      </c>
      <c r="Q1882" s="140">
        <v>0</v>
      </c>
      <c r="R1882" s="140">
        <f>Q1882*H1882</f>
        <v>0</v>
      </c>
      <c r="S1882" s="140">
        <v>0</v>
      </c>
      <c r="T1882" s="140">
        <f>S1882*H1882</f>
        <v>0</v>
      </c>
      <c r="U1882" s="141" t="s">
        <v>19</v>
      </c>
      <c r="AR1882" s="142" t="s">
        <v>313</v>
      </c>
      <c r="AT1882" s="142" t="s">
        <v>836</v>
      </c>
      <c r="AU1882" s="142" t="s">
        <v>84</v>
      </c>
      <c r="AY1882" s="18" t="s">
        <v>172</v>
      </c>
      <c r="BE1882" s="143">
        <f>IF(N1882="základní",J1882,0)</f>
        <v>0</v>
      </c>
      <c r="BF1882" s="143">
        <f>IF(N1882="snížená",J1882,0)</f>
        <v>0</v>
      </c>
      <c r="BG1882" s="143">
        <f>IF(N1882="zákl. přenesená",J1882,0)</f>
        <v>0</v>
      </c>
      <c r="BH1882" s="143">
        <f>IF(N1882="sníž. přenesená",J1882,0)</f>
        <v>0</v>
      </c>
      <c r="BI1882" s="143">
        <f>IF(N1882="nulová",J1882,0)</f>
        <v>0</v>
      </c>
      <c r="BJ1882" s="18" t="s">
        <v>82</v>
      </c>
      <c r="BK1882" s="143">
        <f>ROUND(I1882*H1882,2)</f>
        <v>0</v>
      </c>
      <c r="BL1882" s="18" t="s">
        <v>220</v>
      </c>
      <c r="BM1882" s="142" t="s">
        <v>2462</v>
      </c>
    </row>
    <row r="1883" spans="2:65" s="13" customFormat="1">
      <c r="B1883" s="155"/>
      <c r="D1883" s="149" t="s">
        <v>182</v>
      </c>
      <c r="E1883" s="156" t="s">
        <v>19</v>
      </c>
      <c r="F1883" s="157" t="s">
        <v>2433</v>
      </c>
      <c r="H1883" s="158">
        <v>19.571999999999999</v>
      </c>
      <c r="I1883" s="159"/>
      <c r="L1883" s="155"/>
      <c r="M1883" s="160"/>
      <c r="U1883" s="161"/>
      <c r="AT1883" s="156" t="s">
        <v>182</v>
      </c>
      <c r="AU1883" s="156" t="s">
        <v>84</v>
      </c>
      <c r="AV1883" s="13" t="s">
        <v>84</v>
      </c>
      <c r="AW1883" s="13" t="s">
        <v>37</v>
      </c>
      <c r="AX1883" s="13" t="s">
        <v>75</v>
      </c>
      <c r="AY1883" s="156" t="s">
        <v>172</v>
      </c>
    </row>
    <row r="1884" spans="2:65" s="14" customFormat="1">
      <c r="B1884" s="162"/>
      <c r="D1884" s="149" t="s">
        <v>182</v>
      </c>
      <c r="E1884" s="163" t="s">
        <v>19</v>
      </c>
      <c r="F1884" s="164" t="s">
        <v>185</v>
      </c>
      <c r="H1884" s="165">
        <v>19.571999999999999</v>
      </c>
      <c r="I1884" s="166"/>
      <c r="L1884" s="162"/>
      <c r="M1884" s="167"/>
      <c r="U1884" s="168"/>
      <c r="AT1884" s="163" t="s">
        <v>182</v>
      </c>
      <c r="AU1884" s="163" t="s">
        <v>84</v>
      </c>
      <c r="AV1884" s="14" t="s">
        <v>179</v>
      </c>
      <c r="AW1884" s="14" t="s">
        <v>37</v>
      </c>
      <c r="AX1884" s="14" t="s">
        <v>82</v>
      </c>
      <c r="AY1884" s="163" t="s">
        <v>172</v>
      </c>
    </row>
    <row r="1885" spans="2:65" s="1" customFormat="1" ht="16.5" customHeight="1">
      <c r="B1885" s="33"/>
      <c r="C1885" s="179" t="s">
        <v>1694</v>
      </c>
      <c r="D1885" s="179" t="s">
        <v>836</v>
      </c>
      <c r="E1885" s="180" t="s">
        <v>2463</v>
      </c>
      <c r="F1885" s="181" t="s">
        <v>2464</v>
      </c>
      <c r="G1885" s="182" t="s">
        <v>177</v>
      </c>
      <c r="H1885" s="183">
        <v>43.570999999999998</v>
      </c>
      <c r="I1885" s="184"/>
      <c r="J1885" s="185">
        <f>ROUND(I1885*H1885,2)</f>
        <v>0</v>
      </c>
      <c r="K1885" s="181" t="s">
        <v>19</v>
      </c>
      <c r="L1885" s="186"/>
      <c r="M1885" s="187" t="s">
        <v>19</v>
      </c>
      <c r="N1885" s="188" t="s">
        <v>46</v>
      </c>
      <c r="P1885" s="140">
        <f>O1885*H1885</f>
        <v>0</v>
      </c>
      <c r="Q1885" s="140">
        <v>0</v>
      </c>
      <c r="R1885" s="140">
        <f>Q1885*H1885</f>
        <v>0</v>
      </c>
      <c r="S1885" s="140">
        <v>0</v>
      </c>
      <c r="T1885" s="140">
        <f>S1885*H1885</f>
        <v>0</v>
      </c>
      <c r="U1885" s="141" t="s">
        <v>19</v>
      </c>
      <c r="AR1885" s="142" t="s">
        <v>313</v>
      </c>
      <c r="AT1885" s="142" t="s">
        <v>836</v>
      </c>
      <c r="AU1885" s="142" t="s">
        <v>84</v>
      </c>
      <c r="AY1885" s="18" t="s">
        <v>172</v>
      </c>
      <c r="BE1885" s="143">
        <f>IF(N1885="základní",J1885,0)</f>
        <v>0</v>
      </c>
      <c r="BF1885" s="143">
        <f>IF(N1885="snížená",J1885,0)</f>
        <v>0</v>
      </c>
      <c r="BG1885" s="143">
        <f>IF(N1885="zákl. přenesená",J1885,0)</f>
        <v>0</v>
      </c>
      <c r="BH1885" s="143">
        <f>IF(N1885="sníž. přenesená",J1885,0)</f>
        <v>0</v>
      </c>
      <c r="BI1885" s="143">
        <f>IF(N1885="nulová",J1885,0)</f>
        <v>0</v>
      </c>
      <c r="BJ1885" s="18" t="s">
        <v>82</v>
      </c>
      <c r="BK1885" s="143">
        <f>ROUND(I1885*H1885,2)</f>
        <v>0</v>
      </c>
      <c r="BL1885" s="18" t="s">
        <v>220</v>
      </c>
      <c r="BM1885" s="142" t="s">
        <v>2465</v>
      </c>
    </row>
    <row r="1886" spans="2:65" s="13" customFormat="1">
      <c r="B1886" s="155"/>
      <c r="D1886" s="149" t="s">
        <v>182</v>
      </c>
      <c r="E1886" s="156" t="s">
        <v>19</v>
      </c>
      <c r="F1886" s="157" t="s">
        <v>2435</v>
      </c>
      <c r="H1886" s="158">
        <v>43.570999999999998</v>
      </c>
      <c r="I1886" s="159"/>
      <c r="L1886" s="155"/>
      <c r="M1886" s="160"/>
      <c r="U1886" s="161"/>
      <c r="AT1886" s="156" t="s">
        <v>182</v>
      </c>
      <c r="AU1886" s="156" t="s">
        <v>84</v>
      </c>
      <c r="AV1886" s="13" t="s">
        <v>84</v>
      </c>
      <c r="AW1886" s="13" t="s">
        <v>37</v>
      </c>
      <c r="AX1886" s="13" t="s">
        <v>75</v>
      </c>
      <c r="AY1886" s="156" t="s">
        <v>172</v>
      </c>
    </row>
    <row r="1887" spans="2:65" s="14" customFormat="1">
      <c r="B1887" s="162"/>
      <c r="D1887" s="149" t="s">
        <v>182</v>
      </c>
      <c r="E1887" s="163" t="s">
        <v>19</v>
      </c>
      <c r="F1887" s="164" t="s">
        <v>185</v>
      </c>
      <c r="H1887" s="165">
        <v>43.570999999999998</v>
      </c>
      <c r="I1887" s="166"/>
      <c r="L1887" s="162"/>
      <c r="M1887" s="167"/>
      <c r="U1887" s="168"/>
      <c r="AT1887" s="163" t="s">
        <v>182</v>
      </c>
      <c r="AU1887" s="163" t="s">
        <v>84</v>
      </c>
      <c r="AV1887" s="14" t="s">
        <v>179</v>
      </c>
      <c r="AW1887" s="14" t="s">
        <v>37</v>
      </c>
      <c r="AX1887" s="14" t="s">
        <v>82</v>
      </c>
      <c r="AY1887" s="163" t="s">
        <v>172</v>
      </c>
    </row>
    <row r="1888" spans="2:65" s="1" customFormat="1" ht="16.5" customHeight="1">
      <c r="B1888" s="33"/>
      <c r="C1888" s="179" t="s">
        <v>2466</v>
      </c>
      <c r="D1888" s="179" t="s">
        <v>836</v>
      </c>
      <c r="E1888" s="180" t="s">
        <v>2467</v>
      </c>
      <c r="F1888" s="181" t="s">
        <v>2468</v>
      </c>
      <c r="G1888" s="182" t="s">
        <v>177</v>
      </c>
      <c r="H1888" s="183">
        <v>0.53800000000000003</v>
      </c>
      <c r="I1888" s="184"/>
      <c r="J1888" s="185">
        <f>ROUND(I1888*H1888,2)</f>
        <v>0</v>
      </c>
      <c r="K1888" s="181" t="s">
        <v>19</v>
      </c>
      <c r="L1888" s="186"/>
      <c r="M1888" s="187" t="s">
        <v>19</v>
      </c>
      <c r="N1888" s="188" t="s">
        <v>46</v>
      </c>
      <c r="P1888" s="140">
        <f>O1888*H1888</f>
        <v>0</v>
      </c>
      <c r="Q1888" s="140">
        <v>0</v>
      </c>
      <c r="R1888" s="140">
        <f>Q1888*H1888</f>
        <v>0</v>
      </c>
      <c r="S1888" s="140">
        <v>0</v>
      </c>
      <c r="T1888" s="140">
        <f>S1888*H1888</f>
        <v>0</v>
      </c>
      <c r="U1888" s="141" t="s">
        <v>19</v>
      </c>
      <c r="AR1888" s="142" t="s">
        <v>313</v>
      </c>
      <c r="AT1888" s="142" t="s">
        <v>836</v>
      </c>
      <c r="AU1888" s="142" t="s">
        <v>84</v>
      </c>
      <c r="AY1888" s="18" t="s">
        <v>172</v>
      </c>
      <c r="BE1888" s="143">
        <f>IF(N1888="základní",J1888,0)</f>
        <v>0</v>
      </c>
      <c r="BF1888" s="143">
        <f>IF(N1888="snížená",J1888,0)</f>
        <v>0</v>
      </c>
      <c r="BG1888" s="143">
        <f>IF(N1888="zákl. přenesená",J1888,0)</f>
        <v>0</v>
      </c>
      <c r="BH1888" s="143">
        <f>IF(N1888="sníž. přenesená",J1888,0)</f>
        <v>0</v>
      </c>
      <c r="BI1888" s="143">
        <f>IF(N1888="nulová",J1888,0)</f>
        <v>0</v>
      </c>
      <c r="BJ1888" s="18" t="s">
        <v>82</v>
      </c>
      <c r="BK1888" s="143">
        <f>ROUND(I1888*H1888,2)</f>
        <v>0</v>
      </c>
      <c r="BL1888" s="18" t="s">
        <v>220</v>
      </c>
      <c r="BM1888" s="142" t="s">
        <v>2469</v>
      </c>
    </row>
    <row r="1889" spans="2:65" s="13" customFormat="1">
      <c r="B1889" s="155"/>
      <c r="D1889" s="149" t="s">
        <v>182</v>
      </c>
      <c r="E1889" s="156" t="s">
        <v>19</v>
      </c>
      <c r="F1889" s="157" t="s">
        <v>2437</v>
      </c>
      <c r="H1889" s="158">
        <v>0.53800000000000003</v>
      </c>
      <c r="I1889" s="159"/>
      <c r="L1889" s="155"/>
      <c r="M1889" s="160"/>
      <c r="U1889" s="161"/>
      <c r="AT1889" s="156" t="s">
        <v>182</v>
      </c>
      <c r="AU1889" s="156" t="s">
        <v>84</v>
      </c>
      <c r="AV1889" s="13" t="s">
        <v>84</v>
      </c>
      <c r="AW1889" s="13" t="s">
        <v>37</v>
      </c>
      <c r="AX1889" s="13" t="s">
        <v>75</v>
      </c>
      <c r="AY1889" s="156" t="s">
        <v>172</v>
      </c>
    </row>
    <row r="1890" spans="2:65" s="14" customFormat="1">
      <c r="B1890" s="162"/>
      <c r="D1890" s="149" t="s">
        <v>182</v>
      </c>
      <c r="E1890" s="163" t="s">
        <v>19</v>
      </c>
      <c r="F1890" s="164" t="s">
        <v>185</v>
      </c>
      <c r="H1890" s="165">
        <v>0.53800000000000003</v>
      </c>
      <c r="I1890" s="166"/>
      <c r="L1890" s="162"/>
      <c r="M1890" s="167"/>
      <c r="U1890" s="168"/>
      <c r="AT1890" s="163" t="s">
        <v>182</v>
      </c>
      <c r="AU1890" s="163" t="s">
        <v>84</v>
      </c>
      <c r="AV1890" s="14" t="s">
        <v>179</v>
      </c>
      <c r="AW1890" s="14" t="s">
        <v>37</v>
      </c>
      <c r="AX1890" s="14" t="s">
        <v>82</v>
      </c>
      <c r="AY1890" s="163" t="s">
        <v>172</v>
      </c>
    </row>
    <row r="1891" spans="2:65" s="1" customFormat="1" ht="16.5" customHeight="1">
      <c r="B1891" s="33"/>
      <c r="C1891" s="131" t="s">
        <v>1700</v>
      </c>
      <c r="D1891" s="131" t="s">
        <v>174</v>
      </c>
      <c r="E1891" s="132" t="s">
        <v>2470</v>
      </c>
      <c r="F1891" s="133" t="s">
        <v>2471</v>
      </c>
      <c r="G1891" s="134" t="s">
        <v>177</v>
      </c>
      <c r="H1891" s="135">
        <v>61.347999999999999</v>
      </c>
      <c r="I1891" s="136"/>
      <c r="J1891" s="137">
        <f>ROUND(I1891*H1891,2)</f>
        <v>0</v>
      </c>
      <c r="K1891" s="133" t="s">
        <v>19</v>
      </c>
      <c r="L1891" s="33"/>
      <c r="M1891" s="138" t="s">
        <v>19</v>
      </c>
      <c r="N1891" s="139" t="s">
        <v>46</v>
      </c>
      <c r="P1891" s="140">
        <f>O1891*H1891</f>
        <v>0</v>
      </c>
      <c r="Q1891" s="140">
        <v>0</v>
      </c>
      <c r="R1891" s="140">
        <f>Q1891*H1891</f>
        <v>0</v>
      </c>
      <c r="S1891" s="140">
        <v>0</v>
      </c>
      <c r="T1891" s="140">
        <f>S1891*H1891</f>
        <v>0</v>
      </c>
      <c r="U1891" s="141" t="s">
        <v>19</v>
      </c>
      <c r="AR1891" s="142" t="s">
        <v>220</v>
      </c>
      <c r="AT1891" s="142" t="s">
        <v>174</v>
      </c>
      <c r="AU1891" s="142" t="s">
        <v>84</v>
      </c>
      <c r="AY1891" s="18" t="s">
        <v>172</v>
      </c>
      <c r="BE1891" s="143">
        <f>IF(N1891="základní",J1891,0)</f>
        <v>0</v>
      </c>
      <c r="BF1891" s="143">
        <f>IF(N1891="snížená",J1891,0)</f>
        <v>0</v>
      </c>
      <c r="BG1891" s="143">
        <f>IF(N1891="zákl. přenesená",J1891,0)</f>
        <v>0</v>
      </c>
      <c r="BH1891" s="143">
        <f>IF(N1891="sníž. přenesená",J1891,0)</f>
        <v>0</v>
      </c>
      <c r="BI1891" s="143">
        <f>IF(N1891="nulová",J1891,0)</f>
        <v>0</v>
      </c>
      <c r="BJ1891" s="18" t="s">
        <v>82</v>
      </c>
      <c r="BK1891" s="143">
        <f>ROUND(I1891*H1891,2)</f>
        <v>0</v>
      </c>
      <c r="BL1891" s="18" t="s">
        <v>220</v>
      </c>
      <c r="BM1891" s="142" t="s">
        <v>2472</v>
      </c>
    </row>
    <row r="1892" spans="2:65" s="12" customFormat="1">
      <c r="B1892" s="148"/>
      <c r="D1892" s="149" t="s">
        <v>182</v>
      </c>
      <c r="E1892" s="150" t="s">
        <v>19</v>
      </c>
      <c r="F1892" s="151" t="s">
        <v>2473</v>
      </c>
      <c r="H1892" s="150" t="s">
        <v>19</v>
      </c>
      <c r="I1892" s="152"/>
      <c r="L1892" s="148"/>
      <c r="M1892" s="153"/>
      <c r="U1892" s="154"/>
      <c r="AT1892" s="150" t="s">
        <v>182</v>
      </c>
      <c r="AU1892" s="150" t="s">
        <v>84</v>
      </c>
      <c r="AV1892" s="12" t="s">
        <v>82</v>
      </c>
      <c r="AW1892" s="12" t="s">
        <v>37</v>
      </c>
      <c r="AX1892" s="12" t="s">
        <v>75</v>
      </c>
      <c r="AY1892" s="150" t="s">
        <v>172</v>
      </c>
    </row>
    <row r="1893" spans="2:65" s="13" customFormat="1">
      <c r="B1893" s="155"/>
      <c r="D1893" s="149" t="s">
        <v>182</v>
      </c>
      <c r="E1893" s="156" t="s">
        <v>19</v>
      </c>
      <c r="F1893" s="157" t="s">
        <v>2474</v>
      </c>
      <c r="H1893" s="158">
        <v>4.32</v>
      </c>
      <c r="I1893" s="159"/>
      <c r="L1893" s="155"/>
      <c r="M1893" s="160"/>
      <c r="U1893" s="161"/>
      <c r="AT1893" s="156" t="s">
        <v>182</v>
      </c>
      <c r="AU1893" s="156" t="s">
        <v>84</v>
      </c>
      <c r="AV1893" s="13" t="s">
        <v>84</v>
      </c>
      <c r="AW1893" s="13" t="s">
        <v>37</v>
      </c>
      <c r="AX1893" s="13" t="s">
        <v>75</v>
      </c>
      <c r="AY1893" s="156" t="s">
        <v>172</v>
      </c>
    </row>
    <row r="1894" spans="2:65" s="12" customFormat="1">
      <c r="B1894" s="148"/>
      <c r="D1894" s="149" t="s">
        <v>182</v>
      </c>
      <c r="E1894" s="150" t="s">
        <v>19</v>
      </c>
      <c r="F1894" s="151" t="s">
        <v>2475</v>
      </c>
      <c r="H1894" s="150" t="s">
        <v>19</v>
      </c>
      <c r="I1894" s="152"/>
      <c r="L1894" s="148"/>
      <c r="M1894" s="153"/>
      <c r="U1894" s="154"/>
      <c r="AT1894" s="150" t="s">
        <v>182</v>
      </c>
      <c r="AU1894" s="150" t="s">
        <v>84</v>
      </c>
      <c r="AV1894" s="12" t="s">
        <v>82</v>
      </c>
      <c r="AW1894" s="12" t="s">
        <v>37</v>
      </c>
      <c r="AX1894" s="12" t="s">
        <v>75</v>
      </c>
      <c r="AY1894" s="150" t="s">
        <v>172</v>
      </c>
    </row>
    <row r="1895" spans="2:65" s="13" customFormat="1">
      <c r="B1895" s="155"/>
      <c r="D1895" s="149" t="s">
        <v>182</v>
      </c>
      <c r="E1895" s="156" t="s">
        <v>19</v>
      </c>
      <c r="F1895" s="157" t="s">
        <v>2476</v>
      </c>
      <c r="H1895" s="158">
        <v>21.648</v>
      </c>
      <c r="I1895" s="159"/>
      <c r="L1895" s="155"/>
      <c r="M1895" s="160"/>
      <c r="U1895" s="161"/>
      <c r="AT1895" s="156" t="s">
        <v>182</v>
      </c>
      <c r="AU1895" s="156" t="s">
        <v>84</v>
      </c>
      <c r="AV1895" s="13" t="s">
        <v>84</v>
      </c>
      <c r="AW1895" s="13" t="s">
        <v>37</v>
      </c>
      <c r="AX1895" s="13" t="s">
        <v>75</v>
      </c>
      <c r="AY1895" s="156" t="s">
        <v>172</v>
      </c>
    </row>
    <row r="1896" spans="2:65" s="12" customFormat="1">
      <c r="B1896" s="148"/>
      <c r="D1896" s="149" t="s">
        <v>182</v>
      </c>
      <c r="E1896" s="150" t="s">
        <v>19</v>
      </c>
      <c r="F1896" s="151" t="s">
        <v>2477</v>
      </c>
      <c r="H1896" s="150" t="s">
        <v>19</v>
      </c>
      <c r="I1896" s="152"/>
      <c r="L1896" s="148"/>
      <c r="M1896" s="153"/>
      <c r="U1896" s="154"/>
      <c r="AT1896" s="150" t="s">
        <v>182</v>
      </c>
      <c r="AU1896" s="150" t="s">
        <v>84</v>
      </c>
      <c r="AV1896" s="12" t="s">
        <v>82</v>
      </c>
      <c r="AW1896" s="12" t="s">
        <v>37</v>
      </c>
      <c r="AX1896" s="12" t="s">
        <v>75</v>
      </c>
      <c r="AY1896" s="150" t="s">
        <v>172</v>
      </c>
    </row>
    <row r="1897" spans="2:65" s="13" customFormat="1">
      <c r="B1897" s="155"/>
      <c r="D1897" s="149" t="s">
        <v>182</v>
      </c>
      <c r="E1897" s="156" t="s">
        <v>19</v>
      </c>
      <c r="F1897" s="157" t="s">
        <v>2478</v>
      </c>
      <c r="H1897" s="158">
        <v>6.7350000000000003</v>
      </c>
      <c r="I1897" s="159"/>
      <c r="L1897" s="155"/>
      <c r="M1897" s="160"/>
      <c r="U1897" s="161"/>
      <c r="AT1897" s="156" t="s">
        <v>182</v>
      </c>
      <c r="AU1897" s="156" t="s">
        <v>84</v>
      </c>
      <c r="AV1897" s="13" t="s">
        <v>84</v>
      </c>
      <c r="AW1897" s="13" t="s">
        <v>37</v>
      </c>
      <c r="AX1897" s="13" t="s">
        <v>75</v>
      </c>
      <c r="AY1897" s="156" t="s">
        <v>172</v>
      </c>
    </row>
    <row r="1898" spans="2:65" s="12" customFormat="1">
      <c r="B1898" s="148"/>
      <c r="D1898" s="149" t="s">
        <v>182</v>
      </c>
      <c r="E1898" s="150" t="s">
        <v>19</v>
      </c>
      <c r="F1898" s="151" t="s">
        <v>2479</v>
      </c>
      <c r="H1898" s="150" t="s">
        <v>19</v>
      </c>
      <c r="I1898" s="152"/>
      <c r="L1898" s="148"/>
      <c r="M1898" s="153"/>
      <c r="U1898" s="154"/>
      <c r="AT1898" s="150" t="s">
        <v>182</v>
      </c>
      <c r="AU1898" s="150" t="s">
        <v>84</v>
      </c>
      <c r="AV1898" s="12" t="s">
        <v>82</v>
      </c>
      <c r="AW1898" s="12" t="s">
        <v>37</v>
      </c>
      <c r="AX1898" s="12" t="s">
        <v>75</v>
      </c>
      <c r="AY1898" s="150" t="s">
        <v>172</v>
      </c>
    </row>
    <row r="1899" spans="2:65" s="13" customFormat="1">
      <c r="B1899" s="155"/>
      <c r="D1899" s="149" t="s">
        <v>182</v>
      </c>
      <c r="E1899" s="156" t="s">
        <v>19</v>
      </c>
      <c r="F1899" s="157" t="s">
        <v>2480</v>
      </c>
      <c r="H1899" s="158">
        <v>6.2770000000000001</v>
      </c>
      <c r="I1899" s="159"/>
      <c r="L1899" s="155"/>
      <c r="M1899" s="160"/>
      <c r="U1899" s="161"/>
      <c r="AT1899" s="156" t="s">
        <v>182</v>
      </c>
      <c r="AU1899" s="156" t="s">
        <v>84</v>
      </c>
      <c r="AV1899" s="13" t="s">
        <v>84</v>
      </c>
      <c r="AW1899" s="13" t="s">
        <v>37</v>
      </c>
      <c r="AX1899" s="13" t="s">
        <v>75</v>
      </c>
      <c r="AY1899" s="156" t="s">
        <v>172</v>
      </c>
    </row>
    <row r="1900" spans="2:65" s="12" customFormat="1">
      <c r="B1900" s="148"/>
      <c r="D1900" s="149" t="s">
        <v>182</v>
      </c>
      <c r="E1900" s="150" t="s">
        <v>19</v>
      </c>
      <c r="F1900" s="151" t="s">
        <v>2481</v>
      </c>
      <c r="H1900" s="150" t="s">
        <v>19</v>
      </c>
      <c r="I1900" s="152"/>
      <c r="L1900" s="148"/>
      <c r="M1900" s="153"/>
      <c r="U1900" s="154"/>
      <c r="AT1900" s="150" t="s">
        <v>182</v>
      </c>
      <c r="AU1900" s="150" t="s">
        <v>84</v>
      </c>
      <c r="AV1900" s="12" t="s">
        <v>82</v>
      </c>
      <c r="AW1900" s="12" t="s">
        <v>37</v>
      </c>
      <c r="AX1900" s="12" t="s">
        <v>75</v>
      </c>
      <c r="AY1900" s="150" t="s">
        <v>172</v>
      </c>
    </row>
    <row r="1901" spans="2:65" s="13" customFormat="1">
      <c r="B1901" s="155"/>
      <c r="D1901" s="149" t="s">
        <v>182</v>
      </c>
      <c r="E1901" s="156" t="s">
        <v>19</v>
      </c>
      <c r="F1901" s="157" t="s">
        <v>2482</v>
      </c>
      <c r="H1901" s="158">
        <v>16.776</v>
      </c>
      <c r="I1901" s="159"/>
      <c r="L1901" s="155"/>
      <c r="M1901" s="160"/>
      <c r="U1901" s="161"/>
      <c r="AT1901" s="156" t="s">
        <v>182</v>
      </c>
      <c r="AU1901" s="156" t="s">
        <v>84</v>
      </c>
      <c r="AV1901" s="13" t="s">
        <v>84</v>
      </c>
      <c r="AW1901" s="13" t="s">
        <v>37</v>
      </c>
      <c r="AX1901" s="13" t="s">
        <v>75</v>
      </c>
      <c r="AY1901" s="156" t="s">
        <v>172</v>
      </c>
    </row>
    <row r="1902" spans="2:65" s="12" customFormat="1">
      <c r="B1902" s="148"/>
      <c r="D1902" s="149" t="s">
        <v>182</v>
      </c>
      <c r="E1902" s="150" t="s">
        <v>19</v>
      </c>
      <c r="F1902" s="151" t="s">
        <v>2483</v>
      </c>
      <c r="H1902" s="150" t="s">
        <v>19</v>
      </c>
      <c r="I1902" s="152"/>
      <c r="L1902" s="148"/>
      <c r="M1902" s="153"/>
      <c r="U1902" s="154"/>
      <c r="AT1902" s="150" t="s">
        <v>182</v>
      </c>
      <c r="AU1902" s="150" t="s">
        <v>84</v>
      </c>
      <c r="AV1902" s="12" t="s">
        <v>82</v>
      </c>
      <c r="AW1902" s="12" t="s">
        <v>37</v>
      </c>
      <c r="AX1902" s="12" t="s">
        <v>75</v>
      </c>
      <c r="AY1902" s="150" t="s">
        <v>172</v>
      </c>
    </row>
    <row r="1903" spans="2:65" s="13" customFormat="1">
      <c r="B1903" s="155"/>
      <c r="D1903" s="149" t="s">
        <v>182</v>
      </c>
      <c r="E1903" s="156" t="s">
        <v>19</v>
      </c>
      <c r="F1903" s="157" t="s">
        <v>432</v>
      </c>
      <c r="H1903" s="158">
        <v>5.5919999999999996</v>
      </c>
      <c r="I1903" s="159"/>
      <c r="L1903" s="155"/>
      <c r="M1903" s="160"/>
      <c r="U1903" s="161"/>
      <c r="AT1903" s="156" t="s">
        <v>182</v>
      </c>
      <c r="AU1903" s="156" t="s">
        <v>84</v>
      </c>
      <c r="AV1903" s="13" t="s">
        <v>84</v>
      </c>
      <c r="AW1903" s="13" t="s">
        <v>37</v>
      </c>
      <c r="AX1903" s="13" t="s">
        <v>75</v>
      </c>
      <c r="AY1903" s="156" t="s">
        <v>172</v>
      </c>
    </row>
    <row r="1904" spans="2:65" s="14" customFormat="1">
      <c r="B1904" s="162"/>
      <c r="D1904" s="149" t="s">
        <v>182</v>
      </c>
      <c r="E1904" s="163" t="s">
        <v>19</v>
      </c>
      <c r="F1904" s="164" t="s">
        <v>185</v>
      </c>
      <c r="H1904" s="165">
        <v>61.347999999999999</v>
      </c>
      <c r="I1904" s="166"/>
      <c r="L1904" s="162"/>
      <c r="M1904" s="167"/>
      <c r="U1904" s="168"/>
      <c r="AT1904" s="163" t="s">
        <v>182</v>
      </c>
      <c r="AU1904" s="163" t="s">
        <v>84</v>
      </c>
      <c r="AV1904" s="14" t="s">
        <v>179</v>
      </c>
      <c r="AW1904" s="14" t="s">
        <v>37</v>
      </c>
      <c r="AX1904" s="14" t="s">
        <v>82</v>
      </c>
      <c r="AY1904" s="163" t="s">
        <v>172</v>
      </c>
    </row>
    <row r="1905" spans="2:65" s="1" customFormat="1" ht="16.5" customHeight="1">
      <c r="B1905" s="33"/>
      <c r="C1905" s="179" t="s">
        <v>2484</v>
      </c>
      <c r="D1905" s="179" t="s">
        <v>836</v>
      </c>
      <c r="E1905" s="180" t="s">
        <v>2485</v>
      </c>
      <c r="F1905" s="181" t="s">
        <v>2486</v>
      </c>
      <c r="G1905" s="182" t="s">
        <v>177</v>
      </c>
      <c r="H1905" s="183">
        <v>4.32</v>
      </c>
      <c r="I1905" s="184"/>
      <c r="J1905" s="185">
        <f>ROUND(I1905*H1905,2)</f>
        <v>0</v>
      </c>
      <c r="K1905" s="181" t="s">
        <v>19</v>
      </c>
      <c r="L1905" s="186"/>
      <c r="M1905" s="187" t="s">
        <v>19</v>
      </c>
      <c r="N1905" s="188" t="s">
        <v>46</v>
      </c>
      <c r="P1905" s="140">
        <f>O1905*H1905</f>
        <v>0</v>
      </c>
      <c r="Q1905" s="140">
        <v>0</v>
      </c>
      <c r="R1905" s="140">
        <f>Q1905*H1905</f>
        <v>0</v>
      </c>
      <c r="S1905" s="140">
        <v>0</v>
      </c>
      <c r="T1905" s="140">
        <f>S1905*H1905</f>
        <v>0</v>
      </c>
      <c r="U1905" s="141" t="s">
        <v>19</v>
      </c>
      <c r="AR1905" s="142" t="s">
        <v>313</v>
      </c>
      <c r="AT1905" s="142" t="s">
        <v>836</v>
      </c>
      <c r="AU1905" s="142" t="s">
        <v>84</v>
      </c>
      <c r="AY1905" s="18" t="s">
        <v>172</v>
      </c>
      <c r="BE1905" s="143">
        <f>IF(N1905="základní",J1905,0)</f>
        <v>0</v>
      </c>
      <c r="BF1905" s="143">
        <f>IF(N1905="snížená",J1905,0)</f>
        <v>0</v>
      </c>
      <c r="BG1905" s="143">
        <f>IF(N1905="zákl. přenesená",J1905,0)</f>
        <v>0</v>
      </c>
      <c r="BH1905" s="143">
        <f>IF(N1905="sníž. přenesená",J1905,0)</f>
        <v>0</v>
      </c>
      <c r="BI1905" s="143">
        <f>IF(N1905="nulová",J1905,0)</f>
        <v>0</v>
      </c>
      <c r="BJ1905" s="18" t="s">
        <v>82</v>
      </c>
      <c r="BK1905" s="143">
        <f>ROUND(I1905*H1905,2)</f>
        <v>0</v>
      </c>
      <c r="BL1905" s="18" t="s">
        <v>220</v>
      </c>
      <c r="BM1905" s="142" t="s">
        <v>2487</v>
      </c>
    </row>
    <row r="1906" spans="2:65" s="13" customFormat="1">
      <c r="B1906" s="155"/>
      <c r="D1906" s="149" t="s">
        <v>182</v>
      </c>
      <c r="E1906" s="156" t="s">
        <v>19</v>
      </c>
      <c r="F1906" s="157" t="s">
        <v>2474</v>
      </c>
      <c r="H1906" s="158">
        <v>4.32</v>
      </c>
      <c r="I1906" s="159"/>
      <c r="L1906" s="155"/>
      <c r="M1906" s="160"/>
      <c r="U1906" s="161"/>
      <c r="AT1906" s="156" t="s">
        <v>182</v>
      </c>
      <c r="AU1906" s="156" t="s">
        <v>84</v>
      </c>
      <c r="AV1906" s="13" t="s">
        <v>84</v>
      </c>
      <c r="AW1906" s="13" t="s">
        <v>37</v>
      </c>
      <c r="AX1906" s="13" t="s">
        <v>75</v>
      </c>
      <c r="AY1906" s="156" t="s">
        <v>172</v>
      </c>
    </row>
    <row r="1907" spans="2:65" s="14" customFormat="1">
      <c r="B1907" s="162"/>
      <c r="D1907" s="149" t="s">
        <v>182</v>
      </c>
      <c r="E1907" s="163" t="s">
        <v>19</v>
      </c>
      <c r="F1907" s="164" t="s">
        <v>185</v>
      </c>
      <c r="H1907" s="165">
        <v>4.32</v>
      </c>
      <c r="I1907" s="166"/>
      <c r="L1907" s="162"/>
      <c r="M1907" s="167"/>
      <c r="U1907" s="168"/>
      <c r="AT1907" s="163" t="s">
        <v>182</v>
      </c>
      <c r="AU1907" s="163" t="s">
        <v>84</v>
      </c>
      <c r="AV1907" s="14" t="s">
        <v>179</v>
      </c>
      <c r="AW1907" s="14" t="s">
        <v>37</v>
      </c>
      <c r="AX1907" s="14" t="s">
        <v>82</v>
      </c>
      <c r="AY1907" s="163" t="s">
        <v>172</v>
      </c>
    </row>
    <row r="1908" spans="2:65" s="1" customFormat="1" ht="16.5" customHeight="1">
      <c r="B1908" s="33"/>
      <c r="C1908" s="179" t="s">
        <v>1704</v>
      </c>
      <c r="D1908" s="179" t="s">
        <v>836</v>
      </c>
      <c r="E1908" s="180" t="s">
        <v>2488</v>
      </c>
      <c r="F1908" s="181" t="s">
        <v>2489</v>
      </c>
      <c r="G1908" s="182" t="s">
        <v>177</v>
      </c>
      <c r="H1908" s="183">
        <v>21.648</v>
      </c>
      <c r="I1908" s="184"/>
      <c r="J1908" s="185">
        <f>ROUND(I1908*H1908,2)</f>
        <v>0</v>
      </c>
      <c r="K1908" s="181" t="s">
        <v>19</v>
      </c>
      <c r="L1908" s="186"/>
      <c r="M1908" s="187" t="s">
        <v>19</v>
      </c>
      <c r="N1908" s="188" t="s">
        <v>46</v>
      </c>
      <c r="P1908" s="140">
        <f>O1908*H1908</f>
        <v>0</v>
      </c>
      <c r="Q1908" s="140">
        <v>0</v>
      </c>
      <c r="R1908" s="140">
        <f>Q1908*H1908</f>
        <v>0</v>
      </c>
      <c r="S1908" s="140">
        <v>0</v>
      </c>
      <c r="T1908" s="140">
        <f>S1908*H1908</f>
        <v>0</v>
      </c>
      <c r="U1908" s="141" t="s">
        <v>19</v>
      </c>
      <c r="AR1908" s="142" t="s">
        <v>313</v>
      </c>
      <c r="AT1908" s="142" t="s">
        <v>836</v>
      </c>
      <c r="AU1908" s="142" t="s">
        <v>84</v>
      </c>
      <c r="AY1908" s="18" t="s">
        <v>172</v>
      </c>
      <c r="BE1908" s="143">
        <f>IF(N1908="základní",J1908,0)</f>
        <v>0</v>
      </c>
      <c r="BF1908" s="143">
        <f>IF(N1908="snížená",J1908,0)</f>
        <v>0</v>
      </c>
      <c r="BG1908" s="143">
        <f>IF(N1908="zákl. přenesená",J1908,0)</f>
        <v>0</v>
      </c>
      <c r="BH1908" s="143">
        <f>IF(N1908="sníž. přenesená",J1908,0)</f>
        <v>0</v>
      </c>
      <c r="BI1908" s="143">
        <f>IF(N1908="nulová",J1908,0)</f>
        <v>0</v>
      </c>
      <c r="BJ1908" s="18" t="s">
        <v>82</v>
      </c>
      <c r="BK1908" s="143">
        <f>ROUND(I1908*H1908,2)</f>
        <v>0</v>
      </c>
      <c r="BL1908" s="18" t="s">
        <v>220</v>
      </c>
      <c r="BM1908" s="142" t="s">
        <v>2490</v>
      </c>
    </row>
    <row r="1909" spans="2:65" s="13" customFormat="1">
      <c r="B1909" s="155"/>
      <c r="D1909" s="149" t="s">
        <v>182</v>
      </c>
      <c r="E1909" s="156" t="s">
        <v>19</v>
      </c>
      <c r="F1909" s="157" t="s">
        <v>2476</v>
      </c>
      <c r="H1909" s="158">
        <v>21.648</v>
      </c>
      <c r="I1909" s="159"/>
      <c r="L1909" s="155"/>
      <c r="M1909" s="160"/>
      <c r="U1909" s="161"/>
      <c r="AT1909" s="156" t="s">
        <v>182</v>
      </c>
      <c r="AU1909" s="156" t="s">
        <v>84</v>
      </c>
      <c r="AV1909" s="13" t="s">
        <v>84</v>
      </c>
      <c r="AW1909" s="13" t="s">
        <v>37</v>
      </c>
      <c r="AX1909" s="13" t="s">
        <v>75</v>
      </c>
      <c r="AY1909" s="156" t="s">
        <v>172</v>
      </c>
    </row>
    <row r="1910" spans="2:65" s="14" customFormat="1">
      <c r="B1910" s="162"/>
      <c r="D1910" s="149" t="s">
        <v>182</v>
      </c>
      <c r="E1910" s="163" t="s">
        <v>19</v>
      </c>
      <c r="F1910" s="164" t="s">
        <v>185</v>
      </c>
      <c r="H1910" s="165">
        <v>21.648</v>
      </c>
      <c r="I1910" s="166"/>
      <c r="L1910" s="162"/>
      <c r="M1910" s="167"/>
      <c r="U1910" s="168"/>
      <c r="AT1910" s="163" t="s">
        <v>182</v>
      </c>
      <c r="AU1910" s="163" t="s">
        <v>84</v>
      </c>
      <c r="AV1910" s="14" t="s">
        <v>179</v>
      </c>
      <c r="AW1910" s="14" t="s">
        <v>37</v>
      </c>
      <c r="AX1910" s="14" t="s">
        <v>82</v>
      </c>
      <c r="AY1910" s="163" t="s">
        <v>172</v>
      </c>
    </row>
    <row r="1911" spans="2:65" s="1" customFormat="1" ht="16.5" customHeight="1">
      <c r="B1911" s="33"/>
      <c r="C1911" s="179" t="s">
        <v>2491</v>
      </c>
      <c r="D1911" s="179" t="s">
        <v>836</v>
      </c>
      <c r="E1911" s="180" t="s">
        <v>2492</v>
      </c>
      <c r="F1911" s="181" t="s">
        <v>2493</v>
      </c>
      <c r="G1911" s="182" t="s">
        <v>177</v>
      </c>
      <c r="H1911" s="183">
        <v>6.7350000000000003</v>
      </c>
      <c r="I1911" s="184"/>
      <c r="J1911" s="185">
        <f>ROUND(I1911*H1911,2)</f>
        <v>0</v>
      </c>
      <c r="K1911" s="181" t="s">
        <v>19</v>
      </c>
      <c r="L1911" s="186"/>
      <c r="M1911" s="187" t="s">
        <v>19</v>
      </c>
      <c r="N1911" s="188" t="s">
        <v>46</v>
      </c>
      <c r="P1911" s="140">
        <f>O1911*H1911</f>
        <v>0</v>
      </c>
      <c r="Q1911" s="140">
        <v>0</v>
      </c>
      <c r="R1911" s="140">
        <f>Q1911*H1911</f>
        <v>0</v>
      </c>
      <c r="S1911" s="140">
        <v>0</v>
      </c>
      <c r="T1911" s="140">
        <f>S1911*H1911</f>
        <v>0</v>
      </c>
      <c r="U1911" s="141" t="s">
        <v>19</v>
      </c>
      <c r="AR1911" s="142" t="s">
        <v>313</v>
      </c>
      <c r="AT1911" s="142" t="s">
        <v>836</v>
      </c>
      <c r="AU1911" s="142" t="s">
        <v>84</v>
      </c>
      <c r="AY1911" s="18" t="s">
        <v>172</v>
      </c>
      <c r="BE1911" s="143">
        <f>IF(N1911="základní",J1911,0)</f>
        <v>0</v>
      </c>
      <c r="BF1911" s="143">
        <f>IF(N1911="snížená",J1911,0)</f>
        <v>0</v>
      </c>
      <c r="BG1911" s="143">
        <f>IF(N1911="zákl. přenesená",J1911,0)</f>
        <v>0</v>
      </c>
      <c r="BH1911" s="143">
        <f>IF(N1911="sníž. přenesená",J1911,0)</f>
        <v>0</v>
      </c>
      <c r="BI1911" s="143">
        <f>IF(N1911="nulová",J1911,0)</f>
        <v>0</v>
      </c>
      <c r="BJ1911" s="18" t="s">
        <v>82</v>
      </c>
      <c r="BK1911" s="143">
        <f>ROUND(I1911*H1911,2)</f>
        <v>0</v>
      </c>
      <c r="BL1911" s="18" t="s">
        <v>220</v>
      </c>
      <c r="BM1911" s="142" t="s">
        <v>2494</v>
      </c>
    </row>
    <row r="1912" spans="2:65" s="13" customFormat="1">
      <c r="B1912" s="155"/>
      <c r="D1912" s="149" t="s">
        <v>182</v>
      </c>
      <c r="E1912" s="156" t="s">
        <v>19</v>
      </c>
      <c r="F1912" s="157" t="s">
        <v>2478</v>
      </c>
      <c r="H1912" s="158">
        <v>6.7350000000000003</v>
      </c>
      <c r="I1912" s="159"/>
      <c r="L1912" s="155"/>
      <c r="M1912" s="160"/>
      <c r="U1912" s="161"/>
      <c r="AT1912" s="156" t="s">
        <v>182</v>
      </c>
      <c r="AU1912" s="156" t="s">
        <v>84</v>
      </c>
      <c r="AV1912" s="13" t="s">
        <v>84</v>
      </c>
      <c r="AW1912" s="13" t="s">
        <v>37</v>
      </c>
      <c r="AX1912" s="13" t="s">
        <v>75</v>
      </c>
      <c r="AY1912" s="156" t="s">
        <v>172</v>
      </c>
    </row>
    <row r="1913" spans="2:65" s="14" customFormat="1">
      <c r="B1913" s="162"/>
      <c r="D1913" s="149" t="s">
        <v>182</v>
      </c>
      <c r="E1913" s="163" t="s">
        <v>19</v>
      </c>
      <c r="F1913" s="164" t="s">
        <v>185</v>
      </c>
      <c r="H1913" s="165">
        <v>6.7350000000000003</v>
      </c>
      <c r="I1913" s="166"/>
      <c r="L1913" s="162"/>
      <c r="M1913" s="167"/>
      <c r="U1913" s="168"/>
      <c r="AT1913" s="163" t="s">
        <v>182</v>
      </c>
      <c r="AU1913" s="163" t="s">
        <v>84</v>
      </c>
      <c r="AV1913" s="14" t="s">
        <v>179</v>
      </c>
      <c r="AW1913" s="14" t="s">
        <v>37</v>
      </c>
      <c r="AX1913" s="14" t="s">
        <v>82</v>
      </c>
      <c r="AY1913" s="163" t="s">
        <v>172</v>
      </c>
    </row>
    <row r="1914" spans="2:65" s="1" customFormat="1" ht="16.5" customHeight="1">
      <c r="B1914" s="33"/>
      <c r="C1914" s="179" t="s">
        <v>1709</v>
      </c>
      <c r="D1914" s="179" t="s">
        <v>836</v>
      </c>
      <c r="E1914" s="180" t="s">
        <v>2495</v>
      </c>
      <c r="F1914" s="181" t="s">
        <v>2496</v>
      </c>
      <c r="G1914" s="182" t="s">
        <v>177</v>
      </c>
      <c r="H1914" s="183">
        <v>6.2770000000000001</v>
      </c>
      <c r="I1914" s="184"/>
      <c r="J1914" s="185">
        <f>ROUND(I1914*H1914,2)</f>
        <v>0</v>
      </c>
      <c r="K1914" s="181" t="s">
        <v>19</v>
      </c>
      <c r="L1914" s="186"/>
      <c r="M1914" s="187" t="s">
        <v>19</v>
      </c>
      <c r="N1914" s="188" t="s">
        <v>46</v>
      </c>
      <c r="P1914" s="140">
        <f>O1914*H1914</f>
        <v>0</v>
      </c>
      <c r="Q1914" s="140">
        <v>0</v>
      </c>
      <c r="R1914" s="140">
        <f>Q1914*H1914</f>
        <v>0</v>
      </c>
      <c r="S1914" s="140">
        <v>0</v>
      </c>
      <c r="T1914" s="140">
        <f>S1914*H1914</f>
        <v>0</v>
      </c>
      <c r="U1914" s="141" t="s">
        <v>19</v>
      </c>
      <c r="AR1914" s="142" t="s">
        <v>313</v>
      </c>
      <c r="AT1914" s="142" t="s">
        <v>836</v>
      </c>
      <c r="AU1914" s="142" t="s">
        <v>84</v>
      </c>
      <c r="AY1914" s="18" t="s">
        <v>172</v>
      </c>
      <c r="BE1914" s="143">
        <f>IF(N1914="základní",J1914,0)</f>
        <v>0</v>
      </c>
      <c r="BF1914" s="143">
        <f>IF(N1914="snížená",J1914,0)</f>
        <v>0</v>
      </c>
      <c r="BG1914" s="143">
        <f>IF(N1914="zákl. přenesená",J1914,0)</f>
        <v>0</v>
      </c>
      <c r="BH1914" s="143">
        <f>IF(N1914="sníž. přenesená",J1914,0)</f>
        <v>0</v>
      </c>
      <c r="BI1914" s="143">
        <f>IF(N1914="nulová",J1914,0)</f>
        <v>0</v>
      </c>
      <c r="BJ1914" s="18" t="s">
        <v>82</v>
      </c>
      <c r="BK1914" s="143">
        <f>ROUND(I1914*H1914,2)</f>
        <v>0</v>
      </c>
      <c r="BL1914" s="18" t="s">
        <v>220</v>
      </c>
      <c r="BM1914" s="142" t="s">
        <v>2497</v>
      </c>
    </row>
    <row r="1915" spans="2:65" s="13" customFormat="1">
      <c r="B1915" s="155"/>
      <c r="D1915" s="149" t="s">
        <v>182</v>
      </c>
      <c r="E1915" s="156" t="s">
        <v>19</v>
      </c>
      <c r="F1915" s="157" t="s">
        <v>2480</v>
      </c>
      <c r="H1915" s="158">
        <v>6.2770000000000001</v>
      </c>
      <c r="I1915" s="159"/>
      <c r="L1915" s="155"/>
      <c r="M1915" s="160"/>
      <c r="U1915" s="161"/>
      <c r="AT1915" s="156" t="s">
        <v>182</v>
      </c>
      <c r="AU1915" s="156" t="s">
        <v>84</v>
      </c>
      <c r="AV1915" s="13" t="s">
        <v>84</v>
      </c>
      <c r="AW1915" s="13" t="s">
        <v>37</v>
      </c>
      <c r="AX1915" s="13" t="s">
        <v>75</v>
      </c>
      <c r="AY1915" s="156" t="s">
        <v>172</v>
      </c>
    </row>
    <row r="1916" spans="2:65" s="14" customFormat="1">
      <c r="B1916" s="162"/>
      <c r="D1916" s="149" t="s">
        <v>182</v>
      </c>
      <c r="E1916" s="163" t="s">
        <v>19</v>
      </c>
      <c r="F1916" s="164" t="s">
        <v>185</v>
      </c>
      <c r="H1916" s="165">
        <v>6.2770000000000001</v>
      </c>
      <c r="I1916" s="166"/>
      <c r="L1916" s="162"/>
      <c r="M1916" s="167"/>
      <c r="U1916" s="168"/>
      <c r="AT1916" s="163" t="s">
        <v>182</v>
      </c>
      <c r="AU1916" s="163" t="s">
        <v>84</v>
      </c>
      <c r="AV1916" s="14" t="s">
        <v>179</v>
      </c>
      <c r="AW1916" s="14" t="s">
        <v>37</v>
      </c>
      <c r="AX1916" s="14" t="s">
        <v>82</v>
      </c>
      <c r="AY1916" s="163" t="s">
        <v>172</v>
      </c>
    </row>
    <row r="1917" spans="2:65" s="1" customFormat="1" ht="16.5" customHeight="1">
      <c r="B1917" s="33"/>
      <c r="C1917" s="179" t="s">
        <v>2498</v>
      </c>
      <c r="D1917" s="179" t="s">
        <v>836</v>
      </c>
      <c r="E1917" s="180" t="s">
        <v>2499</v>
      </c>
      <c r="F1917" s="181" t="s">
        <v>2500</v>
      </c>
      <c r="G1917" s="182" t="s">
        <v>177</v>
      </c>
      <c r="H1917" s="183">
        <v>16.776</v>
      </c>
      <c r="I1917" s="184"/>
      <c r="J1917" s="185">
        <f>ROUND(I1917*H1917,2)</f>
        <v>0</v>
      </c>
      <c r="K1917" s="181" t="s">
        <v>19</v>
      </c>
      <c r="L1917" s="186"/>
      <c r="M1917" s="187" t="s">
        <v>19</v>
      </c>
      <c r="N1917" s="188" t="s">
        <v>46</v>
      </c>
      <c r="P1917" s="140">
        <f>O1917*H1917</f>
        <v>0</v>
      </c>
      <c r="Q1917" s="140">
        <v>0</v>
      </c>
      <c r="R1917" s="140">
        <f>Q1917*H1917</f>
        <v>0</v>
      </c>
      <c r="S1917" s="140">
        <v>0</v>
      </c>
      <c r="T1917" s="140">
        <f>S1917*H1917</f>
        <v>0</v>
      </c>
      <c r="U1917" s="141" t="s">
        <v>19</v>
      </c>
      <c r="AR1917" s="142" t="s">
        <v>313</v>
      </c>
      <c r="AT1917" s="142" t="s">
        <v>836</v>
      </c>
      <c r="AU1917" s="142" t="s">
        <v>84</v>
      </c>
      <c r="AY1917" s="18" t="s">
        <v>172</v>
      </c>
      <c r="BE1917" s="143">
        <f>IF(N1917="základní",J1917,0)</f>
        <v>0</v>
      </c>
      <c r="BF1917" s="143">
        <f>IF(N1917="snížená",J1917,0)</f>
        <v>0</v>
      </c>
      <c r="BG1917" s="143">
        <f>IF(N1917="zákl. přenesená",J1917,0)</f>
        <v>0</v>
      </c>
      <c r="BH1917" s="143">
        <f>IF(N1917="sníž. přenesená",J1917,0)</f>
        <v>0</v>
      </c>
      <c r="BI1917" s="143">
        <f>IF(N1917="nulová",J1917,0)</f>
        <v>0</v>
      </c>
      <c r="BJ1917" s="18" t="s">
        <v>82</v>
      </c>
      <c r="BK1917" s="143">
        <f>ROUND(I1917*H1917,2)</f>
        <v>0</v>
      </c>
      <c r="BL1917" s="18" t="s">
        <v>220</v>
      </c>
      <c r="BM1917" s="142" t="s">
        <v>2501</v>
      </c>
    </row>
    <row r="1918" spans="2:65" s="13" customFormat="1">
      <c r="B1918" s="155"/>
      <c r="D1918" s="149" t="s">
        <v>182</v>
      </c>
      <c r="E1918" s="156" t="s">
        <v>19</v>
      </c>
      <c r="F1918" s="157" t="s">
        <v>2482</v>
      </c>
      <c r="H1918" s="158">
        <v>16.776</v>
      </c>
      <c r="I1918" s="159"/>
      <c r="L1918" s="155"/>
      <c r="M1918" s="160"/>
      <c r="U1918" s="161"/>
      <c r="AT1918" s="156" t="s">
        <v>182</v>
      </c>
      <c r="AU1918" s="156" t="s">
        <v>84</v>
      </c>
      <c r="AV1918" s="13" t="s">
        <v>84</v>
      </c>
      <c r="AW1918" s="13" t="s">
        <v>37</v>
      </c>
      <c r="AX1918" s="13" t="s">
        <v>75</v>
      </c>
      <c r="AY1918" s="156" t="s">
        <v>172</v>
      </c>
    </row>
    <row r="1919" spans="2:65" s="14" customFormat="1">
      <c r="B1919" s="162"/>
      <c r="D1919" s="149" t="s">
        <v>182</v>
      </c>
      <c r="E1919" s="163" t="s">
        <v>19</v>
      </c>
      <c r="F1919" s="164" t="s">
        <v>185</v>
      </c>
      <c r="H1919" s="165">
        <v>16.776</v>
      </c>
      <c r="I1919" s="166"/>
      <c r="L1919" s="162"/>
      <c r="M1919" s="167"/>
      <c r="U1919" s="168"/>
      <c r="AT1919" s="163" t="s">
        <v>182</v>
      </c>
      <c r="AU1919" s="163" t="s">
        <v>84</v>
      </c>
      <c r="AV1919" s="14" t="s">
        <v>179</v>
      </c>
      <c r="AW1919" s="14" t="s">
        <v>37</v>
      </c>
      <c r="AX1919" s="14" t="s">
        <v>82</v>
      </c>
      <c r="AY1919" s="163" t="s">
        <v>172</v>
      </c>
    </row>
    <row r="1920" spans="2:65" s="1" customFormat="1" ht="16.5" customHeight="1">
      <c r="B1920" s="33"/>
      <c r="C1920" s="179" t="s">
        <v>1714</v>
      </c>
      <c r="D1920" s="179" t="s">
        <v>836</v>
      </c>
      <c r="E1920" s="180" t="s">
        <v>2502</v>
      </c>
      <c r="F1920" s="181" t="s">
        <v>2503</v>
      </c>
      <c r="G1920" s="182" t="s">
        <v>177</v>
      </c>
      <c r="H1920" s="183">
        <v>5.5919999999999996</v>
      </c>
      <c r="I1920" s="184"/>
      <c r="J1920" s="185">
        <f>ROUND(I1920*H1920,2)</f>
        <v>0</v>
      </c>
      <c r="K1920" s="181" t="s">
        <v>19</v>
      </c>
      <c r="L1920" s="186"/>
      <c r="M1920" s="187" t="s">
        <v>19</v>
      </c>
      <c r="N1920" s="188" t="s">
        <v>46</v>
      </c>
      <c r="P1920" s="140">
        <f>O1920*H1920</f>
        <v>0</v>
      </c>
      <c r="Q1920" s="140">
        <v>0</v>
      </c>
      <c r="R1920" s="140">
        <f>Q1920*H1920</f>
        <v>0</v>
      </c>
      <c r="S1920" s="140">
        <v>0</v>
      </c>
      <c r="T1920" s="140">
        <f>S1920*H1920</f>
        <v>0</v>
      </c>
      <c r="U1920" s="141" t="s">
        <v>19</v>
      </c>
      <c r="AR1920" s="142" t="s">
        <v>313</v>
      </c>
      <c r="AT1920" s="142" t="s">
        <v>836</v>
      </c>
      <c r="AU1920" s="142" t="s">
        <v>84</v>
      </c>
      <c r="AY1920" s="18" t="s">
        <v>172</v>
      </c>
      <c r="BE1920" s="143">
        <f>IF(N1920="základní",J1920,0)</f>
        <v>0</v>
      </c>
      <c r="BF1920" s="143">
        <f>IF(N1920="snížená",J1920,0)</f>
        <v>0</v>
      </c>
      <c r="BG1920" s="143">
        <f>IF(N1920="zákl. přenesená",J1920,0)</f>
        <v>0</v>
      </c>
      <c r="BH1920" s="143">
        <f>IF(N1920="sníž. přenesená",J1920,0)</f>
        <v>0</v>
      </c>
      <c r="BI1920" s="143">
        <f>IF(N1920="nulová",J1920,0)</f>
        <v>0</v>
      </c>
      <c r="BJ1920" s="18" t="s">
        <v>82</v>
      </c>
      <c r="BK1920" s="143">
        <f>ROUND(I1920*H1920,2)</f>
        <v>0</v>
      </c>
      <c r="BL1920" s="18" t="s">
        <v>220</v>
      </c>
      <c r="BM1920" s="142" t="s">
        <v>2504</v>
      </c>
    </row>
    <row r="1921" spans="2:65" s="13" customFormat="1">
      <c r="B1921" s="155"/>
      <c r="D1921" s="149" t="s">
        <v>182</v>
      </c>
      <c r="E1921" s="156" t="s">
        <v>19</v>
      </c>
      <c r="F1921" s="157" t="s">
        <v>432</v>
      </c>
      <c r="H1921" s="158">
        <v>5.5919999999999996</v>
      </c>
      <c r="I1921" s="159"/>
      <c r="L1921" s="155"/>
      <c r="M1921" s="160"/>
      <c r="U1921" s="161"/>
      <c r="AT1921" s="156" t="s">
        <v>182</v>
      </c>
      <c r="AU1921" s="156" t="s">
        <v>84</v>
      </c>
      <c r="AV1921" s="13" t="s">
        <v>84</v>
      </c>
      <c r="AW1921" s="13" t="s">
        <v>37</v>
      </c>
      <c r="AX1921" s="13" t="s">
        <v>75</v>
      </c>
      <c r="AY1921" s="156" t="s">
        <v>172</v>
      </c>
    </row>
    <row r="1922" spans="2:65" s="14" customFormat="1">
      <c r="B1922" s="162"/>
      <c r="D1922" s="149" t="s">
        <v>182</v>
      </c>
      <c r="E1922" s="163" t="s">
        <v>19</v>
      </c>
      <c r="F1922" s="164" t="s">
        <v>185</v>
      </c>
      <c r="H1922" s="165">
        <v>5.5919999999999996</v>
      </c>
      <c r="I1922" s="166"/>
      <c r="L1922" s="162"/>
      <c r="M1922" s="167"/>
      <c r="U1922" s="168"/>
      <c r="AT1922" s="163" t="s">
        <v>182</v>
      </c>
      <c r="AU1922" s="163" t="s">
        <v>84</v>
      </c>
      <c r="AV1922" s="14" t="s">
        <v>179</v>
      </c>
      <c r="AW1922" s="14" t="s">
        <v>37</v>
      </c>
      <c r="AX1922" s="14" t="s">
        <v>82</v>
      </c>
      <c r="AY1922" s="163" t="s">
        <v>172</v>
      </c>
    </row>
    <row r="1923" spans="2:65" s="1" customFormat="1" ht="16.5" customHeight="1">
      <c r="B1923" s="33"/>
      <c r="C1923" s="131" t="s">
        <v>2505</v>
      </c>
      <c r="D1923" s="131" t="s">
        <v>174</v>
      </c>
      <c r="E1923" s="132" t="s">
        <v>2506</v>
      </c>
      <c r="F1923" s="133" t="s">
        <v>2507</v>
      </c>
      <c r="G1923" s="134" t="s">
        <v>1131</v>
      </c>
      <c r="H1923" s="135">
        <v>1</v>
      </c>
      <c r="I1923" s="136"/>
      <c r="J1923" s="137">
        <f>ROUND(I1923*H1923,2)</f>
        <v>0</v>
      </c>
      <c r="K1923" s="133" t="s">
        <v>19</v>
      </c>
      <c r="L1923" s="33"/>
      <c r="M1923" s="138" t="s">
        <v>19</v>
      </c>
      <c r="N1923" s="139" t="s">
        <v>46</v>
      </c>
      <c r="P1923" s="140">
        <f>O1923*H1923</f>
        <v>0</v>
      </c>
      <c r="Q1923" s="140">
        <v>0</v>
      </c>
      <c r="R1923" s="140">
        <f>Q1923*H1923</f>
        <v>0</v>
      </c>
      <c r="S1923" s="140">
        <v>0</v>
      </c>
      <c r="T1923" s="140">
        <f>S1923*H1923</f>
        <v>0</v>
      </c>
      <c r="U1923" s="141" t="s">
        <v>19</v>
      </c>
      <c r="AR1923" s="142" t="s">
        <v>220</v>
      </c>
      <c r="AT1923" s="142" t="s">
        <v>174</v>
      </c>
      <c r="AU1923" s="142" t="s">
        <v>84</v>
      </c>
      <c r="AY1923" s="18" t="s">
        <v>172</v>
      </c>
      <c r="BE1923" s="143">
        <f>IF(N1923="základní",J1923,0)</f>
        <v>0</v>
      </c>
      <c r="BF1923" s="143">
        <f>IF(N1923="snížená",J1923,0)</f>
        <v>0</v>
      </c>
      <c r="BG1923" s="143">
        <f>IF(N1923="zákl. přenesená",J1923,0)</f>
        <v>0</v>
      </c>
      <c r="BH1923" s="143">
        <f>IF(N1923="sníž. přenesená",J1923,0)</f>
        <v>0</v>
      </c>
      <c r="BI1923" s="143">
        <f>IF(N1923="nulová",J1923,0)</f>
        <v>0</v>
      </c>
      <c r="BJ1923" s="18" t="s">
        <v>82</v>
      </c>
      <c r="BK1923" s="143">
        <f>ROUND(I1923*H1923,2)</f>
        <v>0</v>
      </c>
      <c r="BL1923" s="18" t="s">
        <v>220</v>
      </c>
      <c r="BM1923" s="142" t="s">
        <v>2508</v>
      </c>
    </row>
    <row r="1924" spans="2:65" s="1" customFormat="1" ht="24.2" customHeight="1">
      <c r="B1924" s="33"/>
      <c r="C1924" s="131" t="s">
        <v>2509</v>
      </c>
      <c r="D1924" s="131" t="s">
        <v>174</v>
      </c>
      <c r="E1924" s="132" t="s">
        <v>2510</v>
      </c>
      <c r="F1924" s="133" t="s">
        <v>2511</v>
      </c>
      <c r="G1924" s="134" t="s">
        <v>177</v>
      </c>
      <c r="H1924" s="135">
        <v>0.93</v>
      </c>
      <c r="I1924" s="136"/>
      <c r="J1924" s="137">
        <f>ROUND(I1924*H1924,2)</f>
        <v>0</v>
      </c>
      <c r="K1924" s="133" t="s">
        <v>178</v>
      </c>
      <c r="L1924" s="33"/>
      <c r="M1924" s="138" t="s">
        <v>19</v>
      </c>
      <c r="N1924" s="139" t="s">
        <v>46</v>
      </c>
      <c r="P1924" s="140">
        <f>O1924*H1924</f>
        <v>0</v>
      </c>
      <c r="Q1924" s="140">
        <v>7.6999999999999996E-4</v>
      </c>
      <c r="R1924" s="140">
        <f>Q1924*H1924</f>
        <v>7.161E-4</v>
      </c>
      <c r="S1924" s="140">
        <v>0</v>
      </c>
      <c r="T1924" s="140">
        <f>S1924*H1924</f>
        <v>0</v>
      </c>
      <c r="U1924" s="141" t="s">
        <v>19</v>
      </c>
      <c r="AR1924" s="142" t="s">
        <v>220</v>
      </c>
      <c r="AT1924" s="142" t="s">
        <v>174</v>
      </c>
      <c r="AU1924" s="142" t="s">
        <v>84</v>
      </c>
      <c r="AY1924" s="18" t="s">
        <v>172</v>
      </c>
      <c r="BE1924" s="143">
        <f>IF(N1924="základní",J1924,0)</f>
        <v>0</v>
      </c>
      <c r="BF1924" s="143">
        <f>IF(N1924="snížená",J1924,0)</f>
        <v>0</v>
      </c>
      <c r="BG1924" s="143">
        <f>IF(N1924="zákl. přenesená",J1924,0)</f>
        <v>0</v>
      </c>
      <c r="BH1924" s="143">
        <f>IF(N1924="sníž. přenesená",J1924,0)</f>
        <v>0</v>
      </c>
      <c r="BI1924" s="143">
        <f>IF(N1924="nulová",J1924,0)</f>
        <v>0</v>
      </c>
      <c r="BJ1924" s="18" t="s">
        <v>82</v>
      </c>
      <c r="BK1924" s="143">
        <f>ROUND(I1924*H1924,2)</f>
        <v>0</v>
      </c>
      <c r="BL1924" s="18" t="s">
        <v>220</v>
      </c>
      <c r="BM1924" s="142" t="s">
        <v>2512</v>
      </c>
    </row>
    <row r="1925" spans="2:65" s="1" customFormat="1">
      <c r="B1925" s="33"/>
      <c r="D1925" s="144" t="s">
        <v>180</v>
      </c>
      <c r="F1925" s="145" t="s">
        <v>2513</v>
      </c>
      <c r="I1925" s="146"/>
      <c r="L1925" s="33"/>
      <c r="M1925" s="147"/>
      <c r="U1925" s="54"/>
      <c r="AT1925" s="18" t="s">
        <v>180</v>
      </c>
      <c r="AU1925" s="18" t="s">
        <v>84</v>
      </c>
    </row>
    <row r="1926" spans="2:65" s="13" customFormat="1">
      <c r="B1926" s="155"/>
      <c r="D1926" s="149" t="s">
        <v>182</v>
      </c>
      <c r="E1926" s="156" t="s">
        <v>19</v>
      </c>
      <c r="F1926" s="157" t="s">
        <v>2514</v>
      </c>
      <c r="H1926" s="158">
        <v>0.93</v>
      </c>
      <c r="I1926" s="159"/>
      <c r="L1926" s="155"/>
      <c r="M1926" s="160"/>
      <c r="U1926" s="161"/>
      <c r="AT1926" s="156" t="s">
        <v>182</v>
      </c>
      <c r="AU1926" s="156" t="s">
        <v>84</v>
      </c>
      <c r="AV1926" s="13" t="s">
        <v>84</v>
      </c>
      <c r="AW1926" s="13" t="s">
        <v>37</v>
      </c>
      <c r="AX1926" s="13" t="s">
        <v>75</v>
      </c>
      <c r="AY1926" s="156" t="s">
        <v>172</v>
      </c>
    </row>
    <row r="1927" spans="2:65" s="14" customFormat="1">
      <c r="B1927" s="162"/>
      <c r="D1927" s="149" t="s">
        <v>182</v>
      </c>
      <c r="E1927" s="163" t="s">
        <v>19</v>
      </c>
      <c r="F1927" s="164" t="s">
        <v>185</v>
      </c>
      <c r="H1927" s="165">
        <v>0.93</v>
      </c>
      <c r="I1927" s="166"/>
      <c r="L1927" s="162"/>
      <c r="M1927" s="167"/>
      <c r="U1927" s="168"/>
      <c r="AT1927" s="163" t="s">
        <v>182</v>
      </c>
      <c r="AU1927" s="163" t="s">
        <v>84</v>
      </c>
      <c r="AV1927" s="14" t="s">
        <v>179</v>
      </c>
      <c r="AW1927" s="14" t="s">
        <v>37</v>
      </c>
      <c r="AX1927" s="14" t="s">
        <v>82</v>
      </c>
      <c r="AY1927" s="163" t="s">
        <v>172</v>
      </c>
    </row>
    <row r="1928" spans="2:65" s="1" customFormat="1" ht="16.5" customHeight="1">
      <c r="B1928" s="33"/>
      <c r="C1928" s="179" t="s">
        <v>1902</v>
      </c>
      <c r="D1928" s="179" t="s">
        <v>836</v>
      </c>
      <c r="E1928" s="180" t="s">
        <v>2515</v>
      </c>
      <c r="F1928" s="181" t="s">
        <v>2516</v>
      </c>
      <c r="G1928" s="182" t="s">
        <v>177</v>
      </c>
      <c r="H1928" s="183">
        <v>0.93</v>
      </c>
      <c r="I1928" s="184"/>
      <c r="J1928" s="185">
        <f>ROUND(I1928*H1928,2)</f>
        <v>0</v>
      </c>
      <c r="K1928" s="181" t="s">
        <v>178</v>
      </c>
      <c r="L1928" s="186"/>
      <c r="M1928" s="187" t="s">
        <v>19</v>
      </c>
      <c r="N1928" s="188" t="s">
        <v>46</v>
      </c>
      <c r="P1928" s="140">
        <f>O1928*H1928</f>
        <v>0</v>
      </c>
      <c r="Q1928" s="140">
        <v>2.4029999999999999E-2</v>
      </c>
      <c r="R1928" s="140">
        <f>Q1928*H1928</f>
        <v>2.23479E-2</v>
      </c>
      <c r="S1928" s="140">
        <v>0</v>
      </c>
      <c r="T1928" s="140">
        <f>S1928*H1928</f>
        <v>0</v>
      </c>
      <c r="U1928" s="141" t="s">
        <v>19</v>
      </c>
      <c r="AR1928" s="142" t="s">
        <v>313</v>
      </c>
      <c r="AT1928" s="142" t="s">
        <v>836</v>
      </c>
      <c r="AU1928" s="142" t="s">
        <v>84</v>
      </c>
      <c r="AY1928" s="18" t="s">
        <v>172</v>
      </c>
      <c r="BE1928" s="143">
        <f>IF(N1928="základní",J1928,0)</f>
        <v>0</v>
      </c>
      <c r="BF1928" s="143">
        <f>IF(N1928="snížená",J1928,0)</f>
        <v>0</v>
      </c>
      <c r="BG1928" s="143">
        <f>IF(N1928="zákl. přenesená",J1928,0)</f>
        <v>0</v>
      </c>
      <c r="BH1928" s="143">
        <f>IF(N1928="sníž. přenesená",J1928,0)</f>
        <v>0</v>
      </c>
      <c r="BI1928" s="143">
        <f>IF(N1928="nulová",J1928,0)</f>
        <v>0</v>
      </c>
      <c r="BJ1928" s="18" t="s">
        <v>82</v>
      </c>
      <c r="BK1928" s="143">
        <f>ROUND(I1928*H1928,2)</f>
        <v>0</v>
      </c>
      <c r="BL1928" s="18" t="s">
        <v>220</v>
      </c>
      <c r="BM1928" s="142" t="s">
        <v>2517</v>
      </c>
    </row>
    <row r="1929" spans="2:65" s="1" customFormat="1" ht="16.5" customHeight="1">
      <c r="B1929" s="33"/>
      <c r="C1929" s="131" t="s">
        <v>757</v>
      </c>
      <c r="D1929" s="131" t="s">
        <v>174</v>
      </c>
      <c r="E1929" s="132" t="s">
        <v>2518</v>
      </c>
      <c r="F1929" s="133" t="s">
        <v>2519</v>
      </c>
      <c r="G1929" s="134" t="s">
        <v>460</v>
      </c>
      <c r="H1929" s="135">
        <v>1</v>
      </c>
      <c r="I1929" s="136"/>
      <c r="J1929" s="137">
        <f>ROUND(I1929*H1929,2)</f>
        <v>0</v>
      </c>
      <c r="K1929" s="133" t="s">
        <v>178</v>
      </c>
      <c r="L1929" s="33"/>
      <c r="M1929" s="138" t="s">
        <v>19</v>
      </c>
      <c r="N1929" s="139" t="s">
        <v>46</v>
      </c>
      <c r="P1929" s="140">
        <f>O1929*H1929</f>
        <v>0</v>
      </c>
      <c r="Q1929" s="140">
        <v>0</v>
      </c>
      <c r="R1929" s="140">
        <f>Q1929*H1929</f>
        <v>0</v>
      </c>
      <c r="S1929" s="140">
        <v>0</v>
      </c>
      <c r="T1929" s="140">
        <f>S1929*H1929</f>
        <v>0</v>
      </c>
      <c r="U1929" s="141" t="s">
        <v>19</v>
      </c>
      <c r="AR1929" s="142" t="s">
        <v>220</v>
      </c>
      <c r="AT1929" s="142" t="s">
        <v>174</v>
      </c>
      <c r="AU1929" s="142" t="s">
        <v>84</v>
      </c>
      <c r="AY1929" s="18" t="s">
        <v>172</v>
      </c>
      <c r="BE1929" s="143">
        <f>IF(N1929="základní",J1929,0)</f>
        <v>0</v>
      </c>
      <c r="BF1929" s="143">
        <f>IF(N1929="snížená",J1929,0)</f>
        <v>0</v>
      </c>
      <c r="BG1929" s="143">
        <f>IF(N1929="zákl. přenesená",J1929,0)</f>
        <v>0</v>
      </c>
      <c r="BH1929" s="143">
        <f>IF(N1929="sníž. přenesená",J1929,0)</f>
        <v>0</v>
      </c>
      <c r="BI1929" s="143">
        <f>IF(N1929="nulová",J1929,0)</f>
        <v>0</v>
      </c>
      <c r="BJ1929" s="18" t="s">
        <v>82</v>
      </c>
      <c r="BK1929" s="143">
        <f>ROUND(I1929*H1929,2)</f>
        <v>0</v>
      </c>
      <c r="BL1929" s="18" t="s">
        <v>220</v>
      </c>
      <c r="BM1929" s="142" t="s">
        <v>2520</v>
      </c>
    </row>
    <row r="1930" spans="2:65" s="1" customFormat="1">
      <c r="B1930" s="33"/>
      <c r="D1930" s="144" t="s">
        <v>180</v>
      </c>
      <c r="F1930" s="145" t="s">
        <v>2521</v>
      </c>
      <c r="I1930" s="146"/>
      <c r="L1930" s="33"/>
      <c r="M1930" s="147"/>
      <c r="U1930" s="54"/>
      <c r="AT1930" s="18" t="s">
        <v>180</v>
      </c>
      <c r="AU1930" s="18" t="s">
        <v>84</v>
      </c>
    </row>
    <row r="1931" spans="2:65" s="13" customFormat="1">
      <c r="B1931" s="155"/>
      <c r="D1931" s="149" t="s">
        <v>182</v>
      </c>
      <c r="E1931" s="156" t="s">
        <v>19</v>
      </c>
      <c r="F1931" s="157" t="s">
        <v>2522</v>
      </c>
      <c r="H1931" s="158">
        <v>1</v>
      </c>
      <c r="I1931" s="159"/>
      <c r="L1931" s="155"/>
      <c r="M1931" s="160"/>
      <c r="U1931" s="161"/>
      <c r="AT1931" s="156" t="s">
        <v>182</v>
      </c>
      <c r="AU1931" s="156" t="s">
        <v>84</v>
      </c>
      <c r="AV1931" s="13" t="s">
        <v>84</v>
      </c>
      <c r="AW1931" s="13" t="s">
        <v>37</v>
      </c>
      <c r="AX1931" s="13" t="s">
        <v>75</v>
      </c>
      <c r="AY1931" s="156" t="s">
        <v>172</v>
      </c>
    </row>
    <row r="1932" spans="2:65" s="14" customFormat="1">
      <c r="B1932" s="162"/>
      <c r="D1932" s="149" t="s">
        <v>182</v>
      </c>
      <c r="E1932" s="163" t="s">
        <v>19</v>
      </c>
      <c r="F1932" s="164" t="s">
        <v>185</v>
      </c>
      <c r="H1932" s="165">
        <v>1</v>
      </c>
      <c r="I1932" s="166"/>
      <c r="L1932" s="162"/>
      <c r="M1932" s="167"/>
      <c r="U1932" s="168"/>
      <c r="AT1932" s="163" t="s">
        <v>182</v>
      </c>
      <c r="AU1932" s="163" t="s">
        <v>84</v>
      </c>
      <c r="AV1932" s="14" t="s">
        <v>179</v>
      </c>
      <c r="AW1932" s="14" t="s">
        <v>37</v>
      </c>
      <c r="AX1932" s="14" t="s">
        <v>82</v>
      </c>
      <c r="AY1932" s="163" t="s">
        <v>172</v>
      </c>
    </row>
    <row r="1933" spans="2:65" s="1" customFormat="1" ht="16.5" customHeight="1">
      <c r="B1933" s="33"/>
      <c r="C1933" s="179" t="s">
        <v>2523</v>
      </c>
      <c r="D1933" s="179" t="s">
        <v>836</v>
      </c>
      <c r="E1933" s="180" t="s">
        <v>2524</v>
      </c>
      <c r="F1933" s="181" t="s">
        <v>2525</v>
      </c>
      <c r="G1933" s="182" t="s">
        <v>460</v>
      </c>
      <c r="H1933" s="183">
        <v>1</v>
      </c>
      <c r="I1933" s="184"/>
      <c r="J1933" s="185">
        <f>ROUND(I1933*H1933,2)</f>
        <v>0</v>
      </c>
      <c r="K1933" s="181" t="s">
        <v>19</v>
      </c>
      <c r="L1933" s="186"/>
      <c r="M1933" s="187" t="s">
        <v>19</v>
      </c>
      <c r="N1933" s="188" t="s">
        <v>46</v>
      </c>
      <c r="P1933" s="140">
        <f>O1933*H1933</f>
        <v>0</v>
      </c>
      <c r="Q1933" s="140">
        <v>0</v>
      </c>
      <c r="R1933" s="140">
        <f>Q1933*H1933</f>
        <v>0</v>
      </c>
      <c r="S1933" s="140">
        <v>0</v>
      </c>
      <c r="T1933" s="140">
        <f>S1933*H1933</f>
        <v>0</v>
      </c>
      <c r="U1933" s="141" t="s">
        <v>19</v>
      </c>
      <c r="AR1933" s="142" t="s">
        <v>313</v>
      </c>
      <c r="AT1933" s="142" t="s">
        <v>836</v>
      </c>
      <c r="AU1933" s="142" t="s">
        <v>84</v>
      </c>
      <c r="AY1933" s="18" t="s">
        <v>172</v>
      </c>
      <c r="BE1933" s="143">
        <f>IF(N1933="základní",J1933,0)</f>
        <v>0</v>
      </c>
      <c r="BF1933" s="143">
        <f>IF(N1933="snížená",J1933,0)</f>
        <v>0</v>
      </c>
      <c r="BG1933" s="143">
        <f>IF(N1933="zákl. přenesená",J1933,0)</f>
        <v>0</v>
      </c>
      <c r="BH1933" s="143">
        <f>IF(N1933="sníž. přenesená",J1933,0)</f>
        <v>0</v>
      </c>
      <c r="BI1933" s="143">
        <f>IF(N1933="nulová",J1933,0)</f>
        <v>0</v>
      </c>
      <c r="BJ1933" s="18" t="s">
        <v>82</v>
      </c>
      <c r="BK1933" s="143">
        <f>ROUND(I1933*H1933,2)</f>
        <v>0</v>
      </c>
      <c r="BL1933" s="18" t="s">
        <v>220</v>
      </c>
      <c r="BM1933" s="142" t="s">
        <v>2526</v>
      </c>
    </row>
    <row r="1934" spans="2:65" s="1" customFormat="1">
      <c r="B1934" s="33"/>
      <c r="D1934" s="149" t="s">
        <v>943</v>
      </c>
      <c r="F1934" s="189" t="s">
        <v>2527</v>
      </c>
      <c r="I1934" s="146"/>
      <c r="L1934" s="33"/>
      <c r="M1934" s="147"/>
      <c r="U1934" s="54"/>
      <c r="AT1934" s="18" t="s">
        <v>943</v>
      </c>
      <c r="AU1934" s="18" t="s">
        <v>84</v>
      </c>
    </row>
    <row r="1935" spans="2:65" s="13" customFormat="1">
      <c r="B1935" s="155"/>
      <c r="D1935" s="149" t="s">
        <v>182</v>
      </c>
      <c r="E1935" s="156" t="s">
        <v>19</v>
      </c>
      <c r="F1935" s="157" t="s">
        <v>1543</v>
      </c>
      <c r="H1935" s="158">
        <v>1</v>
      </c>
      <c r="I1935" s="159"/>
      <c r="L1935" s="155"/>
      <c r="M1935" s="160"/>
      <c r="U1935" s="161"/>
      <c r="AT1935" s="156" t="s">
        <v>182</v>
      </c>
      <c r="AU1935" s="156" t="s">
        <v>84</v>
      </c>
      <c r="AV1935" s="13" t="s">
        <v>84</v>
      </c>
      <c r="AW1935" s="13" t="s">
        <v>37</v>
      </c>
      <c r="AX1935" s="13" t="s">
        <v>75</v>
      </c>
      <c r="AY1935" s="156" t="s">
        <v>172</v>
      </c>
    </row>
    <row r="1936" spans="2:65" s="14" customFormat="1">
      <c r="B1936" s="162"/>
      <c r="D1936" s="149" t="s">
        <v>182</v>
      </c>
      <c r="E1936" s="163" t="s">
        <v>19</v>
      </c>
      <c r="F1936" s="164" t="s">
        <v>185</v>
      </c>
      <c r="H1936" s="165">
        <v>1</v>
      </c>
      <c r="I1936" s="166"/>
      <c r="L1936" s="162"/>
      <c r="M1936" s="167"/>
      <c r="U1936" s="168"/>
      <c r="AT1936" s="163" t="s">
        <v>182</v>
      </c>
      <c r="AU1936" s="163" t="s">
        <v>84</v>
      </c>
      <c r="AV1936" s="14" t="s">
        <v>179</v>
      </c>
      <c r="AW1936" s="14" t="s">
        <v>37</v>
      </c>
      <c r="AX1936" s="14" t="s">
        <v>82</v>
      </c>
      <c r="AY1936" s="163" t="s">
        <v>172</v>
      </c>
    </row>
    <row r="1937" spans="2:65" s="1" customFormat="1" ht="16.5" customHeight="1">
      <c r="B1937" s="33"/>
      <c r="C1937" s="131" t="s">
        <v>1730</v>
      </c>
      <c r="D1937" s="131" t="s">
        <v>174</v>
      </c>
      <c r="E1937" s="132" t="s">
        <v>2518</v>
      </c>
      <c r="F1937" s="133" t="s">
        <v>2519</v>
      </c>
      <c r="G1937" s="134" t="s">
        <v>460</v>
      </c>
      <c r="H1937" s="135">
        <v>1.911</v>
      </c>
      <c r="I1937" s="136"/>
      <c r="J1937" s="137">
        <f>ROUND(I1937*H1937,2)</f>
        <v>0</v>
      </c>
      <c r="K1937" s="133" t="s">
        <v>178</v>
      </c>
      <c r="L1937" s="33"/>
      <c r="M1937" s="138" t="s">
        <v>19</v>
      </c>
      <c r="N1937" s="139" t="s">
        <v>46</v>
      </c>
      <c r="P1937" s="140">
        <f>O1937*H1937</f>
        <v>0</v>
      </c>
      <c r="Q1937" s="140">
        <v>0</v>
      </c>
      <c r="R1937" s="140">
        <f>Q1937*H1937</f>
        <v>0</v>
      </c>
      <c r="S1937" s="140">
        <v>0</v>
      </c>
      <c r="T1937" s="140">
        <f>S1937*H1937</f>
        <v>0</v>
      </c>
      <c r="U1937" s="141" t="s">
        <v>19</v>
      </c>
      <c r="AR1937" s="142" t="s">
        <v>220</v>
      </c>
      <c r="AT1937" s="142" t="s">
        <v>174</v>
      </c>
      <c r="AU1937" s="142" t="s">
        <v>84</v>
      </c>
      <c r="AY1937" s="18" t="s">
        <v>172</v>
      </c>
      <c r="BE1937" s="143">
        <f>IF(N1937="základní",J1937,0)</f>
        <v>0</v>
      </c>
      <c r="BF1937" s="143">
        <f>IF(N1937="snížená",J1937,0)</f>
        <v>0</v>
      </c>
      <c r="BG1937" s="143">
        <f>IF(N1937="zákl. přenesená",J1937,0)</f>
        <v>0</v>
      </c>
      <c r="BH1937" s="143">
        <f>IF(N1937="sníž. přenesená",J1937,0)</f>
        <v>0</v>
      </c>
      <c r="BI1937" s="143">
        <f>IF(N1937="nulová",J1937,0)</f>
        <v>0</v>
      </c>
      <c r="BJ1937" s="18" t="s">
        <v>82</v>
      </c>
      <c r="BK1937" s="143">
        <f>ROUND(I1937*H1937,2)</f>
        <v>0</v>
      </c>
      <c r="BL1937" s="18" t="s">
        <v>220</v>
      </c>
      <c r="BM1937" s="142" t="s">
        <v>2528</v>
      </c>
    </row>
    <row r="1938" spans="2:65" s="1" customFormat="1">
      <c r="B1938" s="33"/>
      <c r="D1938" s="144" t="s">
        <v>180</v>
      </c>
      <c r="F1938" s="145" t="s">
        <v>2521</v>
      </c>
      <c r="I1938" s="146"/>
      <c r="L1938" s="33"/>
      <c r="M1938" s="147"/>
      <c r="U1938" s="54"/>
      <c r="AT1938" s="18" t="s">
        <v>180</v>
      </c>
      <c r="AU1938" s="18" t="s">
        <v>84</v>
      </c>
    </row>
    <row r="1939" spans="2:65" s="12" customFormat="1">
      <c r="B1939" s="148"/>
      <c r="D1939" s="149" t="s">
        <v>182</v>
      </c>
      <c r="E1939" s="150" t="s">
        <v>19</v>
      </c>
      <c r="F1939" s="151" t="s">
        <v>2529</v>
      </c>
      <c r="H1939" s="150" t="s">
        <v>19</v>
      </c>
      <c r="I1939" s="152"/>
      <c r="L1939" s="148"/>
      <c r="M1939" s="153"/>
      <c r="U1939" s="154"/>
      <c r="AT1939" s="150" t="s">
        <v>182</v>
      </c>
      <c r="AU1939" s="150" t="s">
        <v>84</v>
      </c>
      <c r="AV1939" s="12" t="s">
        <v>82</v>
      </c>
      <c r="AW1939" s="12" t="s">
        <v>37</v>
      </c>
      <c r="AX1939" s="12" t="s">
        <v>75</v>
      </c>
      <c r="AY1939" s="150" t="s">
        <v>172</v>
      </c>
    </row>
    <row r="1940" spans="2:65" s="13" customFormat="1">
      <c r="B1940" s="155"/>
      <c r="D1940" s="149" t="s">
        <v>182</v>
      </c>
      <c r="E1940" s="156" t="s">
        <v>19</v>
      </c>
      <c r="F1940" s="157" t="s">
        <v>2530</v>
      </c>
      <c r="H1940" s="158">
        <v>1.911</v>
      </c>
      <c r="I1940" s="159"/>
      <c r="L1940" s="155"/>
      <c r="M1940" s="160"/>
      <c r="U1940" s="161"/>
      <c r="AT1940" s="156" t="s">
        <v>182</v>
      </c>
      <c r="AU1940" s="156" t="s">
        <v>84</v>
      </c>
      <c r="AV1940" s="13" t="s">
        <v>84</v>
      </c>
      <c r="AW1940" s="13" t="s">
        <v>37</v>
      </c>
      <c r="AX1940" s="13" t="s">
        <v>75</v>
      </c>
      <c r="AY1940" s="156" t="s">
        <v>172</v>
      </c>
    </row>
    <row r="1941" spans="2:65" s="14" customFormat="1">
      <c r="B1941" s="162"/>
      <c r="D1941" s="149" t="s">
        <v>182</v>
      </c>
      <c r="E1941" s="163" t="s">
        <v>19</v>
      </c>
      <c r="F1941" s="164" t="s">
        <v>185</v>
      </c>
      <c r="H1941" s="165">
        <v>1.911</v>
      </c>
      <c r="I1941" s="166"/>
      <c r="L1941" s="162"/>
      <c r="M1941" s="167"/>
      <c r="U1941" s="168"/>
      <c r="AT1941" s="163" t="s">
        <v>182</v>
      </c>
      <c r="AU1941" s="163" t="s">
        <v>84</v>
      </c>
      <c r="AV1941" s="14" t="s">
        <v>179</v>
      </c>
      <c r="AW1941" s="14" t="s">
        <v>37</v>
      </c>
      <c r="AX1941" s="14" t="s">
        <v>82</v>
      </c>
      <c r="AY1941" s="163" t="s">
        <v>172</v>
      </c>
    </row>
    <row r="1942" spans="2:65" s="1" customFormat="1" ht="16.5" customHeight="1">
      <c r="B1942" s="33"/>
      <c r="C1942" s="179" t="s">
        <v>2531</v>
      </c>
      <c r="D1942" s="179" t="s">
        <v>836</v>
      </c>
      <c r="E1942" s="180" t="s">
        <v>2532</v>
      </c>
      <c r="F1942" s="181" t="s">
        <v>2533</v>
      </c>
      <c r="G1942" s="182" t="s">
        <v>177</v>
      </c>
      <c r="H1942" s="183">
        <v>1.911</v>
      </c>
      <c r="I1942" s="184"/>
      <c r="J1942" s="185">
        <f>ROUND(I1942*H1942,2)</f>
        <v>0</v>
      </c>
      <c r="K1942" s="181" t="s">
        <v>19</v>
      </c>
      <c r="L1942" s="186"/>
      <c r="M1942" s="187" t="s">
        <v>19</v>
      </c>
      <c r="N1942" s="188" t="s">
        <v>46</v>
      </c>
      <c r="P1942" s="140">
        <f>O1942*H1942</f>
        <v>0</v>
      </c>
      <c r="Q1942" s="140">
        <v>0</v>
      </c>
      <c r="R1942" s="140">
        <f>Q1942*H1942</f>
        <v>0</v>
      </c>
      <c r="S1942" s="140">
        <v>0</v>
      </c>
      <c r="T1942" s="140">
        <f>S1942*H1942</f>
        <v>0</v>
      </c>
      <c r="U1942" s="141" t="s">
        <v>19</v>
      </c>
      <c r="AR1942" s="142" t="s">
        <v>313</v>
      </c>
      <c r="AT1942" s="142" t="s">
        <v>836</v>
      </c>
      <c r="AU1942" s="142" t="s">
        <v>84</v>
      </c>
      <c r="AY1942" s="18" t="s">
        <v>172</v>
      </c>
      <c r="BE1942" s="143">
        <f>IF(N1942="základní",J1942,0)</f>
        <v>0</v>
      </c>
      <c r="BF1942" s="143">
        <f>IF(N1942="snížená",J1942,0)</f>
        <v>0</v>
      </c>
      <c r="BG1942" s="143">
        <f>IF(N1942="zákl. přenesená",J1942,0)</f>
        <v>0</v>
      </c>
      <c r="BH1942" s="143">
        <f>IF(N1942="sníž. přenesená",J1942,0)</f>
        <v>0</v>
      </c>
      <c r="BI1942" s="143">
        <f>IF(N1942="nulová",J1942,0)</f>
        <v>0</v>
      </c>
      <c r="BJ1942" s="18" t="s">
        <v>82</v>
      </c>
      <c r="BK1942" s="143">
        <f>ROUND(I1942*H1942,2)</f>
        <v>0</v>
      </c>
      <c r="BL1942" s="18" t="s">
        <v>220</v>
      </c>
      <c r="BM1942" s="142" t="s">
        <v>2534</v>
      </c>
    </row>
    <row r="1943" spans="2:65" s="13" customFormat="1">
      <c r="B1943" s="155"/>
      <c r="D1943" s="149" t="s">
        <v>182</v>
      </c>
      <c r="E1943" s="156" t="s">
        <v>19</v>
      </c>
      <c r="F1943" s="157" t="s">
        <v>2530</v>
      </c>
      <c r="H1943" s="158">
        <v>1.911</v>
      </c>
      <c r="I1943" s="159"/>
      <c r="L1943" s="155"/>
      <c r="M1943" s="160"/>
      <c r="U1943" s="161"/>
      <c r="AT1943" s="156" t="s">
        <v>182</v>
      </c>
      <c r="AU1943" s="156" t="s">
        <v>84</v>
      </c>
      <c r="AV1943" s="13" t="s">
        <v>84</v>
      </c>
      <c r="AW1943" s="13" t="s">
        <v>37</v>
      </c>
      <c r="AX1943" s="13" t="s">
        <v>75</v>
      </c>
      <c r="AY1943" s="156" t="s">
        <v>172</v>
      </c>
    </row>
    <row r="1944" spans="2:65" s="14" customFormat="1">
      <c r="B1944" s="162"/>
      <c r="D1944" s="149" t="s">
        <v>182</v>
      </c>
      <c r="E1944" s="163" t="s">
        <v>19</v>
      </c>
      <c r="F1944" s="164" t="s">
        <v>185</v>
      </c>
      <c r="H1944" s="165">
        <v>1.911</v>
      </c>
      <c r="I1944" s="166"/>
      <c r="L1944" s="162"/>
      <c r="M1944" s="167"/>
      <c r="U1944" s="168"/>
      <c r="AT1944" s="163" t="s">
        <v>182</v>
      </c>
      <c r="AU1944" s="163" t="s">
        <v>84</v>
      </c>
      <c r="AV1944" s="14" t="s">
        <v>179</v>
      </c>
      <c r="AW1944" s="14" t="s">
        <v>37</v>
      </c>
      <c r="AX1944" s="14" t="s">
        <v>82</v>
      </c>
      <c r="AY1944" s="163" t="s">
        <v>172</v>
      </c>
    </row>
    <row r="1945" spans="2:65" s="1" customFormat="1" ht="16.5" customHeight="1">
      <c r="B1945" s="33"/>
      <c r="C1945" s="131" t="s">
        <v>1734</v>
      </c>
      <c r="D1945" s="131" t="s">
        <v>174</v>
      </c>
      <c r="E1945" s="132" t="s">
        <v>2535</v>
      </c>
      <c r="F1945" s="133" t="s">
        <v>2536</v>
      </c>
      <c r="G1945" s="134" t="s">
        <v>460</v>
      </c>
      <c r="H1945" s="135">
        <v>3</v>
      </c>
      <c r="I1945" s="136"/>
      <c r="J1945" s="137">
        <f>ROUND(I1945*H1945,2)</f>
        <v>0</v>
      </c>
      <c r="K1945" s="133" t="s">
        <v>178</v>
      </c>
      <c r="L1945" s="33"/>
      <c r="M1945" s="138" t="s">
        <v>19</v>
      </c>
      <c r="N1945" s="139" t="s">
        <v>46</v>
      </c>
      <c r="P1945" s="140">
        <f>O1945*H1945</f>
        <v>0</v>
      </c>
      <c r="Q1945" s="140">
        <v>0</v>
      </c>
      <c r="R1945" s="140">
        <f>Q1945*H1945</f>
        <v>0</v>
      </c>
      <c r="S1945" s="140">
        <v>0</v>
      </c>
      <c r="T1945" s="140">
        <f>S1945*H1945</f>
        <v>0</v>
      </c>
      <c r="U1945" s="141" t="s">
        <v>19</v>
      </c>
      <c r="AR1945" s="142" t="s">
        <v>220</v>
      </c>
      <c r="AT1945" s="142" t="s">
        <v>174</v>
      </c>
      <c r="AU1945" s="142" t="s">
        <v>84</v>
      </c>
      <c r="AY1945" s="18" t="s">
        <v>172</v>
      </c>
      <c r="BE1945" s="143">
        <f>IF(N1945="základní",J1945,0)</f>
        <v>0</v>
      </c>
      <c r="BF1945" s="143">
        <f>IF(N1945="snížená",J1945,0)</f>
        <v>0</v>
      </c>
      <c r="BG1945" s="143">
        <f>IF(N1945="zákl. přenesená",J1945,0)</f>
        <v>0</v>
      </c>
      <c r="BH1945" s="143">
        <f>IF(N1945="sníž. přenesená",J1945,0)</f>
        <v>0</v>
      </c>
      <c r="BI1945" s="143">
        <f>IF(N1945="nulová",J1945,0)</f>
        <v>0</v>
      </c>
      <c r="BJ1945" s="18" t="s">
        <v>82</v>
      </c>
      <c r="BK1945" s="143">
        <f>ROUND(I1945*H1945,2)</f>
        <v>0</v>
      </c>
      <c r="BL1945" s="18" t="s">
        <v>220</v>
      </c>
      <c r="BM1945" s="142" t="s">
        <v>2537</v>
      </c>
    </row>
    <row r="1946" spans="2:65" s="1" customFormat="1">
      <c r="B1946" s="33"/>
      <c r="D1946" s="144" t="s">
        <v>180</v>
      </c>
      <c r="F1946" s="145" t="s">
        <v>2538</v>
      </c>
      <c r="I1946" s="146"/>
      <c r="L1946" s="33"/>
      <c r="M1946" s="147"/>
      <c r="U1946" s="54"/>
      <c r="AT1946" s="18" t="s">
        <v>180</v>
      </c>
      <c r="AU1946" s="18" t="s">
        <v>84</v>
      </c>
    </row>
    <row r="1947" spans="2:65" s="13" customFormat="1">
      <c r="B1947" s="155"/>
      <c r="D1947" s="149" t="s">
        <v>182</v>
      </c>
      <c r="E1947" s="156" t="s">
        <v>19</v>
      </c>
      <c r="F1947" s="157" t="s">
        <v>2539</v>
      </c>
      <c r="H1947" s="158">
        <v>2</v>
      </c>
      <c r="I1947" s="159"/>
      <c r="L1947" s="155"/>
      <c r="M1947" s="160"/>
      <c r="U1947" s="161"/>
      <c r="AT1947" s="156" t="s">
        <v>182</v>
      </c>
      <c r="AU1947" s="156" t="s">
        <v>84</v>
      </c>
      <c r="AV1947" s="13" t="s">
        <v>84</v>
      </c>
      <c r="AW1947" s="13" t="s">
        <v>37</v>
      </c>
      <c r="AX1947" s="13" t="s">
        <v>75</v>
      </c>
      <c r="AY1947" s="156" t="s">
        <v>172</v>
      </c>
    </row>
    <row r="1948" spans="2:65" s="13" customFormat="1">
      <c r="B1948" s="155"/>
      <c r="D1948" s="149" t="s">
        <v>182</v>
      </c>
      <c r="E1948" s="156" t="s">
        <v>19</v>
      </c>
      <c r="F1948" s="157" t="s">
        <v>2540</v>
      </c>
      <c r="H1948" s="158">
        <v>1</v>
      </c>
      <c r="I1948" s="159"/>
      <c r="L1948" s="155"/>
      <c r="M1948" s="160"/>
      <c r="U1948" s="161"/>
      <c r="AT1948" s="156" t="s">
        <v>182</v>
      </c>
      <c r="AU1948" s="156" t="s">
        <v>84</v>
      </c>
      <c r="AV1948" s="13" t="s">
        <v>84</v>
      </c>
      <c r="AW1948" s="13" t="s">
        <v>37</v>
      </c>
      <c r="AX1948" s="13" t="s">
        <v>75</v>
      </c>
      <c r="AY1948" s="156" t="s">
        <v>172</v>
      </c>
    </row>
    <row r="1949" spans="2:65" s="14" customFormat="1">
      <c r="B1949" s="162"/>
      <c r="D1949" s="149" t="s">
        <v>182</v>
      </c>
      <c r="E1949" s="163" t="s">
        <v>19</v>
      </c>
      <c r="F1949" s="164" t="s">
        <v>185</v>
      </c>
      <c r="H1949" s="165">
        <v>3</v>
      </c>
      <c r="I1949" s="166"/>
      <c r="L1949" s="162"/>
      <c r="M1949" s="167"/>
      <c r="U1949" s="168"/>
      <c r="AT1949" s="163" t="s">
        <v>182</v>
      </c>
      <c r="AU1949" s="163" t="s">
        <v>84</v>
      </c>
      <c r="AV1949" s="14" t="s">
        <v>179</v>
      </c>
      <c r="AW1949" s="14" t="s">
        <v>37</v>
      </c>
      <c r="AX1949" s="14" t="s">
        <v>82</v>
      </c>
      <c r="AY1949" s="163" t="s">
        <v>172</v>
      </c>
    </row>
    <row r="1950" spans="2:65" s="1" customFormat="1" ht="21.75" customHeight="1">
      <c r="B1950" s="33"/>
      <c r="C1950" s="179" t="s">
        <v>2541</v>
      </c>
      <c r="D1950" s="179" t="s">
        <v>836</v>
      </c>
      <c r="E1950" s="180" t="s">
        <v>2542</v>
      </c>
      <c r="F1950" s="181" t="s">
        <v>2543</v>
      </c>
      <c r="G1950" s="182" t="s">
        <v>177</v>
      </c>
      <c r="H1950" s="183">
        <v>14.432</v>
      </c>
      <c r="I1950" s="184"/>
      <c r="J1950" s="185">
        <f>ROUND(I1950*H1950,2)</f>
        <v>0</v>
      </c>
      <c r="K1950" s="181" t="s">
        <v>19</v>
      </c>
      <c r="L1950" s="186"/>
      <c r="M1950" s="187" t="s">
        <v>19</v>
      </c>
      <c r="N1950" s="188" t="s">
        <v>46</v>
      </c>
      <c r="P1950" s="140">
        <f>O1950*H1950</f>
        <v>0</v>
      </c>
      <c r="Q1950" s="140">
        <v>0</v>
      </c>
      <c r="R1950" s="140">
        <f>Q1950*H1950</f>
        <v>0</v>
      </c>
      <c r="S1950" s="140">
        <v>0</v>
      </c>
      <c r="T1950" s="140">
        <f>S1950*H1950</f>
        <v>0</v>
      </c>
      <c r="U1950" s="141" t="s">
        <v>19</v>
      </c>
      <c r="AR1950" s="142" t="s">
        <v>313</v>
      </c>
      <c r="AT1950" s="142" t="s">
        <v>836</v>
      </c>
      <c r="AU1950" s="142" t="s">
        <v>84</v>
      </c>
      <c r="AY1950" s="18" t="s">
        <v>172</v>
      </c>
      <c r="BE1950" s="143">
        <f>IF(N1950="základní",J1950,0)</f>
        <v>0</v>
      </c>
      <c r="BF1950" s="143">
        <f>IF(N1950="snížená",J1950,0)</f>
        <v>0</v>
      </c>
      <c r="BG1950" s="143">
        <f>IF(N1950="zákl. přenesená",J1950,0)</f>
        <v>0</v>
      </c>
      <c r="BH1950" s="143">
        <f>IF(N1950="sníž. přenesená",J1950,0)</f>
        <v>0</v>
      </c>
      <c r="BI1950" s="143">
        <f>IF(N1950="nulová",J1950,0)</f>
        <v>0</v>
      </c>
      <c r="BJ1950" s="18" t="s">
        <v>82</v>
      </c>
      <c r="BK1950" s="143">
        <f>ROUND(I1950*H1950,2)</f>
        <v>0</v>
      </c>
      <c r="BL1950" s="18" t="s">
        <v>220</v>
      </c>
      <c r="BM1950" s="142" t="s">
        <v>2544</v>
      </c>
    </row>
    <row r="1951" spans="2:65" s="1" customFormat="1">
      <c r="B1951" s="33"/>
      <c r="D1951" s="149" t="s">
        <v>943</v>
      </c>
      <c r="F1951" s="189" t="s">
        <v>2545</v>
      </c>
      <c r="I1951" s="146"/>
      <c r="L1951" s="33"/>
      <c r="M1951" s="147"/>
      <c r="U1951" s="54"/>
      <c r="AT1951" s="18" t="s">
        <v>943</v>
      </c>
      <c r="AU1951" s="18" t="s">
        <v>84</v>
      </c>
    </row>
    <row r="1952" spans="2:65" s="13" customFormat="1">
      <c r="B1952" s="155"/>
      <c r="D1952" s="149" t="s">
        <v>182</v>
      </c>
      <c r="E1952" s="156" t="s">
        <v>19</v>
      </c>
      <c r="F1952" s="157" t="s">
        <v>2546</v>
      </c>
      <c r="H1952" s="158">
        <v>14.432</v>
      </c>
      <c r="I1952" s="159"/>
      <c r="L1952" s="155"/>
      <c r="M1952" s="160"/>
      <c r="U1952" s="161"/>
      <c r="AT1952" s="156" t="s">
        <v>182</v>
      </c>
      <c r="AU1952" s="156" t="s">
        <v>84</v>
      </c>
      <c r="AV1952" s="13" t="s">
        <v>84</v>
      </c>
      <c r="AW1952" s="13" t="s">
        <v>37</v>
      </c>
      <c r="AX1952" s="13" t="s">
        <v>75</v>
      </c>
      <c r="AY1952" s="156" t="s">
        <v>172</v>
      </c>
    </row>
    <row r="1953" spans="2:65" s="14" customFormat="1">
      <c r="B1953" s="162"/>
      <c r="D1953" s="149" t="s">
        <v>182</v>
      </c>
      <c r="E1953" s="163" t="s">
        <v>19</v>
      </c>
      <c r="F1953" s="164" t="s">
        <v>185</v>
      </c>
      <c r="H1953" s="165">
        <v>14.432</v>
      </c>
      <c r="I1953" s="166"/>
      <c r="L1953" s="162"/>
      <c r="M1953" s="167"/>
      <c r="U1953" s="168"/>
      <c r="AT1953" s="163" t="s">
        <v>182</v>
      </c>
      <c r="AU1953" s="163" t="s">
        <v>84</v>
      </c>
      <c r="AV1953" s="14" t="s">
        <v>179</v>
      </c>
      <c r="AW1953" s="14" t="s">
        <v>37</v>
      </c>
      <c r="AX1953" s="14" t="s">
        <v>82</v>
      </c>
      <c r="AY1953" s="163" t="s">
        <v>172</v>
      </c>
    </row>
    <row r="1954" spans="2:65" s="1" customFormat="1" ht="24.2" customHeight="1">
      <c r="B1954" s="33"/>
      <c r="C1954" s="179" t="s">
        <v>2547</v>
      </c>
      <c r="D1954" s="179" t="s">
        <v>836</v>
      </c>
      <c r="E1954" s="180" t="s">
        <v>2548</v>
      </c>
      <c r="F1954" s="181" t="s">
        <v>2549</v>
      </c>
      <c r="G1954" s="182" t="s">
        <v>177</v>
      </c>
      <c r="H1954" s="183">
        <v>3.13</v>
      </c>
      <c r="I1954" s="184"/>
      <c r="J1954" s="185">
        <f>ROUND(I1954*H1954,2)</f>
        <v>0</v>
      </c>
      <c r="K1954" s="181" t="s">
        <v>19</v>
      </c>
      <c r="L1954" s="186"/>
      <c r="M1954" s="187" t="s">
        <v>19</v>
      </c>
      <c r="N1954" s="188" t="s">
        <v>46</v>
      </c>
      <c r="P1954" s="140">
        <f>O1954*H1954</f>
        <v>0</v>
      </c>
      <c r="Q1954" s="140">
        <v>0</v>
      </c>
      <c r="R1954" s="140">
        <f>Q1954*H1954</f>
        <v>0</v>
      </c>
      <c r="S1954" s="140">
        <v>0</v>
      </c>
      <c r="T1954" s="140">
        <f>S1954*H1954</f>
        <v>0</v>
      </c>
      <c r="U1954" s="141" t="s">
        <v>19</v>
      </c>
      <c r="AR1954" s="142" t="s">
        <v>313</v>
      </c>
      <c r="AT1954" s="142" t="s">
        <v>836</v>
      </c>
      <c r="AU1954" s="142" t="s">
        <v>84</v>
      </c>
      <c r="AY1954" s="18" t="s">
        <v>172</v>
      </c>
      <c r="BE1954" s="143">
        <f>IF(N1954="základní",J1954,0)</f>
        <v>0</v>
      </c>
      <c r="BF1954" s="143">
        <f>IF(N1954="snížená",J1954,0)</f>
        <v>0</v>
      </c>
      <c r="BG1954" s="143">
        <f>IF(N1954="zákl. přenesená",J1954,0)</f>
        <v>0</v>
      </c>
      <c r="BH1954" s="143">
        <f>IF(N1954="sníž. přenesená",J1954,0)</f>
        <v>0</v>
      </c>
      <c r="BI1954" s="143">
        <f>IF(N1954="nulová",J1954,0)</f>
        <v>0</v>
      </c>
      <c r="BJ1954" s="18" t="s">
        <v>82</v>
      </c>
      <c r="BK1954" s="143">
        <f>ROUND(I1954*H1954,2)</f>
        <v>0</v>
      </c>
      <c r="BL1954" s="18" t="s">
        <v>220</v>
      </c>
      <c r="BM1954" s="142" t="s">
        <v>2550</v>
      </c>
    </row>
    <row r="1955" spans="2:65" s="13" customFormat="1">
      <c r="B1955" s="155"/>
      <c r="D1955" s="149" t="s">
        <v>182</v>
      </c>
      <c r="E1955" s="156" t="s">
        <v>19</v>
      </c>
      <c r="F1955" s="157" t="s">
        <v>2551</v>
      </c>
      <c r="H1955" s="158">
        <v>3.13</v>
      </c>
      <c r="I1955" s="159"/>
      <c r="L1955" s="155"/>
      <c r="M1955" s="160"/>
      <c r="U1955" s="161"/>
      <c r="AT1955" s="156" t="s">
        <v>182</v>
      </c>
      <c r="AU1955" s="156" t="s">
        <v>84</v>
      </c>
      <c r="AV1955" s="13" t="s">
        <v>84</v>
      </c>
      <c r="AW1955" s="13" t="s">
        <v>37</v>
      </c>
      <c r="AX1955" s="13" t="s">
        <v>75</v>
      </c>
      <c r="AY1955" s="156" t="s">
        <v>172</v>
      </c>
    </row>
    <row r="1956" spans="2:65" s="14" customFormat="1">
      <c r="B1956" s="162"/>
      <c r="D1956" s="149" t="s">
        <v>182</v>
      </c>
      <c r="E1956" s="163" t="s">
        <v>19</v>
      </c>
      <c r="F1956" s="164" t="s">
        <v>185</v>
      </c>
      <c r="H1956" s="165">
        <v>3.13</v>
      </c>
      <c r="I1956" s="166"/>
      <c r="L1956" s="162"/>
      <c r="M1956" s="167"/>
      <c r="U1956" s="168"/>
      <c r="AT1956" s="163" t="s">
        <v>182</v>
      </c>
      <c r="AU1956" s="163" t="s">
        <v>84</v>
      </c>
      <c r="AV1956" s="14" t="s">
        <v>179</v>
      </c>
      <c r="AW1956" s="14" t="s">
        <v>37</v>
      </c>
      <c r="AX1956" s="14" t="s">
        <v>82</v>
      </c>
      <c r="AY1956" s="163" t="s">
        <v>172</v>
      </c>
    </row>
    <row r="1957" spans="2:65" s="1" customFormat="1" ht="16.5" customHeight="1">
      <c r="B1957" s="33"/>
      <c r="C1957" s="131" t="s">
        <v>1739</v>
      </c>
      <c r="D1957" s="131" t="s">
        <v>174</v>
      </c>
      <c r="E1957" s="132" t="s">
        <v>2552</v>
      </c>
      <c r="F1957" s="133" t="s">
        <v>2553</v>
      </c>
      <c r="G1957" s="134" t="s">
        <v>460</v>
      </c>
      <c r="H1957" s="135">
        <v>8</v>
      </c>
      <c r="I1957" s="136"/>
      <c r="J1957" s="137">
        <f>ROUND(I1957*H1957,2)</f>
        <v>0</v>
      </c>
      <c r="K1957" s="133" t="s">
        <v>19</v>
      </c>
      <c r="L1957" s="33"/>
      <c r="M1957" s="138" t="s">
        <v>19</v>
      </c>
      <c r="N1957" s="139" t="s">
        <v>46</v>
      </c>
      <c r="P1957" s="140">
        <f>O1957*H1957</f>
        <v>0</v>
      </c>
      <c r="Q1957" s="140">
        <v>0</v>
      </c>
      <c r="R1957" s="140">
        <f>Q1957*H1957</f>
        <v>0</v>
      </c>
      <c r="S1957" s="140">
        <v>0</v>
      </c>
      <c r="T1957" s="140">
        <f>S1957*H1957</f>
        <v>0</v>
      </c>
      <c r="U1957" s="141" t="s">
        <v>19</v>
      </c>
      <c r="AR1957" s="142" t="s">
        <v>220</v>
      </c>
      <c r="AT1957" s="142" t="s">
        <v>174</v>
      </c>
      <c r="AU1957" s="142" t="s">
        <v>84</v>
      </c>
      <c r="AY1957" s="18" t="s">
        <v>172</v>
      </c>
      <c r="BE1957" s="143">
        <f>IF(N1957="základní",J1957,0)</f>
        <v>0</v>
      </c>
      <c r="BF1957" s="143">
        <f>IF(N1957="snížená",J1957,0)</f>
        <v>0</v>
      </c>
      <c r="BG1957" s="143">
        <f>IF(N1957="zákl. přenesená",J1957,0)</f>
        <v>0</v>
      </c>
      <c r="BH1957" s="143">
        <f>IF(N1957="sníž. přenesená",J1957,0)</f>
        <v>0</v>
      </c>
      <c r="BI1957" s="143">
        <f>IF(N1957="nulová",J1957,0)</f>
        <v>0</v>
      </c>
      <c r="BJ1957" s="18" t="s">
        <v>82</v>
      </c>
      <c r="BK1957" s="143">
        <f>ROUND(I1957*H1957,2)</f>
        <v>0</v>
      </c>
      <c r="BL1957" s="18" t="s">
        <v>220</v>
      </c>
      <c r="BM1957" s="142" t="s">
        <v>2554</v>
      </c>
    </row>
    <row r="1958" spans="2:65" s="13" customFormat="1">
      <c r="B1958" s="155"/>
      <c r="D1958" s="149" t="s">
        <v>182</v>
      </c>
      <c r="E1958" s="156" t="s">
        <v>19</v>
      </c>
      <c r="F1958" s="157" t="s">
        <v>2555</v>
      </c>
      <c r="H1958" s="158">
        <v>1</v>
      </c>
      <c r="I1958" s="159"/>
      <c r="L1958" s="155"/>
      <c r="M1958" s="160"/>
      <c r="U1958" s="161"/>
      <c r="AT1958" s="156" t="s">
        <v>182</v>
      </c>
      <c r="AU1958" s="156" t="s">
        <v>84</v>
      </c>
      <c r="AV1958" s="13" t="s">
        <v>84</v>
      </c>
      <c r="AW1958" s="13" t="s">
        <v>37</v>
      </c>
      <c r="AX1958" s="13" t="s">
        <v>75</v>
      </c>
      <c r="AY1958" s="156" t="s">
        <v>172</v>
      </c>
    </row>
    <row r="1959" spans="2:65" s="13" customFormat="1">
      <c r="B1959" s="155"/>
      <c r="D1959" s="149" t="s">
        <v>182</v>
      </c>
      <c r="E1959" s="156" t="s">
        <v>19</v>
      </c>
      <c r="F1959" s="157" t="s">
        <v>2556</v>
      </c>
      <c r="H1959" s="158">
        <v>1</v>
      </c>
      <c r="I1959" s="159"/>
      <c r="L1959" s="155"/>
      <c r="M1959" s="160"/>
      <c r="U1959" s="161"/>
      <c r="AT1959" s="156" t="s">
        <v>182</v>
      </c>
      <c r="AU1959" s="156" t="s">
        <v>84</v>
      </c>
      <c r="AV1959" s="13" t="s">
        <v>84</v>
      </c>
      <c r="AW1959" s="13" t="s">
        <v>37</v>
      </c>
      <c r="AX1959" s="13" t="s">
        <v>75</v>
      </c>
      <c r="AY1959" s="156" t="s">
        <v>172</v>
      </c>
    </row>
    <row r="1960" spans="2:65" s="13" customFormat="1">
      <c r="B1960" s="155"/>
      <c r="D1960" s="149" t="s">
        <v>182</v>
      </c>
      <c r="E1960" s="156" t="s">
        <v>19</v>
      </c>
      <c r="F1960" s="157" t="s">
        <v>2557</v>
      </c>
      <c r="H1960" s="158">
        <v>1</v>
      </c>
      <c r="I1960" s="159"/>
      <c r="L1960" s="155"/>
      <c r="M1960" s="160"/>
      <c r="U1960" s="161"/>
      <c r="AT1960" s="156" t="s">
        <v>182</v>
      </c>
      <c r="AU1960" s="156" t="s">
        <v>84</v>
      </c>
      <c r="AV1960" s="13" t="s">
        <v>84</v>
      </c>
      <c r="AW1960" s="13" t="s">
        <v>37</v>
      </c>
      <c r="AX1960" s="13" t="s">
        <v>75</v>
      </c>
      <c r="AY1960" s="156" t="s">
        <v>172</v>
      </c>
    </row>
    <row r="1961" spans="2:65" s="13" customFormat="1">
      <c r="B1961" s="155"/>
      <c r="D1961" s="149" t="s">
        <v>182</v>
      </c>
      <c r="E1961" s="156" t="s">
        <v>19</v>
      </c>
      <c r="F1961" s="157" t="s">
        <v>2558</v>
      </c>
      <c r="H1961" s="158">
        <v>1</v>
      </c>
      <c r="I1961" s="159"/>
      <c r="L1961" s="155"/>
      <c r="M1961" s="160"/>
      <c r="U1961" s="161"/>
      <c r="AT1961" s="156" t="s">
        <v>182</v>
      </c>
      <c r="AU1961" s="156" t="s">
        <v>84</v>
      </c>
      <c r="AV1961" s="13" t="s">
        <v>84</v>
      </c>
      <c r="AW1961" s="13" t="s">
        <v>37</v>
      </c>
      <c r="AX1961" s="13" t="s">
        <v>75</v>
      </c>
      <c r="AY1961" s="156" t="s">
        <v>172</v>
      </c>
    </row>
    <row r="1962" spans="2:65" s="13" customFormat="1">
      <c r="B1962" s="155"/>
      <c r="D1962" s="149" t="s">
        <v>182</v>
      </c>
      <c r="E1962" s="156" t="s">
        <v>19</v>
      </c>
      <c r="F1962" s="157" t="s">
        <v>2559</v>
      </c>
      <c r="H1962" s="158">
        <v>1</v>
      </c>
      <c r="I1962" s="159"/>
      <c r="L1962" s="155"/>
      <c r="M1962" s="160"/>
      <c r="U1962" s="161"/>
      <c r="AT1962" s="156" t="s">
        <v>182</v>
      </c>
      <c r="AU1962" s="156" t="s">
        <v>84</v>
      </c>
      <c r="AV1962" s="13" t="s">
        <v>84</v>
      </c>
      <c r="AW1962" s="13" t="s">
        <v>37</v>
      </c>
      <c r="AX1962" s="13" t="s">
        <v>75</v>
      </c>
      <c r="AY1962" s="156" t="s">
        <v>172</v>
      </c>
    </row>
    <row r="1963" spans="2:65" s="13" customFormat="1">
      <c r="B1963" s="155"/>
      <c r="D1963" s="149" t="s">
        <v>182</v>
      </c>
      <c r="E1963" s="156" t="s">
        <v>19</v>
      </c>
      <c r="F1963" s="157" t="s">
        <v>2560</v>
      </c>
      <c r="H1963" s="158">
        <v>1</v>
      </c>
      <c r="I1963" s="159"/>
      <c r="L1963" s="155"/>
      <c r="M1963" s="160"/>
      <c r="U1963" s="161"/>
      <c r="AT1963" s="156" t="s">
        <v>182</v>
      </c>
      <c r="AU1963" s="156" t="s">
        <v>84</v>
      </c>
      <c r="AV1963" s="13" t="s">
        <v>84</v>
      </c>
      <c r="AW1963" s="13" t="s">
        <v>37</v>
      </c>
      <c r="AX1963" s="13" t="s">
        <v>75</v>
      </c>
      <c r="AY1963" s="156" t="s">
        <v>172</v>
      </c>
    </row>
    <row r="1964" spans="2:65" s="13" customFormat="1">
      <c r="B1964" s="155"/>
      <c r="D1964" s="149" t="s">
        <v>182</v>
      </c>
      <c r="E1964" s="156" t="s">
        <v>19</v>
      </c>
      <c r="F1964" s="157" t="s">
        <v>2561</v>
      </c>
      <c r="H1964" s="158">
        <v>1</v>
      </c>
      <c r="I1964" s="159"/>
      <c r="L1964" s="155"/>
      <c r="M1964" s="160"/>
      <c r="U1964" s="161"/>
      <c r="AT1964" s="156" t="s">
        <v>182</v>
      </c>
      <c r="AU1964" s="156" t="s">
        <v>84</v>
      </c>
      <c r="AV1964" s="13" t="s">
        <v>84</v>
      </c>
      <c r="AW1964" s="13" t="s">
        <v>37</v>
      </c>
      <c r="AX1964" s="13" t="s">
        <v>75</v>
      </c>
      <c r="AY1964" s="156" t="s">
        <v>172</v>
      </c>
    </row>
    <row r="1965" spans="2:65" s="13" customFormat="1">
      <c r="B1965" s="155"/>
      <c r="D1965" s="149" t="s">
        <v>182</v>
      </c>
      <c r="E1965" s="156" t="s">
        <v>19</v>
      </c>
      <c r="F1965" s="157" t="s">
        <v>2562</v>
      </c>
      <c r="H1965" s="158">
        <v>1</v>
      </c>
      <c r="I1965" s="159"/>
      <c r="L1965" s="155"/>
      <c r="M1965" s="160"/>
      <c r="U1965" s="161"/>
      <c r="AT1965" s="156" t="s">
        <v>182</v>
      </c>
      <c r="AU1965" s="156" t="s">
        <v>84</v>
      </c>
      <c r="AV1965" s="13" t="s">
        <v>84</v>
      </c>
      <c r="AW1965" s="13" t="s">
        <v>37</v>
      </c>
      <c r="AX1965" s="13" t="s">
        <v>75</v>
      </c>
      <c r="AY1965" s="156" t="s">
        <v>172</v>
      </c>
    </row>
    <row r="1966" spans="2:65" s="14" customFormat="1">
      <c r="B1966" s="162"/>
      <c r="D1966" s="149" t="s">
        <v>182</v>
      </c>
      <c r="E1966" s="163" t="s">
        <v>19</v>
      </c>
      <c r="F1966" s="164" t="s">
        <v>185</v>
      </c>
      <c r="H1966" s="165">
        <v>8</v>
      </c>
      <c r="I1966" s="166"/>
      <c r="L1966" s="162"/>
      <c r="M1966" s="167"/>
      <c r="U1966" s="168"/>
      <c r="AT1966" s="163" t="s">
        <v>182</v>
      </c>
      <c r="AU1966" s="163" t="s">
        <v>84</v>
      </c>
      <c r="AV1966" s="14" t="s">
        <v>179</v>
      </c>
      <c r="AW1966" s="14" t="s">
        <v>37</v>
      </c>
      <c r="AX1966" s="14" t="s">
        <v>82</v>
      </c>
      <c r="AY1966" s="163" t="s">
        <v>172</v>
      </c>
    </row>
    <row r="1967" spans="2:65" s="1" customFormat="1" ht="16.5" customHeight="1">
      <c r="B1967" s="33"/>
      <c r="C1967" s="179" t="s">
        <v>2563</v>
      </c>
      <c r="D1967" s="179" t="s">
        <v>836</v>
      </c>
      <c r="E1967" s="180" t="s">
        <v>2564</v>
      </c>
      <c r="F1967" s="181" t="s">
        <v>2565</v>
      </c>
      <c r="G1967" s="182" t="s">
        <v>177</v>
      </c>
      <c r="H1967" s="183">
        <v>8.64</v>
      </c>
      <c r="I1967" s="184"/>
      <c r="J1967" s="185">
        <f>ROUND(I1967*H1967,2)</f>
        <v>0</v>
      </c>
      <c r="K1967" s="181" t="s">
        <v>19</v>
      </c>
      <c r="L1967" s="186"/>
      <c r="M1967" s="187" t="s">
        <v>19</v>
      </c>
      <c r="N1967" s="188" t="s">
        <v>46</v>
      </c>
      <c r="P1967" s="140">
        <f>O1967*H1967</f>
        <v>0</v>
      </c>
      <c r="Q1967" s="140">
        <v>0</v>
      </c>
      <c r="R1967" s="140">
        <f>Q1967*H1967</f>
        <v>0</v>
      </c>
      <c r="S1967" s="140">
        <v>0</v>
      </c>
      <c r="T1967" s="140">
        <f>S1967*H1967</f>
        <v>0</v>
      </c>
      <c r="U1967" s="141" t="s">
        <v>19</v>
      </c>
      <c r="AR1967" s="142" t="s">
        <v>313</v>
      </c>
      <c r="AT1967" s="142" t="s">
        <v>836</v>
      </c>
      <c r="AU1967" s="142" t="s">
        <v>84</v>
      </c>
      <c r="AY1967" s="18" t="s">
        <v>172</v>
      </c>
      <c r="BE1967" s="143">
        <f>IF(N1967="základní",J1967,0)</f>
        <v>0</v>
      </c>
      <c r="BF1967" s="143">
        <f>IF(N1967="snížená",J1967,0)</f>
        <v>0</v>
      </c>
      <c r="BG1967" s="143">
        <f>IF(N1967="zákl. přenesená",J1967,0)</f>
        <v>0</v>
      </c>
      <c r="BH1967" s="143">
        <f>IF(N1967="sníž. přenesená",J1967,0)</f>
        <v>0</v>
      </c>
      <c r="BI1967" s="143">
        <f>IF(N1967="nulová",J1967,0)</f>
        <v>0</v>
      </c>
      <c r="BJ1967" s="18" t="s">
        <v>82</v>
      </c>
      <c r="BK1967" s="143">
        <f>ROUND(I1967*H1967,2)</f>
        <v>0</v>
      </c>
      <c r="BL1967" s="18" t="s">
        <v>220</v>
      </c>
      <c r="BM1967" s="142" t="s">
        <v>2566</v>
      </c>
    </row>
    <row r="1968" spans="2:65" s="1" customFormat="1">
      <c r="B1968" s="33"/>
      <c r="D1968" s="149" t="s">
        <v>943</v>
      </c>
      <c r="F1968" s="189" t="s">
        <v>2567</v>
      </c>
      <c r="I1968" s="146"/>
      <c r="L1968" s="33"/>
      <c r="M1968" s="147"/>
      <c r="U1968" s="54"/>
      <c r="AT1968" s="18" t="s">
        <v>943</v>
      </c>
      <c r="AU1968" s="18" t="s">
        <v>84</v>
      </c>
    </row>
    <row r="1969" spans="2:65" s="13" customFormat="1">
      <c r="B1969" s="155"/>
      <c r="D1969" s="149" t="s">
        <v>182</v>
      </c>
      <c r="E1969" s="156" t="s">
        <v>19</v>
      </c>
      <c r="F1969" s="157" t="s">
        <v>2568</v>
      </c>
      <c r="H1969" s="158">
        <v>8.64</v>
      </c>
      <c r="I1969" s="159"/>
      <c r="L1969" s="155"/>
      <c r="M1969" s="160"/>
      <c r="U1969" s="161"/>
      <c r="AT1969" s="156" t="s">
        <v>182</v>
      </c>
      <c r="AU1969" s="156" t="s">
        <v>84</v>
      </c>
      <c r="AV1969" s="13" t="s">
        <v>84</v>
      </c>
      <c r="AW1969" s="13" t="s">
        <v>37</v>
      </c>
      <c r="AX1969" s="13" t="s">
        <v>75</v>
      </c>
      <c r="AY1969" s="156" t="s">
        <v>172</v>
      </c>
    </row>
    <row r="1970" spans="2:65" s="14" customFormat="1">
      <c r="B1970" s="162"/>
      <c r="D1970" s="149" t="s">
        <v>182</v>
      </c>
      <c r="E1970" s="163" t="s">
        <v>19</v>
      </c>
      <c r="F1970" s="164" t="s">
        <v>185</v>
      </c>
      <c r="H1970" s="165">
        <v>8.64</v>
      </c>
      <c r="I1970" s="166"/>
      <c r="L1970" s="162"/>
      <c r="M1970" s="167"/>
      <c r="U1970" s="168"/>
      <c r="AT1970" s="163" t="s">
        <v>182</v>
      </c>
      <c r="AU1970" s="163" t="s">
        <v>84</v>
      </c>
      <c r="AV1970" s="14" t="s">
        <v>179</v>
      </c>
      <c r="AW1970" s="14" t="s">
        <v>37</v>
      </c>
      <c r="AX1970" s="14" t="s">
        <v>82</v>
      </c>
      <c r="AY1970" s="163" t="s">
        <v>172</v>
      </c>
    </row>
    <row r="1971" spans="2:65" s="1" customFormat="1" ht="16.5" customHeight="1">
      <c r="B1971" s="33"/>
      <c r="C1971" s="179" t="s">
        <v>1743</v>
      </c>
      <c r="D1971" s="179" t="s">
        <v>836</v>
      </c>
      <c r="E1971" s="180" t="s">
        <v>2569</v>
      </c>
      <c r="F1971" s="181" t="s">
        <v>2570</v>
      </c>
      <c r="G1971" s="182" t="s">
        <v>177</v>
      </c>
      <c r="H1971" s="183">
        <v>11.6</v>
      </c>
      <c r="I1971" s="184"/>
      <c r="J1971" s="185">
        <f>ROUND(I1971*H1971,2)</f>
        <v>0</v>
      </c>
      <c r="K1971" s="181" t="s">
        <v>19</v>
      </c>
      <c r="L1971" s="186"/>
      <c r="M1971" s="187" t="s">
        <v>19</v>
      </c>
      <c r="N1971" s="188" t="s">
        <v>46</v>
      </c>
      <c r="P1971" s="140">
        <f>O1971*H1971</f>
        <v>0</v>
      </c>
      <c r="Q1971" s="140">
        <v>0</v>
      </c>
      <c r="R1971" s="140">
        <f>Q1971*H1971</f>
        <v>0</v>
      </c>
      <c r="S1971" s="140">
        <v>0</v>
      </c>
      <c r="T1971" s="140">
        <f>S1971*H1971</f>
        <v>0</v>
      </c>
      <c r="U1971" s="141" t="s">
        <v>19</v>
      </c>
      <c r="AR1971" s="142" t="s">
        <v>313</v>
      </c>
      <c r="AT1971" s="142" t="s">
        <v>836</v>
      </c>
      <c r="AU1971" s="142" t="s">
        <v>84</v>
      </c>
      <c r="AY1971" s="18" t="s">
        <v>172</v>
      </c>
      <c r="BE1971" s="143">
        <f>IF(N1971="základní",J1971,0)</f>
        <v>0</v>
      </c>
      <c r="BF1971" s="143">
        <f>IF(N1971="snížená",J1971,0)</f>
        <v>0</v>
      </c>
      <c r="BG1971" s="143">
        <f>IF(N1971="zákl. přenesená",J1971,0)</f>
        <v>0</v>
      </c>
      <c r="BH1971" s="143">
        <f>IF(N1971="sníž. přenesená",J1971,0)</f>
        <v>0</v>
      </c>
      <c r="BI1971" s="143">
        <f>IF(N1971="nulová",J1971,0)</f>
        <v>0</v>
      </c>
      <c r="BJ1971" s="18" t="s">
        <v>82</v>
      </c>
      <c r="BK1971" s="143">
        <f>ROUND(I1971*H1971,2)</f>
        <v>0</v>
      </c>
      <c r="BL1971" s="18" t="s">
        <v>220</v>
      </c>
      <c r="BM1971" s="142" t="s">
        <v>2571</v>
      </c>
    </row>
    <row r="1972" spans="2:65" s="1" customFormat="1">
      <c r="B1972" s="33"/>
      <c r="D1972" s="149" t="s">
        <v>943</v>
      </c>
      <c r="F1972" s="189" t="s">
        <v>2572</v>
      </c>
      <c r="I1972" s="146"/>
      <c r="L1972" s="33"/>
      <c r="M1972" s="147"/>
      <c r="U1972" s="54"/>
      <c r="AT1972" s="18" t="s">
        <v>943</v>
      </c>
      <c r="AU1972" s="18" t="s">
        <v>84</v>
      </c>
    </row>
    <row r="1973" spans="2:65" s="13" customFormat="1">
      <c r="B1973" s="155"/>
      <c r="D1973" s="149" t="s">
        <v>182</v>
      </c>
      <c r="E1973" s="156" t="s">
        <v>19</v>
      </c>
      <c r="F1973" s="157" t="s">
        <v>2573</v>
      </c>
      <c r="H1973" s="158">
        <v>11.6</v>
      </c>
      <c r="I1973" s="159"/>
      <c r="L1973" s="155"/>
      <c r="M1973" s="160"/>
      <c r="U1973" s="161"/>
      <c r="AT1973" s="156" t="s">
        <v>182</v>
      </c>
      <c r="AU1973" s="156" t="s">
        <v>84</v>
      </c>
      <c r="AV1973" s="13" t="s">
        <v>84</v>
      </c>
      <c r="AW1973" s="13" t="s">
        <v>37</v>
      </c>
      <c r="AX1973" s="13" t="s">
        <v>75</v>
      </c>
      <c r="AY1973" s="156" t="s">
        <v>172</v>
      </c>
    </row>
    <row r="1974" spans="2:65" s="14" customFormat="1">
      <c r="B1974" s="162"/>
      <c r="D1974" s="149" t="s">
        <v>182</v>
      </c>
      <c r="E1974" s="163" t="s">
        <v>19</v>
      </c>
      <c r="F1974" s="164" t="s">
        <v>185</v>
      </c>
      <c r="H1974" s="165">
        <v>11.6</v>
      </c>
      <c r="I1974" s="166"/>
      <c r="L1974" s="162"/>
      <c r="M1974" s="167"/>
      <c r="U1974" s="168"/>
      <c r="AT1974" s="163" t="s">
        <v>182</v>
      </c>
      <c r="AU1974" s="163" t="s">
        <v>84</v>
      </c>
      <c r="AV1974" s="14" t="s">
        <v>179</v>
      </c>
      <c r="AW1974" s="14" t="s">
        <v>37</v>
      </c>
      <c r="AX1974" s="14" t="s">
        <v>82</v>
      </c>
      <c r="AY1974" s="163" t="s">
        <v>172</v>
      </c>
    </row>
    <row r="1975" spans="2:65" s="1" customFormat="1" ht="16.5" customHeight="1">
      <c r="B1975" s="33"/>
      <c r="C1975" s="179" t="s">
        <v>2574</v>
      </c>
      <c r="D1975" s="179" t="s">
        <v>836</v>
      </c>
      <c r="E1975" s="180" t="s">
        <v>2575</v>
      </c>
      <c r="F1975" s="181" t="s">
        <v>2576</v>
      </c>
      <c r="G1975" s="182" t="s">
        <v>177</v>
      </c>
      <c r="H1975" s="183">
        <v>8.64</v>
      </c>
      <c r="I1975" s="184"/>
      <c r="J1975" s="185">
        <f>ROUND(I1975*H1975,2)</f>
        <v>0</v>
      </c>
      <c r="K1975" s="181" t="s">
        <v>19</v>
      </c>
      <c r="L1975" s="186"/>
      <c r="M1975" s="187" t="s">
        <v>19</v>
      </c>
      <c r="N1975" s="188" t="s">
        <v>46</v>
      </c>
      <c r="P1975" s="140">
        <f>O1975*H1975</f>
        <v>0</v>
      </c>
      <c r="Q1975" s="140">
        <v>0</v>
      </c>
      <c r="R1975" s="140">
        <f>Q1975*H1975</f>
        <v>0</v>
      </c>
      <c r="S1975" s="140">
        <v>0</v>
      </c>
      <c r="T1975" s="140">
        <f>S1975*H1975</f>
        <v>0</v>
      </c>
      <c r="U1975" s="141" t="s">
        <v>19</v>
      </c>
      <c r="AR1975" s="142" t="s">
        <v>313</v>
      </c>
      <c r="AT1975" s="142" t="s">
        <v>836</v>
      </c>
      <c r="AU1975" s="142" t="s">
        <v>84</v>
      </c>
      <c r="AY1975" s="18" t="s">
        <v>172</v>
      </c>
      <c r="BE1975" s="143">
        <f>IF(N1975="základní",J1975,0)</f>
        <v>0</v>
      </c>
      <c r="BF1975" s="143">
        <f>IF(N1975="snížená",J1975,0)</f>
        <v>0</v>
      </c>
      <c r="BG1975" s="143">
        <f>IF(N1975="zákl. přenesená",J1975,0)</f>
        <v>0</v>
      </c>
      <c r="BH1975" s="143">
        <f>IF(N1975="sníž. přenesená",J1975,0)</f>
        <v>0</v>
      </c>
      <c r="BI1975" s="143">
        <f>IF(N1975="nulová",J1975,0)</f>
        <v>0</v>
      </c>
      <c r="BJ1975" s="18" t="s">
        <v>82</v>
      </c>
      <c r="BK1975" s="143">
        <f>ROUND(I1975*H1975,2)</f>
        <v>0</v>
      </c>
      <c r="BL1975" s="18" t="s">
        <v>220</v>
      </c>
      <c r="BM1975" s="142" t="s">
        <v>2577</v>
      </c>
    </row>
    <row r="1976" spans="2:65" s="1" customFormat="1">
      <c r="B1976" s="33"/>
      <c r="D1976" s="149" t="s">
        <v>943</v>
      </c>
      <c r="F1976" s="189" t="s">
        <v>2578</v>
      </c>
      <c r="I1976" s="146"/>
      <c r="L1976" s="33"/>
      <c r="M1976" s="147"/>
      <c r="U1976" s="54"/>
      <c r="AT1976" s="18" t="s">
        <v>943</v>
      </c>
      <c r="AU1976" s="18" t="s">
        <v>84</v>
      </c>
    </row>
    <row r="1977" spans="2:65" s="13" customFormat="1">
      <c r="B1977" s="155"/>
      <c r="D1977" s="149" t="s">
        <v>182</v>
      </c>
      <c r="E1977" s="156" t="s">
        <v>19</v>
      </c>
      <c r="F1977" s="157" t="s">
        <v>2568</v>
      </c>
      <c r="H1977" s="158">
        <v>8.64</v>
      </c>
      <c r="I1977" s="159"/>
      <c r="L1977" s="155"/>
      <c r="M1977" s="160"/>
      <c r="U1977" s="161"/>
      <c r="AT1977" s="156" t="s">
        <v>182</v>
      </c>
      <c r="AU1977" s="156" t="s">
        <v>84</v>
      </c>
      <c r="AV1977" s="13" t="s">
        <v>84</v>
      </c>
      <c r="AW1977" s="13" t="s">
        <v>37</v>
      </c>
      <c r="AX1977" s="13" t="s">
        <v>75</v>
      </c>
      <c r="AY1977" s="156" t="s">
        <v>172</v>
      </c>
    </row>
    <row r="1978" spans="2:65" s="14" customFormat="1">
      <c r="B1978" s="162"/>
      <c r="D1978" s="149" t="s">
        <v>182</v>
      </c>
      <c r="E1978" s="163" t="s">
        <v>19</v>
      </c>
      <c r="F1978" s="164" t="s">
        <v>185</v>
      </c>
      <c r="H1978" s="165">
        <v>8.64</v>
      </c>
      <c r="I1978" s="166"/>
      <c r="L1978" s="162"/>
      <c r="M1978" s="167"/>
      <c r="U1978" s="168"/>
      <c r="AT1978" s="163" t="s">
        <v>182</v>
      </c>
      <c r="AU1978" s="163" t="s">
        <v>84</v>
      </c>
      <c r="AV1978" s="14" t="s">
        <v>179</v>
      </c>
      <c r="AW1978" s="14" t="s">
        <v>37</v>
      </c>
      <c r="AX1978" s="14" t="s">
        <v>82</v>
      </c>
      <c r="AY1978" s="163" t="s">
        <v>172</v>
      </c>
    </row>
    <row r="1979" spans="2:65" s="1" customFormat="1" ht="16.5" customHeight="1">
      <c r="B1979" s="33"/>
      <c r="C1979" s="179" t="s">
        <v>1752</v>
      </c>
      <c r="D1979" s="179" t="s">
        <v>836</v>
      </c>
      <c r="E1979" s="180" t="s">
        <v>2579</v>
      </c>
      <c r="F1979" s="181" t="s">
        <v>2580</v>
      </c>
      <c r="G1979" s="182" t="s">
        <v>177</v>
      </c>
      <c r="H1979" s="183">
        <v>8.64</v>
      </c>
      <c r="I1979" s="184"/>
      <c r="J1979" s="185">
        <f>ROUND(I1979*H1979,2)</f>
        <v>0</v>
      </c>
      <c r="K1979" s="181" t="s">
        <v>19</v>
      </c>
      <c r="L1979" s="186"/>
      <c r="M1979" s="187" t="s">
        <v>19</v>
      </c>
      <c r="N1979" s="188" t="s">
        <v>46</v>
      </c>
      <c r="P1979" s="140">
        <f>O1979*H1979</f>
        <v>0</v>
      </c>
      <c r="Q1979" s="140">
        <v>0</v>
      </c>
      <c r="R1979" s="140">
        <f>Q1979*H1979</f>
        <v>0</v>
      </c>
      <c r="S1979" s="140">
        <v>0</v>
      </c>
      <c r="T1979" s="140">
        <f>S1979*H1979</f>
        <v>0</v>
      </c>
      <c r="U1979" s="141" t="s">
        <v>19</v>
      </c>
      <c r="AR1979" s="142" t="s">
        <v>313</v>
      </c>
      <c r="AT1979" s="142" t="s">
        <v>836</v>
      </c>
      <c r="AU1979" s="142" t="s">
        <v>84</v>
      </c>
      <c r="AY1979" s="18" t="s">
        <v>172</v>
      </c>
      <c r="BE1979" s="143">
        <f>IF(N1979="základní",J1979,0)</f>
        <v>0</v>
      </c>
      <c r="BF1979" s="143">
        <f>IF(N1979="snížená",J1979,0)</f>
        <v>0</v>
      </c>
      <c r="BG1979" s="143">
        <f>IF(N1979="zákl. přenesená",J1979,0)</f>
        <v>0</v>
      </c>
      <c r="BH1979" s="143">
        <f>IF(N1979="sníž. přenesená",J1979,0)</f>
        <v>0</v>
      </c>
      <c r="BI1979" s="143">
        <f>IF(N1979="nulová",J1979,0)</f>
        <v>0</v>
      </c>
      <c r="BJ1979" s="18" t="s">
        <v>82</v>
      </c>
      <c r="BK1979" s="143">
        <f>ROUND(I1979*H1979,2)</f>
        <v>0</v>
      </c>
      <c r="BL1979" s="18" t="s">
        <v>220</v>
      </c>
      <c r="BM1979" s="142" t="s">
        <v>2581</v>
      </c>
    </row>
    <row r="1980" spans="2:65" s="1" customFormat="1">
      <c r="B1980" s="33"/>
      <c r="D1980" s="149" t="s">
        <v>943</v>
      </c>
      <c r="F1980" s="189" t="s">
        <v>2582</v>
      </c>
      <c r="I1980" s="146"/>
      <c r="L1980" s="33"/>
      <c r="M1980" s="147"/>
      <c r="U1980" s="54"/>
      <c r="AT1980" s="18" t="s">
        <v>943</v>
      </c>
      <c r="AU1980" s="18" t="s">
        <v>84</v>
      </c>
    </row>
    <row r="1981" spans="2:65" s="13" customFormat="1">
      <c r="B1981" s="155"/>
      <c r="D1981" s="149" t="s">
        <v>182</v>
      </c>
      <c r="E1981" s="156" t="s">
        <v>19</v>
      </c>
      <c r="F1981" s="157" t="s">
        <v>2568</v>
      </c>
      <c r="H1981" s="158">
        <v>8.64</v>
      </c>
      <c r="I1981" s="159"/>
      <c r="L1981" s="155"/>
      <c r="M1981" s="160"/>
      <c r="U1981" s="161"/>
      <c r="AT1981" s="156" t="s">
        <v>182</v>
      </c>
      <c r="AU1981" s="156" t="s">
        <v>84</v>
      </c>
      <c r="AV1981" s="13" t="s">
        <v>84</v>
      </c>
      <c r="AW1981" s="13" t="s">
        <v>37</v>
      </c>
      <c r="AX1981" s="13" t="s">
        <v>75</v>
      </c>
      <c r="AY1981" s="156" t="s">
        <v>172</v>
      </c>
    </row>
    <row r="1982" spans="2:65" s="14" customFormat="1">
      <c r="B1982" s="162"/>
      <c r="D1982" s="149" t="s">
        <v>182</v>
      </c>
      <c r="E1982" s="163" t="s">
        <v>19</v>
      </c>
      <c r="F1982" s="164" t="s">
        <v>185</v>
      </c>
      <c r="H1982" s="165">
        <v>8.64</v>
      </c>
      <c r="I1982" s="166"/>
      <c r="L1982" s="162"/>
      <c r="M1982" s="167"/>
      <c r="U1982" s="168"/>
      <c r="AT1982" s="163" t="s">
        <v>182</v>
      </c>
      <c r="AU1982" s="163" t="s">
        <v>84</v>
      </c>
      <c r="AV1982" s="14" t="s">
        <v>179</v>
      </c>
      <c r="AW1982" s="14" t="s">
        <v>37</v>
      </c>
      <c r="AX1982" s="14" t="s">
        <v>82</v>
      </c>
      <c r="AY1982" s="163" t="s">
        <v>172</v>
      </c>
    </row>
    <row r="1983" spans="2:65" s="1" customFormat="1" ht="16.5" customHeight="1">
      <c r="B1983" s="33"/>
      <c r="C1983" s="179" t="s">
        <v>2583</v>
      </c>
      <c r="D1983" s="179" t="s">
        <v>836</v>
      </c>
      <c r="E1983" s="180" t="s">
        <v>2584</v>
      </c>
      <c r="F1983" s="181" t="s">
        <v>2585</v>
      </c>
      <c r="G1983" s="182" t="s">
        <v>177</v>
      </c>
      <c r="H1983" s="183">
        <v>5.13</v>
      </c>
      <c r="I1983" s="184"/>
      <c r="J1983" s="185">
        <f>ROUND(I1983*H1983,2)</f>
        <v>0</v>
      </c>
      <c r="K1983" s="181" t="s">
        <v>19</v>
      </c>
      <c r="L1983" s="186"/>
      <c r="M1983" s="187" t="s">
        <v>19</v>
      </c>
      <c r="N1983" s="188" t="s">
        <v>46</v>
      </c>
      <c r="P1983" s="140">
        <f>O1983*H1983</f>
        <v>0</v>
      </c>
      <c r="Q1983" s="140">
        <v>0</v>
      </c>
      <c r="R1983" s="140">
        <f>Q1983*H1983</f>
        <v>0</v>
      </c>
      <c r="S1983" s="140">
        <v>0</v>
      </c>
      <c r="T1983" s="140">
        <f>S1983*H1983</f>
        <v>0</v>
      </c>
      <c r="U1983" s="141" t="s">
        <v>19</v>
      </c>
      <c r="AR1983" s="142" t="s">
        <v>313</v>
      </c>
      <c r="AT1983" s="142" t="s">
        <v>836</v>
      </c>
      <c r="AU1983" s="142" t="s">
        <v>84</v>
      </c>
      <c r="AY1983" s="18" t="s">
        <v>172</v>
      </c>
      <c r="BE1983" s="143">
        <f>IF(N1983="základní",J1983,0)</f>
        <v>0</v>
      </c>
      <c r="BF1983" s="143">
        <f>IF(N1983="snížená",J1983,0)</f>
        <v>0</v>
      </c>
      <c r="BG1983" s="143">
        <f>IF(N1983="zákl. přenesená",J1983,0)</f>
        <v>0</v>
      </c>
      <c r="BH1983" s="143">
        <f>IF(N1983="sníž. přenesená",J1983,0)</f>
        <v>0</v>
      </c>
      <c r="BI1983" s="143">
        <f>IF(N1983="nulová",J1983,0)</f>
        <v>0</v>
      </c>
      <c r="BJ1983" s="18" t="s">
        <v>82</v>
      </c>
      <c r="BK1983" s="143">
        <f>ROUND(I1983*H1983,2)</f>
        <v>0</v>
      </c>
      <c r="BL1983" s="18" t="s">
        <v>220</v>
      </c>
      <c r="BM1983" s="142" t="s">
        <v>2586</v>
      </c>
    </row>
    <row r="1984" spans="2:65" s="1" customFormat="1">
      <c r="B1984" s="33"/>
      <c r="D1984" s="149" t="s">
        <v>943</v>
      </c>
      <c r="F1984" s="189" t="s">
        <v>2587</v>
      </c>
      <c r="I1984" s="146"/>
      <c r="L1984" s="33"/>
      <c r="M1984" s="147"/>
      <c r="U1984" s="54"/>
      <c r="AT1984" s="18" t="s">
        <v>943</v>
      </c>
      <c r="AU1984" s="18" t="s">
        <v>84</v>
      </c>
    </row>
    <row r="1985" spans="2:65" s="13" customFormat="1">
      <c r="B1985" s="155"/>
      <c r="D1985" s="149" t="s">
        <v>182</v>
      </c>
      <c r="E1985" s="156" t="s">
        <v>19</v>
      </c>
      <c r="F1985" s="157" t="s">
        <v>2588</v>
      </c>
      <c r="H1985" s="158">
        <v>5.13</v>
      </c>
      <c r="I1985" s="159"/>
      <c r="L1985" s="155"/>
      <c r="M1985" s="160"/>
      <c r="U1985" s="161"/>
      <c r="AT1985" s="156" t="s">
        <v>182</v>
      </c>
      <c r="AU1985" s="156" t="s">
        <v>84</v>
      </c>
      <c r="AV1985" s="13" t="s">
        <v>84</v>
      </c>
      <c r="AW1985" s="13" t="s">
        <v>37</v>
      </c>
      <c r="AX1985" s="13" t="s">
        <v>75</v>
      </c>
      <c r="AY1985" s="156" t="s">
        <v>172</v>
      </c>
    </row>
    <row r="1986" spans="2:65" s="14" customFormat="1">
      <c r="B1986" s="162"/>
      <c r="D1986" s="149" t="s">
        <v>182</v>
      </c>
      <c r="E1986" s="163" t="s">
        <v>19</v>
      </c>
      <c r="F1986" s="164" t="s">
        <v>185</v>
      </c>
      <c r="H1986" s="165">
        <v>5.13</v>
      </c>
      <c r="I1986" s="166"/>
      <c r="L1986" s="162"/>
      <c r="M1986" s="167"/>
      <c r="U1986" s="168"/>
      <c r="AT1986" s="163" t="s">
        <v>182</v>
      </c>
      <c r="AU1986" s="163" t="s">
        <v>84</v>
      </c>
      <c r="AV1986" s="14" t="s">
        <v>179</v>
      </c>
      <c r="AW1986" s="14" t="s">
        <v>37</v>
      </c>
      <c r="AX1986" s="14" t="s">
        <v>82</v>
      </c>
      <c r="AY1986" s="163" t="s">
        <v>172</v>
      </c>
    </row>
    <row r="1987" spans="2:65" s="1" customFormat="1" ht="16.5" customHeight="1">
      <c r="B1987" s="33"/>
      <c r="C1987" s="179" t="s">
        <v>1756</v>
      </c>
      <c r="D1987" s="179" t="s">
        <v>836</v>
      </c>
      <c r="E1987" s="180" t="s">
        <v>2589</v>
      </c>
      <c r="F1987" s="181" t="s">
        <v>2590</v>
      </c>
      <c r="G1987" s="182" t="s">
        <v>177</v>
      </c>
      <c r="H1987" s="183">
        <v>8.9600000000000009</v>
      </c>
      <c r="I1987" s="184"/>
      <c r="J1987" s="185">
        <f>ROUND(I1987*H1987,2)</f>
        <v>0</v>
      </c>
      <c r="K1987" s="181" t="s">
        <v>19</v>
      </c>
      <c r="L1987" s="186"/>
      <c r="M1987" s="187" t="s">
        <v>19</v>
      </c>
      <c r="N1987" s="188" t="s">
        <v>46</v>
      </c>
      <c r="P1987" s="140">
        <f>O1987*H1987</f>
        <v>0</v>
      </c>
      <c r="Q1987" s="140">
        <v>0</v>
      </c>
      <c r="R1987" s="140">
        <f>Q1987*H1987</f>
        <v>0</v>
      </c>
      <c r="S1987" s="140">
        <v>0</v>
      </c>
      <c r="T1987" s="140">
        <f>S1987*H1987</f>
        <v>0</v>
      </c>
      <c r="U1987" s="141" t="s">
        <v>19</v>
      </c>
      <c r="AR1987" s="142" t="s">
        <v>313</v>
      </c>
      <c r="AT1987" s="142" t="s">
        <v>836</v>
      </c>
      <c r="AU1987" s="142" t="s">
        <v>84</v>
      </c>
      <c r="AY1987" s="18" t="s">
        <v>172</v>
      </c>
      <c r="BE1987" s="143">
        <f>IF(N1987="základní",J1987,0)</f>
        <v>0</v>
      </c>
      <c r="BF1987" s="143">
        <f>IF(N1987="snížená",J1987,0)</f>
        <v>0</v>
      </c>
      <c r="BG1987" s="143">
        <f>IF(N1987="zákl. přenesená",J1987,0)</f>
        <v>0</v>
      </c>
      <c r="BH1987" s="143">
        <f>IF(N1987="sníž. přenesená",J1987,0)</f>
        <v>0</v>
      </c>
      <c r="BI1987" s="143">
        <f>IF(N1987="nulová",J1987,0)</f>
        <v>0</v>
      </c>
      <c r="BJ1987" s="18" t="s">
        <v>82</v>
      </c>
      <c r="BK1987" s="143">
        <f>ROUND(I1987*H1987,2)</f>
        <v>0</v>
      </c>
      <c r="BL1987" s="18" t="s">
        <v>220</v>
      </c>
      <c r="BM1987" s="142" t="s">
        <v>2591</v>
      </c>
    </row>
    <row r="1988" spans="2:65" s="1" customFormat="1">
      <c r="B1988" s="33"/>
      <c r="D1988" s="149" t="s">
        <v>943</v>
      </c>
      <c r="F1988" s="189" t="s">
        <v>2592</v>
      </c>
      <c r="I1988" s="146"/>
      <c r="L1988" s="33"/>
      <c r="M1988" s="147"/>
      <c r="U1988" s="54"/>
      <c r="AT1988" s="18" t="s">
        <v>943</v>
      </c>
      <c r="AU1988" s="18" t="s">
        <v>84</v>
      </c>
    </row>
    <row r="1989" spans="2:65" s="13" customFormat="1">
      <c r="B1989" s="155"/>
      <c r="D1989" s="149" t="s">
        <v>182</v>
      </c>
      <c r="E1989" s="156" t="s">
        <v>19</v>
      </c>
      <c r="F1989" s="157" t="s">
        <v>2593</v>
      </c>
      <c r="H1989" s="158">
        <v>8.9600000000000009</v>
      </c>
      <c r="I1989" s="159"/>
      <c r="L1989" s="155"/>
      <c r="M1989" s="160"/>
      <c r="U1989" s="161"/>
      <c r="AT1989" s="156" t="s">
        <v>182</v>
      </c>
      <c r="AU1989" s="156" t="s">
        <v>84</v>
      </c>
      <c r="AV1989" s="13" t="s">
        <v>84</v>
      </c>
      <c r="AW1989" s="13" t="s">
        <v>37</v>
      </c>
      <c r="AX1989" s="13" t="s">
        <v>75</v>
      </c>
      <c r="AY1989" s="156" t="s">
        <v>172</v>
      </c>
    </row>
    <row r="1990" spans="2:65" s="14" customFormat="1">
      <c r="B1990" s="162"/>
      <c r="D1990" s="149" t="s">
        <v>182</v>
      </c>
      <c r="E1990" s="163" t="s">
        <v>19</v>
      </c>
      <c r="F1990" s="164" t="s">
        <v>185</v>
      </c>
      <c r="H1990" s="165">
        <v>8.9600000000000009</v>
      </c>
      <c r="I1990" s="166"/>
      <c r="L1990" s="162"/>
      <c r="M1990" s="167"/>
      <c r="U1990" s="168"/>
      <c r="AT1990" s="163" t="s">
        <v>182</v>
      </c>
      <c r="AU1990" s="163" t="s">
        <v>84</v>
      </c>
      <c r="AV1990" s="14" t="s">
        <v>179</v>
      </c>
      <c r="AW1990" s="14" t="s">
        <v>37</v>
      </c>
      <c r="AX1990" s="14" t="s">
        <v>82</v>
      </c>
      <c r="AY1990" s="163" t="s">
        <v>172</v>
      </c>
    </row>
    <row r="1991" spans="2:65" s="1" customFormat="1" ht="16.5" customHeight="1">
      <c r="B1991" s="33"/>
      <c r="C1991" s="179" t="s">
        <v>2594</v>
      </c>
      <c r="D1991" s="179" t="s">
        <v>836</v>
      </c>
      <c r="E1991" s="180" t="s">
        <v>2595</v>
      </c>
      <c r="F1991" s="181" t="s">
        <v>2596</v>
      </c>
      <c r="G1991" s="182" t="s">
        <v>177</v>
      </c>
      <c r="H1991" s="183">
        <v>8.9600000000000009</v>
      </c>
      <c r="I1991" s="184"/>
      <c r="J1991" s="185">
        <f>ROUND(I1991*H1991,2)</f>
        <v>0</v>
      </c>
      <c r="K1991" s="181" t="s">
        <v>19</v>
      </c>
      <c r="L1991" s="186"/>
      <c r="M1991" s="187" t="s">
        <v>19</v>
      </c>
      <c r="N1991" s="188" t="s">
        <v>46</v>
      </c>
      <c r="P1991" s="140">
        <f>O1991*H1991</f>
        <v>0</v>
      </c>
      <c r="Q1991" s="140">
        <v>0</v>
      </c>
      <c r="R1991" s="140">
        <f>Q1991*H1991</f>
        <v>0</v>
      </c>
      <c r="S1991" s="140">
        <v>0</v>
      </c>
      <c r="T1991" s="140">
        <f>S1991*H1991</f>
        <v>0</v>
      </c>
      <c r="U1991" s="141" t="s">
        <v>19</v>
      </c>
      <c r="AR1991" s="142" t="s">
        <v>313</v>
      </c>
      <c r="AT1991" s="142" t="s">
        <v>836</v>
      </c>
      <c r="AU1991" s="142" t="s">
        <v>84</v>
      </c>
      <c r="AY1991" s="18" t="s">
        <v>172</v>
      </c>
      <c r="BE1991" s="143">
        <f>IF(N1991="základní",J1991,0)</f>
        <v>0</v>
      </c>
      <c r="BF1991" s="143">
        <f>IF(N1991="snížená",J1991,0)</f>
        <v>0</v>
      </c>
      <c r="BG1991" s="143">
        <f>IF(N1991="zákl. přenesená",J1991,0)</f>
        <v>0</v>
      </c>
      <c r="BH1991" s="143">
        <f>IF(N1991="sníž. přenesená",J1991,0)</f>
        <v>0</v>
      </c>
      <c r="BI1991" s="143">
        <f>IF(N1991="nulová",J1991,0)</f>
        <v>0</v>
      </c>
      <c r="BJ1991" s="18" t="s">
        <v>82</v>
      </c>
      <c r="BK1991" s="143">
        <f>ROUND(I1991*H1991,2)</f>
        <v>0</v>
      </c>
      <c r="BL1991" s="18" t="s">
        <v>220</v>
      </c>
      <c r="BM1991" s="142" t="s">
        <v>2597</v>
      </c>
    </row>
    <row r="1992" spans="2:65" s="1" customFormat="1">
      <c r="B1992" s="33"/>
      <c r="D1992" s="149" t="s">
        <v>943</v>
      </c>
      <c r="F1992" s="189" t="s">
        <v>2598</v>
      </c>
      <c r="I1992" s="146"/>
      <c r="L1992" s="33"/>
      <c r="M1992" s="147"/>
      <c r="U1992" s="54"/>
      <c r="AT1992" s="18" t="s">
        <v>943</v>
      </c>
      <c r="AU1992" s="18" t="s">
        <v>84</v>
      </c>
    </row>
    <row r="1993" spans="2:65" s="13" customFormat="1">
      <c r="B1993" s="155"/>
      <c r="D1993" s="149" t="s">
        <v>182</v>
      </c>
      <c r="E1993" s="156" t="s">
        <v>19</v>
      </c>
      <c r="F1993" s="157" t="s">
        <v>2593</v>
      </c>
      <c r="H1993" s="158">
        <v>8.9600000000000009</v>
      </c>
      <c r="I1993" s="159"/>
      <c r="L1993" s="155"/>
      <c r="M1993" s="160"/>
      <c r="U1993" s="161"/>
      <c r="AT1993" s="156" t="s">
        <v>182</v>
      </c>
      <c r="AU1993" s="156" t="s">
        <v>84</v>
      </c>
      <c r="AV1993" s="13" t="s">
        <v>84</v>
      </c>
      <c r="AW1993" s="13" t="s">
        <v>37</v>
      </c>
      <c r="AX1993" s="13" t="s">
        <v>75</v>
      </c>
      <c r="AY1993" s="156" t="s">
        <v>172</v>
      </c>
    </row>
    <row r="1994" spans="2:65" s="14" customFormat="1">
      <c r="B1994" s="162"/>
      <c r="D1994" s="149" t="s">
        <v>182</v>
      </c>
      <c r="E1994" s="163" t="s">
        <v>19</v>
      </c>
      <c r="F1994" s="164" t="s">
        <v>185</v>
      </c>
      <c r="H1994" s="165">
        <v>8.9600000000000009</v>
      </c>
      <c r="I1994" s="166"/>
      <c r="L1994" s="162"/>
      <c r="M1994" s="167"/>
      <c r="U1994" s="168"/>
      <c r="AT1994" s="163" t="s">
        <v>182</v>
      </c>
      <c r="AU1994" s="163" t="s">
        <v>84</v>
      </c>
      <c r="AV1994" s="14" t="s">
        <v>179</v>
      </c>
      <c r="AW1994" s="14" t="s">
        <v>37</v>
      </c>
      <c r="AX1994" s="14" t="s">
        <v>82</v>
      </c>
      <c r="AY1994" s="163" t="s">
        <v>172</v>
      </c>
    </row>
    <row r="1995" spans="2:65" s="1" customFormat="1" ht="21.75" customHeight="1">
      <c r="B1995" s="33"/>
      <c r="C1995" s="131" t="s">
        <v>1760</v>
      </c>
      <c r="D1995" s="131" t="s">
        <v>174</v>
      </c>
      <c r="E1995" s="132" t="s">
        <v>2599</v>
      </c>
      <c r="F1995" s="133" t="s">
        <v>2600</v>
      </c>
      <c r="G1995" s="134" t="s">
        <v>460</v>
      </c>
      <c r="H1995" s="135">
        <v>4</v>
      </c>
      <c r="I1995" s="136"/>
      <c r="J1995" s="137">
        <f>ROUND(I1995*H1995,2)</f>
        <v>0</v>
      </c>
      <c r="K1995" s="133" t="s">
        <v>2601</v>
      </c>
      <c r="L1995" s="33"/>
      <c r="M1995" s="138" t="s">
        <v>19</v>
      </c>
      <c r="N1995" s="139" t="s">
        <v>46</v>
      </c>
      <c r="P1995" s="140">
        <f>O1995*H1995</f>
        <v>0</v>
      </c>
      <c r="Q1995" s="140">
        <v>0</v>
      </c>
      <c r="R1995" s="140">
        <f>Q1995*H1995</f>
        <v>0</v>
      </c>
      <c r="S1995" s="140">
        <v>0</v>
      </c>
      <c r="T1995" s="140">
        <f>S1995*H1995</f>
        <v>0</v>
      </c>
      <c r="U1995" s="141" t="s">
        <v>19</v>
      </c>
      <c r="AR1995" s="142" t="s">
        <v>220</v>
      </c>
      <c r="AT1995" s="142" t="s">
        <v>174</v>
      </c>
      <c r="AU1995" s="142" t="s">
        <v>84</v>
      </c>
      <c r="AY1995" s="18" t="s">
        <v>172</v>
      </c>
      <c r="BE1995" s="143">
        <f>IF(N1995="základní",J1995,0)</f>
        <v>0</v>
      </c>
      <c r="BF1995" s="143">
        <f>IF(N1995="snížená",J1995,0)</f>
        <v>0</v>
      </c>
      <c r="BG1995" s="143">
        <f>IF(N1995="zákl. přenesená",J1995,0)</f>
        <v>0</v>
      </c>
      <c r="BH1995" s="143">
        <f>IF(N1995="sníž. přenesená",J1995,0)</f>
        <v>0</v>
      </c>
      <c r="BI1995" s="143">
        <f>IF(N1995="nulová",J1995,0)</f>
        <v>0</v>
      </c>
      <c r="BJ1995" s="18" t="s">
        <v>82</v>
      </c>
      <c r="BK1995" s="143">
        <f>ROUND(I1995*H1995,2)</f>
        <v>0</v>
      </c>
      <c r="BL1995" s="18" t="s">
        <v>220</v>
      </c>
      <c r="BM1995" s="142" t="s">
        <v>2602</v>
      </c>
    </row>
    <row r="1996" spans="2:65" s="1" customFormat="1">
      <c r="B1996" s="33"/>
      <c r="D1996" s="144" t="s">
        <v>180</v>
      </c>
      <c r="F1996" s="145" t="s">
        <v>2603</v>
      </c>
      <c r="I1996" s="146"/>
      <c r="L1996" s="33"/>
      <c r="M1996" s="147"/>
      <c r="U1996" s="54"/>
      <c r="AT1996" s="18" t="s">
        <v>180</v>
      </c>
      <c r="AU1996" s="18" t="s">
        <v>84</v>
      </c>
    </row>
    <row r="1997" spans="2:65" s="12" customFormat="1">
      <c r="B1997" s="148"/>
      <c r="D1997" s="149" t="s">
        <v>182</v>
      </c>
      <c r="E1997" s="150" t="s">
        <v>19</v>
      </c>
      <c r="F1997" s="151" t="s">
        <v>2604</v>
      </c>
      <c r="H1997" s="150" t="s">
        <v>19</v>
      </c>
      <c r="I1997" s="152"/>
      <c r="L1997" s="148"/>
      <c r="M1997" s="153"/>
      <c r="U1997" s="154"/>
      <c r="AT1997" s="150" t="s">
        <v>182</v>
      </c>
      <c r="AU1997" s="150" t="s">
        <v>84</v>
      </c>
      <c r="AV1997" s="12" t="s">
        <v>82</v>
      </c>
      <c r="AW1997" s="12" t="s">
        <v>37</v>
      </c>
      <c r="AX1997" s="12" t="s">
        <v>75</v>
      </c>
      <c r="AY1997" s="150" t="s">
        <v>172</v>
      </c>
    </row>
    <row r="1998" spans="2:65" s="12" customFormat="1">
      <c r="B1998" s="148"/>
      <c r="D1998" s="149" t="s">
        <v>182</v>
      </c>
      <c r="E1998" s="150" t="s">
        <v>19</v>
      </c>
      <c r="F1998" s="151" t="s">
        <v>244</v>
      </c>
      <c r="H1998" s="150" t="s">
        <v>19</v>
      </c>
      <c r="I1998" s="152"/>
      <c r="L1998" s="148"/>
      <c r="M1998" s="153"/>
      <c r="U1998" s="154"/>
      <c r="AT1998" s="150" t="s">
        <v>182</v>
      </c>
      <c r="AU1998" s="150" t="s">
        <v>84</v>
      </c>
      <c r="AV1998" s="12" t="s">
        <v>82</v>
      </c>
      <c r="AW1998" s="12" t="s">
        <v>37</v>
      </c>
      <c r="AX1998" s="12" t="s">
        <v>75</v>
      </c>
      <c r="AY1998" s="150" t="s">
        <v>172</v>
      </c>
    </row>
    <row r="1999" spans="2:65" s="13" customFormat="1">
      <c r="B1999" s="155"/>
      <c r="D1999" s="149" t="s">
        <v>182</v>
      </c>
      <c r="E1999" s="156" t="s">
        <v>19</v>
      </c>
      <c r="F1999" s="157" t="s">
        <v>179</v>
      </c>
      <c r="H1999" s="158">
        <v>4</v>
      </c>
      <c r="I1999" s="159"/>
      <c r="L1999" s="155"/>
      <c r="M1999" s="160"/>
      <c r="U1999" s="161"/>
      <c r="AT1999" s="156" t="s">
        <v>182</v>
      </c>
      <c r="AU1999" s="156" t="s">
        <v>84</v>
      </c>
      <c r="AV1999" s="13" t="s">
        <v>84</v>
      </c>
      <c r="AW1999" s="13" t="s">
        <v>37</v>
      </c>
      <c r="AX1999" s="13" t="s">
        <v>75</v>
      </c>
      <c r="AY1999" s="156" t="s">
        <v>172</v>
      </c>
    </row>
    <row r="2000" spans="2:65" s="15" customFormat="1">
      <c r="B2000" s="169"/>
      <c r="D2000" s="149" t="s">
        <v>182</v>
      </c>
      <c r="E2000" s="170" t="s">
        <v>19</v>
      </c>
      <c r="F2000" s="171" t="s">
        <v>248</v>
      </c>
      <c r="H2000" s="172">
        <v>4</v>
      </c>
      <c r="I2000" s="173"/>
      <c r="L2000" s="169"/>
      <c r="M2000" s="174"/>
      <c r="U2000" s="175"/>
      <c r="AT2000" s="170" t="s">
        <v>182</v>
      </c>
      <c r="AU2000" s="170" t="s">
        <v>84</v>
      </c>
      <c r="AV2000" s="15" t="s">
        <v>92</v>
      </c>
      <c r="AW2000" s="15" t="s">
        <v>37</v>
      </c>
      <c r="AX2000" s="15" t="s">
        <v>75</v>
      </c>
      <c r="AY2000" s="170" t="s">
        <v>172</v>
      </c>
    </row>
    <row r="2001" spans="2:65" s="14" customFormat="1">
      <c r="B2001" s="162"/>
      <c r="D2001" s="149" t="s">
        <v>182</v>
      </c>
      <c r="E2001" s="163" t="s">
        <v>19</v>
      </c>
      <c r="F2001" s="164" t="s">
        <v>185</v>
      </c>
      <c r="H2001" s="165">
        <v>4</v>
      </c>
      <c r="I2001" s="166"/>
      <c r="L2001" s="162"/>
      <c r="M2001" s="167"/>
      <c r="U2001" s="168"/>
      <c r="AT2001" s="163" t="s">
        <v>182</v>
      </c>
      <c r="AU2001" s="163" t="s">
        <v>84</v>
      </c>
      <c r="AV2001" s="14" t="s">
        <v>179</v>
      </c>
      <c r="AW2001" s="14" t="s">
        <v>37</v>
      </c>
      <c r="AX2001" s="14" t="s">
        <v>82</v>
      </c>
      <c r="AY2001" s="163" t="s">
        <v>172</v>
      </c>
    </row>
    <row r="2002" spans="2:65" s="1" customFormat="1" ht="16.5" customHeight="1">
      <c r="B2002" s="33"/>
      <c r="C2002" s="179" t="s">
        <v>2605</v>
      </c>
      <c r="D2002" s="179" t="s">
        <v>836</v>
      </c>
      <c r="E2002" s="180" t="s">
        <v>2606</v>
      </c>
      <c r="F2002" s="181" t="s">
        <v>2607</v>
      </c>
      <c r="G2002" s="182" t="s">
        <v>460</v>
      </c>
      <c r="H2002" s="183">
        <v>4</v>
      </c>
      <c r="I2002" s="184"/>
      <c r="J2002" s="185">
        <f>ROUND(I2002*H2002,2)</f>
        <v>0</v>
      </c>
      <c r="K2002" s="181" t="s">
        <v>178</v>
      </c>
      <c r="L2002" s="186"/>
      <c r="M2002" s="187" t="s">
        <v>19</v>
      </c>
      <c r="N2002" s="188" t="s">
        <v>46</v>
      </c>
      <c r="P2002" s="140">
        <f>O2002*H2002</f>
        <v>0</v>
      </c>
      <c r="Q2002" s="140">
        <v>0</v>
      </c>
      <c r="R2002" s="140">
        <f>Q2002*H2002</f>
        <v>0</v>
      </c>
      <c r="S2002" s="140">
        <v>0</v>
      </c>
      <c r="T2002" s="140">
        <f>S2002*H2002</f>
        <v>0</v>
      </c>
      <c r="U2002" s="141" t="s">
        <v>19</v>
      </c>
      <c r="AR2002" s="142" t="s">
        <v>313</v>
      </c>
      <c r="AT2002" s="142" t="s">
        <v>836</v>
      </c>
      <c r="AU2002" s="142" t="s">
        <v>84</v>
      </c>
      <c r="AY2002" s="18" t="s">
        <v>172</v>
      </c>
      <c r="BE2002" s="143">
        <f>IF(N2002="základní",J2002,0)</f>
        <v>0</v>
      </c>
      <c r="BF2002" s="143">
        <f>IF(N2002="snížená",J2002,0)</f>
        <v>0</v>
      </c>
      <c r="BG2002" s="143">
        <f>IF(N2002="zákl. přenesená",J2002,0)</f>
        <v>0</v>
      </c>
      <c r="BH2002" s="143">
        <f>IF(N2002="sníž. přenesená",J2002,0)</f>
        <v>0</v>
      </c>
      <c r="BI2002" s="143">
        <f>IF(N2002="nulová",J2002,0)</f>
        <v>0</v>
      </c>
      <c r="BJ2002" s="18" t="s">
        <v>82</v>
      </c>
      <c r="BK2002" s="143">
        <f>ROUND(I2002*H2002,2)</f>
        <v>0</v>
      </c>
      <c r="BL2002" s="18" t="s">
        <v>220</v>
      </c>
      <c r="BM2002" s="142" t="s">
        <v>2608</v>
      </c>
    </row>
    <row r="2003" spans="2:65" s="1" customFormat="1" ht="16.5" customHeight="1">
      <c r="B2003" s="33"/>
      <c r="C2003" s="131" t="s">
        <v>1764</v>
      </c>
      <c r="D2003" s="131" t="s">
        <v>174</v>
      </c>
      <c r="E2003" s="132" t="s">
        <v>2609</v>
      </c>
      <c r="F2003" s="133" t="s">
        <v>2610</v>
      </c>
      <c r="G2003" s="134" t="s">
        <v>1585</v>
      </c>
      <c r="H2003" s="135">
        <v>1</v>
      </c>
      <c r="I2003" s="136"/>
      <c r="J2003" s="137">
        <f>ROUND(I2003*H2003,2)</f>
        <v>0</v>
      </c>
      <c r="K2003" s="133" t="s">
        <v>19</v>
      </c>
      <c r="L2003" s="33"/>
      <c r="M2003" s="138" t="s">
        <v>19</v>
      </c>
      <c r="N2003" s="139" t="s">
        <v>46</v>
      </c>
      <c r="P2003" s="140">
        <f>O2003*H2003</f>
        <v>0</v>
      </c>
      <c r="Q2003" s="140">
        <v>0</v>
      </c>
      <c r="R2003" s="140">
        <f>Q2003*H2003</f>
        <v>0</v>
      </c>
      <c r="S2003" s="140">
        <v>0</v>
      </c>
      <c r="T2003" s="140">
        <f>S2003*H2003</f>
        <v>0</v>
      </c>
      <c r="U2003" s="141" t="s">
        <v>19</v>
      </c>
      <c r="AR2003" s="142" t="s">
        <v>220</v>
      </c>
      <c r="AT2003" s="142" t="s">
        <v>174</v>
      </c>
      <c r="AU2003" s="142" t="s">
        <v>84</v>
      </c>
      <c r="AY2003" s="18" t="s">
        <v>172</v>
      </c>
      <c r="BE2003" s="143">
        <f>IF(N2003="základní",J2003,0)</f>
        <v>0</v>
      </c>
      <c r="BF2003" s="143">
        <f>IF(N2003="snížená",J2003,0)</f>
        <v>0</v>
      </c>
      <c r="BG2003" s="143">
        <f>IF(N2003="zákl. přenesená",J2003,0)</f>
        <v>0</v>
      </c>
      <c r="BH2003" s="143">
        <f>IF(N2003="sníž. přenesená",J2003,0)</f>
        <v>0</v>
      </c>
      <c r="BI2003" s="143">
        <f>IF(N2003="nulová",J2003,0)</f>
        <v>0</v>
      </c>
      <c r="BJ2003" s="18" t="s">
        <v>82</v>
      </c>
      <c r="BK2003" s="143">
        <f>ROUND(I2003*H2003,2)</f>
        <v>0</v>
      </c>
      <c r="BL2003" s="18" t="s">
        <v>220</v>
      </c>
      <c r="BM2003" s="142" t="s">
        <v>2611</v>
      </c>
    </row>
    <row r="2004" spans="2:65" s="1" customFormat="1">
      <c r="B2004" s="33"/>
      <c r="D2004" s="149" t="s">
        <v>943</v>
      </c>
      <c r="F2004" s="189" t="s">
        <v>2612</v>
      </c>
      <c r="I2004" s="146"/>
      <c r="L2004" s="33"/>
      <c r="M2004" s="147"/>
      <c r="U2004" s="54"/>
      <c r="AT2004" s="18" t="s">
        <v>943</v>
      </c>
      <c r="AU2004" s="18" t="s">
        <v>84</v>
      </c>
    </row>
    <row r="2005" spans="2:65" s="1" customFormat="1" ht="16.5" customHeight="1">
      <c r="B2005" s="33"/>
      <c r="C2005" s="131" t="s">
        <v>1937</v>
      </c>
      <c r="D2005" s="131" t="s">
        <v>174</v>
      </c>
      <c r="E2005" s="132" t="s">
        <v>2613</v>
      </c>
      <c r="F2005" s="133" t="s">
        <v>2614</v>
      </c>
      <c r="G2005" s="134" t="s">
        <v>753</v>
      </c>
      <c r="H2005" s="135">
        <v>97.2</v>
      </c>
      <c r="I2005" s="136"/>
      <c r="J2005" s="137">
        <f>ROUND(I2005*H2005,2)</f>
        <v>0</v>
      </c>
      <c r="K2005" s="133" t="s">
        <v>1828</v>
      </c>
      <c r="L2005" s="33"/>
      <c r="M2005" s="138" t="s">
        <v>19</v>
      </c>
      <c r="N2005" s="139" t="s">
        <v>46</v>
      </c>
      <c r="P2005" s="140">
        <f>O2005*H2005</f>
        <v>0</v>
      </c>
      <c r="Q2005" s="140">
        <v>6.9999999999999994E-5</v>
      </c>
      <c r="R2005" s="140">
        <f>Q2005*H2005</f>
        <v>6.8039999999999993E-3</v>
      </c>
      <c r="S2005" s="140">
        <v>0</v>
      </c>
      <c r="T2005" s="140">
        <f>S2005*H2005</f>
        <v>0</v>
      </c>
      <c r="U2005" s="141" t="s">
        <v>19</v>
      </c>
      <c r="AR2005" s="142" t="s">
        <v>220</v>
      </c>
      <c r="AT2005" s="142" t="s">
        <v>174</v>
      </c>
      <c r="AU2005" s="142" t="s">
        <v>84</v>
      </c>
      <c r="AY2005" s="18" t="s">
        <v>172</v>
      </c>
      <c r="BE2005" s="143">
        <f>IF(N2005="základní",J2005,0)</f>
        <v>0</v>
      </c>
      <c r="BF2005" s="143">
        <f>IF(N2005="snížená",J2005,0)</f>
        <v>0</v>
      </c>
      <c r="BG2005" s="143">
        <f>IF(N2005="zákl. přenesená",J2005,0)</f>
        <v>0</v>
      </c>
      <c r="BH2005" s="143">
        <f>IF(N2005="sníž. přenesená",J2005,0)</f>
        <v>0</v>
      </c>
      <c r="BI2005" s="143">
        <f>IF(N2005="nulová",J2005,0)</f>
        <v>0</v>
      </c>
      <c r="BJ2005" s="18" t="s">
        <v>82</v>
      </c>
      <c r="BK2005" s="143">
        <f>ROUND(I2005*H2005,2)</f>
        <v>0</v>
      </c>
      <c r="BL2005" s="18" t="s">
        <v>220</v>
      </c>
      <c r="BM2005" s="142" t="s">
        <v>2615</v>
      </c>
    </row>
    <row r="2006" spans="2:65" s="1" customFormat="1">
      <c r="B2006" s="33"/>
      <c r="D2006" s="144" t="s">
        <v>180</v>
      </c>
      <c r="F2006" s="145" t="s">
        <v>2616</v>
      </c>
      <c r="I2006" s="146"/>
      <c r="L2006" s="33"/>
      <c r="M2006" s="147"/>
      <c r="U2006" s="54"/>
      <c r="AT2006" s="18" t="s">
        <v>180</v>
      </c>
      <c r="AU2006" s="18" t="s">
        <v>84</v>
      </c>
    </row>
    <row r="2007" spans="2:65" s="13" customFormat="1">
      <c r="B2007" s="155"/>
      <c r="D2007" s="149" t="s">
        <v>182</v>
      </c>
      <c r="E2007" s="156" t="s">
        <v>19</v>
      </c>
      <c r="F2007" s="157" t="s">
        <v>2617</v>
      </c>
      <c r="H2007" s="158">
        <v>97.2</v>
      </c>
      <c r="I2007" s="159"/>
      <c r="L2007" s="155"/>
      <c r="M2007" s="160"/>
      <c r="U2007" s="161"/>
      <c r="AT2007" s="156" t="s">
        <v>182</v>
      </c>
      <c r="AU2007" s="156" t="s">
        <v>84</v>
      </c>
      <c r="AV2007" s="13" t="s">
        <v>84</v>
      </c>
      <c r="AW2007" s="13" t="s">
        <v>37</v>
      </c>
      <c r="AX2007" s="13" t="s">
        <v>75</v>
      </c>
      <c r="AY2007" s="156" t="s">
        <v>172</v>
      </c>
    </row>
    <row r="2008" spans="2:65" s="14" customFormat="1">
      <c r="B2008" s="162"/>
      <c r="D2008" s="149" t="s">
        <v>182</v>
      </c>
      <c r="E2008" s="163" t="s">
        <v>19</v>
      </c>
      <c r="F2008" s="164" t="s">
        <v>185</v>
      </c>
      <c r="H2008" s="165">
        <v>97.2</v>
      </c>
      <c r="I2008" s="166"/>
      <c r="L2008" s="162"/>
      <c r="M2008" s="167"/>
      <c r="U2008" s="168"/>
      <c r="AT2008" s="163" t="s">
        <v>182</v>
      </c>
      <c r="AU2008" s="163" t="s">
        <v>84</v>
      </c>
      <c r="AV2008" s="14" t="s">
        <v>179</v>
      </c>
      <c r="AW2008" s="14" t="s">
        <v>37</v>
      </c>
      <c r="AX2008" s="14" t="s">
        <v>82</v>
      </c>
      <c r="AY2008" s="163" t="s">
        <v>172</v>
      </c>
    </row>
    <row r="2009" spans="2:65" s="1" customFormat="1" ht="16.5" customHeight="1">
      <c r="B2009" s="33"/>
      <c r="C2009" s="179" t="s">
        <v>2618</v>
      </c>
      <c r="D2009" s="179" t="s">
        <v>836</v>
      </c>
      <c r="E2009" s="180" t="s">
        <v>2619</v>
      </c>
      <c r="F2009" s="181" t="s">
        <v>2620</v>
      </c>
      <c r="G2009" s="182" t="s">
        <v>225</v>
      </c>
      <c r="H2009" s="183">
        <v>0.11700000000000001</v>
      </c>
      <c r="I2009" s="184"/>
      <c r="J2009" s="185">
        <f>ROUND(I2009*H2009,2)</f>
        <v>0</v>
      </c>
      <c r="K2009" s="181" t="s">
        <v>1828</v>
      </c>
      <c r="L2009" s="186"/>
      <c r="M2009" s="187" t="s">
        <v>19</v>
      </c>
      <c r="N2009" s="188" t="s">
        <v>46</v>
      </c>
      <c r="P2009" s="140">
        <f>O2009*H2009</f>
        <v>0</v>
      </c>
      <c r="Q2009" s="140">
        <v>1</v>
      </c>
      <c r="R2009" s="140">
        <f>Q2009*H2009</f>
        <v>0.11700000000000001</v>
      </c>
      <c r="S2009" s="140">
        <v>0</v>
      </c>
      <c r="T2009" s="140">
        <f>S2009*H2009</f>
        <v>0</v>
      </c>
      <c r="U2009" s="141" t="s">
        <v>19</v>
      </c>
      <c r="AR2009" s="142" t="s">
        <v>313</v>
      </c>
      <c r="AT2009" s="142" t="s">
        <v>836</v>
      </c>
      <c r="AU2009" s="142" t="s">
        <v>84</v>
      </c>
      <c r="AY2009" s="18" t="s">
        <v>172</v>
      </c>
      <c r="BE2009" s="143">
        <f>IF(N2009="základní",J2009,0)</f>
        <v>0</v>
      </c>
      <c r="BF2009" s="143">
        <f>IF(N2009="snížená",J2009,0)</f>
        <v>0</v>
      </c>
      <c r="BG2009" s="143">
        <f>IF(N2009="zákl. přenesená",J2009,0)</f>
        <v>0</v>
      </c>
      <c r="BH2009" s="143">
        <f>IF(N2009="sníž. přenesená",J2009,0)</f>
        <v>0</v>
      </c>
      <c r="BI2009" s="143">
        <f>IF(N2009="nulová",J2009,0)</f>
        <v>0</v>
      </c>
      <c r="BJ2009" s="18" t="s">
        <v>82</v>
      </c>
      <c r="BK2009" s="143">
        <f>ROUND(I2009*H2009,2)</f>
        <v>0</v>
      </c>
      <c r="BL2009" s="18" t="s">
        <v>220</v>
      </c>
      <c r="BM2009" s="142" t="s">
        <v>2621</v>
      </c>
    </row>
    <row r="2010" spans="2:65" s="13" customFormat="1">
      <c r="B2010" s="155"/>
      <c r="D2010" s="149" t="s">
        <v>182</v>
      </c>
      <c r="E2010" s="156" t="s">
        <v>19</v>
      </c>
      <c r="F2010" s="157" t="s">
        <v>2622</v>
      </c>
      <c r="H2010" s="158">
        <v>0.11700000000000001</v>
      </c>
      <c r="I2010" s="159"/>
      <c r="L2010" s="155"/>
      <c r="M2010" s="160"/>
      <c r="U2010" s="161"/>
      <c r="AT2010" s="156" t="s">
        <v>182</v>
      </c>
      <c r="AU2010" s="156" t="s">
        <v>84</v>
      </c>
      <c r="AV2010" s="13" t="s">
        <v>84</v>
      </c>
      <c r="AW2010" s="13" t="s">
        <v>37</v>
      </c>
      <c r="AX2010" s="13" t="s">
        <v>75</v>
      </c>
      <c r="AY2010" s="156" t="s">
        <v>172</v>
      </c>
    </row>
    <row r="2011" spans="2:65" s="14" customFormat="1">
      <c r="B2011" s="162"/>
      <c r="D2011" s="149" t="s">
        <v>182</v>
      </c>
      <c r="E2011" s="163" t="s">
        <v>19</v>
      </c>
      <c r="F2011" s="164" t="s">
        <v>185</v>
      </c>
      <c r="H2011" s="165">
        <v>0.11700000000000001</v>
      </c>
      <c r="I2011" s="166"/>
      <c r="L2011" s="162"/>
      <c r="M2011" s="167"/>
      <c r="U2011" s="168"/>
      <c r="AT2011" s="163" t="s">
        <v>182</v>
      </c>
      <c r="AU2011" s="163" t="s">
        <v>84</v>
      </c>
      <c r="AV2011" s="14" t="s">
        <v>179</v>
      </c>
      <c r="AW2011" s="14" t="s">
        <v>37</v>
      </c>
      <c r="AX2011" s="14" t="s">
        <v>82</v>
      </c>
      <c r="AY2011" s="163" t="s">
        <v>172</v>
      </c>
    </row>
    <row r="2012" spans="2:65" s="1" customFormat="1" ht="16.5" customHeight="1">
      <c r="B2012" s="33"/>
      <c r="C2012" s="179" t="s">
        <v>1942</v>
      </c>
      <c r="D2012" s="179" t="s">
        <v>836</v>
      </c>
      <c r="E2012" s="180" t="s">
        <v>2623</v>
      </c>
      <c r="F2012" s="181" t="s">
        <v>2624</v>
      </c>
      <c r="G2012" s="182" t="s">
        <v>460</v>
      </c>
      <c r="H2012" s="183">
        <v>72</v>
      </c>
      <c r="I2012" s="184"/>
      <c r="J2012" s="185">
        <f>ROUND(I2012*H2012,2)</f>
        <v>0</v>
      </c>
      <c r="K2012" s="181" t="s">
        <v>19</v>
      </c>
      <c r="L2012" s="186"/>
      <c r="M2012" s="187" t="s">
        <v>19</v>
      </c>
      <c r="N2012" s="188" t="s">
        <v>46</v>
      </c>
      <c r="P2012" s="140">
        <f>O2012*H2012</f>
        <v>0</v>
      </c>
      <c r="Q2012" s="140">
        <v>0</v>
      </c>
      <c r="R2012" s="140">
        <f>Q2012*H2012</f>
        <v>0</v>
      </c>
      <c r="S2012" s="140">
        <v>0</v>
      </c>
      <c r="T2012" s="140">
        <f>S2012*H2012</f>
        <v>0</v>
      </c>
      <c r="U2012" s="141" t="s">
        <v>19</v>
      </c>
      <c r="AR2012" s="142" t="s">
        <v>313</v>
      </c>
      <c r="AT2012" s="142" t="s">
        <v>836</v>
      </c>
      <c r="AU2012" s="142" t="s">
        <v>84</v>
      </c>
      <c r="AY2012" s="18" t="s">
        <v>172</v>
      </c>
      <c r="BE2012" s="143">
        <f>IF(N2012="základní",J2012,0)</f>
        <v>0</v>
      </c>
      <c r="BF2012" s="143">
        <f>IF(N2012="snížená",J2012,0)</f>
        <v>0</v>
      </c>
      <c r="BG2012" s="143">
        <f>IF(N2012="zákl. přenesená",J2012,0)</f>
        <v>0</v>
      </c>
      <c r="BH2012" s="143">
        <f>IF(N2012="sníž. přenesená",J2012,0)</f>
        <v>0</v>
      </c>
      <c r="BI2012" s="143">
        <f>IF(N2012="nulová",J2012,0)</f>
        <v>0</v>
      </c>
      <c r="BJ2012" s="18" t="s">
        <v>82</v>
      </c>
      <c r="BK2012" s="143">
        <f>ROUND(I2012*H2012,2)</f>
        <v>0</v>
      </c>
      <c r="BL2012" s="18" t="s">
        <v>220</v>
      </c>
      <c r="BM2012" s="142" t="s">
        <v>2625</v>
      </c>
    </row>
    <row r="2013" spans="2:65" s="1" customFormat="1" ht="16.5" customHeight="1">
      <c r="B2013" s="33"/>
      <c r="C2013" s="179" t="s">
        <v>2626</v>
      </c>
      <c r="D2013" s="179" t="s">
        <v>836</v>
      </c>
      <c r="E2013" s="180" t="s">
        <v>2627</v>
      </c>
      <c r="F2013" s="181" t="s">
        <v>2628</v>
      </c>
      <c r="G2013" s="182" t="s">
        <v>460</v>
      </c>
      <c r="H2013" s="183">
        <v>36</v>
      </c>
      <c r="I2013" s="184"/>
      <c r="J2013" s="185">
        <f>ROUND(I2013*H2013,2)</f>
        <v>0</v>
      </c>
      <c r="K2013" s="181" t="s">
        <v>19</v>
      </c>
      <c r="L2013" s="186"/>
      <c r="M2013" s="187" t="s">
        <v>19</v>
      </c>
      <c r="N2013" s="188" t="s">
        <v>46</v>
      </c>
      <c r="P2013" s="140">
        <f>O2013*H2013</f>
        <v>0</v>
      </c>
      <c r="Q2013" s="140">
        <v>0</v>
      </c>
      <c r="R2013" s="140">
        <f>Q2013*H2013</f>
        <v>0</v>
      </c>
      <c r="S2013" s="140">
        <v>0</v>
      </c>
      <c r="T2013" s="140">
        <f>S2013*H2013</f>
        <v>0</v>
      </c>
      <c r="U2013" s="141" t="s">
        <v>19</v>
      </c>
      <c r="AR2013" s="142" t="s">
        <v>313</v>
      </c>
      <c r="AT2013" s="142" t="s">
        <v>836</v>
      </c>
      <c r="AU2013" s="142" t="s">
        <v>84</v>
      </c>
      <c r="AY2013" s="18" t="s">
        <v>172</v>
      </c>
      <c r="BE2013" s="143">
        <f>IF(N2013="základní",J2013,0)</f>
        <v>0</v>
      </c>
      <c r="BF2013" s="143">
        <f>IF(N2013="snížená",J2013,0)</f>
        <v>0</v>
      </c>
      <c r="BG2013" s="143">
        <f>IF(N2013="zákl. přenesená",J2013,0)</f>
        <v>0</v>
      </c>
      <c r="BH2013" s="143">
        <f>IF(N2013="sníž. přenesená",J2013,0)</f>
        <v>0</v>
      </c>
      <c r="BI2013" s="143">
        <f>IF(N2013="nulová",J2013,0)</f>
        <v>0</v>
      </c>
      <c r="BJ2013" s="18" t="s">
        <v>82</v>
      </c>
      <c r="BK2013" s="143">
        <f>ROUND(I2013*H2013,2)</f>
        <v>0</v>
      </c>
      <c r="BL2013" s="18" t="s">
        <v>220</v>
      </c>
      <c r="BM2013" s="142" t="s">
        <v>2629</v>
      </c>
    </row>
    <row r="2014" spans="2:65" s="1" customFormat="1" ht="16.5" customHeight="1">
      <c r="B2014" s="33"/>
      <c r="C2014" s="131" t="s">
        <v>1934</v>
      </c>
      <c r="D2014" s="131" t="s">
        <v>174</v>
      </c>
      <c r="E2014" s="132" t="s">
        <v>2630</v>
      </c>
      <c r="F2014" s="133" t="s">
        <v>2631</v>
      </c>
      <c r="G2014" s="134" t="s">
        <v>753</v>
      </c>
      <c r="H2014" s="135">
        <v>336.6</v>
      </c>
      <c r="I2014" s="136"/>
      <c r="J2014" s="137">
        <f>ROUND(I2014*H2014,2)</f>
        <v>0</v>
      </c>
      <c r="K2014" s="133" t="s">
        <v>1828</v>
      </c>
      <c r="L2014" s="33"/>
      <c r="M2014" s="138" t="s">
        <v>19</v>
      </c>
      <c r="N2014" s="139" t="s">
        <v>46</v>
      </c>
      <c r="P2014" s="140">
        <f>O2014*H2014</f>
        <v>0</v>
      </c>
      <c r="Q2014" s="140">
        <v>6.0000000000000002E-5</v>
      </c>
      <c r="R2014" s="140">
        <f>Q2014*H2014</f>
        <v>2.0196000000000002E-2</v>
      </c>
      <c r="S2014" s="140">
        <v>0</v>
      </c>
      <c r="T2014" s="140">
        <f>S2014*H2014</f>
        <v>0</v>
      </c>
      <c r="U2014" s="141" t="s">
        <v>19</v>
      </c>
      <c r="AR2014" s="142" t="s">
        <v>220</v>
      </c>
      <c r="AT2014" s="142" t="s">
        <v>174</v>
      </c>
      <c r="AU2014" s="142" t="s">
        <v>84</v>
      </c>
      <c r="AY2014" s="18" t="s">
        <v>172</v>
      </c>
      <c r="BE2014" s="143">
        <f>IF(N2014="základní",J2014,0)</f>
        <v>0</v>
      </c>
      <c r="BF2014" s="143">
        <f>IF(N2014="snížená",J2014,0)</f>
        <v>0</v>
      </c>
      <c r="BG2014" s="143">
        <f>IF(N2014="zákl. přenesená",J2014,0)</f>
        <v>0</v>
      </c>
      <c r="BH2014" s="143">
        <f>IF(N2014="sníž. přenesená",J2014,0)</f>
        <v>0</v>
      </c>
      <c r="BI2014" s="143">
        <f>IF(N2014="nulová",J2014,0)</f>
        <v>0</v>
      </c>
      <c r="BJ2014" s="18" t="s">
        <v>82</v>
      </c>
      <c r="BK2014" s="143">
        <f>ROUND(I2014*H2014,2)</f>
        <v>0</v>
      </c>
      <c r="BL2014" s="18" t="s">
        <v>220</v>
      </c>
      <c r="BM2014" s="142" t="s">
        <v>2632</v>
      </c>
    </row>
    <row r="2015" spans="2:65" s="1" customFormat="1">
      <c r="B2015" s="33"/>
      <c r="D2015" s="144" t="s">
        <v>180</v>
      </c>
      <c r="F2015" s="145" t="s">
        <v>2633</v>
      </c>
      <c r="I2015" s="146"/>
      <c r="L2015" s="33"/>
      <c r="M2015" s="147"/>
      <c r="U2015" s="54"/>
      <c r="AT2015" s="18" t="s">
        <v>180</v>
      </c>
      <c r="AU2015" s="18" t="s">
        <v>84</v>
      </c>
    </row>
    <row r="2016" spans="2:65" s="13" customFormat="1">
      <c r="B2016" s="155"/>
      <c r="D2016" s="149" t="s">
        <v>182</v>
      </c>
      <c r="E2016" s="156" t="s">
        <v>19</v>
      </c>
      <c r="F2016" s="157" t="s">
        <v>2634</v>
      </c>
      <c r="H2016" s="158">
        <v>336.6</v>
      </c>
      <c r="I2016" s="159"/>
      <c r="L2016" s="155"/>
      <c r="M2016" s="160"/>
      <c r="U2016" s="161"/>
      <c r="AT2016" s="156" t="s">
        <v>182</v>
      </c>
      <c r="AU2016" s="156" t="s">
        <v>84</v>
      </c>
      <c r="AV2016" s="13" t="s">
        <v>84</v>
      </c>
      <c r="AW2016" s="13" t="s">
        <v>37</v>
      </c>
      <c r="AX2016" s="13" t="s">
        <v>75</v>
      </c>
      <c r="AY2016" s="156" t="s">
        <v>172</v>
      </c>
    </row>
    <row r="2017" spans="2:65" s="14" customFormat="1">
      <c r="B2017" s="162"/>
      <c r="D2017" s="149" t="s">
        <v>182</v>
      </c>
      <c r="E2017" s="163" t="s">
        <v>19</v>
      </c>
      <c r="F2017" s="164" t="s">
        <v>185</v>
      </c>
      <c r="H2017" s="165">
        <v>336.6</v>
      </c>
      <c r="I2017" s="166"/>
      <c r="L2017" s="162"/>
      <c r="M2017" s="167"/>
      <c r="U2017" s="168"/>
      <c r="AT2017" s="163" t="s">
        <v>182</v>
      </c>
      <c r="AU2017" s="163" t="s">
        <v>84</v>
      </c>
      <c r="AV2017" s="14" t="s">
        <v>179</v>
      </c>
      <c r="AW2017" s="14" t="s">
        <v>37</v>
      </c>
      <c r="AX2017" s="14" t="s">
        <v>82</v>
      </c>
      <c r="AY2017" s="163" t="s">
        <v>172</v>
      </c>
    </row>
    <row r="2018" spans="2:65" s="1" customFormat="1" ht="16.5" customHeight="1">
      <c r="B2018" s="33"/>
      <c r="C2018" s="179" t="s">
        <v>2635</v>
      </c>
      <c r="D2018" s="179" t="s">
        <v>836</v>
      </c>
      <c r="E2018" s="180" t="s">
        <v>2619</v>
      </c>
      <c r="F2018" s="181" t="s">
        <v>2620</v>
      </c>
      <c r="G2018" s="182" t="s">
        <v>225</v>
      </c>
      <c r="H2018" s="183">
        <v>0.40400000000000003</v>
      </c>
      <c r="I2018" s="184"/>
      <c r="J2018" s="185">
        <f>ROUND(I2018*H2018,2)</f>
        <v>0</v>
      </c>
      <c r="K2018" s="181" t="s">
        <v>1828</v>
      </c>
      <c r="L2018" s="186"/>
      <c r="M2018" s="187" t="s">
        <v>19</v>
      </c>
      <c r="N2018" s="188" t="s">
        <v>46</v>
      </c>
      <c r="P2018" s="140">
        <f>O2018*H2018</f>
        <v>0</v>
      </c>
      <c r="Q2018" s="140">
        <v>1</v>
      </c>
      <c r="R2018" s="140">
        <f>Q2018*H2018</f>
        <v>0.40400000000000003</v>
      </c>
      <c r="S2018" s="140">
        <v>0</v>
      </c>
      <c r="T2018" s="140">
        <f>S2018*H2018</f>
        <v>0</v>
      </c>
      <c r="U2018" s="141" t="s">
        <v>19</v>
      </c>
      <c r="AR2018" s="142" t="s">
        <v>313</v>
      </c>
      <c r="AT2018" s="142" t="s">
        <v>836</v>
      </c>
      <c r="AU2018" s="142" t="s">
        <v>84</v>
      </c>
      <c r="AY2018" s="18" t="s">
        <v>172</v>
      </c>
      <c r="BE2018" s="143">
        <f>IF(N2018="základní",J2018,0)</f>
        <v>0</v>
      </c>
      <c r="BF2018" s="143">
        <f>IF(N2018="snížená",J2018,0)</f>
        <v>0</v>
      </c>
      <c r="BG2018" s="143">
        <f>IF(N2018="zákl. přenesená",J2018,0)</f>
        <v>0</v>
      </c>
      <c r="BH2018" s="143">
        <f>IF(N2018="sníž. přenesená",J2018,0)</f>
        <v>0</v>
      </c>
      <c r="BI2018" s="143">
        <f>IF(N2018="nulová",J2018,0)</f>
        <v>0</v>
      </c>
      <c r="BJ2018" s="18" t="s">
        <v>82</v>
      </c>
      <c r="BK2018" s="143">
        <f>ROUND(I2018*H2018,2)</f>
        <v>0</v>
      </c>
      <c r="BL2018" s="18" t="s">
        <v>220</v>
      </c>
      <c r="BM2018" s="142" t="s">
        <v>2636</v>
      </c>
    </row>
    <row r="2019" spans="2:65" s="13" customFormat="1">
      <c r="B2019" s="155"/>
      <c r="D2019" s="149" t="s">
        <v>182</v>
      </c>
      <c r="E2019" s="156" t="s">
        <v>19</v>
      </c>
      <c r="F2019" s="157" t="s">
        <v>2637</v>
      </c>
      <c r="H2019" s="158">
        <v>0.40400000000000003</v>
      </c>
      <c r="I2019" s="159"/>
      <c r="L2019" s="155"/>
      <c r="M2019" s="160"/>
      <c r="U2019" s="161"/>
      <c r="AT2019" s="156" t="s">
        <v>182</v>
      </c>
      <c r="AU2019" s="156" t="s">
        <v>84</v>
      </c>
      <c r="AV2019" s="13" t="s">
        <v>84</v>
      </c>
      <c r="AW2019" s="13" t="s">
        <v>37</v>
      </c>
      <c r="AX2019" s="13" t="s">
        <v>75</v>
      </c>
      <c r="AY2019" s="156" t="s">
        <v>172</v>
      </c>
    </row>
    <row r="2020" spans="2:65" s="14" customFormat="1">
      <c r="B2020" s="162"/>
      <c r="D2020" s="149" t="s">
        <v>182</v>
      </c>
      <c r="E2020" s="163" t="s">
        <v>19</v>
      </c>
      <c r="F2020" s="164" t="s">
        <v>185</v>
      </c>
      <c r="H2020" s="165">
        <v>0.40400000000000003</v>
      </c>
      <c r="I2020" s="166"/>
      <c r="L2020" s="162"/>
      <c r="M2020" s="167"/>
      <c r="U2020" s="168"/>
      <c r="AT2020" s="163" t="s">
        <v>182</v>
      </c>
      <c r="AU2020" s="163" t="s">
        <v>84</v>
      </c>
      <c r="AV2020" s="14" t="s">
        <v>179</v>
      </c>
      <c r="AW2020" s="14" t="s">
        <v>37</v>
      </c>
      <c r="AX2020" s="14" t="s">
        <v>82</v>
      </c>
      <c r="AY2020" s="163" t="s">
        <v>172</v>
      </c>
    </row>
    <row r="2021" spans="2:65" s="1" customFormat="1" ht="16.5" customHeight="1">
      <c r="B2021" s="33"/>
      <c r="C2021" s="131" t="s">
        <v>1926</v>
      </c>
      <c r="D2021" s="131" t="s">
        <v>174</v>
      </c>
      <c r="E2021" s="132" t="s">
        <v>2638</v>
      </c>
      <c r="F2021" s="133" t="s">
        <v>2639</v>
      </c>
      <c r="G2021" s="134" t="s">
        <v>753</v>
      </c>
      <c r="H2021" s="135">
        <v>307.8</v>
      </c>
      <c r="I2021" s="136"/>
      <c r="J2021" s="137">
        <f>ROUND(I2021*H2021,2)</f>
        <v>0</v>
      </c>
      <c r="K2021" s="133" t="s">
        <v>1828</v>
      </c>
      <c r="L2021" s="33"/>
      <c r="M2021" s="138" t="s">
        <v>19</v>
      </c>
      <c r="N2021" s="139" t="s">
        <v>46</v>
      </c>
      <c r="P2021" s="140">
        <f>O2021*H2021</f>
        <v>0</v>
      </c>
      <c r="Q2021" s="140">
        <v>5.0000000000000002E-5</v>
      </c>
      <c r="R2021" s="140">
        <f>Q2021*H2021</f>
        <v>1.5390000000000001E-2</v>
      </c>
      <c r="S2021" s="140">
        <v>0</v>
      </c>
      <c r="T2021" s="140">
        <f>S2021*H2021</f>
        <v>0</v>
      </c>
      <c r="U2021" s="141" t="s">
        <v>19</v>
      </c>
      <c r="AR2021" s="142" t="s">
        <v>220</v>
      </c>
      <c r="AT2021" s="142" t="s">
        <v>174</v>
      </c>
      <c r="AU2021" s="142" t="s">
        <v>84</v>
      </c>
      <c r="AY2021" s="18" t="s">
        <v>172</v>
      </c>
      <c r="BE2021" s="143">
        <f>IF(N2021="základní",J2021,0)</f>
        <v>0</v>
      </c>
      <c r="BF2021" s="143">
        <f>IF(N2021="snížená",J2021,0)</f>
        <v>0</v>
      </c>
      <c r="BG2021" s="143">
        <f>IF(N2021="zákl. přenesená",J2021,0)</f>
        <v>0</v>
      </c>
      <c r="BH2021" s="143">
        <f>IF(N2021="sníž. přenesená",J2021,0)</f>
        <v>0</v>
      </c>
      <c r="BI2021" s="143">
        <f>IF(N2021="nulová",J2021,0)</f>
        <v>0</v>
      </c>
      <c r="BJ2021" s="18" t="s">
        <v>82</v>
      </c>
      <c r="BK2021" s="143">
        <f>ROUND(I2021*H2021,2)</f>
        <v>0</v>
      </c>
      <c r="BL2021" s="18" t="s">
        <v>220</v>
      </c>
      <c r="BM2021" s="142" t="s">
        <v>2640</v>
      </c>
    </row>
    <row r="2022" spans="2:65" s="1" customFormat="1">
      <c r="B2022" s="33"/>
      <c r="D2022" s="144" t="s">
        <v>180</v>
      </c>
      <c r="F2022" s="145" t="s">
        <v>2641</v>
      </c>
      <c r="I2022" s="146"/>
      <c r="L2022" s="33"/>
      <c r="M2022" s="147"/>
      <c r="U2022" s="54"/>
      <c r="AT2022" s="18" t="s">
        <v>180</v>
      </c>
      <c r="AU2022" s="18" t="s">
        <v>84</v>
      </c>
    </row>
    <row r="2023" spans="2:65" s="13" customFormat="1">
      <c r="B2023" s="155"/>
      <c r="D2023" s="149" t="s">
        <v>182</v>
      </c>
      <c r="E2023" s="156" t="s">
        <v>19</v>
      </c>
      <c r="F2023" s="157" t="s">
        <v>2642</v>
      </c>
      <c r="H2023" s="158">
        <v>307.8</v>
      </c>
      <c r="I2023" s="159"/>
      <c r="L2023" s="155"/>
      <c r="M2023" s="160"/>
      <c r="U2023" s="161"/>
      <c r="AT2023" s="156" t="s">
        <v>182</v>
      </c>
      <c r="AU2023" s="156" t="s">
        <v>84</v>
      </c>
      <c r="AV2023" s="13" t="s">
        <v>84</v>
      </c>
      <c r="AW2023" s="13" t="s">
        <v>37</v>
      </c>
      <c r="AX2023" s="13" t="s">
        <v>75</v>
      </c>
      <c r="AY2023" s="156" t="s">
        <v>172</v>
      </c>
    </row>
    <row r="2024" spans="2:65" s="14" customFormat="1">
      <c r="B2024" s="162"/>
      <c r="D2024" s="149" t="s">
        <v>182</v>
      </c>
      <c r="E2024" s="163" t="s">
        <v>19</v>
      </c>
      <c r="F2024" s="164" t="s">
        <v>185</v>
      </c>
      <c r="H2024" s="165">
        <v>307.8</v>
      </c>
      <c r="I2024" s="166"/>
      <c r="L2024" s="162"/>
      <c r="M2024" s="167"/>
      <c r="U2024" s="168"/>
      <c r="AT2024" s="163" t="s">
        <v>182</v>
      </c>
      <c r="AU2024" s="163" t="s">
        <v>84</v>
      </c>
      <c r="AV2024" s="14" t="s">
        <v>179</v>
      </c>
      <c r="AW2024" s="14" t="s">
        <v>37</v>
      </c>
      <c r="AX2024" s="14" t="s">
        <v>82</v>
      </c>
      <c r="AY2024" s="163" t="s">
        <v>172</v>
      </c>
    </row>
    <row r="2025" spans="2:65" s="1" customFormat="1" ht="16.5" customHeight="1">
      <c r="B2025" s="33"/>
      <c r="C2025" s="179" t="s">
        <v>2643</v>
      </c>
      <c r="D2025" s="179" t="s">
        <v>836</v>
      </c>
      <c r="E2025" s="180" t="s">
        <v>2644</v>
      </c>
      <c r="F2025" s="181" t="s">
        <v>2645</v>
      </c>
      <c r="G2025" s="182" t="s">
        <v>225</v>
      </c>
      <c r="H2025" s="183">
        <v>0.37</v>
      </c>
      <c r="I2025" s="184"/>
      <c r="J2025" s="185">
        <f>ROUND(I2025*H2025,2)</f>
        <v>0</v>
      </c>
      <c r="K2025" s="181" t="s">
        <v>1828</v>
      </c>
      <c r="L2025" s="186"/>
      <c r="M2025" s="187" t="s">
        <v>19</v>
      </c>
      <c r="N2025" s="188" t="s">
        <v>46</v>
      </c>
      <c r="P2025" s="140">
        <f>O2025*H2025</f>
        <v>0</v>
      </c>
      <c r="Q2025" s="140">
        <v>1</v>
      </c>
      <c r="R2025" s="140">
        <f>Q2025*H2025</f>
        <v>0.37</v>
      </c>
      <c r="S2025" s="140">
        <v>0</v>
      </c>
      <c r="T2025" s="140">
        <f>S2025*H2025</f>
        <v>0</v>
      </c>
      <c r="U2025" s="141" t="s">
        <v>19</v>
      </c>
      <c r="AR2025" s="142" t="s">
        <v>313</v>
      </c>
      <c r="AT2025" s="142" t="s">
        <v>836</v>
      </c>
      <c r="AU2025" s="142" t="s">
        <v>84</v>
      </c>
      <c r="AY2025" s="18" t="s">
        <v>172</v>
      </c>
      <c r="BE2025" s="143">
        <f>IF(N2025="základní",J2025,0)</f>
        <v>0</v>
      </c>
      <c r="BF2025" s="143">
        <f>IF(N2025="snížená",J2025,0)</f>
        <v>0</v>
      </c>
      <c r="BG2025" s="143">
        <f>IF(N2025="zákl. přenesená",J2025,0)</f>
        <v>0</v>
      </c>
      <c r="BH2025" s="143">
        <f>IF(N2025="sníž. přenesená",J2025,0)</f>
        <v>0</v>
      </c>
      <c r="BI2025" s="143">
        <f>IF(N2025="nulová",J2025,0)</f>
        <v>0</v>
      </c>
      <c r="BJ2025" s="18" t="s">
        <v>82</v>
      </c>
      <c r="BK2025" s="143">
        <f>ROUND(I2025*H2025,2)</f>
        <v>0</v>
      </c>
      <c r="BL2025" s="18" t="s">
        <v>220</v>
      </c>
      <c r="BM2025" s="142" t="s">
        <v>2646</v>
      </c>
    </row>
    <row r="2026" spans="2:65" s="13" customFormat="1">
      <c r="B2026" s="155"/>
      <c r="D2026" s="149" t="s">
        <v>182</v>
      </c>
      <c r="F2026" s="157" t="s">
        <v>2647</v>
      </c>
      <c r="H2026" s="158">
        <v>0.37</v>
      </c>
      <c r="I2026" s="159"/>
      <c r="L2026" s="155"/>
      <c r="M2026" s="160"/>
      <c r="U2026" s="161"/>
      <c r="AT2026" s="156" t="s">
        <v>182</v>
      </c>
      <c r="AU2026" s="156" t="s">
        <v>84</v>
      </c>
      <c r="AV2026" s="13" t="s">
        <v>84</v>
      </c>
      <c r="AW2026" s="13" t="s">
        <v>4</v>
      </c>
      <c r="AX2026" s="13" t="s">
        <v>82</v>
      </c>
      <c r="AY2026" s="156" t="s">
        <v>172</v>
      </c>
    </row>
    <row r="2027" spans="2:65" s="1" customFormat="1" ht="24.2" customHeight="1">
      <c r="B2027" s="33"/>
      <c r="C2027" s="131" t="s">
        <v>2648</v>
      </c>
      <c r="D2027" s="131" t="s">
        <v>174</v>
      </c>
      <c r="E2027" s="132" t="s">
        <v>2649</v>
      </c>
      <c r="F2027" s="133" t="s">
        <v>2650</v>
      </c>
      <c r="G2027" s="134" t="s">
        <v>225</v>
      </c>
      <c r="H2027" s="135">
        <v>64.814999999999998</v>
      </c>
      <c r="I2027" s="136"/>
      <c r="J2027" s="137">
        <f>ROUND(I2027*H2027,2)</f>
        <v>0</v>
      </c>
      <c r="K2027" s="133" t="s">
        <v>178</v>
      </c>
      <c r="L2027" s="33"/>
      <c r="M2027" s="138" t="s">
        <v>19</v>
      </c>
      <c r="N2027" s="139" t="s">
        <v>46</v>
      </c>
      <c r="P2027" s="140">
        <f>O2027*H2027</f>
        <v>0</v>
      </c>
      <c r="Q2027" s="140">
        <v>0</v>
      </c>
      <c r="R2027" s="140">
        <f>Q2027*H2027</f>
        <v>0</v>
      </c>
      <c r="S2027" s="140">
        <v>0</v>
      </c>
      <c r="T2027" s="140">
        <f>S2027*H2027</f>
        <v>0</v>
      </c>
      <c r="U2027" s="141" t="s">
        <v>19</v>
      </c>
      <c r="AR2027" s="142" t="s">
        <v>220</v>
      </c>
      <c r="AT2027" s="142" t="s">
        <v>174</v>
      </c>
      <c r="AU2027" s="142" t="s">
        <v>84</v>
      </c>
      <c r="AY2027" s="18" t="s">
        <v>172</v>
      </c>
      <c r="BE2027" s="143">
        <f>IF(N2027="základní",J2027,0)</f>
        <v>0</v>
      </c>
      <c r="BF2027" s="143">
        <f>IF(N2027="snížená",J2027,0)</f>
        <v>0</v>
      </c>
      <c r="BG2027" s="143">
        <f>IF(N2027="zákl. přenesená",J2027,0)</f>
        <v>0</v>
      </c>
      <c r="BH2027" s="143">
        <f>IF(N2027="sníž. přenesená",J2027,0)</f>
        <v>0</v>
      </c>
      <c r="BI2027" s="143">
        <f>IF(N2027="nulová",J2027,0)</f>
        <v>0</v>
      </c>
      <c r="BJ2027" s="18" t="s">
        <v>82</v>
      </c>
      <c r="BK2027" s="143">
        <f>ROUND(I2027*H2027,2)</f>
        <v>0</v>
      </c>
      <c r="BL2027" s="18" t="s">
        <v>220</v>
      </c>
      <c r="BM2027" s="142" t="s">
        <v>2651</v>
      </c>
    </row>
    <row r="2028" spans="2:65" s="1" customFormat="1">
      <c r="B2028" s="33"/>
      <c r="D2028" s="144" t="s">
        <v>180</v>
      </c>
      <c r="F2028" s="145" t="s">
        <v>2652</v>
      </c>
      <c r="I2028" s="146"/>
      <c r="L2028" s="33"/>
      <c r="M2028" s="147"/>
      <c r="U2028" s="54"/>
      <c r="AT2028" s="18" t="s">
        <v>180</v>
      </c>
      <c r="AU2028" s="18" t="s">
        <v>84</v>
      </c>
    </row>
    <row r="2029" spans="2:65" s="11" customFormat="1" ht="22.9" customHeight="1">
      <c r="B2029" s="119"/>
      <c r="D2029" s="120" t="s">
        <v>74</v>
      </c>
      <c r="E2029" s="129" t="s">
        <v>760</v>
      </c>
      <c r="F2029" s="129" t="s">
        <v>761</v>
      </c>
      <c r="I2029" s="122"/>
      <c r="J2029" s="130">
        <f>BK2029</f>
        <v>0</v>
      </c>
      <c r="L2029" s="119"/>
      <c r="M2029" s="124"/>
      <c r="P2029" s="125">
        <f>SUM(P2030:P2089)</f>
        <v>0</v>
      </c>
      <c r="R2029" s="125">
        <f>SUM(R2030:R2089)</f>
        <v>0</v>
      </c>
      <c r="T2029" s="125">
        <f>SUM(T2030:T2089)</f>
        <v>0</v>
      </c>
      <c r="U2029" s="126"/>
      <c r="AR2029" s="120" t="s">
        <v>84</v>
      </c>
      <c r="AT2029" s="127" t="s">
        <v>74</v>
      </c>
      <c r="AU2029" s="127" t="s">
        <v>82</v>
      </c>
      <c r="AY2029" s="120" t="s">
        <v>172</v>
      </c>
      <c r="BK2029" s="128">
        <f>SUM(BK2030:BK2089)</f>
        <v>0</v>
      </c>
    </row>
    <row r="2030" spans="2:65" s="1" customFormat="1" ht="16.5" customHeight="1">
      <c r="B2030" s="33"/>
      <c r="C2030" s="131" t="s">
        <v>1767</v>
      </c>
      <c r="D2030" s="131" t="s">
        <v>174</v>
      </c>
      <c r="E2030" s="132" t="s">
        <v>2653</v>
      </c>
      <c r="F2030" s="133" t="s">
        <v>2654</v>
      </c>
      <c r="G2030" s="134" t="s">
        <v>177</v>
      </c>
      <c r="H2030" s="135">
        <v>506.56</v>
      </c>
      <c r="I2030" s="136"/>
      <c r="J2030" s="137">
        <f>ROUND(I2030*H2030,2)</f>
        <v>0</v>
      </c>
      <c r="K2030" s="133" t="s">
        <v>178</v>
      </c>
      <c r="L2030" s="33"/>
      <c r="M2030" s="138" t="s">
        <v>19</v>
      </c>
      <c r="N2030" s="139" t="s">
        <v>46</v>
      </c>
      <c r="P2030" s="140">
        <f>O2030*H2030</f>
        <v>0</v>
      </c>
      <c r="Q2030" s="140">
        <v>0</v>
      </c>
      <c r="R2030" s="140">
        <f>Q2030*H2030</f>
        <v>0</v>
      </c>
      <c r="S2030" s="140">
        <v>0</v>
      </c>
      <c r="T2030" s="140">
        <f>S2030*H2030</f>
        <v>0</v>
      </c>
      <c r="U2030" s="141" t="s">
        <v>19</v>
      </c>
      <c r="AR2030" s="142" t="s">
        <v>220</v>
      </c>
      <c r="AT2030" s="142" t="s">
        <v>174</v>
      </c>
      <c r="AU2030" s="142" t="s">
        <v>84</v>
      </c>
      <c r="AY2030" s="18" t="s">
        <v>172</v>
      </c>
      <c r="BE2030" s="143">
        <f>IF(N2030="základní",J2030,0)</f>
        <v>0</v>
      </c>
      <c r="BF2030" s="143">
        <f>IF(N2030="snížená",J2030,0)</f>
        <v>0</v>
      </c>
      <c r="BG2030" s="143">
        <f>IF(N2030="zákl. přenesená",J2030,0)</f>
        <v>0</v>
      </c>
      <c r="BH2030" s="143">
        <f>IF(N2030="sníž. přenesená",J2030,0)</f>
        <v>0</v>
      </c>
      <c r="BI2030" s="143">
        <f>IF(N2030="nulová",J2030,0)</f>
        <v>0</v>
      </c>
      <c r="BJ2030" s="18" t="s">
        <v>82</v>
      </c>
      <c r="BK2030" s="143">
        <f>ROUND(I2030*H2030,2)</f>
        <v>0</v>
      </c>
      <c r="BL2030" s="18" t="s">
        <v>220</v>
      </c>
      <c r="BM2030" s="142" t="s">
        <v>2655</v>
      </c>
    </row>
    <row r="2031" spans="2:65" s="1" customFormat="1">
      <c r="B2031" s="33"/>
      <c r="D2031" s="144" t="s">
        <v>180</v>
      </c>
      <c r="F2031" s="145" t="s">
        <v>2656</v>
      </c>
      <c r="I2031" s="146"/>
      <c r="L2031" s="33"/>
      <c r="M2031" s="147"/>
      <c r="U2031" s="54"/>
      <c r="AT2031" s="18" t="s">
        <v>180</v>
      </c>
      <c r="AU2031" s="18" t="s">
        <v>84</v>
      </c>
    </row>
    <row r="2032" spans="2:65" s="12" customFormat="1">
      <c r="B2032" s="148"/>
      <c r="D2032" s="149" t="s">
        <v>182</v>
      </c>
      <c r="E2032" s="150" t="s">
        <v>19</v>
      </c>
      <c r="F2032" s="151" t="s">
        <v>1483</v>
      </c>
      <c r="H2032" s="150" t="s">
        <v>19</v>
      </c>
      <c r="I2032" s="152"/>
      <c r="L2032" s="148"/>
      <c r="M2032" s="153"/>
      <c r="U2032" s="154"/>
      <c r="AT2032" s="150" t="s">
        <v>182</v>
      </c>
      <c r="AU2032" s="150" t="s">
        <v>84</v>
      </c>
      <c r="AV2032" s="12" t="s">
        <v>82</v>
      </c>
      <c r="AW2032" s="12" t="s">
        <v>37</v>
      </c>
      <c r="AX2032" s="12" t="s">
        <v>75</v>
      </c>
      <c r="AY2032" s="150" t="s">
        <v>172</v>
      </c>
    </row>
    <row r="2033" spans="2:65" s="12" customFormat="1">
      <c r="B2033" s="148"/>
      <c r="D2033" s="149" t="s">
        <v>182</v>
      </c>
      <c r="E2033" s="150" t="s">
        <v>19</v>
      </c>
      <c r="F2033" s="151" t="s">
        <v>244</v>
      </c>
      <c r="H2033" s="150" t="s">
        <v>19</v>
      </c>
      <c r="I2033" s="152"/>
      <c r="L2033" s="148"/>
      <c r="M2033" s="153"/>
      <c r="U2033" s="154"/>
      <c r="AT2033" s="150" t="s">
        <v>182</v>
      </c>
      <c r="AU2033" s="150" t="s">
        <v>84</v>
      </c>
      <c r="AV2033" s="12" t="s">
        <v>82</v>
      </c>
      <c r="AW2033" s="12" t="s">
        <v>37</v>
      </c>
      <c r="AX2033" s="12" t="s">
        <v>75</v>
      </c>
      <c r="AY2033" s="150" t="s">
        <v>172</v>
      </c>
    </row>
    <row r="2034" spans="2:65" s="13" customFormat="1">
      <c r="B2034" s="155"/>
      <c r="D2034" s="149" t="s">
        <v>182</v>
      </c>
      <c r="E2034" s="156" t="s">
        <v>19</v>
      </c>
      <c r="F2034" s="157" t="s">
        <v>2657</v>
      </c>
      <c r="H2034" s="158">
        <v>158.34</v>
      </c>
      <c r="I2034" s="159"/>
      <c r="L2034" s="155"/>
      <c r="M2034" s="160"/>
      <c r="U2034" s="161"/>
      <c r="AT2034" s="156" t="s">
        <v>182</v>
      </c>
      <c r="AU2034" s="156" t="s">
        <v>84</v>
      </c>
      <c r="AV2034" s="13" t="s">
        <v>84</v>
      </c>
      <c r="AW2034" s="13" t="s">
        <v>37</v>
      </c>
      <c r="AX2034" s="13" t="s">
        <v>75</v>
      </c>
      <c r="AY2034" s="156" t="s">
        <v>172</v>
      </c>
    </row>
    <row r="2035" spans="2:65" s="15" customFormat="1">
      <c r="B2035" s="169"/>
      <c r="D2035" s="149" t="s">
        <v>182</v>
      </c>
      <c r="E2035" s="170" t="s">
        <v>19</v>
      </c>
      <c r="F2035" s="171" t="s">
        <v>248</v>
      </c>
      <c r="H2035" s="172">
        <v>158.34</v>
      </c>
      <c r="I2035" s="173"/>
      <c r="L2035" s="169"/>
      <c r="M2035" s="174"/>
      <c r="U2035" s="175"/>
      <c r="AT2035" s="170" t="s">
        <v>182</v>
      </c>
      <c r="AU2035" s="170" t="s">
        <v>84</v>
      </c>
      <c r="AV2035" s="15" t="s">
        <v>92</v>
      </c>
      <c r="AW2035" s="15" t="s">
        <v>37</v>
      </c>
      <c r="AX2035" s="15" t="s">
        <v>75</v>
      </c>
      <c r="AY2035" s="170" t="s">
        <v>172</v>
      </c>
    </row>
    <row r="2036" spans="2:65" s="12" customFormat="1">
      <c r="B2036" s="148"/>
      <c r="D2036" s="149" t="s">
        <v>182</v>
      </c>
      <c r="E2036" s="150" t="s">
        <v>19</v>
      </c>
      <c r="F2036" s="151" t="s">
        <v>249</v>
      </c>
      <c r="H2036" s="150" t="s">
        <v>19</v>
      </c>
      <c r="I2036" s="152"/>
      <c r="L2036" s="148"/>
      <c r="M2036" s="153"/>
      <c r="U2036" s="154"/>
      <c r="AT2036" s="150" t="s">
        <v>182</v>
      </c>
      <c r="AU2036" s="150" t="s">
        <v>84</v>
      </c>
      <c r="AV2036" s="12" t="s">
        <v>82</v>
      </c>
      <c r="AW2036" s="12" t="s">
        <v>37</v>
      </c>
      <c r="AX2036" s="12" t="s">
        <v>75</v>
      </c>
      <c r="AY2036" s="150" t="s">
        <v>172</v>
      </c>
    </row>
    <row r="2037" spans="2:65" s="13" customFormat="1">
      <c r="B2037" s="155"/>
      <c r="D2037" s="149" t="s">
        <v>182</v>
      </c>
      <c r="E2037" s="156" t="s">
        <v>19</v>
      </c>
      <c r="F2037" s="157" t="s">
        <v>2658</v>
      </c>
      <c r="H2037" s="158">
        <v>195.34</v>
      </c>
      <c r="I2037" s="159"/>
      <c r="L2037" s="155"/>
      <c r="M2037" s="160"/>
      <c r="U2037" s="161"/>
      <c r="AT2037" s="156" t="s">
        <v>182</v>
      </c>
      <c r="AU2037" s="156" t="s">
        <v>84</v>
      </c>
      <c r="AV2037" s="13" t="s">
        <v>84</v>
      </c>
      <c r="AW2037" s="13" t="s">
        <v>37</v>
      </c>
      <c r="AX2037" s="13" t="s">
        <v>75</v>
      </c>
      <c r="AY2037" s="156" t="s">
        <v>172</v>
      </c>
    </row>
    <row r="2038" spans="2:65" s="15" customFormat="1">
      <c r="B2038" s="169"/>
      <c r="D2038" s="149" t="s">
        <v>182</v>
      </c>
      <c r="E2038" s="170" t="s">
        <v>19</v>
      </c>
      <c r="F2038" s="171" t="s">
        <v>248</v>
      </c>
      <c r="H2038" s="172">
        <v>195.34</v>
      </c>
      <c r="I2038" s="173"/>
      <c r="L2038" s="169"/>
      <c r="M2038" s="174"/>
      <c r="U2038" s="175"/>
      <c r="AT2038" s="170" t="s">
        <v>182</v>
      </c>
      <c r="AU2038" s="170" t="s">
        <v>84</v>
      </c>
      <c r="AV2038" s="15" t="s">
        <v>92</v>
      </c>
      <c r="AW2038" s="15" t="s">
        <v>37</v>
      </c>
      <c r="AX2038" s="15" t="s">
        <v>75</v>
      </c>
      <c r="AY2038" s="170" t="s">
        <v>172</v>
      </c>
    </row>
    <row r="2039" spans="2:65" s="12" customFormat="1">
      <c r="B2039" s="148"/>
      <c r="D2039" s="149" t="s">
        <v>182</v>
      </c>
      <c r="E2039" s="150" t="s">
        <v>19</v>
      </c>
      <c r="F2039" s="151" t="s">
        <v>256</v>
      </c>
      <c r="H2039" s="150" t="s">
        <v>19</v>
      </c>
      <c r="I2039" s="152"/>
      <c r="L2039" s="148"/>
      <c r="M2039" s="153"/>
      <c r="U2039" s="154"/>
      <c r="AT2039" s="150" t="s">
        <v>182</v>
      </c>
      <c r="AU2039" s="150" t="s">
        <v>84</v>
      </c>
      <c r="AV2039" s="12" t="s">
        <v>82</v>
      </c>
      <c r="AW2039" s="12" t="s">
        <v>37</v>
      </c>
      <c r="AX2039" s="12" t="s">
        <v>75</v>
      </c>
      <c r="AY2039" s="150" t="s">
        <v>172</v>
      </c>
    </row>
    <row r="2040" spans="2:65" s="13" customFormat="1">
      <c r="B2040" s="155"/>
      <c r="D2040" s="149" t="s">
        <v>182</v>
      </c>
      <c r="E2040" s="156" t="s">
        <v>19</v>
      </c>
      <c r="F2040" s="157" t="s">
        <v>2659</v>
      </c>
      <c r="H2040" s="158">
        <v>152.88</v>
      </c>
      <c r="I2040" s="159"/>
      <c r="L2040" s="155"/>
      <c r="M2040" s="160"/>
      <c r="U2040" s="161"/>
      <c r="AT2040" s="156" t="s">
        <v>182</v>
      </c>
      <c r="AU2040" s="156" t="s">
        <v>84</v>
      </c>
      <c r="AV2040" s="13" t="s">
        <v>84</v>
      </c>
      <c r="AW2040" s="13" t="s">
        <v>37</v>
      </c>
      <c r="AX2040" s="13" t="s">
        <v>75</v>
      </c>
      <c r="AY2040" s="156" t="s">
        <v>172</v>
      </c>
    </row>
    <row r="2041" spans="2:65" s="15" customFormat="1">
      <c r="B2041" s="169"/>
      <c r="D2041" s="149" t="s">
        <v>182</v>
      </c>
      <c r="E2041" s="170" t="s">
        <v>19</v>
      </c>
      <c r="F2041" s="171" t="s">
        <v>248</v>
      </c>
      <c r="H2041" s="172">
        <v>152.88</v>
      </c>
      <c r="I2041" s="173"/>
      <c r="L2041" s="169"/>
      <c r="M2041" s="174"/>
      <c r="U2041" s="175"/>
      <c r="AT2041" s="170" t="s">
        <v>182</v>
      </c>
      <c r="AU2041" s="170" t="s">
        <v>84</v>
      </c>
      <c r="AV2041" s="15" t="s">
        <v>92</v>
      </c>
      <c r="AW2041" s="15" t="s">
        <v>37</v>
      </c>
      <c r="AX2041" s="15" t="s">
        <v>75</v>
      </c>
      <c r="AY2041" s="170" t="s">
        <v>172</v>
      </c>
    </row>
    <row r="2042" spans="2:65" s="14" customFormat="1">
      <c r="B2042" s="162"/>
      <c r="D2042" s="149" t="s">
        <v>182</v>
      </c>
      <c r="E2042" s="163" t="s">
        <v>19</v>
      </c>
      <c r="F2042" s="164" t="s">
        <v>185</v>
      </c>
      <c r="H2042" s="165">
        <v>506.56</v>
      </c>
      <c r="I2042" s="166"/>
      <c r="L2042" s="162"/>
      <c r="M2042" s="167"/>
      <c r="U2042" s="168"/>
      <c r="AT2042" s="163" t="s">
        <v>182</v>
      </c>
      <c r="AU2042" s="163" t="s">
        <v>84</v>
      </c>
      <c r="AV2042" s="14" t="s">
        <v>179</v>
      </c>
      <c r="AW2042" s="14" t="s">
        <v>37</v>
      </c>
      <c r="AX2042" s="14" t="s">
        <v>82</v>
      </c>
      <c r="AY2042" s="163" t="s">
        <v>172</v>
      </c>
    </row>
    <row r="2043" spans="2:65" s="1" customFormat="1" ht="24.2" customHeight="1">
      <c r="B2043" s="33"/>
      <c r="C2043" s="131" t="s">
        <v>2660</v>
      </c>
      <c r="D2043" s="131" t="s">
        <v>174</v>
      </c>
      <c r="E2043" s="132" t="s">
        <v>2661</v>
      </c>
      <c r="F2043" s="133" t="s">
        <v>2662</v>
      </c>
      <c r="G2043" s="134" t="s">
        <v>337</v>
      </c>
      <c r="H2043" s="135">
        <v>199.95</v>
      </c>
      <c r="I2043" s="136"/>
      <c r="J2043" s="137">
        <f>ROUND(I2043*H2043,2)</f>
        <v>0</v>
      </c>
      <c r="K2043" s="133" t="s">
        <v>178</v>
      </c>
      <c r="L2043" s="33"/>
      <c r="M2043" s="138" t="s">
        <v>19</v>
      </c>
      <c r="N2043" s="139" t="s">
        <v>46</v>
      </c>
      <c r="P2043" s="140">
        <f>O2043*H2043</f>
        <v>0</v>
      </c>
      <c r="Q2043" s="140">
        <v>0</v>
      </c>
      <c r="R2043" s="140">
        <f>Q2043*H2043</f>
        <v>0</v>
      </c>
      <c r="S2043" s="140">
        <v>0</v>
      </c>
      <c r="T2043" s="140">
        <f>S2043*H2043</f>
        <v>0</v>
      </c>
      <c r="U2043" s="141" t="s">
        <v>19</v>
      </c>
      <c r="AR2043" s="142" t="s">
        <v>220</v>
      </c>
      <c r="AT2043" s="142" t="s">
        <v>174</v>
      </c>
      <c r="AU2043" s="142" t="s">
        <v>84</v>
      </c>
      <c r="AY2043" s="18" t="s">
        <v>172</v>
      </c>
      <c r="BE2043" s="143">
        <f>IF(N2043="základní",J2043,0)</f>
        <v>0</v>
      </c>
      <c r="BF2043" s="143">
        <f>IF(N2043="snížená",J2043,0)</f>
        <v>0</v>
      </c>
      <c r="BG2043" s="143">
        <f>IF(N2043="zákl. přenesená",J2043,0)</f>
        <v>0</v>
      </c>
      <c r="BH2043" s="143">
        <f>IF(N2043="sníž. přenesená",J2043,0)</f>
        <v>0</v>
      </c>
      <c r="BI2043" s="143">
        <f>IF(N2043="nulová",J2043,0)</f>
        <v>0</v>
      </c>
      <c r="BJ2043" s="18" t="s">
        <v>82</v>
      </c>
      <c r="BK2043" s="143">
        <f>ROUND(I2043*H2043,2)</f>
        <v>0</v>
      </c>
      <c r="BL2043" s="18" t="s">
        <v>220</v>
      </c>
      <c r="BM2043" s="142" t="s">
        <v>2663</v>
      </c>
    </row>
    <row r="2044" spans="2:65" s="1" customFormat="1">
      <c r="B2044" s="33"/>
      <c r="D2044" s="144" t="s">
        <v>180</v>
      </c>
      <c r="F2044" s="145" t="s">
        <v>2664</v>
      </c>
      <c r="I2044" s="146"/>
      <c r="L2044" s="33"/>
      <c r="M2044" s="147"/>
      <c r="U2044" s="54"/>
      <c r="AT2044" s="18" t="s">
        <v>180</v>
      </c>
      <c r="AU2044" s="18" t="s">
        <v>84</v>
      </c>
    </row>
    <row r="2045" spans="2:65" s="12" customFormat="1">
      <c r="B2045" s="148"/>
      <c r="D2045" s="149" t="s">
        <v>182</v>
      </c>
      <c r="E2045" s="150" t="s">
        <v>19</v>
      </c>
      <c r="F2045" s="151" t="s">
        <v>1483</v>
      </c>
      <c r="H2045" s="150" t="s">
        <v>19</v>
      </c>
      <c r="I2045" s="152"/>
      <c r="L2045" s="148"/>
      <c r="M2045" s="153"/>
      <c r="U2045" s="154"/>
      <c r="AT2045" s="150" t="s">
        <v>182</v>
      </c>
      <c r="AU2045" s="150" t="s">
        <v>84</v>
      </c>
      <c r="AV2045" s="12" t="s">
        <v>82</v>
      </c>
      <c r="AW2045" s="12" t="s">
        <v>37</v>
      </c>
      <c r="AX2045" s="12" t="s">
        <v>75</v>
      </c>
      <c r="AY2045" s="150" t="s">
        <v>172</v>
      </c>
    </row>
    <row r="2046" spans="2:65" s="12" customFormat="1">
      <c r="B2046" s="148"/>
      <c r="D2046" s="149" t="s">
        <v>182</v>
      </c>
      <c r="E2046" s="150" t="s">
        <v>19</v>
      </c>
      <c r="F2046" s="151" t="s">
        <v>244</v>
      </c>
      <c r="H2046" s="150" t="s">
        <v>19</v>
      </c>
      <c r="I2046" s="152"/>
      <c r="L2046" s="148"/>
      <c r="M2046" s="153"/>
      <c r="U2046" s="154"/>
      <c r="AT2046" s="150" t="s">
        <v>182</v>
      </c>
      <c r="AU2046" s="150" t="s">
        <v>84</v>
      </c>
      <c r="AV2046" s="12" t="s">
        <v>82</v>
      </c>
      <c r="AW2046" s="12" t="s">
        <v>37</v>
      </c>
      <c r="AX2046" s="12" t="s">
        <v>75</v>
      </c>
      <c r="AY2046" s="150" t="s">
        <v>172</v>
      </c>
    </row>
    <row r="2047" spans="2:65" s="13" customFormat="1">
      <c r="B2047" s="155"/>
      <c r="D2047" s="149" t="s">
        <v>182</v>
      </c>
      <c r="E2047" s="156" t="s">
        <v>19</v>
      </c>
      <c r="F2047" s="157" t="s">
        <v>2665</v>
      </c>
      <c r="H2047" s="158">
        <v>48.55</v>
      </c>
      <c r="I2047" s="159"/>
      <c r="L2047" s="155"/>
      <c r="M2047" s="160"/>
      <c r="U2047" s="161"/>
      <c r="AT2047" s="156" t="s">
        <v>182</v>
      </c>
      <c r="AU2047" s="156" t="s">
        <v>84</v>
      </c>
      <c r="AV2047" s="13" t="s">
        <v>84</v>
      </c>
      <c r="AW2047" s="13" t="s">
        <v>37</v>
      </c>
      <c r="AX2047" s="13" t="s">
        <v>75</v>
      </c>
      <c r="AY2047" s="156" t="s">
        <v>172</v>
      </c>
    </row>
    <row r="2048" spans="2:65" s="15" customFormat="1">
      <c r="B2048" s="169"/>
      <c r="D2048" s="149" t="s">
        <v>182</v>
      </c>
      <c r="E2048" s="170" t="s">
        <v>19</v>
      </c>
      <c r="F2048" s="171" t="s">
        <v>248</v>
      </c>
      <c r="H2048" s="172">
        <v>48.55</v>
      </c>
      <c r="I2048" s="173"/>
      <c r="L2048" s="169"/>
      <c r="M2048" s="174"/>
      <c r="U2048" s="175"/>
      <c r="AT2048" s="170" t="s">
        <v>182</v>
      </c>
      <c r="AU2048" s="170" t="s">
        <v>84</v>
      </c>
      <c r="AV2048" s="15" t="s">
        <v>92</v>
      </c>
      <c r="AW2048" s="15" t="s">
        <v>37</v>
      </c>
      <c r="AX2048" s="15" t="s">
        <v>75</v>
      </c>
      <c r="AY2048" s="170" t="s">
        <v>172</v>
      </c>
    </row>
    <row r="2049" spans="2:65" s="12" customFormat="1">
      <c r="B2049" s="148"/>
      <c r="D2049" s="149" t="s">
        <v>182</v>
      </c>
      <c r="E2049" s="150" t="s">
        <v>19</v>
      </c>
      <c r="F2049" s="151" t="s">
        <v>249</v>
      </c>
      <c r="H2049" s="150" t="s">
        <v>19</v>
      </c>
      <c r="I2049" s="152"/>
      <c r="L2049" s="148"/>
      <c r="M2049" s="153"/>
      <c r="U2049" s="154"/>
      <c r="AT2049" s="150" t="s">
        <v>182</v>
      </c>
      <c r="AU2049" s="150" t="s">
        <v>84</v>
      </c>
      <c r="AV2049" s="12" t="s">
        <v>82</v>
      </c>
      <c r="AW2049" s="12" t="s">
        <v>37</v>
      </c>
      <c r="AX2049" s="12" t="s">
        <v>75</v>
      </c>
      <c r="AY2049" s="150" t="s">
        <v>172</v>
      </c>
    </row>
    <row r="2050" spans="2:65" s="13" customFormat="1">
      <c r="B2050" s="155"/>
      <c r="D2050" s="149" t="s">
        <v>182</v>
      </c>
      <c r="E2050" s="156" t="s">
        <v>19</v>
      </c>
      <c r="F2050" s="157" t="s">
        <v>2666</v>
      </c>
      <c r="H2050" s="158">
        <v>85.4</v>
      </c>
      <c r="I2050" s="159"/>
      <c r="L2050" s="155"/>
      <c r="M2050" s="160"/>
      <c r="U2050" s="161"/>
      <c r="AT2050" s="156" t="s">
        <v>182</v>
      </c>
      <c r="AU2050" s="156" t="s">
        <v>84</v>
      </c>
      <c r="AV2050" s="13" t="s">
        <v>84</v>
      </c>
      <c r="AW2050" s="13" t="s">
        <v>37</v>
      </c>
      <c r="AX2050" s="13" t="s">
        <v>75</v>
      </c>
      <c r="AY2050" s="156" t="s">
        <v>172</v>
      </c>
    </row>
    <row r="2051" spans="2:65" s="15" customFormat="1">
      <c r="B2051" s="169"/>
      <c r="D2051" s="149" t="s">
        <v>182</v>
      </c>
      <c r="E2051" s="170" t="s">
        <v>19</v>
      </c>
      <c r="F2051" s="171" t="s">
        <v>248</v>
      </c>
      <c r="H2051" s="172">
        <v>85.4</v>
      </c>
      <c r="I2051" s="173"/>
      <c r="L2051" s="169"/>
      <c r="M2051" s="174"/>
      <c r="U2051" s="175"/>
      <c r="AT2051" s="170" t="s">
        <v>182</v>
      </c>
      <c r="AU2051" s="170" t="s">
        <v>84</v>
      </c>
      <c r="AV2051" s="15" t="s">
        <v>92</v>
      </c>
      <c r="AW2051" s="15" t="s">
        <v>37</v>
      </c>
      <c r="AX2051" s="15" t="s">
        <v>75</v>
      </c>
      <c r="AY2051" s="170" t="s">
        <v>172</v>
      </c>
    </row>
    <row r="2052" spans="2:65" s="12" customFormat="1">
      <c r="B2052" s="148"/>
      <c r="D2052" s="149" t="s">
        <v>182</v>
      </c>
      <c r="E2052" s="150" t="s">
        <v>19</v>
      </c>
      <c r="F2052" s="151" t="s">
        <v>256</v>
      </c>
      <c r="H2052" s="150" t="s">
        <v>19</v>
      </c>
      <c r="I2052" s="152"/>
      <c r="L2052" s="148"/>
      <c r="M2052" s="153"/>
      <c r="U2052" s="154"/>
      <c r="AT2052" s="150" t="s">
        <v>182</v>
      </c>
      <c r="AU2052" s="150" t="s">
        <v>84</v>
      </c>
      <c r="AV2052" s="12" t="s">
        <v>82</v>
      </c>
      <c r="AW2052" s="12" t="s">
        <v>37</v>
      </c>
      <c r="AX2052" s="12" t="s">
        <v>75</v>
      </c>
      <c r="AY2052" s="150" t="s">
        <v>172</v>
      </c>
    </row>
    <row r="2053" spans="2:65" s="13" customFormat="1">
      <c r="B2053" s="155"/>
      <c r="D2053" s="149" t="s">
        <v>182</v>
      </c>
      <c r="E2053" s="156" t="s">
        <v>19</v>
      </c>
      <c r="F2053" s="157" t="s">
        <v>2667</v>
      </c>
      <c r="H2053" s="158">
        <v>46.65</v>
      </c>
      <c r="I2053" s="159"/>
      <c r="L2053" s="155"/>
      <c r="M2053" s="160"/>
      <c r="U2053" s="161"/>
      <c r="AT2053" s="156" t="s">
        <v>182</v>
      </c>
      <c r="AU2053" s="156" t="s">
        <v>84</v>
      </c>
      <c r="AV2053" s="13" t="s">
        <v>84</v>
      </c>
      <c r="AW2053" s="13" t="s">
        <v>37</v>
      </c>
      <c r="AX2053" s="13" t="s">
        <v>75</v>
      </c>
      <c r="AY2053" s="156" t="s">
        <v>172</v>
      </c>
    </row>
    <row r="2054" spans="2:65" s="13" customFormat="1">
      <c r="B2054" s="155"/>
      <c r="D2054" s="149" t="s">
        <v>182</v>
      </c>
      <c r="E2054" s="156" t="s">
        <v>19</v>
      </c>
      <c r="F2054" s="157" t="s">
        <v>2668</v>
      </c>
      <c r="H2054" s="158">
        <v>19.350000000000001</v>
      </c>
      <c r="I2054" s="159"/>
      <c r="L2054" s="155"/>
      <c r="M2054" s="160"/>
      <c r="U2054" s="161"/>
      <c r="AT2054" s="156" t="s">
        <v>182</v>
      </c>
      <c r="AU2054" s="156" t="s">
        <v>84</v>
      </c>
      <c r="AV2054" s="13" t="s">
        <v>84</v>
      </c>
      <c r="AW2054" s="13" t="s">
        <v>37</v>
      </c>
      <c r="AX2054" s="13" t="s">
        <v>75</v>
      </c>
      <c r="AY2054" s="156" t="s">
        <v>172</v>
      </c>
    </row>
    <row r="2055" spans="2:65" s="15" customFormat="1">
      <c r="B2055" s="169"/>
      <c r="D2055" s="149" t="s">
        <v>182</v>
      </c>
      <c r="E2055" s="170" t="s">
        <v>19</v>
      </c>
      <c r="F2055" s="171" t="s">
        <v>248</v>
      </c>
      <c r="H2055" s="172">
        <v>66</v>
      </c>
      <c r="I2055" s="173"/>
      <c r="L2055" s="169"/>
      <c r="M2055" s="174"/>
      <c r="U2055" s="175"/>
      <c r="AT2055" s="170" t="s">
        <v>182</v>
      </c>
      <c r="AU2055" s="170" t="s">
        <v>84</v>
      </c>
      <c r="AV2055" s="15" t="s">
        <v>92</v>
      </c>
      <c r="AW2055" s="15" t="s">
        <v>37</v>
      </c>
      <c r="AX2055" s="15" t="s">
        <v>75</v>
      </c>
      <c r="AY2055" s="170" t="s">
        <v>172</v>
      </c>
    </row>
    <row r="2056" spans="2:65" s="14" customFormat="1">
      <c r="B2056" s="162"/>
      <c r="D2056" s="149" t="s">
        <v>182</v>
      </c>
      <c r="E2056" s="163" t="s">
        <v>19</v>
      </c>
      <c r="F2056" s="164" t="s">
        <v>185</v>
      </c>
      <c r="H2056" s="165">
        <v>199.95</v>
      </c>
      <c r="I2056" s="166"/>
      <c r="L2056" s="162"/>
      <c r="M2056" s="167"/>
      <c r="U2056" s="168"/>
      <c r="AT2056" s="163" t="s">
        <v>182</v>
      </c>
      <c r="AU2056" s="163" t="s">
        <v>84</v>
      </c>
      <c r="AV2056" s="14" t="s">
        <v>179</v>
      </c>
      <c r="AW2056" s="14" t="s">
        <v>37</v>
      </c>
      <c r="AX2056" s="14" t="s">
        <v>82</v>
      </c>
      <c r="AY2056" s="163" t="s">
        <v>172</v>
      </c>
    </row>
    <row r="2057" spans="2:65" s="1" customFormat="1" ht="16.5" customHeight="1">
      <c r="B2057" s="33"/>
      <c r="C2057" s="179" t="s">
        <v>1770</v>
      </c>
      <c r="D2057" s="179" t="s">
        <v>836</v>
      </c>
      <c r="E2057" s="180" t="s">
        <v>2669</v>
      </c>
      <c r="F2057" s="181" t="s">
        <v>2670</v>
      </c>
      <c r="G2057" s="182" t="s">
        <v>460</v>
      </c>
      <c r="H2057" s="183">
        <v>494.87599999999998</v>
      </c>
      <c r="I2057" s="184"/>
      <c r="J2057" s="185">
        <f>ROUND(I2057*H2057,2)</f>
        <v>0</v>
      </c>
      <c r="K2057" s="181" t="s">
        <v>1775</v>
      </c>
      <c r="L2057" s="186"/>
      <c r="M2057" s="187" t="s">
        <v>19</v>
      </c>
      <c r="N2057" s="188" t="s">
        <v>46</v>
      </c>
      <c r="P2057" s="140">
        <f>O2057*H2057</f>
        <v>0</v>
      </c>
      <c r="Q2057" s="140">
        <v>0</v>
      </c>
      <c r="R2057" s="140">
        <f>Q2057*H2057</f>
        <v>0</v>
      </c>
      <c r="S2057" s="140">
        <v>0</v>
      </c>
      <c r="T2057" s="140">
        <f>S2057*H2057</f>
        <v>0</v>
      </c>
      <c r="U2057" s="141" t="s">
        <v>19</v>
      </c>
      <c r="AR2057" s="142" t="s">
        <v>313</v>
      </c>
      <c r="AT2057" s="142" t="s">
        <v>836</v>
      </c>
      <c r="AU2057" s="142" t="s">
        <v>84</v>
      </c>
      <c r="AY2057" s="18" t="s">
        <v>172</v>
      </c>
      <c r="BE2057" s="143">
        <f>IF(N2057="základní",J2057,0)</f>
        <v>0</v>
      </c>
      <c r="BF2057" s="143">
        <f>IF(N2057="snížená",J2057,0)</f>
        <v>0</v>
      </c>
      <c r="BG2057" s="143">
        <f>IF(N2057="zákl. přenesená",J2057,0)</f>
        <v>0</v>
      </c>
      <c r="BH2057" s="143">
        <f>IF(N2057="sníž. přenesená",J2057,0)</f>
        <v>0</v>
      </c>
      <c r="BI2057" s="143">
        <f>IF(N2057="nulová",J2057,0)</f>
        <v>0</v>
      </c>
      <c r="BJ2057" s="18" t="s">
        <v>82</v>
      </c>
      <c r="BK2057" s="143">
        <f>ROUND(I2057*H2057,2)</f>
        <v>0</v>
      </c>
      <c r="BL2057" s="18" t="s">
        <v>220</v>
      </c>
      <c r="BM2057" s="142" t="s">
        <v>2671</v>
      </c>
    </row>
    <row r="2058" spans="2:65" s="13" customFormat="1">
      <c r="B2058" s="155"/>
      <c r="D2058" s="149" t="s">
        <v>182</v>
      </c>
      <c r="E2058" s="156" t="s">
        <v>19</v>
      </c>
      <c r="F2058" s="157" t="s">
        <v>2672</v>
      </c>
      <c r="H2058" s="158">
        <v>494.87599999999998</v>
      </c>
      <c r="I2058" s="159"/>
      <c r="L2058" s="155"/>
      <c r="M2058" s="160"/>
      <c r="U2058" s="161"/>
      <c r="AT2058" s="156" t="s">
        <v>182</v>
      </c>
      <c r="AU2058" s="156" t="s">
        <v>84</v>
      </c>
      <c r="AV2058" s="13" t="s">
        <v>84</v>
      </c>
      <c r="AW2058" s="13" t="s">
        <v>37</v>
      </c>
      <c r="AX2058" s="13" t="s">
        <v>75</v>
      </c>
      <c r="AY2058" s="156" t="s">
        <v>172</v>
      </c>
    </row>
    <row r="2059" spans="2:65" s="14" customFormat="1">
      <c r="B2059" s="162"/>
      <c r="D2059" s="149" t="s">
        <v>182</v>
      </c>
      <c r="E2059" s="163" t="s">
        <v>19</v>
      </c>
      <c r="F2059" s="164" t="s">
        <v>185</v>
      </c>
      <c r="H2059" s="165">
        <v>494.87599999999998</v>
      </c>
      <c r="I2059" s="166"/>
      <c r="L2059" s="162"/>
      <c r="M2059" s="167"/>
      <c r="U2059" s="168"/>
      <c r="AT2059" s="163" t="s">
        <v>182</v>
      </c>
      <c r="AU2059" s="163" t="s">
        <v>84</v>
      </c>
      <c r="AV2059" s="14" t="s">
        <v>179</v>
      </c>
      <c r="AW2059" s="14" t="s">
        <v>37</v>
      </c>
      <c r="AX2059" s="14" t="s">
        <v>82</v>
      </c>
      <c r="AY2059" s="163" t="s">
        <v>172</v>
      </c>
    </row>
    <row r="2060" spans="2:65" s="1" customFormat="1" ht="24.2" customHeight="1">
      <c r="B2060" s="33"/>
      <c r="C2060" s="131" t="s">
        <v>2673</v>
      </c>
      <c r="D2060" s="131" t="s">
        <v>174</v>
      </c>
      <c r="E2060" s="132" t="s">
        <v>2674</v>
      </c>
      <c r="F2060" s="133" t="s">
        <v>2675</v>
      </c>
      <c r="G2060" s="134" t="s">
        <v>177</v>
      </c>
      <c r="H2060" s="135">
        <v>3.52</v>
      </c>
      <c r="I2060" s="136"/>
      <c r="J2060" s="137">
        <f>ROUND(I2060*H2060,2)</f>
        <v>0</v>
      </c>
      <c r="K2060" s="133" t="s">
        <v>178</v>
      </c>
      <c r="L2060" s="33"/>
      <c r="M2060" s="138" t="s">
        <v>19</v>
      </c>
      <c r="N2060" s="139" t="s">
        <v>46</v>
      </c>
      <c r="P2060" s="140">
        <f>O2060*H2060</f>
        <v>0</v>
      </c>
      <c r="Q2060" s="140">
        <v>0</v>
      </c>
      <c r="R2060" s="140">
        <f>Q2060*H2060</f>
        <v>0</v>
      </c>
      <c r="S2060" s="140">
        <v>0</v>
      </c>
      <c r="T2060" s="140">
        <f>S2060*H2060</f>
        <v>0</v>
      </c>
      <c r="U2060" s="141" t="s">
        <v>19</v>
      </c>
      <c r="AR2060" s="142" t="s">
        <v>220</v>
      </c>
      <c r="AT2060" s="142" t="s">
        <v>174</v>
      </c>
      <c r="AU2060" s="142" t="s">
        <v>84</v>
      </c>
      <c r="AY2060" s="18" t="s">
        <v>172</v>
      </c>
      <c r="BE2060" s="143">
        <f>IF(N2060="základní",J2060,0)</f>
        <v>0</v>
      </c>
      <c r="BF2060" s="143">
        <f>IF(N2060="snížená",J2060,0)</f>
        <v>0</v>
      </c>
      <c r="BG2060" s="143">
        <f>IF(N2060="zákl. přenesená",J2060,0)</f>
        <v>0</v>
      </c>
      <c r="BH2060" s="143">
        <f>IF(N2060="sníž. přenesená",J2060,0)</f>
        <v>0</v>
      </c>
      <c r="BI2060" s="143">
        <f>IF(N2060="nulová",J2060,0)</f>
        <v>0</v>
      </c>
      <c r="BJ2060" s="18" t="s">
        <v>82</v>
      </c>
      <c r="BK2060" s="143">
        <f>ROUND(I2060*H2060,2)</f>
        <v>0</v>
      </c>
      <c r="BL2060" s="18" t="s">
        <v>220</v>
      </c>
      <c r="BM2060" s="142" t="s">
        <v>2676</v>
      </c>
    </row>
    <row r="2061" spans="2:65" s="1" customFormat="1">
      <c r="B2061" s="33"/>
      <c r="D2061" s="144" t="s">
        <v>180</v>
      </c>
      <c r="F2061" s="145" t="s">
        <v>2677</v>
      </c>
      <c r="I2061" s="146"/>
      <c r="L2061" s="33"/>
      <c r="M2061" s="147"/>
      <c r="U2061" s="54"/>
      <c r="AT2061" s="18" t="s">
        <v>180</v>
      </c>
      <c r="AU2061" s="18" t="s">
        <v>84</v>
      </c>
    </row>
    <row r="2062" spans="2:65" s="12" customFormat="1">
      <c r="B2062" s="148"/>
      <c r="D2062" s="149" t="s">
        <v>182</v>
      </c>
      <c r="E2062" s="150" t="s">
        <v>19</v>
      </c>
      <c r="F2062" s="151" t="s">
        <v>873</v>
      </c>
      <c r="H2062" s="150" t="s">
        <v>19</v>
      </c>
      <c r="I2062" s="152"/>
      <c r="L2062" s="148"/>
      <c r="M2062" s="153"/>
      <c r="U2062" s="154"/>
      <c r="AT2062" s="150" t="s">
        <v>182</v>
      </c>
      <c r="AU2062" s="150" t="s">
        <v>84</v>
      </c>
      <c r="AV2062" s="12" t="s">
        <v>82</v>
      </c>
      <c r="AW2062" s="12" t="s">
        <v>37</v>
      </c>
      <c r="AX2062" s="12" t="s">
        <v>75</v>
      </c>
      <c r="AY2062" s="150" t="s">
        <v>172</v>
      </c>
    </row>
    <row r="2063" spans="2:65" s="12" customFormat="1">
      <c r="B2063" s="148"/>
      <c r="D2063" s="149" t="s">
        <v>182</v>
      </c>
      <c r="E2063" s="150" t="s">
        <v>19</v>
      </c>
      <c r="F2063" s="151" t="s">
        <v>256</v>
      </c>
      <c r="H2063" s="150" t="s">
        <v>19</v>
      </c>
      <c r="I2063" s="152"/>
      <c r="L2063" s="148"/>
      <c r="M2063" s="153"/>
      <c r="U2063" s="154"/>
      <c r="AT2063" s="150" t="s">
        <v>182</v>
      </c>
      <c r="AU2063" s="150" t="s">
        <v>84</v>
      </c>
      <c r="AV2063" s="12" t="s">
        <v>82</v>
      </c>
      <c r="AW2063" s="12" t="s">
        <v>37</v>
      </c>
      <c r="AX2063" s="12" t="s">
        <v>75</v>
      </c>
      <c r="AY2063" s="150" t="s">
        <v>172</v>
      </c>
    </row>
    <row r="2064" spans="2:65" s="13" customFormat="1">
      <c r="B2064" s="155"/>
      <c r="D2064" s="149" t="s">
        <v>182</v>
      </c>
      <c r="E2064" s="156" t="s">
        <v>19</v>
      </c>
      <c r="F2064" s="157" t="s">
        <v>2678</v>
      </c>
      <c r="H2064" s="158">
        <v>3.52</v>
      </c>
      <c r="I2064" s="159"/>
      <c r="L2064" s="155"/>
      <c r="M2064" s="160"/>
      <c r="U2064" s="161"/>
      <c r="AT2064" s="156" t="s">
        <v>182</v>
      </c>
      <c r="AU2064" s="156" t="s">
        <v>84</v>
      </c>
      <c r="AV2064" s="13" t="s">
        <v>84</v>
      </c>
      <c r="AW2064" s="13" t="s">
        <v>37</v>
      </c>
      <c r="AX2064" s="13" t="s">
        <v>75</v>
      </c>
      <c r="AY2064" s="156" t="s">
        <v>172</v>
      </c>
    </row>
    <row r="2065" spans="2:65" s="14" customFormat="1">
      <c r="B2065" s="162"/>
      <c r="D2065" s="149" t="s">
        <v>182</v>
      </c>
      <c r="E2065" s="163" t="s">
        <v>19</v>
      </c>
      <c r="F2065" s="164" t="s">
        <v>185</v>
      </c>
      <c r="H2065" s="165">
        <v>3.52</v>
      </c>
      <c r="I2065" s="166"/>
      <c r="L2065" s="162"/>
      <c r="M2065" s="167"/>
      <c r="U2065" s="168"/>
      <c r="AT2065" s="163" t="s">
        <v>182</v>
      </c>
      <c r="AU2065" s="163" t="s">
        <v>84</v>
      </c>
      <c r="AV2065" s="14" t="s">
        <v>179</v>
      </c>
      <c r="AW2065" s="14" t="s">
        <v>37</v>
      </c>
      <c r="AX2065" s="14" t="s">
        <v>82</v>
      </c>
      <c r="AY2065" s="163" t="s">
        <v>172</v>
      </c>
    </row>
    <row r="2066" spans="2:65" s="1" customFormat="1" ht="16.5" customHeight="1">
      <c r="B2066" s="33"/>
      <c r="C2066" s="179" t="s">
        <v>1776</v>
      </c>
      <c r="D2066" s="179" t="s">
        <v>836</v>
      </c>
      <c r="E2066" s="180" t="s">
        <v>2679</v>
      </c>
      <c r="F2066" s="181" t="s">
        <v>2680</v>
      </c>
      <c r="G2066" s="182" t="s">
        <v>177</v>
      </c>
      <c r="H2066" s="183">
        <v>4.048</v>
      </c>
      <c r="I2066" s="184"/>
      <c r="J2066" s="185">
        <f>ROUND(I2066*H2066,2)</f>
        <v>0</v>
      </c>
      <c r="K2066" s="181" t="s">
        <v>19</v>
      </c>
      <c r="L2066" s="186"/>
      <c r="M2066" s="187" t="s">
        <v>19</v>
      </c>
      <c r="N2066" s="188" t="s">
        <v>46</v>
      </c>
      <c r="P2066" s="140">
        <f>O2066*H2066</f>
        <v>0</v>
      </c>
      <c r="Q2066" s="140">
        <v>0</v>
      </c>
      <c r="R2066" s="140">
        <f>Q2066*H2066</f>
        <v>0</v>
      </c>
      <c r="S2066" s="140">
        <v>0</v>
      </c>
      <c r="T2066" s="140">
        <f>S2066*H2066</f>
        <v>0</v>
      </c>
      <c r="U2066" s="141" t="s">
        <v>19</v>
      </c>
      <c r="AR2066" s="142" t="s">
        <v>313</v>
      </c>
      <c r="AT2066" s="142" t="s">
        <v>836</v>
      </c>
      <c r="AU2066" s="142" t="s">
        <v>84</v>
      </c>
      <c r="AY2066" s="18" t="s">
        <v>172</v>
      </c>
      <c r="BE2066" s="143">
        <f>IF(N2066="základní",J2066,0)</f>
        <v>0</v>
      </c>
      <c r="BF2066" s="143">
        <f>IF(N2066="snížená",J2066,0)</f>
        <v>0</v>
      </c>
      <c r="BG2066" s="143">
        <f>IF(N2066="zákl. přenesená",J2066,0)</f>
        <v>0</v>
      </c>
      <c r="BH2066" s="143">
        <f>IF(N2066="sníž. přenesená",J2066,0)</f>
        <v>0</v>
      </c>
      <c r="BI2066" s="143">
        <f>IF(N2066="nulová",J2066,0)</f>
        <v>0</v>
      </c>
      <c r="BJ2066" s="18" t="s">
        <v>82</v>
      </c>
      <c r="BK2066" s="143">
        <f>ROUND(I2066*H2066,2)</f>
        <v>0</v>
      </c>
      <c r="BL2066" s="18" t="s">
        <v>220</v>
      </c>
      <c r="BM2066" s="142" t="s">
        <v>2681</v>
      </c>
    </row>
    <row r="2067" spans="2:65" s="1" customFormat="1">
      <c r="B2067" s="33"/>
      <c r="D2067" s="149" t="s">
        <v>943</v>
      </c>
      <c r="F2067" s="189" t="s">
        <v>2682</v>
      </c>
      <c r="I2067" s="146"/>
      <c r="L2067" s="33"/>
      <c r="M2067" s="147"/>
      <c r="U2067" s="54"/>
      <c r="AT2067" s="18" t="s">
        <v>943</v>
      </c>
      <c r="AU2067" s="18" t="s">
        <v>84</v>
      </c>
    </row>
    <row r="2068" spans="2:65" s="13" customFormat="1">
      <c r="B2068" s="155"/>
      <c r="D2068" s="149" t="s">
        <v>182</v>
      </c>
      <c r="E2068" s="156" t="s">
        <v>19</v>
      </c>
      <c r="F2068" s="157" t="s">
        <v>2683</v>
      </c>
      <c r="H2068" s="158">
        <v>4.048</v>
      </c>
      <c r="I2068" s="159"/>
      <c r="L2068" s="155"/>
      <c r="M2068" s="160"/>
      <c r="U2068" s="161"/>
      <c r="AT2068" s="156" t="s">
        <v>182</v>
      </c>
      <c r="AU2068" s="156" t="s">
        <v>84</v>
      </c>
      <c r="AV2068" s="13" t="s">
        <v>84</v>
      </c>
      <c r="AW2068" s="13" t="s">
        <v>37</v>
      </c>
      <c r="AX2068" s="13" t="s">
        <v>75</v>
      </c>
      <c r="AY2068" s="156" t="s">
        <v>172</v>
      </c>
    </row>
    <row r="2069" spans="2:65" s="14" customFormat="1">
      <c r="B2069" s="162"/>
      <c r="D2069" s="149" t="s">
        <v>182</v>
      </c>
      <c r="E2069" s="163" t="s">
        <v>19</v>
      </c>
      <c r="F2069" s="164" t="s">
        <v>185</v>
      </c>
      <c r="H2069" s="165">
        <v>4.048</v>
      </c>
      <c r="I2069" s="166"/>
      <c r="L2069" s="162"/>
      <c r="M2069" s="167"/>
      <c r="U2069" s="168"/>
      <c r="AT2069" s="163" t="s">
        <v>182</v>
      </c>
      <c r="AU2069" s="163" t="s">
        <v>84</v>
      </c>
      <c r="AV2069" s="14" t="s">
        <v>179</v>
      </c>
      <c r="AW2069" s="14" t="s">
        <v>37</v>
      </c>
      <c r="AX2069" s="14" t="s">
        <v>82</v>
      </c>
      <c r="AY2069" s="163" t="s">
        <v>172</v>
      </c>
    </row>
    <row r="2070" spans="2:65" s="1" customFormat="1" ht="24.2" customHeight="1">
      <c r="B2070" s="33"/>
      <c r="C2070" s="131" t="s">
        <v>2684</v>
      </c>
      <c r="D2070" s="131" t="s">
        <v>174</v>
      </c>
      <c r="E2070" s="132" t="s">
        <v>2685</v>
      </c>
      <c r="F2070" s="133" t="s">
        <v>2686</v>
      </c>
      <c r="G2070" s="134" t="s">
        <v>177</v>
      </c>
      <c r="H2070" s="135">
        <v>141.99</v>
      </c>
      <c r="I2070" s="136"/>
      <c r="J2070" s="137">
        <f>ROUND(I2070*H2070,2)</f>
        <v>0</v>
      </c>
      <c r="K2070" s="133" t="s">
        <v>178</v>
      </c>
      <c r="L2070" s="33"/>
      <c r="M2070" s="138" t="s">
        <v>19</v>
      </c>
      <c r="N2070" s="139" t="s">
        <v>46</v>
      </c>
      <c r="P2070" s="140">
        <f>O2070*H2070</f>
        <v>0</v>
      </c>
      <c r="Q2070" s="140">
        <v>0</v>
      </c>
      <c r="R2070" s="140">
        <f>Q2070*H2070</f>
        <v>0</v>
      </c>
      <c r="S2070" s="140">
        <v>0</v>
      </c>
      <c r="T2070" s="140">
        <f>S2070*H2070</f>
        <v>0</v>
      </c>
      <c r="U2070" s="141" t="s">
        <v>19</v>
      </c>
      <c r="AR2070" s="142" t="s">
        <v>220</v>
      </c>
      <c r="AT2070" s="142" t="s">
        <v>174</v>
      </c>
      <c r="AU2070" s="142" t="s">
        <v>84</v>
      </c>
      <c r="AY2070" s="18" t="s">
        <v>172</v>
      </c>
      <c r="BE2070" s="143">
        <f>IF(N2070="základní",J2070,0)</f>
        <v>0</v>
      </c>
      <c r="BF2070" s="143">
        <f>IF(N2070="snížená",J2070,0)</f>
        <v>0</v>
      </c>
      <c r="BG2070" s="143">
        <f>IF(N2070="zákl. přenesená",J2070,0)</f>
        <v>0</v>
      </c>
      <c r="BH2070" s="143">
        <f>IF(N2070="sníž. přenesená",J2070,0)</f>
        <v>0</v>
      </c>
      <c r="BI2070" s="143">
        <f>IF(N2070="nulová",J2070,0)</f>
        <v>0</v>
      </c>
      <c r="BJ2070" s="18" t="s">
        <v>82</v>
      </c>
      <c r="BK2070" s="143">
        <f>ROUND(I2070*H2070,2)</f>
        <v>0</v>
      </c>
      <c r="BL2070" s="18" t="s">
        <v>220</v>
      </c>
      <c r="BM2070" s="142" t="s">
        <v>2687</v>
      </c>
    </row>
    <row r="2071" spans="2:65" s="1" customFormat="1">
      <c r="B2071" s="33"/>
      <c r="D2071" s="144" t="s">
        <v>180</v>
      </c>
      <c r="F2071" s="145" t="s">
        <v>2688</v>
      </c>
      <c r="I2071" s="146"/>
      <c r="L2071" s="33"/>
      <c r="M2071" s="147"/>
      <c r="U2071" s="54"/>
      <c r="AT2071" s="18" t="s">
        <v>180</v>
      </c>
      <c r="AU2071" s="18" t="s">
        <v>84</v>
      </c>
    </row>
    <row r="2072" spans="2:65" s="12" customFormat="1">
      <c r="B2072" s="148"/>
      <c r="D2072" s="149" t="s">
        <v>182</v>
      </c>
      <c r="E2072" s="150" t="s">
        <v>19</v>
      </c>
      <c r="F2072" s="151" t="s">
        <v>1483</v>
      </c>
      <c r="H2072" s="150" t="s">
        <v>19</v>
      </c>
      <c r="I2072" s="152"/>
      <c r="L2072" s="148"/>
      <c r="M2072" s="153"/>
      <c r="U2072" s="154"/>
      <c r="AT2072" s="150" t="s">
        <v>182</v>
      </c>
      <c r="AU2072" s="150" t="s">
        <v>84</v>
      </c>
      <c r="AV2072" s="12" t="s">
        <v>82</v>
      </c>
      <c r="AW2072" s="12" t="s">
        <v>37</v>
      </c>
      <c r="AX2072" s="12" t="s">
        <v>75</v>
      </c>
      <c r="AY2072" s="150" t="s">
        <v>172</v>
      </c>
    </row>
    <row r="2073" spans="2:65" s="13" customFormat="1">
      <c r="B2073" s="155"/>
      <c r="D2073" s="149" t="s">
        <v>182</v>
      </c>
      <c r="E2073" s="156" t="s">
        <v>19</v>
      </c>
      <c r="F2073" s="157" t="s">
        <v>2689</v>
      </c>
      <c r="H2073" s="158">
        <v>141.99</v>
      </c>
      <c r="I2073" s="159"/>
      <c r="L2073" s="155"/>
      <c r="M2073" s="160"/>
      <c r="U2073" s="161"/>
      <c r="AT2073" s="156" t="s">
        <v>182</v>
      </c>
      <c r="AU2073" s="156" t="s">
        <v>84</v>
      </c>
      <c r="AV2073" s="13" t="s">
        <v>84</v>
      </c>
      <c r="AW2073" s="13" t="s">
        <v>37</v>
      </c>
      <c r="AX2073" s="13" t="s">
        <v>75</v>
      </c>
      <c r="AY2073" s="156" t="s">
        <v>172</v>
      </c>
    </row>
    <row r="2074" spans="2:65" s="14" customFormat="1">
      <c r="B2074" s="162"/>
      <c r="D2074" s="149" t="s">
        <v>182</v>
      </c>
      <c r="E2074" s="163" t="s">
        <v>19</v>
      </c>
      <c r="F2074" s="164" t="s">
        <v>185</v>
      </c>
      <c r="H2074" s="165">
        <v>141.99</v>
      </c>
      <c r="I2074" s="166"/>
      <c r="L2074" s="162"/>
      <c r="M2074" s="167"/>
      <c r="U2074" s="168"/>
      <c r="AT2074" s="163" t="s">
        <v>182</v>
      </c>
      <c r="AU2074" s="163" t="s">
        <v>84</v>
      </c>
      <c r="AV2074" s="14" t="s">
        <v>179</v>
      </c>
      <c r="AW2074" s="14" t="s">
        <v>37</v>
      </c>
      <c r="AX2074" s="14" t="s">
        <v>82</v>
      </c>
      <c r="AY2074" s="163" t="s">
        <v>172</v>
      </c>
    </row>
    <row r="2075" spans="2:65" s="1" customFormat="1" ht="16.5" customHeight="1">
      <c r="B2075" s="33"/>
      <c r="C2075" s="179" t="s">
        <v>1780</v>
      </c>
      <c r="D2075" s="179" t="s">
        <v>836</v>
      </c>
      <c r="E2075" s="180" t="s">
        <v>2690</v>
      </c>
      <c r="F2075" s="181" t="s">
        <v>2691</v>
      </c>
      <c r="G2075" s="182" t="s">
        <v>177</v>
      </c>
      <c r="H2075" s="183">
        <v>163.28899999999999</v>
      </c>
      <c r="I2075" s="184"/>
      <c r="J2075" s="185">
        <f>ROUND(I2075*H2075,2)</f>
        <v>0</v>
      </c>
      <c r="K2075" s="181" t="s">
        <v>178</v>
      </c>
      <c r="L2075" s="186"/>
      <c r="M2075" s="187" t="s">
        <v>19</v>
      </c>
      <c r="N2075" s="188" t="s">
        <v>46</v>
      </c>
      <c r="P2075" s="140">
        <f>O2075*H2075</f>
        <v>0</v>
      </c>
      <c r="Q2075" s="140">
        <v>0</v>
      </c>
      <c r="R2075" s="140">
        <f>Q2075*H2075</f>
        <v>0</v>
      </c>
      <c r="S2075" s="140">
        <v>0</v>
      </c>
      <c r="T2075" s="140">
        <f>S2075*H2075</f>
        <v>0</v>
      </c>
      <c r="U2075" s="141" t="s">
        <v>19</v>
      </c>
      <c r="AR2075" s="142" t="s">
        <v>313</v>
      </c>
      <c r="AT2075" s="142" t="s">
        <v>836</v>
      </c>
      <c r="AU2075" s="142" t="s">
        <v>84</v>
      </c>
      <c r="AY2075" s="18" t="s">
        <v>172</v>
      </c>
      <c r="BE2075" s="143">
        <f>IF(N2075="základní",J2075,0)</f>
        <v>0</v>
      </c>
      <c r="BF2075" s="143">
        <f>IF(N2075="snížená",J2075,0)</f>
        <v>0</v>
      </c>
      <c r="BG2075" s="143">
        <f>IF(N2075="zákl. přenesená",J2075,0)</f>
        <v>0</v>
      </c>
      <c r="BH2075" s="143">
        <f>IF(N2075="sníž. přenesená",J2075,0)</f>
        <v>0</v>
      </c>
      <c r="BI2075" s="143">
        <f>IF(N2075="nulová",J2075,0)</f>
        <v>0</v>
      </c>
      <c r="BJ2075" s="18" t="s">
        <v>82</v>
      </c>
      <c r="BK2075" s="143">
        <f>ROUND(I2075*H2075,2)</f>
        <v>0</v>
      </c>
      <c r="BL2075" s="18" t="s">
        <v>220</v>
      </c>
      <c r="BM2075" s="142" t="s">
        <v>2692</v>
      </c>
    </row>
    <row r="2076" spans="2:65" s="1" customFormat="1">
      <c r="B2076" s="33"/>
      <c r="D2076" s="149" t="s">
        <v>943</v>
      </c>
      <c r="F2076" s="189" t="s">
        <v>2693</v>
      </c>
      <c r="I2076" s="146"/>
      <c r="L2076" s="33"/>
      <c r="M2076" s="147"/>
      <c r="U2076" s="54"/>
      <c r="AT2076" s="18" t="s">
        <v>943</v>
      </c>
      <c r="AU2076" s="18" t="s">
        <v>84</v>
      </c>
    </row>
    <row r="2077" spans="2:65" s="13" customFormat="1">
      <c r="B2077" s="155"/>
      <c r="D2077" s="149" t="s">
        <v>182</v>
      </c>
      <c r="E2077" s="156" t="s">
        <v>19</v>
      </c>
      <c r="F2077" s="157" t="s">
        <v>2694</v>
      </c>
      <c r="H2077" s="158">
        <v>163.28899999999999</v>
      </c>
      <c r="I2077" s="159"/>
      <c r="L2077" s="155"/>
      <c r="M2077" s="160"/>
      <c r="U2077" s="161"/>
      <c r="AT2077" s="156" t="s">
        <v>182</v>
      </c>
      <c r="AU2077" s="156" t="s">
        <v>84</v>
      </c>
      <c r="AV2077" s="13" t="s">
        <v>84</v>
      </c>
      <c r="AW2077" s="13" t="s">
        <v>37</v>
      </c>
      <c r="AX2077" s="13" t="s">
        <v>75</v>
      </c>
      <c r="AY2077" s="156" t="s">
        <v>172</v>
      </c>
    </row>
    <row r="2078" spans="2:65" s="14" customFormat="1">
      <c r="B2078" s="162"/>
      <c r="D2078" s="149" t="s">
        <v>182</v>
      </c>
      <c r="E2078" s="163" t="s">
        <v>19</v>
      </c>
      <c r="F2078" s="164" t="s">
        <v>185</v>
      </c>
      <c r="H2078" s="165">
        <v>163.28899999999999</v>
      </c>
      <c r="I2078" s="166"/>
      <c r="L2078" s="162"/>
      <c r="M2078" s="167"/>
      <c r="U2078" s="168"/>
      <c r="AT2078" s="163" t="s">
        <v>182</v>
      </c>
      <c r="AU2078" s="163" t="s">
        <v>84</v>
      </c>
      <c r="AV2078" s="14" t="s">
        <v>179</v>
      </c>
      <c r="AW2078" s="14" t="s">
        <v>37</v>
      </c>
      <c r="AX2078" s="14" t="s">
        <v>82</v>
      </c>
      <c r="AY2078" s="163" t="s">
        <v>172</v>
      </c>
    </row>
    <row r="2079" spans="2:65" s="1" customFormat="1" ht="24.2" customHeight="1">
      <c r="B2079" s="33"/>
      <c r="C2079" s="131" t="s">
        <v>2695</v>
      </c>
      <c r="D2079" s="131" t="s">
        <v>174</v>
      </c>
      <c r="E2079" s="132" t="s">
        <v>2696</v>
      </c>
      <c r="F2079" s="133" t="s">
        <v>2697</v>
      </c>
      <c r="G2079" s="134" t="s">
        <v>177</v>
      </c>
      <c r="H2079" s="135">
        <v>361.05</v>
      </c>
      <c r="I2079" s="136"/>
      <c r="J2079" s="137">
        <f>ROUND(I2079*H2079,2)</f>
        <v>0</v>
      </c>
      <c r="K2079" s="133" t="s">
        <v>178</v>
      </c>
      <c r="L2079" s="33"/>
      <c r="M2079" s="138" t="s">
        <v>19</v>
      </c>
      <c r="N2079" s="139" t="s">
        <v>46</v>
      </c>
      <c r="P2079" s="140">
        <f>O2079*H2079</f>
        <v>0</v>
      </c>
      <c r="Q2079" s="140">
        <v>0</v>
      </c>
      <c r="R2079" s="140">
        <f>Q2079*H2079</f>
        <v>0</v>
      </c>
      <c r="S2079" s="140">
        <v>0</v>
      </c>
      <c r="T2079" s="140">
        <f>S2079*H2079</f>
        <v>0</v>
      </c>
      <c r="U2079" s="141" t="s">
        <v>19</v>
      </c>
      <c r="AR2079" s="142" t="s">
        <v>220</v>
      </c>
      <c r="AT2079" s="142" t="s">
        <v>174</v>
      </c>
      <c r="AU2079" s="142" t="s">
        <v>84</v>
      </c>
      <c r="AY2079" s="18" t="s">
        <v>172</v>
      </c>
      <c r="BE2079" s="143">
        <f>IF(N2079="základní",J2079,0)</f>
        <v>0</v>
      </c>
      <c r="BF2079" s="143">
        <f>IF(N2079="snížená",J2079,0)</f>
        <v>0</v>
      </c>
      <c r="BG2079" s="143">
        <f>IF(N2079="zákl. přenesená",J2079,0)</f>
        <v>0</v>
      </c>
      <c r="BH2079" s="143">
        <f>IF(N2079="sníž. přenesená",J2079,0)</f>
        <v>0</v>
      </c>
      <c r="BI2079" s="143">
        <f>IF(N2079="nulová",J2079,0)</f>
        <v>0</v>
      </c>
      <c r="BJ2079" s="18" t="s">
        <v>82</v>
      </c>
      <c r="BK2079" s="143">
        <f>ROUND(I2079*H2079,2)</f>
        <v>0</v>
      </c>
      <c r="BL2079" s="18" t="s">
        <v>220</v>
      </c>
      <c r="BM2079" s="142" t="s">
        <v>2698</v>
      </c>
    </row>
    <row r="2080" spans="2:65" s="1" customFormat="1">
      <c r="B2080" s="33"/>
      <c r="D2080" s="144" t="s">
        <v>180</v>
      </c>
      <c r="F2080" s="145" t="s">
        <v>2699</v>
      </c>
      <c r="I2080" s="146"/>
      <c r="L2080" s="33"/>
      <c r="M2080" s="147"/>
      <c r="U2080" s="54"/>
      <c r="AT2080" s="18" t="s">
        <v>180</v>
      </c>
      <c r="AU2080" s="18" t="s">
        <v>84</v>
      </c>
    </row>
    <row r="2081" spans="2:65" s="12" customFormat="1">
      <c r="B2081" s="148"/>
      <c r="D2081" s="149" t="s">
        <v>182</v>
      </c>
      <c r="E2081" s="150" t="s">
        <v>19</v>
      </c>
      <c r="F2081" s="151" t="s">
        <v>1483</v>
      </c>
      <c r="H2081" s="150" t="s">
        <v>19</v>
      </c>
      <c r="I2081" s="152"/>
      <c r="L2081" s="148"/>
      <c r="M2081" s="153"/>
      <c r="U2081" s="154"/>
      <c r="AT2081" s="150" t="s">
        <v>182</v>
      </c>
      <c r="AU2081" s="150" t="s">
        <v>84</v>
      </c>
      <c r="AV2081" s="12" t="s">
        <v>82</v>
      </c>
      <c r="AW2081" s="12" t="s">
        <v>37</v>
      </c>
      <c r="AX2081" s="12" t="s">
        <v>75</v>
      </c>
      <c r="AY2081" s="150" t="s">
        <v>172</v>
      </c>
    </row>
    <row r="2082" spans="2:65" s="13" customFormat="1">
      <c r="B2082" s="155"/>
      <c r="D2082" s="149" t="s">
        <v>182</v>
      </c>
      <c r="E2082" s="156" t="s">
        <v>19</v>
      </c>
      <c r="F2082" s="157" t="s">
        <v>2700</v>
      </c>
      <c r="H2082" s="158">
        <v>361.05</v>
      </c>
      <c r="I2082" s="159"/>
      <c r="L2082" s="155"/>
      <c r="M2082" s="160"/>
      <c r="U2082" s="161"/>
      <c r="AT2082" s="156" t="s">
        <v>182</v>
      </c>
      <c r="AU2082" s="156" t="s">
        <v>84</v>
      </c>
      <c r="AV2082" s="13" t="s">
        <v>84</v>
      </c>
      <c r="AW2082" s="13" t="s">
        <v>37</v>
      </c>
      <c r="AX2082" s="13" t="s">
        <v>75</v>
      </c>
      <c r="AY2082" s="156" t="s">
        <v>172</v>
      </c>
    </row>
    <row r="2083" spans="2:65" s="14" customFormat="1">
      <c r="B2083" s="162"/>
      <c r="D2083" s="149" t="s">
        <v>182</v>
      </c>
      <c r="E2083" s="163" t="s">
        <v>19</v>
      </c>
      <c r="F2083" s="164" t="s">
        <v>185</v>
      </c>
      <c r="H2083" s="165">
        <v>361.05</v>
      </c>
      <c r="I2083" s="166"/>
      <c r="L2083" s="162"/>
      <c r="M2083" s="167"/>
      <c r="U2083" s="168"/>
      <c r="AT2083" s="163" t="s">
        <v>182</v>
      </c>
      <c r="AU2083" s="163" t="s">
        <v>84</v>
      </c>
      <c r="AV2083" s="14" t="s">
        <v>179</v>
      </c>
      <c r="AW2083" s="14" t="s">
        <v>37</v>
      </c>
      <c r="AX2083" s="14" t="s">
        <v>82</v>
      </c>
      <c r="AY2083" s="163" t="s">
        <v>172</v>
      </c>
    </row>
    <row r="2084" spans="2:65" s="1" customFormat="1" ht="16.5" customHeight="1">
      <c r="B2084" s="33"/>
      <c r="C2084" s="179" t="s">
        <v>1785</v>
      </c>
      <c r="D2084" s="179" t="s">
        <v>836</v>
      </c>
      <c r="E2084" s="180" t="s">
        <v>2701</v>
      </c>
      <c r="F2084" s="181" t="s">
        <v>2702</v>
      </c>
      <c r="G2084" s="182" t="s">
        <v>177</v>
      </c>
      <c r="H2084" s="183">
        <v>379.10300000000001</v>
      </c>
      <c r="I2084" s="184"/>
      <c r="J2084" s="185">
        <f>ROUND(I2084*H2084,2)</f>
        <v>0</v>
      </c>
      <c r="K2084" s="181" t="s">
        <v>19</v>
      </c>
      <c r="L2084" s="186"/>
      <c r="M2084" s="187" t="s">
        <v>19</v>
      </c>
      <c r="N2084" s="188" t="s">
        <v>46</v>
      </c>
      <c r="P2084" s="140">
        <f>O2084*H2084</f>
        <v>0</v>
      </c>
      <c r="Q2084" s="140">
        <v>0</v>
      </c>
      <c r="R2084" s="140">
        <f>Q2084*H2084</f>
        <v>0</v>
      </c>
      <c r="S2084" s="140">
        <v>0</v>
      </c>
      <c r="T2084" s="140">
        <f>S2084*H2084</f>
        <v>0</v>
      </c>
      <c r="U2084" s="141" t="s">
        <v>19</v>
      </c>
      <c r="AR2084" s="142" t="s">
        <v>313</v>
      </c>
      <c r="AT2084" s="142" t="s">
        <v>836</v>
      </c>
      <c r="AU2084" s="142" t="s">
        <v>84</v>
      </c>
      <c r="AY2084" s="18" t="s">
        <v>172</v>
      </c>
      <c r="BE2084" s="143">
        <f>IF(N2084="základní",J2084,0)</f>
        <v>0</v>
      </c>
      <c r="BF2084" s="143">
        <f>IF(N2084="snížená",J2084,0)</f>
        <v>0</v>
      </c>
      <c r="BG2084" s="143">
        <f>IF(N2084="zákl. přenesená",J2084,0)</f>
        <v>0</v>
      </c>
      <c r="BH2084" s="143">
        <f>IF(N2084="sníž. přenesená",J2084,0)</f>
        <v>0</v>
      </c>
      <c r="BI2084" s="143">
        <f>IF(N2084="nulová",J2084,0)</f>
        <v>0</v>
      </c>
      <c r="BJ2084" s="18" t="s">
        <v>82</v>
      </c>
      <c r="BK2084" s="143">
        <f>ROUND(I2084*H2084,2)</f>
        <v>0</v>
      </c>
      <c r="BL2084" s="18" t="s">
        <v>220</v>
      </c>
      <c r="BM2084" s="142" t="s">
        <v>2703</v>
      </c>
    </row>
    <row r="2085" spans="2:65" s="1" customFormat="1">
      <c r="B2085" s="33"/>
      <c r="D2085" s="149" t="s">
        <v>943</v>
      </c>
      <c r="F2085" s="189" t="s">
        <v>2693</v>
      </c>
      <c r="I2085" s="146"/>
      <c r="L2085" s="33"/>
      <c r="M2085" s="147"/>
      <c r="U2085" s="54"/>
      <c r="AT2085" s="18" t="s">
        <v>943</v>
      </c>
      <c r="AU2085" s="18" t="s">
        <v>84</v>
      </c>
    </row>
    <row r="2086" spans="2:65" s="13" customFormat="1">
      <c r="B2086" s="155"/>
      <c r="D2086" s="149" t="s">
        <v>182</v>
      </c>
      <c r="E2086" s="156" t="s">
        <v>19</v>
      </c>
      <c r="F2086" s="157" t="s">
        <v>2704</v>
      </c>
      <c r="H2086" s="158">
        <v>379.10300000000001</v>
      </c>
      <c r="I2086" s="159"/>
      <c r="L2086" s="155"/>
      <c r="M2086" s="160"/>
      <c r="U2086" s="161"/>
      <c r="AT2086" s="156" t="s">
        <v>182</v>
      </c>
      <c r="AU2086" s="156" t="s">
        <v>84</v>
      </c>
      <c r="AV2086" s="13" t="s">
        <v>84</v>
      </c>
      <c r="AW2086" s="13" t="s">
        <v>37</v>
      </c>
      <c r="AX2086" s="13" t="s">
        <v>75</v>
      </c>
      <c r="AY2086" s="156" t="s">
        <v>172</v>
      </c>
    </row>
    <row r="2087" spans="2:65" s="14" customFormat="1">
      <c r="B2087" s="162"/>
      <c r="D2087" s="149" t="s">
        <v>182</v>
      </c>
      <c r="E2087" s="163" t="s">
        <v>19</v>
      </c>
      <c r="F2087" s="164" t="s">
        <v>185</v>
      </c>
      <c r="H2087" s="165">
        <v>379.10300000000001</v>
      </c>
      <c r="I2087" s="166"/>
      <c r="L2087" s="162"/>
      <c r="M2087" s="167"/>
      <c r="U2087" s="168"/>
      <c r="AT2087" s="163" t="s">
        <v>182</v>
      </c>
      <c r="AU2087" s="163" t="s">
        <v>84</v>
      </c>
      <c r="AV2087" s="14" t="s">
        <v>179</v>
      </c>
      <c r="AW2087" s="14" t="s">
        <v>37</v>
      </c>
      <c r="AX2087" s="14" t="s">
        <v>82</v>
      </c>
      <c r="AY2087" s="163" t="s">
        <v>172</v>
      </c>
    </row>
    <row r="2088" spans="2:65" s="1" customFormat="1" ht="24.2" customHeight="1">
      <c r="B2088" s="33"/>
      <c r="C2088" s="131" t="s">
        <v>2705</v>
      </c>
      <c r="D2088" s="131" t="s">
        <v>174</v>
      </c>
      <c r="E2088" s="132" t="s">
        <v>2706</v>
      </c>
      <c r="F2088" s="133" t="s">
        <v>2707</v>
      </c>
      <c r="G2088" s="134" t="s">
        <v>225</v>
      </c>
      <c r="H2088" s="135">
        <v>15.731999999999999</v>
      </c>
      <c r="I2088" s="136"/>
      <c r="J2088" s="137">
        <f>ROUND(I2088*H2088,2)</f>
        <v>0</v>
      </c>
      <c r="K2088" s="133" t="s">
        <v>178</v>
      </c>
      <c r="L2088" s="33"/>
      <c r="M2088" s="138" t="s">
        <v>19</v>
      </c>
      <c r="N2088" s="139" t="s">
        <v>46</v>
      </c>
      <c r="P2088" s="140">
        <f>O2088*H2088</f>
        <v>0</v>
      </c>
      <c r="Q2088" s="140">
        <v>0</v>
      </c>
      <c r="R2088" s="140">
        <f>Q2088*H2088</f>
        <v>0</v>
      </c>
      <c r="S2088" s="140">
        <v>0</v>
      </c>
      <c r="T2088" s="140">
        <f>S2088*H2088</f>
        <v>0</v>
      </c>
      <c r="U2088" s="141" t="s">
        <v>19</v>
      </c>
      <c r="AR2088" s="142" t="s">
        <v>220</v>
      </c>
      <c r="AT2088" s="142" t="s">
        <v>174</v>
      </c>
      <c r="AU2088" s="142" t="s">
        <v>84</v>
      </c>
      <c r="AY2088" s="18" t="s">
        <v>172</v>
      </c>
      <c r="BE2088" s="143">
        <f>IF(N2088="základní",J2088,0)</f>
        <v>0</v>
      </c>
      <c r="BF2088" s="143">
        <f>IF(N2088="snížená",J2088,0)</f>
        <v>0</v>
      </c>
      <c r="BG2088" s="143">
        <f>IF(N2088="zákl. přenesená",J2088,0)</f>
        <v>0</v>
      </c>
      <c r="BH2088" s="143">
        <f>IF(N2088="sníž. přenesená",J2088,0)</f>
        <v>0</v>
      </c>
      <c r="BI2088" s="143">
        <f>IF(N2088="nulová",J2088,0)</f>
        <v>0</v>
      </c>
      <c r="BJ2088" s="18" t="s">
        <v>82</v>
      </c>
      <c r="BK2088" s="143">
        <f>ROUND(I2088*H2088,2)</f>
        <v>0</v>
      </c>
      <c r="BL2088" s="18" t="s">
        <v>220</v>
      </c>
      <c r="BM2088" s="142" t="s">
        <v>2708</v>
      </c>
    </row>
    <row r="2089" spans="2:65" s="1" customFormat="1">
      <c r="B2089" s="33"/>
      <c r="D2089" s="144" t="s">
        <v>180</v>
      </c>
      <c r="F2089" s="145" t="s">
        <v>2709</v>
      </c>
      <c r="I2089" s="146"/>
      <c r="L2089" s="33"/>
      <c r="M2089" s="147"/>
      <c r="U2089" s="54"/>
      <c r="AT2089" s="18" t="s">
        <v>180</v>
      </c>
      <c r="AU2089" s="18" t="s">
        <v>84</v>
      </c>
    </row>
    <row r="2090" spans="2:65" s="11" customFormat="1" ht="22.9" customHeight="1">
      <c r="B2090" s="119"/>
      <c r="D2090" s="120" t="s">
        <v>74</v>
      </c>
      <c r="E2090" s="129" t="s">
        <v>781</v>
      </c>
      <c r="F2090" s="129" t="s">
        <v>782</v>
      </c>
      <c r="I2090" s="122"/>
      <c r="J2090" s="130">
        <f>BK2090</f>
        <v>0</v>
      </c>
      <c r="L2090" s="119"/>
      <c r="M2090" s="124"/>
      <c r="P2090" s="125">
        <f>SUM(P2091:P2201)</f>
        <v>0</v>
      </c>
      <c r="R2090" s="125">
        <f>SUM(R2091:R2201)</f>
        <v>0</v>
      </c>
      <c r="T2090" s="125">
        <f>SUM(T2091:T2201)</f>
        <v>0</v>
      </c>
      <c r="U2090" s="126"/>
      <c r="AR2090" s="120" t="s">
        <v>84</v>
      </c>
      <c r="AT2090" s="127" t="s">
        <v>74</v>
      </c>
      <c r="AU2090" s="127" t="s">
        <v>82</v>
      </c>
      <c r="AY2090" s="120" t="s">
        <v>172</v>
      </c>
      <c r="BK2090" s="128">
        <f>SUM(BK2091:BK2201)</f>
        <v>0</v>
      </c>
    </row>
    <row r="2091" spans="2:65" s="1" customFormat="1" ht="16.5" customHeight="1">
      <c r="B2091" s="33"/>
      <c r="C2091" s="131" t="s">
        <v>1917</v>
      </c>
      <c r="D2091" s="131" t="s">
        <v>174</v>
      </c>
      <c r="E2091" s="132" t="s">
        <v>2710</v>
      </c>
      <c r="F2091" s="133" t="s">
        <v>2711</v>
      </c>
      <c r="G2091" s="134" t="s">
        <v>177</v>
      </c>
      <c r="H2091" s="135">
        <v>2544.02</v>
      </c>
      <c r="I2091" s="136"/>
      <c r="J2091" s="137">
        <f>ROUND(I2091*H2091,2)</f>
        <v>0</v>
      </c>
      <c r="K2091" s="133" t="s">
        <v>178</v>
      </c>
      <c r="L2091" s="33"/>
      <c r="M2091" s="138" t="s">
        <v>19</v>
      </c>
      <c r="N2091" s="139" t="s">
        <v>46</v>
      </c>
      <c r="P2091" s="140">
        <f>O2091*H2091</f>
        <v>0</v>
      </c>
      <c r="Q2091" s="140">
        <v>0</v>
      </c>
      <c r="R2091" s="140">
        <f>Q2091*H2091</f>
        <v>0</v>
      </c>
      <c r="S2091" s="140">
        <v>0</v>
      </c>
      <c r="T2091" s="140">
        <f>S2091*H2091</f>
        <v>0</v>
      </c>
      <c r="U2091" s="141" t="s">
        <v>19</v>
      </c>
      <c r="AR2091" s="142" t="s">
        <v>220</v>
      </c>
      <c r="AT2091" s="142" t="s">
        <v>174</v>
      </c>
      <c r="AU2091" s="142" t="s">
        <v>84</v>
      </c>
      <c r="AY2091" s="18" t="s">
        <v>172</v>
      </c>
      <c r="BE2091" s="143">
        <f>IF(N2091="základní",J2091,0)</f>
        <v>0</v>
      </c>
      <c r="BF2091" s="143">
        <f>IF(N2091="snížená",J2091,0)</f>
        <v>0</v>
      </c>
      <c r="BG2091" s="143">
        <f>IF(N2091="zákl. přenesená",J2091,0)</f>
        <v>0</v>
      </c>
      <c r="BH2091" s="143">
        <f>IF(N2091="sníž. přenesená",J2091,0)</f>
        <v>0</v>
      </c>
      <c r="BI2091" s="143">
        <f>IF(N2091="nulová",J2091,0)</f>
        <v>0</v>
      </c>
      <c r="BJ2091" s="18" t="s">
        <v>82</v>
      </c>
      <c r="BK2091" s="143">
        <f>ROUND(I2091*H2091,2)</f>
        <v>0</v>
      </c>
      <c r="BL2091" s="18" t="s">
        <v>220</v>
      </c>
      <c r="BM2091" s="142" t="s">
        <v>2712</v>
      </c>
    </row>
    <row r="2092" spans="2:65" s="1" customFormat="1">
      <c r="B2092" s="33"/>
      <c r="D2092" s="144" t="s">
        <v>180</v>
      </c>
      <c r="F2092" s="145" t="s">
        <v>2713</v>
      </c>
      <c r="I2092" s="146"/>
      <c r="L2092" s="33"/>
      <c r="M2092" s="147"/>
      <c r="U2092" s="54"/>
      <c r="AT2092" s="18" t="s">
        <v>180</v>
      </c>
      <c r="AU2092" s="18" t="s">
        <v>84</v>
      </c>
    </row>
    <row r="2093" spans="2:65" s="12" customFormat="1">
      <c r="B2093" s="148"/>
      <c r="D2093" s="149" t="s">
        <v>182</v>
      </c>
      <c r="E2093" s="150" t="s">
        <v>19</v>
      </c>
      <c r="F2093" s="151" t="s">
        <v>1483</v>
      </c>
      <c r="H2093" s="150" t="s">
        <v>19</v>
      </c>
      <c r="I2093" s="152"/>
      <c r="L2093" s="148"/>
      <c r="M2093" s="153"/>
      <c r="U2093" s="154"/>
      <c r="AT2093" s="150" t="s">
        <v>182</v>
      </c>
      <c r="AU2093" s="150" t="s">
        <v>84</v>
      </c>
      <c r="AV2093" s="12" t="s">
        <v>82</v>
      </c>
      <c r="AW2093" s="12" t="s">
        <v>37</v>
      </c>
      <c r="AX2093" s="12" t="s">
        <v>75</v>
      </c>
      <c r="AY2093" s="150" t="s">
        <v>172</v>
      </c>
    </row>
    <row r="2094" spans="2:65" s="12" customFormat="1">
      <c r="B2094" s="148"/>
      <c r="D2094" s="149" t="s">
        <v>182</v>
      </c>
      <c r="E2094" s="150" t="s">
        <v>19</v>
      </c>
      <c r="F2094" s="151" t="s">
        <v>244</v>
      </c>
      <c r="H2094" s="150" t="s">
        <v>19</v>
      </c>
      <c r="I2094" s="152"/>
      <c r="L2094" s="148"/>
      <c r="M2094" s="153"/>
      <c r="U2094" s="154"/>
      <c r="AT2094" s="150" t="s">
        <v>182</v>
      </c>
      <c r="AU2094" s="150" t="s">
        <v>84</v>
      </c>
      <c r="AV2094" s="12" t="s">
        <v>82</v>
      </c>
      <c r="AW2094" s="12" t="s">
        <v>37</v>
      </c>
      <c r="AX2094" s="12" t="s">
        <v>75</v>
      </c>
      <c r="AY2094" s="150" t="s">
        <v>172</v>
      </c>
    </row>
    <row r="2095" spans="2:65" s="13" customFormat="1">
      <c r="B2095" s="155"/>
      <c r="D2095" s="149" t="s">
        <v>182</v>
      </c>
      <c r="E2095" s="156" t="s">
        <v>19</v>
      </c>
      <c r="F2095" s="157" t="s">
        <v>2714</v>
      </c>
      <c r="H2095" s="158">
        <v>1041.0999999999999</v>
      </c>
      <c r="I2095" s="159"/>
      <c r="L2095" s="155"/>
      <c r="M2095" s="160"/>
      <c r="U2095" s="161"/>
      <c r="AT2095" s="156" t="s">
        <v>182</v>
      </c>
      <c r="AU2095" s="156" t="s">
        <v>84</v>
      </c>
      <c r="AV2095" s="13" t="s">
        <v>84</v>
      </c>
      <c r="AW2095" s="13" t="s">
        <v>37</v>
      </c>
      <c r="AX2095" s="13" t="s">
        <v>75</v>
      </c>
      <c r="AY2095" s="156" t="s">
        <v>172</v>
      </c>
    </row>
    <row r="2096" spans="2:65" s="15" customFormat="1">
      <c r="B2096" s="169"/>
      <c r="D2096" s="149" t="s">
        <v>182</v>
      </c>
      <c r="E2096" s="170" t="s">
        <v>19</v>
      </c>
      <c r="F2096" s="171" t="s">
        <v>248</v>
      </c>
      <c r="H2096" s="172">
        <v>1041.0999999999999</v>
      </c>
      <c r="I2096" s="173"/>
      <c r="L2096" s="169"/>
      <c r="M2096" s="174"/>
      <c r="U2096" s="175"/>
      <c r="AT2096" s="170" t="s">
        <v>182</v>
      </c>
      <c r="AU2096" s="170" t="s">
        <v>84</v>
      </c>
      <c r="AV2096" s="15" t="s">
        <v>92</v>
      </c>
      <c r="AW2096" s="15" t="s">
        <v>37</v>
      </c>
      <c r="AX2096" s="15" t="s">
        <v>75</v>
      </c>
      <c r="AY2096" s="170" t="s">
        <v>172</v>
      </c>
    </row>
    <row r="2097" spans="2:65" s="12" customFormat="1">
      <c r="B2097" s="148"/>
      <c r="D2097" s="149" t="s">
        <v>182</v>
      </c>
      <c r="E2097" s="150" t="s">
        <v>19</v>
      </c>
      <c r="F2097" s="151" t="s">
        <v>249</v>
      </c>
      <c r="H2097" s="150" t="s">
        <v>19</v>
      </c>
      <c r="I2097" s="152"/>
      <c r="L2097" s="148"/>
      <c r="M2097" s="153"/>
      <c r="U2097" s="154"/>
      <c r="AT2097" s="150" t="s">
        <v>182</v>
      </c>
      <c r="AU2097" s="150" t="s">
        <v>84</v>
      </c>
      <c r="AV2097" s="12" t="s">
        <v>82</v>
      </c>
      <c r="AW2097" s="12" t="s">
        <v>37</v>
      </c>
      <c r="AX2097" s="12" t="s">
        <v>75</v>
      </c>
      <c r="AY2097" s="150" t="s">
        <v>172</v>
      </c>
    </row>
    <row r="2098" spans="2:65" s="13" customFormat="1">
      <c r="B2098" s="155"/>
      <c r="D2098" s="149" t="s">
        <v>182</v>
      </c>
      <c r="E2098" s="156" t="s">
        <v>19</v>
      </c>
      <c r="F2098" s="157" t="s">
        <v>2715</v>
      </c>
      <c r="H2098" s="158">
        <v>635.74</v>
      </c>
      <c r="I2098" s="159"/>
      <c r="L2098" s="155"/>
      <c r="M2098" s="160"/>
      <c r="U2098" s="161"/>
      <c r="AT2098" s="156" t="s">
        <v>182</v>
      </c>
      <c r="AU2098" s="156" t="s">
        <v>84</v>
      </c>
      <c r="AV2098" s="13" t="s">
        <v>84</v>
      </c>
      <c r="AW2098" s="13" t="s">
        <v>37</v>
      </c>
      <c r="AX2098" s="13" t="s">
        <v>75</v>
      </c>
      <c r="AY2098" s="156" t="s">
        <v>172</v>
      </c>
    </row>
    <row r="2099" spans="2:65" s="15" customFormat="1">
      <c r="B2099" s="169"/>
      <c r="D2099" s="149" t="s">
        <v>182</v>
      </c>
      <c r="E2099" s="170" t="s">
        <v>19</v>
      </c>
      <c r="F2099" s="171" t="s">
        <v>248</v>
      </c>
      <c r="H2099" s="172">
        <v>635.74</v>
      </c>
      <c r="I2099" s="173"/>
      <c r="L2099" s="169"/>
      <c r="M2099" s="174"/>
      <c r="U2099" s="175"/>
      <c r="AT2099" s="170" t="s">
        <v>182</v>
      </c>
      <c r="AU2099" s="170" t="s">
        <v>84</v>
      </c>
      <c r="AV2099" s="15" t="s">
        <v>92</v>
      </c>
      <c r="AW2099" s="15" t="s">
        <v>37</v>
      </c>
      <c r="AX2099" s="15" t="s">
        <v>75</v>
      </c>
      <c r="AY2099" s="170" t="s">
        <v>172</v>
      </c>
    </row>
    <row r="2100" spans="2:65" s="12" customFormat="1">
      <c r="B2100" s="148"/>
      <c r="D2100" s="149" t="s">
        <v>182</v>
      </c>
      <c r="E2100" s="150" t="s">
        <v>19</v>
      </c>
      <c r="F2100" s="151" t="s">
        <v>256</v>
      </c>
      <c r="H2100" s="150" t="s">
        <v>19</v>
      </c>
      <c r="I2100" s="152"/>
      <c r="L2100" s="148"/>
      <c r="M2100" s="153"/>
      <c r="U2100" s="154"/>
      <c r="AT2100" s="150" t="s">
        <v>182</v>
      </c>
      <c r="AU2100" s="150" t="s">
        <v>84</v>
      </c>
      <c r="AV2100" s="12" t="s">
        <v>82</v>
      </c>
      <c r="AW2100" s="12" t="s">
        <v>37</v>
      </c>
      <c r="AX2100" s="12" t="s">
        <v>75</v>
      </c>
      <c r="AY2100" s="150" t="s">
        <v>172</v>
      </c>
    </row>
    <row r="2101" spans="2:65" s="13" customFormat="1">
      <c r="B2101" s="155"/>
      <c r="D2101" s="149" t="s">
        <v>182</v>
      </c>
      <c r="E2101" s="156" t="s">
        <v>19</v>
      </c>
      <c r="F2101" s="157" t="s">
        <v>2716</v>
      </c>
      <c r="H2101" s="158">
        <v>867.18</v>
      </c>
      <c r="I2101" s="159"/>
      <c r="L2101" s="155"/>
      <c r="M2101" s="160"/>
      <c r="U2101" s="161"/>
      <c r="AT2101" s="156" t="s">
        <v>182</v>
      </c>
      <c r="AU2101" s="156" t="s">
        <v>84</v>
      </c>
      <c r="AV2101" s="13" t="s">
        <v>84</v>
      </c>
      <c r="AW2101" s="13" t="s">
        <v>37</v>
      </c>
      <c r="AX2101" s="13" t="s">
        <v>75</v>
      </c>
      <c r="AY2101" s="156" t="s">
        <v>172</v>
      </c>
    </row>
    <row r="2102" spans="2:65" s="15" customFormat="1">
      <c r="B2102" s="169"/>
      <c r="D2102" s="149" t="s">
        <v>182</v>
      </c>
      <c r="E2102" s="170" t="s">
        <v>19</v>
      </c>
      <c r="F2102" s="171" t="s">
        <v>248</v>
      </c>
      <c r="H2102" s="172">
        <v>867.18</v>
      </c>
      <c r="I2102" s="173"/>
      <c r="L2102" s="169"/>
      <c r="M2102" s="174"/>
      <c r="U2102" s="175"/>
      <c r="AT2102" s="170" t="s">
        <v>182</v>
      </c>
      <c r="AU2102" s="170" t="s">
        <v>84</v>
      </c>
      <c r="AV2102" s="15" t="s">
        <v>92</v>
      </c>
      <c r="AW2102" s="15" t="s">
        <v>37</v>
      </c>
      <c r="AX2102" s="15" t="s">
        <v>75</v>
      </c>
      <c r="AY2102" s="170" t="s">
        <v>172</v>
      </c>
    </row>
    <row r="2103" spans="2:65" s="14" customFormat="1">
      <c r="B2103" s="162"/>
      <c r="D2103" s="149" t="s">
        <v>182</v>
      </c>
      <c r="E2103" s="163" t="s">
        <v>19</v>
      </c>
      <c r="F2103" s="164" t="s">
        <v>185</v>
      </c>
      <c r="H2103" s="165">
        <v>2544.02</v>
      </c>
      <c r="I2103" s="166"/>
      <c r="L2103" s="162"/>
      <c r="M2103" s="167"/>
      <c r="U2103" s="168"/>
      <c r="AT2103" s="163" t="s">
        <v>182</v>
      </c>
      <c r="AU2103" s="163" t="s">
        <v>84</v>
      </c>
      <c r="AV2103" s="14" t="s">
        <v>179</v>
      </c>
      <c r="AW2103" s="14" t="s">
        <v>37</v>
      </c>
      <c r="AX2103" s="14" t="s">
        <v>82</v>
      </c>
      <c r="AY2103" s="163" t="s">
        <v>172</v>
      </c>
    </row>
    <row r="2104" spans="2:65" s="1" customFormat="1" ht="16.5" customHeight="1">
      <c r="B2104" s="33"/>
      <c r="C2104" s="131" t="s">
        <v>2717</v>
      </c>
      <c r="D2104" s="131" t="s">
        <v>174</v>
      </c>
      <c r="E2104" s="132" t="s">
        <v>2718</v>
      </c>
      <c r="F2104" s="133" t="s">
        <v>2719</v>
      </c>
      <c r="G2104" s="134" t="s">
        <v>177</v>
      </c>
      <c r="H2104" s="135">
        <v>2544.02</v>
      </c>
      <c r="I2104" s="136"/>
      <c r="J2104" s="137">
        <f>ROUND(I2104*H2104,2)</f>
        <v>0</v>
      </c>
      <c r="K2104" s="133" t="s">
        <v>178</v>
      </c>
      <c r="L2104" s="33"/>
      <c r="M2104" s="138" t="s">
        <v>19</v>
      </c>
      <c r="N2104" s="139" t="s">
        <v>46</v>
      </c>
      <c r="P2104" s="140">
        <f>O2104*H2104</f>
        <v>0</v>
      </c>
      <c r="Q2104" s="140">
        <v>0</v>
      </c>
      <c r="R2104" s="140">
        <f>Q2104*H2104</f>
        <v>0</v>
      </c>
      <c r="S2104" s="140">
        <v>0</v>
      </c>
      <c r="T2104" s="140">
        <f>S2104*H2104</f>
        <v>0</v>
      </c>
      <c r="U2104" s="141" t="s">
        <v>19</v>
      </c>
      <c r="AR2104" s="142" t="s">
        <v>220</v>
      </c>
      <c r="AT2104" s="142" t="s">
        <v>174</v>
      </c>
      <c r="AU2104" s="142" t="s">
        <v>84</v>
      </c>
      <c r="AY2104" s="18" t="s">
        <v>172</v>
      </c>
      <c r="BE2104" s="143">
        <f>IF(N2104="základní",J2104,0)</f>
        <v>0</v>
      </c>
      <c r="BF2104" s="143">
        <f>IF(N2104="snížená",J2104,0)</f>
        <v>0</v>
      </c>
      <c r="BG2104" s="143">
        <f>IF(N2104="zákl. přenesená",J2104,0)</f>
        <v>0</v>
      </c>
      <c r="BH2104" s="143">
        <f>IF(N2104="sníž. přenesená",J2104,0)</f>
        <v>0</v>
      </c>
      <c r="BI2104" s="143">
        <f>IF(N2104="nulová",J2104,0)</f>
        <v>0</v>
      </c>
      <c r="BJ2104" s="18" t="s">
        <v>82</v>
      </c>
      <c r="BK2104" s="143">
        <f>ROUND(I2104*H2104,2)</f>
        <v>0</v>
      </c>
      <c r="BL2104" s="18" t="s">
        <v>220</v>
      </c>
      <c r="BM2104" s="142" t="s">
        <v>2720</v>
      </c>
    </row>
    <row r="2105" spans="2:65" s="1" customFormat="1">
      <c r="B2105" s="33"/>
      <c r="D2105" s="144" t="s">
        <v>180</v>
      </c>
      <c r="F2105" s="145" t="s">
        <v>2721</v>
      </c>
      <c r="I2105" s="146"/>
      <c r="L2105" s="33"/>
      <c r="M2105" s="147"/>
      <c r="U2105" s="54"/>
      <c r="AT2105" s="18" t="s">
        <v>180</v>
      </c>
      <c r="AU2105" s="18" t="s">
        <v>84</v>
      </c>
    </row>
    <row r="2106" spans="2:65" s="12" customFormat="1">
      <c r="B2106" s="148"/>
      <c r="D2106" s="149" t="s">
        <v>182</v>
      </c>
      <c r="E2106" s="150" t="s">
        <v>19</v>
      </c>
      <c r="F2106" s="151" t="s">
        <v>1483</v>
      </c>
      <c r="H2106" s="150" t="s">
        <v>19</v>
      </c>
      <c r="I2106" s="152"/>
      <c r="L2106" s="148"/>
      <c r="M2106" s="153"/>
      <c r="U2106" s="154"/>
      <c r="AT2106" s="150" t="s">
        <v>182</v>
      </c>
      <c r="AU2106" s="150" t="s">
        <v>84</v>
      </c>
      <c r="AV2106" s="12" t="s">
        <v>82</v>
      </c>
      <c r="AW2106" s="12" t="s">
        <v>37</v>
      </c>
      <c r="AX2106" s="12" t="s">
        <v>75</v>
      </c>
      <c r="AY2106" s="150" t="s">
        <v>172</v>
      </c>
    </row>
    <row r="2107" spans="2:65" s="12" customFormat="1">
      <c r="B2107" s="148"/>
      <c r="D2107" s="149" t="s">
        <v>182</v>
      </c>
      <c r="E2107" s="150" t="s">
        <v>19</v>
      </c>
      <c r="F2107" s="151" t="s">
        <v>244</v>
      </c>
      <c r="H2107" s="150" t="s">
        <v>19</v>
      </c>
      <c r="I2107" s="152"/>
      <c r="L2107" s="148"/>
      <c r="M2107" s="153"/>
      <c r="U2107" s="154"/>
      <c r="AT2107" s="150" t="s">
        <v>182</v>
      </c>
      <c r="AU2107" s="150" t="s">
        <v>84</v>
      </c>
      <c r="AV2107" s="12" t="s">
        <v>82</v>
      </c>
      <c r="AW2107" s="12" t="s">
        <v>37</v>
      </c>
      <c r="AX2107" s="12" t="s">
        <v>75</v>
      </c>
      <c r="AY2107" s="150" t="s">
        <v>172</v>
      </c>
    </row>
    <row r="2108" spans="2:65" s="13" customFormat="1">
      <c r="B2108" s="155"/>
      <c r="D2108" s="149" t="s">
        <v>182</v>
      </c>
      <c r="E2108" s="156" t="s">
        <v>19</v>
      </c>
      <c r="F2108" s="157" t="s">
        <v>2714</v>
      </c>
      <c r="H2108" s="158">
        <v>1041.0999999999999</v>
      </c>
      <c r="I2108" s="159"/>
      <c r="L2108" s="155"/>
      <c r="M2108" s="160"/>
      <c r="U2108" s="161"/>
      <c r="AT2108" s="156" t="s">
        <v>182</v>
      </c>
      <c r="AU2108" s="156" t="s">
        <v>84</v>
      </c>
      <c r="AV2108" s="13" t="s">
        <v>84</v>
      </c>
      <c r="AW2108" s="13" t="s">
        <v>37</v>
      </c>
      <c r="AX2108" s="13" t="s">
        <v>75</v>
      </c>
      <c r="AY2108" s="156" t="s">
        <v>172</v>
      </c>
    </row>
    <row r="2109" spans="2:65" s="15" customFormat="1">
      <c r="B2109" s="169"/>
      <c r="D2109" s="149" t="s">
        <v>182</v>
      </c>
      <c r="E2109" s="170" t="s">
        <v>19</v>
      </c>
      <c r="F2109" s="171" t="s">
        <v>248</v>
      </c>
      <c r="H2109" s="172">
        <v>1041.0999999999999</v>
      </c>
      <c r="I2109" s="173"/>
      <c r="L2109" s="169"/>
      <c r="M2109" s="174"/>
      <c r="U2109" s="175"/>
      <c r="AT2109" s="170" t="s">
        <v>182</v>
      </c>
      <c r="AU2109" s="170" t="s">
        <v>84</v>
      </c>
      <c r="AV2109" s="15" t="s">
        <v>92</v>
      </c>
      <c r="AW2109" s="15" t="s">
        <v>37</v>
      </c>
      <c r="AX2109" s="15" t="s">
        <v>75</v>
      </c>
      <c r="AY2109" s="170" t="s">
        <v>172</v>
      </c>
    </row>
    <row r="2110" spans="2:65" s="12" customFormat="1">
      <c r="B2110" s="148"/>
      <c r="D2110" s="149" t="s">
        <v>182</v>
      </c>
      <c r="E2110" s="150" t="s">
        <v>19</v>
      </c>
      <c r="F2110" s="151" t="s">
        <v>249</v>
      </c>
      <c r="H2110" s="150" t="s">
        <v>19</v>
      </c>
      <c r="I2110" s="152"/>
      <c r="L2110" s="148"/>
      <c r="M2110" s="153"/>
      <c r="U2110" s="154"/>
      <c r="AT2110" s="150" t="s">
        <v>182</v>
      </c>
      <c r="AU2110" s="150" t="s">
        <v>84</v>
      </c>
      <c r="AV2110" s="12" t="s">
        <v>82</v>
      </c>
      <c r="AW2110" s="12" t="s">
        <v>37</v>
      </c>
      <c r="AX2110" s="12" t="s">
        <v>75</v>
      </c>
      <c r="AY2110" s="150" t="s">
        <v>172</v>
      </c>
    </row>
    <row r="2111" spans="2:65" s="13" customFormat="1">
      <c r="B2111" s="155"/>
      <c r="D2111" s="149" t="s">
        <v>182</v>
      </c>
      <c r="E2111" s="156" t="s">
        <v>19</v>
      </c>
      <c r="F2111" s="157" t="s">
        <v>2715</v>
      </c>
      <c r="H2111" s="158">
        <v>635.74</v>
      </c>
      <c r="I2111" s="159"/>
      <c r="L2111" s="155"/>
      <c r="M2111" s="160"/>
      <c r="U2111" s="161"/>
      <c r="AT2111" s="156" t="s">
        <v>182</v>
      </c>
      <c r="AU2111" s="156" t="s">
        <v>84</v>
      </c>
      <c r="AV2111" s="13" t="s">
        <v>84</v>
      </c>
      <c r="AW2111" s="13" t="s">
        <v>37</v>
      </c>
      <c r="AX2111" s="13" t="s">
        <v>75</v>
      </c>
      <c r="AY2111" s="156" t="s">
        <v>172</v>
      </c>
    </row>
    <row r="2112" spans="2:65" s="15" customFormat="1">
      <c r="B2112" s="169"/>
      <c r="D2112" s="149" t="s">
        <v>182</v>
      </c>
      <c r="E2112" s="170" t="s">
        <v>19</v>
      </c>
      <c r="F2112" s="171" t="s">
        <v>248</v>
      </c>
      <c r="H2112" s="172">
        <v>635.74</v>
      </c>
      <c r="I2112" s="173"/>
      <c r="L2112" s="169"/>
      <c r="M2112" s="174"/>
      <c r="U2112" s="175"/>
      <c r="AT2112" s="170" t="s">
        <v>182</v>
      </c>
      <c r="AU2112" s="170" t="s">
        <v>84</v>
      </c>
      <c r="AV2112" s="15" t="s">
        <v>92</v>
      </c>
      <c r="AW2112" s="15" t="s">
        <v>37</v>
      </c>
      <c r="AX2112" s="15" t="s">
        <v>75</v>
      </c>
      <c r="AY2112" s="170" t="s">
        <v>172</v>
      </c>
    </row>
    <row r="2113" spans="2:65" s="12" customFormat="1">
      <c r="B2113" s="148"/>
      <c r="D2113" s="149" t="s">
        <v>182</v>
      </c>
      <c r="E2113" s="150" t="s">
        <v>19</v>
      </c>
      <c r="F2113" s="151" t="s">
        <v>256</v>
      </c>
      <c r="H2113" s="150" t="s">
        <v>19</v>
      </c>
      <c r="I2113" s="152"/>
      <c r="L2113" s="148"/>
      <c r="M2113" s="153"/>
      <c r="U2113" s="154"/>
      <c r="AT2113" s="150" t="s">
        <v>182</v>
      </c>
      <c r="AU2113" s="150" t="s">
        <v>84</v>
      </c>
      <c r="AV2113" s="12" t="s">
        <v>82</v>
      </c>
      <c r="AW2113" s="12" t="s">
        <v>37</v>
      </c>
      <c r="AX2113" s="12" t="s">
        <v>75</v>
      </c>
      <c r="AY2113" s="150" t="s">
        <v>172</v>
      </c>
    </row>
    <row r="2114" spans="2:65" s="13" customFormat="1">
      <c r="B2114" s="155"/>
      <c r="D2114" s="149" t="s">
        <v>182</v>
      </c>
      <c r="E2114" s="156" t="s">
        <v>19</v>
      </c>
      <c r="F2114" s="157" t="s">
        <v>2716</v>
      </c>
      <c r="H2114" s="158">
        <v>867.18</v>
      </c>
      <c r="I2114" s="159"/>
      <c r="L2114" s="155"/>
      <c r="M2114" s="160"/>
      <c r="U2114" s="161"/>
      <c r="AT2114" s="156" t="s">
        <v>182</v>
      </c>
      <c r="AU2114" s="156" t="s">
        <v>84</v>
      </c>
      <c r="AV2114" s="13" t="s">
        <v>84</v>
      </c>
      <c r="AW2114" s="13" t="s">
        <v>37</v>
      </c>
      <c r="AX2114" s="13" t="s">
        <v>75</v>
      </c>
      <c r="AY2114" s="156" t="s">
        <v>172</v>
      </c>
    </row>
    <row r="2115" spans="2:65" s="15" customFormat="1">
      <c r="B2115" s="169"/>
      <c r="D2115" s="149" t="s">
        <v>182</v>
      </c>
      <c r="E2115" s="170" t="s">
        <v>19</v>
      </c>
      <c r="F2115" s="171" t="s">
        <v>248</v>
      </c>
      <c r="H2115" s="172">
        <v>867.18</v>
      </c>
      <c r="I2115" s="173"/>
      <c r="L2115" s="169"/>
      <c r="M2115" s="174"/>
      <c r="U2115" s="175"/>
      <c r="AT2115" s="170" t="s">
        <v>182</v>
      </c>
      <c r="AU2115" s="170" t="s">
        <v>84</v>
      </c>
      <c r="AV2115" s="15" t="s">
        <v>92</v>
      </c>
      <c r="AW2115" s="15" t="s">
        <v>37</v>
      </c>
      <c r="AX2115" s="15" t="s">
        <v>75</v>
      </c>
      <c r="AY2115" s="170" t="s">
        <v>172</v>
      </c>
    </row>
    <row r="2116" spans="2:65" s="14" customFormat="1">
      <c r="B2116" s="162"/>
      <c r="D2116" s="149" t="s">
        <v>182</v>
      </c>
      <c r="E2116" s="163" t="s">
        <v>19</v>
      </c>
      <c r="F2116" s="164" t="s">
        <v>185</v>
      </c>
      <c r="H2116" s="165">
        <v>2544.02</v>
      </c>
      <c r="I2116" s="166"/>
      <c r="L2116" s="162"/>
      <c r="M2116" s="167"/>
      <c r="U2116" s="168"/>
      <c r="AT2116" s="163" t="s">
        <v>182</v>
      </c>
      <c r="AU2116" s="163" t="s">
        <v>84</v>
      </c>
      <c r="AV2116" s="14" t="s">
        <v>179</v>
      </c>
      <c r="AW2116" s="14" t="s">
        <v>37</v>
      </c>
      <c r="AX2116" s="14" t="s">
        <v>82</v>
      </c>
      <c r="AY2116" s="163" t="s">
        <v>172</v>
      </c>
    </row>
    <row r="2117" spans="2:65" s="1" customFormat="1" ht="16.5" customHeight="1">
      <c r="B2117" s="33"/>
      <c r="C2117" s="131" t="s">
        <v>1789</v>
      </c>
      <c r="D2117" s="131" t="s">
        <v>174</v>
      </c>
      <c r="E2117" s="132" t="s">
        <v>2722</v>
      </c>
      <c r="F2117" s="133" t="s">
        <v>2723</v>
      </c>
      <c r="G2117" s="134" t="s">
        <v>177</v>
      </c>
      <c r="H2117" s="135">
        <v>2515.84</v>
      </c>
      <c r="I2117" s="136"/>
      <c r="J2117" s="137">
        <f>ROUND(I2117*H2117,2)</f>
        <v>0</v>
      </c>
      <c r="K2117" s="133" t="s">
        <v>178</v>
      </c>
      <c r="L2117" s="33"/>
      <c r="M2117" s="138" t="s">
        <v>19</v>
      </c>
      <c r="N2117" s="139" t="s">
        <v>46</v>
      </c>
      <c r="P2117" s="140">
        <f>O2117*H2117</f>
        <v>0</v>
      </c>
      <c r="Q2117" s="140">
        <v>0</v>
      </c>
      <c r="R2117" s="140">
        <f>Q2117*H2117</f>
        <v>0</v>
      </c>
      <c r="S2117" s="140">
        <v>0</v>
      </c>
      <c r="T2117" s="140">
        <f>S2117*H2117</f>
        <v>0</v>
      </c>
      <c r="U2117" s="141" t="s">
        <v>19</v>
      </c>
      <c r="AR2117" s="142" t="s">
        <v>220</v>
      </c>
      <c r="AT2117" s="142" t="s">
        <v>174</v>
      </c>
      <c r="AU2117" s="142" t="s">
        <v>84</v>
      </c>
      <c r="AY2117" s="18" t="s">
        <v>172</v>
      </c>
      <c r="BE2117" s="143">
        <f>IF(N2117="základní",J2117,0)</f>
        <v>0</v>
      </c>
      <c r="BF2117" s="143">
        <f>IF(N2117="snížená",J2117,0)</f>
        <v>0</v>
      </c>
      <c r="BG2117" s="143">
        <f>IF(N2117="zákl. přenesená",J2117,0)</f>
        <v>0</v>
      </c>
      <c r="BH2117" s="143">
        <f>IF(N2117="sníž. přenesená",J2117,0)</f>
        <v>0</v>
      </c>
      <c r="BI2117" s="143">
        <f>IF(N2117="nulová",J2117,0)</f>
        <v>0</v>
      </c>
      <c r="BJ2117" s="18" t="s">
        <v>82</v>
      </c>
      <c r="BK2117" s="143">
        <f>ROUND(I2117*H2117,2)</f>
        <v>0</v>
      </c>
      <c r="BL2117" s="18" t="s">
        <v>220</v>
      </c>
      <c r="BM2117" s="142" t="s">
        <v>2724</v>
      </c>
    </row>
    <row r="2118" spans="2:65" s="1" customFormat="1">
      <c r="B2118" s="33"/>
      <c r="D2118" s="144" t="s">
        <v>180</v>
      </c>
      <c r="F2118" s="145" t="s">
        <v>2725</v>
      </c>
      <c r="I2118" s="146"/>
      <c r="L2118" s="33"/>
      <c r="M2118" s="147"/>
      <c r="U2118" s="54"/>
      <c r="AT2118" s="18" t="s">
        <v>180</v>
      </c>
      <c r="AU2118" s="18" t="s">
        <v>84</v>
      </c>
    </row>
    <row r="2119" spans="2:65" s="12" customFormat="1">
      <c r="B2119" s="148"/>
      <c r="D2119" s="149" t="s">
        <v>182</v>
      </c>
      <c r="E2119" s="150" t="s">
        <v>19</v>
      </c>
      <c r="F2119" s="151" t="s">
        <v>1483</v>
      </c>
      <c r="H2119" s="150" t="s">
        <v>19</v>
      </c>
      <c r="I2119" s="152"/>
      <c r="L2119" s="148"/>
      <c r="M2119" s="153"/>
      <c r="U2119" s="154"/>
      <c r="AT2119" s="150" t="s">
        <v>182</v>
      </c>
      <c r="AU2119" s="150" t="s">
        <v>84</v>
      </c>
      <c r="AV2119" s="12" t="s">
        <v>82</v>
      </c>
      <c r="AW2119" s="12" t="s">
        <v>37</v>
      </c>
      <c r="AX2119" s="12" t="s">
        <v>75</v>
      </c>
      <c r="AY2119" s="150" t="s">
        <v>172</v>
      </c>
    </row>
    <row r="2120" spans="2:65" s="12" customFormat="1">
      <c r="B2120" s="148"/>
      <c r="D2120" s="149" t="s">
        <v>182</v>
      </c>
      <c r="E2120" s="150" t="s">
        <v>19</v>
      </c>
      <c r="F2120" s="151" t="s">
        <v>244</v>
      </c>
      <c r="H2120" s="150" t="s">
        <v>19</v>
      </c>
      <c r="I2120" s="152"/>
      <c r="L2120" s="148"/>
      <c r="M2120" s="153"/>
      <c r="U2120" s="154"/>
      <c r="AT2120" s="150" t="s">
        <v>182</v>
      </c>
      <c r="AU2120" s="150" t="s">
        <v>84</v>
      </c>
      <c r="AV2120" s="12" t="s">
        <v>82</v>
      </c>
      <c r="AW2120" s="12" t="s">
        <v>37</v>
      </c>
      <c r="AX2120" s="12" t="s">
        <v>75</v>
      </c>
      <c r="AY2120" s="150" t="s">
        <v>172</v>
      </c>
    </row>
    <row r="2121" spans="2:65" s="13" customFormat="1">
      <c r="B2121" s="155"/>
      <c r="D2121" s="149" t="s">
        <v>182</v>
      </c>
      <c r="E2121" s="156" t="s">
        <v>19</v>
      </c>
      <c r="F2121" s="157" t="s">
        <v>2714</v>
      </c>
      <c r="H2121" s="158">
        <v>1041.0999999999999</v>
      </c>
      <c r="I2121" s="159"/>
      <c r="L2121" s="155"/>
      <c r="M2121" s="160"/>
      <c r="U2121" s="161"/>
      <c r="AT2121" s="156" t="s">
        <v>182</v>
      </c>
      <c r="AU2121" s="156" t="s">
        <v>84</v>
      </c>
      <c r="AV2121" s="13" t="s">
        <v>84</v>
      </c>
      <c r="AW2121" s="13" t="s">
        <v>37</v>
      </c>
      <c r="AX2121" s="13" t="s">
        <v>75</v>
      </c>
      <c r="AY2121" s="156" t="s">
        <v>172</v>
      </c>
    </row>
    <row r="2122" spans="2:65" s="15" customFormat="1">
      <c r="B2122" s="169"/>
      <c r="D2122" s="149" t="s">
        <v>182</v>
      </c>
      <c r="E2122" s="170" t="s">
        <v>19</v>
      </c>
      <c r="F2122" s="171" t="s">
        <v>248</v>
      </c>
      <c r="H2122" s="172">
        <v>1041.0999999999999</v>
      </c>
      <c r="I2122" s="173"/>
      <c r="L2122" s="169"/>
      <c r="M2122" s="174"/>
      <c r="U2122" s="175"/>
      <c r="AT2122" s="170" t="s">
        <v>182</v>
      </c>
      <c r="AU2122" s="170" t="s">
        <v>84</v>
      </c>
      <c r="AV2122" s="15" t="s">
        <v>92</v>
      </c>
      <c r="AW2122" s="15" t="s">
        <v>37</v>
      </c>
      <c r="AX2122" s="15" t="s">
        <v>75</v>
      </c>
      <c r="AY2122" s="170" t="s">
        <v>172</v>
      </c>
    </row>
    <row r="2123" spans="2:65" s="12" customFormat="1">
      <c r="B2123" s="148"/>
      <c r="D2123" s="149" t="s">
        <v>182</v>
      </c>
      <c r="E2123" s="150" t="s">
        <v>19</v>
      </c>
      <c r="F2123" s="151" t="s">
        <v>249</v>
      </c>
      <c r="H2123" s="150" t="s">
        <v>19</v>
      </c>
      <c r="I2123" s="152"/>
      <c r="L2123" s="148"/>
      <c r="M2123" s="153"/>
      <c r="U2123" s="154"/>
      <c r="AT2123" s="150" t="s">
        <v>182</v>
      </c>
      <c r="AU2123" s="150" t="s">
        <v>84</v>
      </c>
      <c r="AV2123" s="12" t="s">
        <v>82</v>
      </c>
      <c r="AW2123" s="12" t="s">
        <v>37</v>
      </c>
      <c r="AX2123" s="12" t="s">
        <v>75</v>
      </c>
      <c r="AY2123" s="150" t="s">
        <v>172</v>
      </c>
    </row>
    <row r="2124" spans="2:65" s="13" customFormat="1">
      <c r="B2124" s="155"/>
      <c r="D2124" s="149" t="s">
        <v>182</v>
      </c>
      <c r="E2124" s="156" t="s">
        <v>19</v>
      </c>
      <c r="F2124" s="157" t="s">
        <v>2715</v>
      </c>
      <c r="H2124" s="158">
        <v>635.74</v>
      </c>
      <c r="I2124" s="159"/>
      <c r="L2124" s="155"/>
      <c r="M2124" s="160"/>
      <c r="U2124" s="161"/>
      <c r="AT2124" s="156" t="s">
        <v>182</v>
      </c>
      <c r="AU2124" s="156" t="s">
        <v>84</v>
      </c>
      <c r="AV2124" s="13" t="s">
        <v>84</v>
      </c>
      <c r="AW2124" s="13" t="s">
        <v>37</v>
      </c>
      <c r="AX2124" s="13" t="s">
        <v>75</v>
      </c>
      <c r="AY2124" s="156" t="s">
        <v>172</v>
      </c>
    </row>
    <row r="2125" spans="2:65" s="15" customFormat="1">
      <c r="B2125" s="169"/>
      <c r="D2125" s="149" t="s">
        <v>182</v>
      </c>
      <c r="E2125" s="170" t="s">
        <v>19</v>
      </c>
      <c r="F2125" s="171" t="s">
        <v>248</v>
      </c>
      <c r="H2125" s="172">
        <v>635.74</v>
      </c>
      <c r="I2125" s="173"/>
      <c r="L2125" s="169"/>
      <c r="M2125" s="174"/>
      <c r="U2125" s="175"/>
      <c r="AT2125" s="170" t="s">
        <v>182</v>
      </c>
      <c r="AU2125" s="170" t="s">
        <v>84</v>
      </c>
      <c r="AV2125" s="15" t="s">
        <v>92</v>
      </c>
      <c r="AW2125" s="15" t="s">
        <v>37</v>
      </c>
      <c r="AX2125" s="15" t="s">
        <v>75</v>
      </c>
      <c r="AY2125" s="170" t="s">
        <v>172</v>
      </c>
    </row>
    <row r="2126" spans="2:65" s="12" customFormat="1">
      <c r="B2126" s="148"/>
      <c r="D2126" s="149" t="s">
        <v>182</v>
      </c>
      <c r="E2126" s="150" t="s">
        <v>19</v>
      </c>
      <c r="F2126" s="151" t="s">
        <v>256</v>
      </c>
      <c r="H2126" s="150" t="s">
        <v>19</v>
      </c>
      <c r="I2126" s="152"/>
      <c r="L2126" s="148"/>
      <c r="M2126" s="153"/>
      <c r="U2126" s="154"/>
      <c r="AT2126" s="150" t="s">
        <v>182</v>
      </c>
      <c r="AU2126" s="150" t="s">
        <v>84</v>
      </c>
      <c r="AV2126" s="12" t="s">
        <v>82</v>
      </c>
      <c r="AW2126" s="12" t="s">
        <v>37</v>
      </c>
      <c r="AX2126" s="12" t="s">
        <v>75</v>
      </c>
      <c r="AY2126" s="150" t="s">
        <v>172</v>
      </c>
    </row>
    <row r="2127" spans="2:65" s="13" customFormat="1">
      <c r="B2127" s="155"/>
      <c r="D2127" s="149" t="s">
        <v>182</v>
      </c>
      <c r="E2127" s="156" t="s">
        <v>19</v>
      </c>
      <c r="F2127" s="157" t="s">
        <v>2726</v>
      </c>
      <c r="H2127" s="158">
        <v>839</v>
      </c>
      <c r="I2127" s="159"/>
      <c r="L2127" s="155"/>
      <c r="M2127" s="160"/>
      <c r="U2127" s="161"/>
      <c r="AT2127" s="156" t="s">
        <v>182</v>
      </c>
      <c r="AU2127" s="156" t="s">
        <v>84</v>
      </c>
      <c r="AV2127" s="13" t="s">
        <v>84</v>
      </c>
      <c r="AW2127" s="13" t="s">
        <v>37</v>
      </c>
      <c r="AX2127" s="13" t="s">
        <v>75</v>
      </c>
      <c r="AY2127" s="156" t="s">
        <v>172</v>
      </c>
    </row>
    <row r="2128" spans="2:65" s="15" customFormat="1">
      <c r="B2128" s="169"/>
      <c r="D2128" s="149" t="s">
        <v>182</v>
      </c>
      <c r="E2128" s="170" t="s">
        <v>19</v>
      </c>
      <c r="F2128" s="171" t="s">
        <v>248</v>
      </c>
      <c r="H2128" s="172">
        <v>839</v>
      </c>
      <c r="I2128" s="173"/>
      <c r="L2128" s="169"/>
      <c r="M2128" s="174"/>
      <c r="U2128" s="175"/>
      <c r="AT2128" s="170" t="s">
        <v>182</v>
      </c>
      <c r="AU2128" s="170" t="s">
        <v>84</v>
      </c>
      <c r="AV2128" s="15" t="s">
        <v>92</v>
      </c>
      <c r="AW2128" s="15" t="s">
        <v>37</v>
      </c>
      <c r="AX2128" s="15" t="s">
        <v>75</v>
      </c>
      <c r="AY2128" s="170" t="s">
        <v>172</v>
      </c>
    </row>
    <row r="2129" spans="2:65" s="14" customFormat="1">
      <c r="B2129" s="162"/>
      <c r="D2129" s="149" t="s">
        <v>182</v>
      </c>
      <c r="E2129" s="163" t="s">
        <v>19</v>
      </c>
      <c r="F2129" s="164" t="s">
        <v>185</v>
      </c>
      <c r="H2129" s="165">
        <v>2515.84</v>
      </c>
      <c r="I2129" s="166"/>
      <c r="L2129" s="162"/>
      <c r="M2129" s="167"/>
      <c r="U2129" s="168"/>
      <c r="AT2129" s="163" t="s">
        <v>182</v>
      </c>
      <c r="AU2129" s="163" t="s">
        <v>84</v>
      </c>
      <c r="AV2129" s="14" t="s">
        <v>179</v>
      </c>
      <c r="AW2129" s="14" t="s">
        <v>37</v>
      </c>
      <c r="AX2129" s="14" t="s">
        <v>82</v>
      </c>
      <c r="AY2129" s="163" t="s">
        <v>172</v>
      </c>
    </row>
    <row r="2130" spans="2:65" s="1" customFormat="1" ht="21.75" customHeight="1">
      <c r="B2130" s="33"/>
      <c r="C2130" s="131" t="s">
        <v>2727</v>
      </c>
      <c r="D2130" s="131" t="s">
        <v>174</v>
      </c>
      <c r="E2130" s="132" t="s">
        <v>2728</v>
      </c>
      <c r="F2130" s="133" t="s">
        <v>2729</v>
      </c>
      <c r="G2130" s="134" t="s">
        <v>177</v>
      </c>
      <c r="H2130" s="135">
        <v>5.36</v>
      </c>
      <c r="I2130" s="136"/>
      <c r="J2130" s="137">
        <f>ROUND(I2130*H2130,2)</f>
        <v>0</v>
      </c>
      <c r="K2130" s="133" t="s">
        <v>178</v>
      </c>
      <c r="L2130" s="33"/>
      <c r="M2130" s="138" t="s">
        <v>19</v>
      </c>
      <c r="N2130" s="139" t="s">
        <v>46</v>
      </c>
      <c r="P2130" s="140">
        <f>O2130*H2130</f>
        <v>0</v>
      </c>
      <c r="Q2130" s="140">
        <v>0</v>
      </c>
      <c r="R2130" s="140">
        <f>Q2130*H2130</f>
        <v>0</v>
      </c>
      <c r="S2130" s="140">
        <v>0</v>
      </c>
      <c r="T2130" s="140">
        <f>S2130*H2130</f>
        <v>0</v>
      </c>
      <c r="U2130" s="141" t="s">
        <v>19</v>
      </c>
      <c r="AR2130" s="142" t="s">
        <v>220</v>
      </c>
      <c r="AT2130" s="142" t="s">
        <v>174</v>
      </c>
      <c r="AU2130" s="142" t="s">
        <v>84</v>
      </c>
      <c r="AY2130" s="18" t="s">
        <v>172</v>
      </c>
      <c r="BE2130" s="143">
        <f>IF(N2130="základní",J2130,0)</f>
        <v>0</v>
      </c>
      <c r="BF2130" s="143">
        <f>IF(N2130="snížená",J2130,0)</f>
        <v>0</v>
      </c>
      <c r="BG2130" s="143">
        <f>IF(N2130="zákl. přenesená",J2130,0)</f>
        <v>0</v>
      </c>
      <c r="BH2130" s="143">
        <f>IF(N2130="sníž. přenesená",J2130,0)</f>
        <v>0</v>
      </c>
      <c r="BI2130" s="143">
        <f>IF(N2130="nulová",J2130,0)</f>
        <v>0</v>
      </c>
      <c r="BJ2130" s="18" t="s">
        <v>82</v>
      </c>
      <c r="BK2130" s="143">
        <f>ROUND(I2130*H2130,2)</f>
        <v>0</v>
      </c>
      <c r="BL2130" s="18" t="s">
        <v>220</v>
      </c>
      <c r="BM2130" s="142" t="s">
        <v>2730</v>
      </c>
    </row>
    <row r="2131" spans="2:65" s="1" customFormat="1">
      <c r="B2131" s="33"/>
      <c r="D2131" s="144" t="s">
        <v>180</v>
      </c>
      <c r="F2131" s="145" t="s">
        <v>2731</v>
      </c>
      <c r="I2131" s="146"/>
      <c r="L2131" s="33"/>
      <c r="M2131" s="147"/>
      <c r="U2131" s="54"/>
      <c r="AT2131" s="18" t="s">
        <v>180</v>
      </c>
      <c r="AU2131" s="18" t="s">
        <v>84</v>
      </c>
    </row>
    <row r="2132" spans="2:65" s="12" customFormat="1">
      <c r="B2132" s="148"/>
      <c r="D2132" s="149" t="s">
        <v>182</v>
      </c>
      <c r="E2132" s="150" t="s">
        <v>19</v>
      </c>
      <c r="F2132" s="151" t="s">
        <v>869</v>
      </c>
      <c r="H2132" s="150" t="s">
        <v>19</v>
      </c>
      <c r="I2132" s="152"/>
      <c r="L2132" s="148"/>
      <c r="M2132" s="153"/>
      <c r="U2132" s="154"/>
      <c r="AT2132" s="150" t="s">
        <v>182</v>
      </c>
      <c r="AU2132" s="150" t="s">
        <v>84</v>
      </c>
      <c r="AV2132" s="12" t="s">
        <v>82</v>
      </c>
      <c r="AW2132" s="12" t="s">
        <v>37</v>
      </c>
      <c r="AX2132" s="12" t="s">
        <v>75</v>
      </c>
      <c r="AY2132" s="150" t="s">
        <v>172</v>
      </c>
    </row>
    <row r="2133" spans="2:65" s="12" customFormat="1">
      <c r="B2133" s="148"/>
      <c r="D2133" s="149" t="s">
        <v>182</v>
      </c>
      <c r="E2133" s="150" t="s">
        <v>19</v>
      </c>
      <c r="F2133" s="151" t="s">
        <v>244</v>
      </c>
      <c r="H2133" s="150" t="s">
        <v>19</v>
      </c>
      <c r="I2133" s="152"/>
      <c r="L2133" s="148"/>
      <c r="M2133" s="153"/>
      <c r="U2133" s="154"/>
      <c r="AT2133" s="150" t="s">
        <v>182</v>
      </c>
      <c r="AU2133" s="150" t="s">
        <v>84</v>
      </c>
      <c r="AV2133" s="12" t="s">
        <v>82</v>
      </c>
      <c r="AW2133" s="12" t="s">
        <v>37</v>
      </c>
      <c r="AX2133" s="12" t="s">
        <v>75</v>
      </c>
      <c r="AY2133" s="150" t="s">
        <v>172</v>
      </c>
    </row>
    <row r="2134" spans="2:65" s="13" customFormat="1">
      <c r="B2134" s="155"/>
      <c r="D2134" s="149" t="s">
        <v>182</v>
      </c>
      <c r="E2134" s="156" t="s">
        <v>19</v>
      </c>
      <c r="F2134" s="157" t="s">
        <v>2732</v>
      </c>
      <c r="H2134" s="158">
        <v>5.36</v>
      </c>
      <c r="I2134" s="159"/>
      <c r="L2134" s="155"/>
      <c r="M2134" s="160"/>
      <c r="U2134" s="161"/>
      <c r="AT2134" s="156" t="s">
        <v>182</v>
      </c>
      <c r="AU2134" s="156" t="s">
        <v>84</v>
      </c>
      <c r="AV2134" s="13" t="s">
        <v>84</v>
      </c>
      <c r="AW2134" s="13" t="s">
        <v>37</v>
      </c>
      <c r="AX2134" s="13" t="s">
        <v>75</v>
      </c>
      <c r="AY2134" s="156" t="s">
        <v>172</v>
      </c>
    </row>
    <row r="2135" spans="2:65" s="15" customFormat="1">
      <c r="B2135" s="169"/>
      <c r="D2135" s="149" t="s">
        <v>182</v>
      </c>
      <c r="E2135" s="170" t="s">
        <v>19</v>
      </c>
      <c r="F2135" s="171" t="s">
        <v>248</v>
      </c>
      <c r="H2135" s="172">
        <v>5.36</v>
      </c>
      <c r="I2135" s="173"/>
      <c r="L2135" s="169"/>
      <c r="M2135" s="174"/>
      <c r="U2135" s="175"/>
      <c r="AT2135" s="170" t="s">
        <v>182</v>
      </c>
      <c r="AU2135" s="170" t="s">
        <v>84</v>
      </c>
      <c r="AV2135" s="15" t="s">
        <v>92</v>
      </c>
      <c r="AW2135" s="15" t="s">
        <v>37</v>
      </c>
      <c r="AX2135" s="15" t="s">
        <v>75</v>
      </c>
      <c r="AY2135" s="170" t="s">
        <v>172</v>
      </c>
    </row>
    <row r="2136" spans="2:65" s="14" customFormat="1">
      <c r="B2136" s="162"/>
      <c r="D2136" s="149" t="s">
        <v>182</v>
      </c>
      <c r="E2136" s="163" t="s">
        <v>19</v>
      </c>
      <c r="F2136" s="164" t="s">
        <v>185</v>
      </c>
      <c r="H2136" s="165">
        <v>5.36</v>
      </c>
      <c r="I2136" s="166"/>
      <c r="L2136" s="162"/>
      <c r="M2136" s="167"/>
      <c r="U2136" s="168"/>
      <c r="AT2136" s="163" t="s">
        <v>182</v>
      </c>
      <c r="AU2136" s="163" t="s">
        <v>84</v>
      </c>
      <c r="AV2136" s="14" t="s">
        <v>179</v>
      </c>
      <c r="AW2136" s="14" t="s">
        <v>37</v>
      </c>
      <c r="AX2136" s="14" t="s">
        <v>82</v>
      </c>
      <c r="AY2136" s="163" t="s">
        <v>172</v>
      </c>
    </row>
    <row r="2137" spans="2:65" s="1" customFormat="1" ht="21.75" customHeight="1">
      <c r="B2137" s="33"/>
      <c r="C2137" s="131" t="s">
        <v>1793</v>
      </c>
      <c r="D2137" s="131" t="s">
        <v>174</v>
      </c>
      <c r="E2137" s="132" t="s">
        <v>2733</v>
      </c>
      <c r="F2137" s="133" t="s">
        <v>2734</v>
      </c>
      <c r="G2137" s="134" t="s">
        <v>177</v>
      </c>
      <c r="H2137" s="135">
        <v>1272.01</v>
      </c>
      <c r="I2137" s="136"/>
      <c r="J2137" s="137">
        <f>ROUND(I2137*H2137,2)</f>
        <v>0</v>
      </c>
      <c r="K2137" s="133" t="s">
        <v>178</v>
      </c>
      <c r="L2137" s="33"/>
      <c r="M2137" s="138" t="s">
        <v>19</v>
      </c>
      <c r="N2137" s="139" t="s">
        <v>46</v>
      </c>
      <c r="P2137" s="140">
        <f>O2137*H2137</f>
        <v>0</v>
      </c>
      <c r="Q2137" s="140">
        <v>0</v>
      </c>
      <c r="R2137" s="140">
        <f>Q2137*H2137</f>
        <v>0</v>
      </c>
      <c r="S2137" s="140">
        <v>0</v>
      </c>
      <c r="T2137" s="140">
        <f>S2137*H2137</f>
        <v>0</v>
      </c>
      <c r="U2137" s="141" t="s">
        <v>19</v>
      </c>
      <c r="AR2137" s="142" t="s">
        <v>220</v>
      </c>
      <c r="AT2137" s="142" t="s">
        <v>174</v>
      </c>
      <c r="AU2137" s="142" t="s">
        <v>84</v>
      </c>
      <c r="AY2137" s="18" t="s">
        <v>172</v>
      </c>
      <c r="BE2137" s="143">
        <f>IF(N2137="základní",J2137,0)</f>
        <v>0</v>
      </c>
      <c r="BF2137" s="143">
        <f>IF(N2137="snížená",J2137,0)</f>
        <v>0</v>
      </c>
      <c r="BG2137" s="143">
        <f>IF(N2137="zákl. přenesená",J2137,0)</f>
        <v>0</v>
      </c>
      <c r="BH2137" s="143">
        <f>IF(N2137="sníž. přenesená",J2137,0)</f>
        <v>0</v>
      </c>
      <c r="BI2137" s="143">
        <f>IF(N2137="nulová",J2137,0)</f>
        <v>0</v>
      </c>
      <c r="BJ2137" s="18" t="s">
        <v>82</v>
      </c>
      <c r="BK2137" s="143">
        <f>ROUND(I2137*H2137,2)</f>
        <v>0</v>
      </c>
      <c r="BL2137" s="18" t="s">
        <v>220</v>
      </c>
      <c r="BM2137" s="142" t="s">
        <v>2735</v>
      </c>
    </row>
    <row r="2138" spans="2:65" s="1" customFormat="1">
      <c r="B2138" s="33"/>
      <c r="D2138" s="144" t="s">
        <v>180</v>
      </c>
      <c r="F2138" s="145" t="s">
        <v>2736</v>
      </c>
      <c r="I2138" s="146"/>
      <c r="L2138" s="33"/>
      <c r="M2138" s="147"/>
      <c r="U2138" s="54"/>
      <c r="AT2138" s="18" t="s">
        <v>180</v>
      </c>
      <c r="AU2138" s="18" t="s">
        <v>84</v>
      </c>
    </row>
    <row r="2139" spans="2:65" s="12" customFormat="1">
      <c r="B2139" s="148"/>
      <c r="D2139" s="149" t="s">
        <v>182</v>
      </c>
      <c r="E2139" s="150" t="s">
        <v>19</v>
      </c>
      <c r="F2139" s="151" t="s">
        <v>1483</v>
      </c>
      <c r="H2139" s="150" t="s">
        <v>19</v>
      </c>
      <c r="I2139" s="152"/>
      <c r="L2139" s="148"/>
      <c r="M2139" s="153"/>
      <c r="U2139" s="154"/>
      <c r="AT2139" s="150" t="s">
        <v>182</v>
      </c>
      <c r="AU2139" s="150" t="s">
        <v>84</v>
      </c>
      <c r="AV2139" s="12" t="s">
        <v>82</v>
      </c>
      <c r="AW2139" s="12" t="s">
        <v>37</v>
      </c>
      <c r="AX2139" s="12" t="s">
        <v>75</v>
      </c>
      <c r="AY2139" s="150" t="s">
        <v>172</v>
      </c>
    </row>
    <row r="2140" spans="2:65" s="12" customFormat="1">
      <c r="B2140" s="148"/>
      <c r="D2140" s="149" t="s">
        <v>182</v>
      </c>
      <c r="E2140" s="150" t="s">
        <v>19</v>
      </c>
      <c r="F2140" s="151" t="s">
        <v>244</v>
      </c>
      <c r="H2140" s="150" t="s">
        <v>19</v>
      </c>
      <c r="I2140" s="152"/>
      <c r="L2140" s="148"/>
      <c r="M2140" s="153"/>
      <c r="U2140" s="154"/>
      <c r="AT2140" s="150" t="s">
        <v>182</v>
      </c>
      <c r="AU2140" s="150" t="s">
        <v>84</v>
      </c>
      <c r="AV2140" s="12" t="s">
        <v>82</v>
      </c>
      <c r="AW2140" s="12" t="s">
        <v>37</v>
      </c>
      <c r="AX2140" s="12" t="s">
        <v>75</v>
      </c>
      <c r="AY2140" s="150" t="s">
        <v>172</v>
      </c>
    </row>
    <row r="2141" spans="2:65" s="13" customFormat="1">
      <c r="B2141" s="155"/>
      <c r="D2141" s="149" t="s">
        <v>182</v>
      </c>
      <c r="E2141" s="156" t="s">
        <v>19</v>
      </c>
      <c r="F2141" s="157" t="s">
        <v>2737</v>
      </c>
      <c r="H2141" s="158">
        <v>520.54999999999995</v>
      </c>
      <c r="I2141" s="159"/>
      <c r="L2141" s="155"/>
      <c r="M2141" s="160"/>
      <c r="U2141" s="161"/>
      <c r="AT2141" s="156" t="s">
        <v>182</v>
      </c>
      <c r="AU2141" s="156" t="s">
        <v>84</v>
      </c>
      <c r="AV2141" s="13" t="s">
        <v>84</v>
      </c>
      <c r="AW2141" s="13" t="s">
        <v>37</v>
      </c>
      <c r="AX2141" s="13" t="s">
        <v>75</v>
      </c>
      <c r="AY2141" s="156" t="s">
        <v>172</v>
      </c>
    </row>
    <row r="2142" spans="2:65" s="15" customFormat="1">
      <c r="B2142" s="169"/>
      <c r="D2142" s="149" t="s">
        <v>182</v>
      </c>
      <c r="E2142" s="170" t="s">
        <v>19</v>
      </c>
      <c r="F2142" s="171" t="s">
        <v>248</v>
      </c>
      <c r="H2142" s="172">
        <v>520.54999999999995</v>
      </c>
      <c r="I2142" s="173"/>
      <c r="L2142" s="169"/>
      <c r="M2142" s="174"/>
      <c r="U2142" s="175"/>
      <c r="AT2142" s="170" t="s">
        <v>182</v>
      </c>
      <c r="AU2142" s="170" t="s">
        <v>84</v>
      </c>
      <c r="AV2142" s="15" t="s">
        <v>92</v>
      </c>
      <c r="AW2142" s="15" t="s">
        <v>37</v>
      </c>
      <c r="AX2142" s="15" t="s">
        <v>75</v>
      </c>
      <c r="AY2142" s="170" t="s">
        <v>172</v>
      </c>
    </row>
    <row r="2143" spans="2:65" s="12" customFormat="1">
      <c r="B2143" s="148"/>
      <c r="D2143" s="149" t="s">
        <v>182</v>
      </c>
      <c r="E2143" s="150" t="s">
        <v>19</v>
      </c>
      <c r="F2143" s="151" t="s">
        <v>249</v>
      </c>
      <c r="H2143" s="150" t="s">
        <v>19</v>
      </c>
      <c r="I2143" s="152"/>
      <c r="L2143" s="148"/>
      <c r="M2143" s="153"/>
      <c r="U2143" s="154"/>
      <c r="AT2143" s="150" t="s">
        <v>182</v>
      </c>
      <c r="AU2143" s="150" t="s">
        <v>84</v>
      </c>
      <c r="AV2143" s="12" t="s">
        <v>82</v>
      </c>
      <c r="AW2143" s="12" t="s">
        <v>37</v>
      </c>
      <c r="AX2143" s="12" t="s">
        <v>75</v>
      </c>
      <c r="AY2143" s="150" t="s">
        <v>172</v>
      </c>
    </row>
    <row r="2144" spans="2:65" s="13" customFormat="1">
      <c r="B2144" s="155"/>
      <c r="D2144" s="149" t="s">
        <v>182</v>
      </c>
      <c r="E2144" s="156" t="s">
        <v>19</v>
      </c>
      <c r="F2144" s="157" t="s">
        <v>2738</v>
      </c>
      <c r="H2144" s="158">
        <v>317.87</v>
      </c>
      <c r="I2144" s="159"/>
      <c r="L2144" s="155"/>
      <c r="M2144" s="160"/>
      <c r="U2144" s="161"/>
      <c r="AT2144" s="156" t="s">
        <v>182</v>
      </c>
      <c r="AU2144" s="156" t="s">
        <v>84</v>
      </c>
      <c r="AV2144" s="13" t="s">
        <v>84</v>
      </c>
      <c r="AW2144" s="13" t="s">
        <v>37</v>
      </c>
      <c r="AX2144" s="13" t="s">
        <v>75</v>
      </c>
      <c r="AY2144" s="156" t="s">
        <v>172</v>
      </c>
    </row>
    <row r="2145" spans="2:65" s="15" customFormat="1">
      <c r="B2145" s="169"/>
      <c r="D2145" s="149" t="s">
        <v>182</v>
      </c>
      <c r="E2145" s="170" t="s">
        <v>19</v>
      </c>
      <c r="F2145" s="171" t="s">
        <v>248</v>
      </c>
      <c r="H2145" s="172">
        <v>317.87</v>
      </c>
      <c r="I2145" s="173"/>
      <c r="L2145" s="169"/>
      <c r="M2145" s="174"/>
      <c r="U2145" s="175"/>
      <c r="AT2145" s="170" t="s">
        <v>182</v>
      </c>
      <c r="AU2145" s="170" t="s">
        <v>84</v>
      </c>
      <c r="AV2145" s="15" t="s">
        <v>92</v>
      </c>
      <c r="AW2145" s="15" t="s">
        <v>37</v>
      </c>
      <c r="AX2145" s="15" t="s">
        <v>75</v>
      </c>
      <c r="AY2145" s="170" t="s">
        <v>172</v>
      </c>
    </row>
    <row r="2146" spans="2:65" s="12" customFormat="1">
      <c r="B2146" s="148"/>
      <c r="D2146" s="149" t="s">
        <v>182</v>
      </c>
      <c r="E2146" s="150" t="s">
        <v>19</v>
      </c>
      <c r="F2146" s="151" t="s">
        <v>256</v>
      </c>
      <c r="H2146" s="150" t="s">
        <v>19</v>
      </c>
      <c r="I2146" s="152"/>
      <c r="L2146" s="148"/>
      <c r="M2146" s="153"/>
      <c r="U2146" s="154"/>
      <c r="AT2146" s="150" t="s">
        <v>182</v>
      </c>
      <c r="AU2146" s="150" t="s">
        <v>84</v>
      </c>
      <c r="AV2146" s="12" t="s">
        <v>82</v>
      </c>
      <c r="AW2146" s="12" t="s">
        <v>37</v>
      </c>
      <c r="AX2146" s="12" t="s">
        <v>75</v>
      </c>
      <c r="AY2146" s="150" t="s">
        <v>172</v>
      </c>
    </row>
    <row r="2147" spans="2:65" s="13" customFormat="1">
      <c r="B2147" s="155"/>
      <c r="D2147" s="149" t="s">
        <v>182</v>
      </c>
      <c r="E2147" s="156" t="s">
        <v>19</v>
      </c>
      <c r="F2147" s="157" t="s">
        <v>2739</v>
      </c>
      <c r="H2147" s="158">
        <v>433.59</v>
      </c>
      <c r="I2147" s="159"/>
      <c r="L2147" s="155"/>
      <c r="M2147" s="160"/>
      <c r="U2147" s="161"/>
      <c r="AT2147" s="156" t="s">
        <v>182</v>
      </c>
      <c r="AU2147" s="156" t="s">
        <v>84</v>
      </c>
      <c r="AV2147" s="13" t="s">
        <v>84</v>
      </c>
      <c r="AW2147" s="13" t="s">
        <v>37</v>
      </c>
      <c r="AX2147" s="13" t="s">
        <v>75</v>
      </c>
      <c r="AY2147" s="156" t="s">
        <v>172</v>
      </c>
    </row>
    <row r="2148" spans="2:65" s="15" customFormat="1">
      <c r="B2148" s="169"/>
      <c r="D2148" s="149" t="s">
        <v>182</v>
      </c>
      <c r="E2148" s="170" t="s">
        <v>19</v>
      </c>
      <c r="F2148" s="171" t="s">
        <v>248</v>
      </c>
      <c r="H2148" s="172">
        <v>433.59</v>
      </c>
      <c r="I2148" s="173"/>
      <c r="L2148" s="169"/>
      <c r="M2148" s="174"/>
      <c r="U2148" s="175"/>
      <c r="AT2148" s="170" t="s">
        <v>182</v>
      </c>
      <c r="AU2148" s="170" t="s">
        <v>84</v>
      </c>
      <c r="AV2148" s="15" t="s">
        <v>92</v>
      </c>
      <c r="AW2148" s="15" t="s">
        <v>37</v>
      </c>
      <c r="AX2148" s="15" t="s">
        <v>75</v>
      </c>
      <c r="AY2148" s="170" t="s">
        <v>172</v>
      </c>
    </row>
    <row r="2149" spans="2:65" s="14" customFormat="1">
      <c r="B2149" s="162"/>
      <c r="D2149" s="149" t="s">
        <v>182</v>
      </c>
      <c r="E2149" s="163" t="s">
        <v>19</v>
      </c>
      <c r="F2149" s="164" t="s">
        <v>185</v>
      </c>
      <c r="H2149" s="165">
        <v>1272.01</v>
      </c>
      <c r="I2149" s="166"/>
      <c r="L2149" s="162"/>
      <c r="M2149" s="167"/>
      <c r="U2149" s="168"/>
      <c r="AT2149" s="163" t="s">
        <v>182</v>
      </c>
      <c r="AU2149" s="163" t="s">
        <v>84</v>
      </c>
      <c r="AV2149" s="14" t="s">
        <v>179</v>
      </c>
      <c r="AW2149" s="14" t="s">
        <v>37</v>
      </c>
      <c r="AX2149" s="14" t="s">
        <v>82</v>
      </c>
      <c r="AY2149" s="163" t="s">
        <v>172</v>
      </c>
    </row>
    <row r="2150" spans="2:65" s="1" customFormat="1" ht="16.5" customHeight="1">
      <c r="B2150" s="33"/>
      <c r="C2150" s="131" t="s">
        <v>2740</v>
      </c>
      <c r="D2150" s="131" t="s">
        <v>174</v>
      </c>
      <c r="E2150" s="132" t="s">
        <v>2741</v>
      </c>
      <c r="F2150" s="133" t="s">
        <v>2742</v>
      </c>
      <c r="G2150" s="134" t="s">
        <v>177</v>
      </c>
      <c r="H2150" s="135">
        <v>569</v>
      </c>
      <c r="I2150" s="136"/>
      <c r="J2150" s="137">
        <f>ROUND(I2150*H2150,2)</f>
        <v>0</v>
      </c>
      <c r="K2150" s="133" t="s">
        <v>178</v>
      </c>
      <c r="L2150" s="33"/>
      <c r="M2150" s="138" t="s">
        <v>19</v>
      </c>
      <c r="N2150" s="139" t="s">
        <v>46</v>
      </c>
      <c r="P2150" s="140">
        <f>O2150*H2150</f>
        <v>0</v>
      </c>
      <c r="Q2150" s="140">
        <v>0</v>
      </c>
      <c r="R2150" s="140">
        <f>Q2150*H2150</f>
        <v>0</v>
      </c>
      <c r="S2150" s="140">
        <v>0</v>
      </c>
      <c r="T2150" s="140">
        <f>S2150*H2150</f>
        <v>0</v>
      </c>
      <c r="U2150" s="141" t="s">
        <v>19</v>
      </c>
      <c r="AR2150" s="142" t="s">
        <v>220</v>
      </c>
      <c r="AT2150" s="142" t="s">
        <v>174</v>
      </c>
      <c r="AU2150" s="142" t="s">
        <v>84</v>
      </c>
      <c r="AY2150" s="18" t="s">
        <v>172</v>
      </c>
      <c r="BE2150" s="143">
        <f>IF(N2150="základní",J2150,0)</f>
        <v>0</v>
      </c>
      <c r="BF2150" s="143">
        <f>IF(N2150="snížená",J2150,0)</f>
        <v>0</v>
      </c>
      <c r="BG2150" s="143">
        <f>IF(N2150="zákl. přenesená",J2150,0)</f>
        <v>0</v>
      </c>
      <c r="BH2150" s="143">
        <f>IF(N2150="sníž. přenesená",J2150,0)</f>
        <v>0</v>
      </c>
      <c r="BI2150" s="143">
        <f>IF(N2150="nulová",J2150,0)</f>
        <v>0</v>
      </c>
      <c r="BJ2150" s="18" t="s">
        <v>82</v>
      </c>
      <c r="BK2150" s="143">
        <f>ROUND(I2150*H2150,2)</f>
        <v>0</v>
      </c>
      <c r="BL2150" s="18" t="s">
        <v>220</v>
      </c>
      <c r="BM2150" s="142" t="s">
        <v>2743</v>
      </c>
    </row>
    <row r="2151" spans="2:65" s="1" customFormat="1">
      <c r="B2151" s="33"/>
      <c r="D2151" s="144" t="s">
        <v>180</v>
      </c>
      <c r="F2151" s="145" t="s">
        <v>2744</v>
      </c>
      <c r="I2151" s="146"/>
      <c r="L2151" s="33"/>
      <c r="M2151" s="147"/>
      <c r="U2151" s="54"/>
      <c r="AT2151" s="18" t="s">
        <v>180</v>
      </c>
      <c r="AU2151" s="18" t="s">
        <v>84</v>
      </c>
    </row>
    <row r="2152" spans="2:65" s="12" customFormat="1">
      <c r="B2152" s="148"/>
      <c r="D2152" s="149" t="s">
        <v>182</v>
      </c>
      <c r="E2152" s="150" t="s">
        <v>19</v>
      </c>
      <c r="F2152" s="151" t="s">
        <v>1483</v>
      </c>
      <c r="H2152" s="150" t="s">
        <v>19</v>
      </c>
      <c r="I2152" s="152"/>
      <c r="L2152" s="148"/>
      <c r="M2152" s="153"/>
      <c r="U2152" s="154"/>
      <c r="AT2152" s="150" t="s">
        <v>182</v>
      </c>
      <c r="AU2152" s="150" t="s">
        <v>84</v>
      </c>
      <c r="AV2152" s="12" t="s">
        <v>82</v>
      </c>
      <c r="AW2152" s="12" t="s">
        <v>37</v>
      </c>
      <c r="AX2152" s="12" t="s">
        <v>75</v>
      </c>
      <c r="AY2152" s="150" t="s">
        <v>172</v>
      </c>
    </row>
    <row r="2153" spans="2:65" s="12" customFormat="1">
      <c r="B2153" s="148"/>
      <c r="D2153" s="149" t="s">
        <v>182</v>
      </c>
      <c r="E2153" s="150" t="s">
        <v>19</v>
      </c>
      <c r="F2153" s="151" t="s">
        <v>244</v>
      </c>
      <c r="H2153" s="150" t="s">
        <v>19</v>
      </c>
      <c r="I2153" s="152"/>
      <c r="L2153" s="148"/>
      <c r="M2153" s="153"/>
      <c r="U2153" s="154"/>
      <c r="AT2153" s="150" t="s">
        <v>182</v>
      </c>
      <c r="AU2153" s="150" t="s">
        <v>84</v>
      </c>
      <c r="AV2153" s="12" t="s">
        <v>82</v>
      </c>
      <c r="AW2153" s="12" t="s">
        <v>37</v>
      </c>
      <c r="AX2153" s="12" t="s">
        <v>75</v>
      </c>
      <c r="AY2153" s="150" t="s">
        <v>172</v>
      </c>
    </row>
    <row r="2154" spans="2:65" s="13" customFormat="1">
      <c r="B2154" s="155"/>
      <c r="D2154" s="149" t="s">
        <v>182</v>
      </c>
      <c r="E2154" s="156" t="s">
        <v>19</v>
      </c>
      <c r="F2154" s="157" t="s">
        <v>2745</v>
      </c>
      <c r="H2154" s="158">
        <v>438</v>
      </c>
      <c r="I2154" s="159"/>
      <c r="L2154" s="155"/>
      <c r="M2154" s="160"/>
      <c r="U2154" s="161"/>
      <c r="AT2154" s="156" t="s">
        <v>182</v>
      </c>
      <c r="AU2154" s="156" t="s">
        <v>84</v>
      </c>
      <c r="AV2154" s="13" t="s">
        <v>84</v>
      </c>
      <c r="AW2154" s="13" t="s">
        <v>37</v>
      </c>
      <c r="AX2154" s="13" t="s">
        <v>75</v>
      </c>
      <c r="AY2154" s="156" t="s">
        <v>172</v>
      </c>
    </row>
    <row r="2155" spans="2:65" s="15" customFormat="1">
      <c r="B2155" s="169"/>
      <c r="D2155" s="149" t="s">
        <v>182</v>
      </c>
      <c r="E2155" s="170" t="s">
        <v>19</v>
      </c>
      <c r="F2155" s="171" t="s">
        <v>248</v>
      </c>
      <c r="H2155" s="172">
        <v>438</v>
      </c>
      <c r="I2155" s="173"/>
      <c r="L2155" s="169"/>
      <c r="M2155" s="174"/>
      <c r="U2155" s="175"/>
      <c r="AT2155" s="170" t="s">
        <v>182</v>
      </c>
      <c r="AU2155" s="170" t="s">
        <v>84</v>
      </c>
      <c r="AV2155" s="15" t="s">
        <v>92</v>
      </c>
      <c r="AW2155" s="15" t="s">
        <v>37</v>
      </c>
      <c r="AX2155" s="15" t="s">
        <v>75</v>
      </c>
      <c r="AY2155" s="170" t="s">
        <v>172</v>
      </c>
    </row>
    <row r="2156" spans="2:65" s="12" customFormat="1">
      <c r="B2156" s="148"/>
      <c r="D2156" s="149" t="s">
        <v>182</v>
      </c>
      <c r="E2156" s="150" t="s">
        <v>19</v>
      </c>
      <c r="F2156" s="151" t="s">
        <v>249</v>
      </c>
      <c r="H2156" s="150" t="s">
        <v>19</v>
      </c>
      <c r="I2156" s="152"/>
      <c r="L2156" s="148"/>
      <c r="M2156" s="153"/>
      <c r="U2156" s="154"/>
      <c r="AT2156" s="150" t="s">
        <v>182</v>
      </c>
      <c r="AU2156" s="150" t="s">
        <v>84</v>
      </c>
      <c r="AV2156" s="12" t="s">
        <v>82</v>
      </c>
      <c r="AW2156" s="12" t="s">
        <v>37</v>
      </c>
      <c r="AX2156" s="12" t="s">
        <v>75</v>
      </c>
      <c r="AY2156" s="150" t="s">
        <v>172</v>
      </c>
    </row>
    <row r="2157" spans="2:65" s="13" customFormat="1">
      <c r="B2157" s="155"/>
      <c r="D2157" s="149" t="s">
        <v>182</v>
      </c>
      <c r="E2157" s="156" t="s">
        <v>19</v>
      </c>
      <c r="F2157" s="157" t="s">
        <v>2746</v>
      </c>
      <c r="H2157" s="158">
        <v>127</v>
      </c>
      <c r="I2157" s="159"/>
      <c r="L2157" s="155"/>
      <c r="M2157" s="160"/>
      <c r="U2157" s="161"/>
      <c r="AT2157" s="156" t="s">
        <v>182</v>
      </c>
      <c r="AU2157" s="156" t="s">
        <v>84</v>
      </c>
      <c r="AV2157" s="13" t="s">
        <v>84</v>
      </c>
      <c r="AW2157" s="13" t="s">
        <v>37</v>
      </c>
      <c r="AX2157" s="13" t="s">
        <v>75</v>
      </c>
      <c r="AY2157" s="156" t="s">
        <v>172</v>
      </c>
    </row>
    <row r="2158" spans="2:65" s="15" customFormat="1">
      <c r="B2158" s="169"/>
      <c r="D2158" s="149" t="s">
        <v>182</v>
      </c>
      <c r="E2158" s="170" t="s">
        <v>19</v>
      </c>
      <c r="F2158" s="171" t="s">
        <v>248</v>
      </c>
      <c r="H2158" s="172">
        <v>127</v>
      </c>
      <c r="I2158" s="173"/>
      <c r="L2158" s="169"/>
      <c r="M2158" s="174"/>
      <c r="U2158" s="175"/>
      <c r="AT2158" s="170" t="s">
        <v>182</v>
      </c>
      <c r="AU2158" s="170" t="s">
        <v>84</v>
      </c>
      <c r="AV2158" s="15" t="s">
        <v>92</v>
      </c>
      <c r="AW2158" s="15" t="s">
        <v>37</v>
      </c>
      <c r="AX2158" s="15" t="s">
        <v>75</v>
      </c>
      <c r="AY2158" s="170" t="s">
        <v>172</v>
      </c>
    </row>
    <row r="2159" spans="2:65" s="12" customFormat="1">
      <c r="B2159" s="148"/>
      <c r="D2159" s="149" t="s">
        <v>182</v>
      </c>
      <c r="E2159" s="150" t="s">
        <v>19</v>
      </c>
      <c r="F2159" s="151" t="s">
        <v>256</v>
      </c>
      <c r="H2159" s="150" t="s">
        <v>19</v>
      </c>
      <c r="I2159" s="152"/>
      <c r="L2159" s="148"/>
      <c r="M2159" s="153"/>
      <c r="U2159" s="154"/>
      <c r="AT2159" s="150" t="s">
        <v>182</v>
      </c>
      <c r="AU2159" s="150" t="s">
        <v>84</v>
      </c>
      <c r="AV2159" s="12" t="s">
        <v>82</v>
      </c>
      <c r="AW2159" s="12" t="s">
        <v>37</v>
      </c>
      <c r="AX2159" s="12" t="s">
        <v>75</v>
      </c>
      <c r="AY2159" s="150" t="s">
        <v>172</v>
      </c>
    </row>
    <row r="2160" spans="2:65" s="13" customFormat="1">
      <c r="B2160" s="155"/>
      <c r="D2160" s="149" t="s">
        <v>182</v>
      </c>
      <c r="E2160" s="156" t="s">
        <v>19</v>
      </c>
      <c r="F2160" s="157" t="s">
        <v>2747</v>
      </c>
      <c r="H2160" s="158">
        <v>4</v>
      </c>
      <c r="I2160" s="159"/>
      <c r="L2160" s="155"/>
      <c r="M2160" s="160"/>
      <c r="U2160" s="161"/>
      <c r="AT2160" s="156" t="s">
        <v>182</v>
      </c>
      <c r="AU2160" s="156" t="s">
        <v>84</v>
      </c>
      <c r="AV2160" s="13" t="s">
        <v>84</v>
      </c>
      <c r="AW2160" s="13" t="s">
        <v>37</v>
      </c>
      <c r="AX2160" s="13" t="s">
        <v>75</v>
      </c>
      <c r="AY2160" s="156" t="s">
        <v>172</v>
      </c>
    </row>
    <row r="2161" spans="2:65" s="15" customFormat="1">
      <c r="B2161" s="169"/>
      <c r="D2161" s="149" t="s">
        <v>182</v>
      </c>
      <c r="E2161" s="170" t="s">
        <v>19</v>
      </c>
      <c r="F2161" s="171" t="s">
        <v>248</v>
      </c>
      <c r="H2161" s="172">
        <v>4</v>
      </c>
      <c r="I2161" s="173"/>
      <c r="L2161" s="169"/>
      <c r="M2161" s="174"/>
      <c r="U2161" s="175"/>
      <c r="AT2161" s="170" t="s">
        <v>182</v>
      </c>
      <c r="AU2161" s="170" t="s">
        <v>84</v>
      </c>
      <c r="AV2161" s="15" t="s">
        <v>92</v>
      </c>
      <c r="AW2161" s="15" t="s">
        <v>37</v>
      </c>
      <c r="AX2161" s="15" t="s">
        <v>75</v>
      </c>
      <c r="AY2161" s="170" t="s">
        <v>172</v>
      </c>
    </row>
    <row r="2162" spans="2:65" s="14" customFormat="1">
      <c r="B2162" s="162"/>
      <c r="D2162" s="149" t="s">
        <v>182</v>
      </c>
      <c r="E2162" s="163" t="s">
        <v>19</v>
      </c>
      <c r="F2162" s="164" t="s">
        <v>185</v>
      </c>
      <c r="H2162" s="165">
        <v>569</v>
      </c>
      <c r="I2162" s="166"/>
      <c r="L2162" s="162"/>
      <c r="M2162" s="167"/>
      <c r="U2162" s="168"/>
      <c r="AT2162" s="163" t="s">
        <v>182</v>
      </c>
      <c r="AU2162" s="163" t="s">
        <v>84</v>
      </c>
      <c r="AV2162" s="14" t="s">
        <v>179</v>
      </c>
      <c r="AW2162" s="14" t="s">
        <v>37</v>
      </c>
      <c r="AX2162" s="14" t="s">
        <v>82</v>
      </c>
      <c r="AY2162" s="163" t="s">
        <v>172</v>
      </c>
    </row>
    <row r="2163" spans="2:65" s="1" customFormat="1" ht="24.2" customHeight="1">
      <c r="B2163" s="33"/>
      <c r="C2163" s="179" t="s">
        <v>1797</v>
      </c>
      <c r="D2163" s="179" t="s">
        <v>836</v>
      </c>
      <c r="E2163" s="180" t="s">
        <v>2748</v>
      </c>
      <c r="F2163" s="181" t="s">
        <v>2749</v>
      </c>
      <c r="G2163" s="182" t="s">
        <v>177</v>
      </c>
      <c r="H2163" s="183">
        <v>481.8</v>
      </c>
      <c r="I2163" s="184"/>
      <c r="J2163" s="185">
        <f>ROUND(I2163*H2163,2)</f>
        <v>0</v>
      </c>
      <c r="K2163" s="181" t="s">
        <v>19</v>
      </c>
      <c r="L2163" s="186"/>
      <c r="M2163" s="187" t="s">
        <v>19</v>
      </c>
      <c r="N2163" s="188" t="s">
        <v>46</v>
      </c>
      <c r="P2163" s="140">
        <f>O2163*H2163</f>
        <v>0</v>
      </c>
      <c r="Q2163" s="140">
        <v>0</v>
      </c>
      <c r="R2163" s="140">
        <f>Q2163*H2163</f>
        <v>0</v>
      </c>
      <c r="S2163" s="140">
        <v>0</v>
      </c>
      <c r="T2163" s="140">
        <f>S2163*H2163</f>
        <v>0</v>
      </c>
      <c r="U2163" s="141" t="s">
        <v>19</v>
      </c>
      <c r="AR2163" s="142" t="s">
        <v>313</v>
      </c>
      <c r="AT2163" s="142" t="s">
        <v>836</v>
      </c>
      <c r="AU2163" s="142" t="s">
        <v>84</v>
      </c>
      <c r="AY2163" s="18" t="s">
        <v>172</v>
      </c>
      <c r="BE2163" s="143">
        <f>IF(N2163="základní",J2163,0)</f>
        <v>0</v>
      </c>
      <c r="BF2163" s="143">
        <f>IF(N2163="snížená",J2163,0)</f>
        <v>0</v>
      </c>
      <c r="BG2163" s="143">
        <f>IF(N2163="zákl. přenesená",J2163,0)</f>
        <v>0</v>
      </c>
      <c r="BH2163" s="143">
        <f>IF(N2163="sníž. přenesená",J2163,0)</f>
        <v>0</v>
      </c>
      <c r="BI2163" s="143">
        <f>IF(N2163="nulová",J2163,0)</f>
        <v>0</v>
      </c>
      <c r="BJ2163" s="18" t="s">
        <v>82</v>
      </c>
      <c r="BK2163" s="143">
        <f>ROUND(I2163*H2163,2)</f>
        <v>0</v>
      </c>
      <c r="BL2163" s="18" t="s">
        <v>220</v>
      </c>
      <c r="BM2163" s="142" t="s">
        <v>2750</v>
      </c>
    </row>
    <row r="2164" spans="2:65" s="13" customFormat="1">
      <c r="B2164" s="155"/>
      <c r="D2164" s="149" t="s">
        <v>182</v>
      </c>
      <c r="E2164" s="156" t="s">
        <v>19</v>
      </c>
      <c r="F2164" s="157" t="s">
        <v>2751</v>
      </c>
      <c r="H2164" s="158">
        <v>481.8</v>
      </c>
      <c r="I2164" s="159"/>
      <c r="L2164" s="155"/>
      <c r="M2164" s="160"/>
      <c r="U2164" s="161"/>
      <c r="AT2164" s="156" t="s">
        <v>182</v>
      </c>
      <c r="AU2164" s="156" t="s">
        <v>84</v>
      </c>
      <c r="AV2164" s="13" t="s">
        <v>84</v>
      </c>
      <c r="AW2164" s="13" t="s">
        <v>37</v>
      </c>
      <c r="AX2164" s="13" t="s">
        <v>75</v>
      </c>
      <c r="AY2164" s="156" t="s">
        <v>172</v>
      </c>
    </row>
    <row r="2165" spans="2:65" s="14" customFormat="1">
      <c r="B2165" s="162"/>
      <c r="D2165" s="149" t="s">
        <v>182</v>
      </c>
      <c r="E2165" s="163" t="s">
        <v>19</v>
      </c>
      <c r="F2165" s="164" t="s">
        <v>185</v>
      </c>
      <c r="H2165" s="165">
        <v>481.8</v>
      </c>
      <c r="I2165" s="166"/>
      <c r="L2165" s="162"/>
      <c r="M2165" s="167"/>
      <c r="U2165" s="168"/>
      <c r="AT2165" s="163" t="s">
        <v>182</v>
      </c>
      <c r="AU2165" s="163" t="s">
        <v>84</v>
      </c>
      <c r="AV2165" s="14" t="s">
        <v>179</v>
      </c>
      <c r="AW2165" s="14" t="s">
        <v>37</v>
      </c>
      <c r="AX2165" s="14" t="s">
        <v>82</v>
      </c>
      <c r="AY2165" s="163" t="s">
        <v>172</v>
      </c>
    </row>
    <row r="2166" spans="2:65" s="1" customFormat="1" ht="24.2" customHeight="1">
      <c r="B2166" s="33"/>
      <c r="C2166" s="179" t="s">
        <v>2752</v>
      </c>
      <c r="D2166" s="179" t="s">
        <v>836</v>
      </c>
      <c r="E2166" s="180" t="s">
        <v>2753</v>
      </c>
      <c r="F2166" s="181" t="s">
        <v>2749</v>
      </c>
      <c r="G2166" s="182" t="s">
        <v>177</v>
      </c>
      <c r="H2166" s="183">
        <v>127</v>
      </c>
      <c r="I2166" s="184"/>
      <c r="J2166" s="185">
        <f>ROUND(I2166*H2166,2)</f>
        <v>0</v>
      </c>
      <c r="K2166" s="181" t="s">
        <v>19</v>
      </c>
      <c r="L2166" s="186"/>
      <c r="M2166" s="187" t="s">
        <v>19</v>
      </c>
      <c r="N2166" s="188" t="s">
        <v>46</v>
      </c>
      <c r="P2166" s="140">
        <f>O2166*H2166</f>
        <v>0</v>
      </c>
      <c r="Q2166" s="140">
        <v>0</v>
      </c>
      <c r="R2166" s="140">
        <f>Q2166*H2166</f>
        <v>0</v>
      </c>
      <c r="S2166" s="140">
        <v>0</v>
      </c>
      <c r="T2166" s="140">
        <f>S2166*H2166</f>
        <v>0</v>
      </c>
      <c r="U2166" s="141" t="s">
        <v>19</v>
      </c>
      <c r="AR2166" s="142" t="s">
        <v>313</v>
      </c>
      <c r="AT2166" s="142" t="s">
        <v>836</v>
      </c>
      <c r="AU2166" s="142" t="s">
        <v>84</v>
      </c>
      <c r="AY2166" s="18" t="s">
        <v>172</v>
      </c>
      <c r="BE2166" s="143">
        <f>IF(N2166="základní",J2166,0)</f>
        <v>0</v>
      </c>
      <c r="BF2166" s="143">
        <f>IF(N2166="snížená",J2166,0)</f>
        <v>0</v>
      </c>
      <c r="BG2166" s="143">
        <f>IF(N2166="zákl. přenesená",J2166,0)</f>
        <v>0</v>
      </c>
      <c r="BH2166" s="143">
        <f>IF(N2166="sníž. přenesená",J2166,0)</f>
        <v>0</v>
      </c>
      <c r="BI2166" s="143">
        <f>IF(N2166="nulová",J2166,0)</f>
        <v>0</v>
      </c>
      <c r="BJ2166" s="18" t="s">
        <v>82</v>
      </c>
      <c r="BK2166" s="143">
        <f>ROUND(I2166*H2166,2)</f>
        <v>0</v>
      </c>
      <c r="BL2166" s="18" t="s">
        <v>220</v>
      </c>
      <c r="BM2166" s="142" t="s">
        <v>2754</v>
      </c>
    </row>
    <row r="2167" spans="2:65" s="1" customFormat="1" ht="24.2" customHeight="1">
      <c r="B2167" s="33"/>
      <c r="C2167" s="179" t="s">
        <v>1802</v>
      </c>
      <c r="D2167" s="179" t="s">
        <v>836</v>
      </c>
      <c r="E2167" s="180" t="s">
        <v>2755</v>
      </c>
      <c r="F2167" s="181" t="s">
        <v>2756</v>
      </c>
      <c r="G2167" s="182" t="s">
        <v>177</v>
      </c>
      <c r="H2167" s="183">
        <v>4.2</v>
      </c>
      <c r="I2167" s="184"/>
      <c r="J2167" s="185">
        <f>ROUND(I2167*H2167,2)</f>
        <v>0</v>
      </c>
      <c r="K2167" s="181" t="s">
        <v>19</v>
      </c>
      <c r="L2167" s="186"/>
      <c r="M2167" s="187" t="s">
        <v>19</v>
      </c>
      <c r="N2167" s="188" t="s">
        <v>46</v>
      </c>
      <c r="P2167" s="140">
        <f>O2167*H2167</f>
        <v>0</v>
      </c>
      <c r="Q2167" s="140">
        <v>0</v>
      </c>
      <c r="R2167" s="140">
        <f>Q2167*H2167</f>
        <v>0</v>
      </c>
      <c r="S2167" s="140">
        <v>0</v>
      </c>
      <c r="T2167" s="140">
        <f>S2167*H2167</f>
        <v>0</v>
      </c>
      <c r="U2167" s="141" t="s">
        <v>19</v>
      </c>
      <c r="AR2167" s="142" t="s">
        <v>313</v>
      </c>
      <c r="AT2167" s="142" t="s">
        <v>836</v>
      </c>
      <c r="AU2167" s="142" t="s">
        <v>84</v>
      </c>
      <c r="AY2167" s="18" t="s">
        <v>172</v>
      </c>
      <c r="BE2167" s="143">
        <f>IF(N2167="základní",J2167,0)</f>
        <v>0</v>
      </c>
      <c r="BF2167" s="143">
        <f>IF(N2167="snížená",J2167,0)</f>
        <v>0</v>
      </c>
      <c r="BG2167" s="143">
        <f>IF(N2167="zákl. přenesená",J2167,0)</f>
        <v>0</v>
      </c>
      <c r="BH2167" s="143">
        <f>IF(N2167="sníž. přenesená",J2167,0)</f>
        <v>0</v>
      </c>
      <c r="BI2167" s="143">
        <f>IF(N2167="nulová",J2167,0)</f>
        <v>0</v>
      </c>
      <c r="BJ2167" s="18" t="s">
        <v>82</v>
      </c>
      <c r="BK2167" s="143">
        <f>ROUND(I2167*H2167,2)</f>
        <v>0</v>
      </c>
      <c r="BL2167" s="18" t="s">
        <v>220</v>
      </c>
      <c r="BM2167" s="142" t="s">
        <v>2757</v>
      </c>
    </row>
    <row r="2168" spans="2:65" s="13" customFormat="1">
      <c r="B2168" s="155"/>
      <c r="D2168" s="149" t="s">
        <v>182</v>
      </c>
      <c r="E2168" s="156" t="s">
        <v>19</v>
      </c>
      <c r="F2168" s="157" t="s">
        <v>2758</v>
      </c>
      <c r="H2168" s="158">
        <v>4.2</v>
      </c>
      <c r="I2168" s="159"/>
      <c r="L2168" s="155"/>
      <c r="M2168" s="160"/>
      <c r="U2168" s="161"/>
      <c r="AT2168" s="156" t="s">
        <v>182</v>
      </c>
      <c r="AU2168" s="156" t="s">
        <v>84</v>
      </c>
      <c r="AV2168" s="13" t="s">
        <v>84</v>
      </c>
      <c r="AW2168" s="13" t="s">
        <v>37</v>
      </c>
      <c r="AX2168" s="13" t="s">
        <v>75</v>
      </c>
      <c r="AY2168" s="156" t="s">
        <v>172</v>
      </c>
    </row>
    <row r="2169" spans="2:65" s="14" customFormat="1">
      <c r="B2169" s="162"/>
      <c r="D2169" s="149" t="s">
        <v>182</v>
      </c>
      <c r="E2169" s="163" t="s">
        <v>19</v>
      </c>
      <c r="F2169" s="164" t="s">
        <v>185</v>
      </c>
      <c r="H2169" s="165">
        <v>4.2</v>
      </c>
      <c r="I2169" s="166"/>
      <c r="L2169" s="162"/>
      <c r="M2169" s="167"/>
      <c r="U2169" s="168"/>
      <c r="AT2169" s="163" t="s">
        <v>182</v>
      </c>
      <c r="AU2169" s="163" t="s">
        <v>84</v>
      </c>
      <c r="AV2169" s="14" t="s">
        <v>179</v>
      </c>
      <c r="AW2169" s="14" t="s">
        <v>37</v>
      </c>
      <c r="AX2169" s="14" t="s">
        <v>82</v>
      </c>
      <c r="AY2169" s="163" t="s">
        <v>172</v>
      </c>
    </row>
    <row r="2170" spans="2:65" s="1" customFormat="1" ht="16.5" customHeight="1">
      <c r="B2170" s="33"/>
      <c r="C2170" s="131" t="s">
        <v>2759</v>
      </c>
      <c r="D2170" s="131" t="s">
        <v>174</v>
      </c>
      <c r="E2170" s="132" t="s">
        <v>2760</v>
      </c>
      <c r="F2170" s="133" t="s">
        <v>2761</v>
      </c>
      <c r="G2170" s="134" t="s">
        <v>177</v>
      </c>
      <c r="H2170" s="135">
        <v>705</v>
      </c>
      <c r="I2170" s="136"/>
      <c r="J2170" s="137">
        <f>ROUND(I2170*H2170,2)</f>
        <v>0</v>
      </c>
      <c r="K2170" s="133" t="s">
        <v>178</v>
      </c>
      <c r="L2170" s="33"/>
      <c r="M2170" s="138" t="s">
        <v>19</v>
      </c>
      <c r="N2170" s="139" t="s">
        <v>46</v>
      </c>
      <c r="P2170" s="140">
        <f>O2170*H2170</f>
        <v>0</v>
      </c>
      <c r="Q2170" s="140">
        <v>0</v>
      </c>
      <c r="R2170" s="140">
        <f>Q2170*H2170</f>
        <v>0</v>
      </c>
      <c r="S2170" s="140">
        <v>0</v>
      </c>
      <c r="T2170" s="140">
        <f>S2170*H2170</f>
        <v>0</v>
      </c>
      <c r="U2170" s="141" t="s">
        <v>19</v>
      </c>
      <c r="AR2170" s="142" t="s">
        <v>220</v>
      </c>
      <c r="AT2170" s="142" t="s">
        <v>174</v>
      </c>
      <c r="AU2170" s="142" t="s">
        <v>84</v>
      </c>
      <c r="AY2170" s="18" t="s">
        <v>172</v>
      </c>
      <c r="BE2170" s="143">
        <f>IF(N2170="základní",J2170,0)</f>
        <v>0</v>
      </c>
      <c r="BF2170" s="143">
        <f>IF(N2170="snížená",J2170,0)</f>
        <v>0</v>
      </c>
      <c r="BG2170" s="143">
        <f>IF(N2170="zákl. přenesená",J2170,0)</f>
        <v>0</v>
      </c>
      <c r="BH2170" s="143">
        <f>IF(N2170="sníž. přenesená",J2170,0)</f>
        <v>0</v>
      </c>
      <c r="BI2170" s="143">
        <f>IF(N2170="nulová",J2170,0)</f>
        <v>0</v>
      </c>
      <c r="BJ2170" s="18" t="s">
        <v>82</v>
      </c>
      <c r="BK2170" s="143">
        <f>ROUND(I2170*H2170,2)</f>
        <v>0</v>
      </c>
      <c r="BL2170" s="18" t="s">
        <v>220</v>
      </c>
      <c r="BM2170" s="142" t="s">
        <v>2762</v>
      </c>
    </row>
    <row r="2171" spans="2:65" s="1" customFormat="1">
      <c r="B2171" s="33"/>
      <c r="D2171" s="144" t="s">
        <v>180</v>
      </c>
      <c r="F2171" s="145" t="s">
        <v>2763</v>
      </c>
      <c r="I2171" s="146"/>
      <c r="L2171" s="33"/>
      <c r="M2171" s="147"/>
      <c r="U2171" s="54"/>
      <c r="AT2171" s="18" t="s">
        <v>180</v>
      </c>
      <c r="AU2171" s="18" t="s">
        <v>84</v>
      </c>
    </row>
    <row r="2172" spans="2:65" s="12" customFormat="1">
      <c r="B2172" s="148"/>
      <c r="D2172" s="149" t="s">
        <v>182</v>
      </c>
      <c r="E2172" s="150" t="s">
        <v>19</v>
      </c>
      <c r="F2172" s="151" t="s">
        <v>1483</v>
      </c>
      <c r="H2172" s="150" t="s">
        <v>19</v>
      </c>
      <c r="I2172" s="152"/>
      <c r="L2172" s="148"/>
      <c r="M2172" s="153"/>
      <c r="U2172" s="154"/>
      <c r="AT2172" s="150" t="s">
        <v>182</v>
      </c>
      <c r="AU2172" s="150" t="s">
        <v>84</v>
      </c>
      <c r="AV2172" s="12" t="s">
        <v>82</v>
      </c>
      <c r="AW2172" s="12" t="s">
        <v>37</v>
      </c>
      <c r="AX2172" s="12" t="s">
        <v>75</v>
      </c>
      <c r="AY2172" s="150" t="s">
        <v>172</v>
      </c>
    </row>
    <row r="2173" spans="2:65" s="13" customFormat="1">
      <c r="B2173" s="155"/>
      <c r="D2173" s="149" t="s">
        <v>182</v>
      </c>
      <c r="E2173" s="156" t="s">
        <v>19</v>
      </c>
      <c r="F2173" s="157" t="s">
        <v>2764</v>
      </c>
      <c r="H2173" s="158">
        <v>346</v>
      </c>
      <c r="I2173" s="159"/>
      <c r="L2173" s="155"/>
      <c r="M2173" s="160"/>
      <c r="U2173" s="161"/>
      <c r="AT2173" s="156" t="s">
        <v>182</v>
      </c>
      <c r="AU2173" s="156" t="s">
        <v>84</v>
      </c>
      <c r="AV2173" s="13" t="s">
        <v>84</v>
      </c>
      <c r="AW2173" s="13" t="s">
        <v>37</v>
      </c>
      <c r="AX2173" s="13" t="s">
        <v>75</v>
      </c>
      <c r="AY2173" s="156" t="s">
        <v>172</v>
      </c>
    </row>
    <row r="2174" spans="2:65" s="13" customFormat="1">
      <c r="B2174" s="155"/>
      <c r="D2174" s="149" t="s">
        <v>182</v>
      </c>
      <c r="E2174" s="156" t="s">
        <v>19</v>
      </c>
      <c r="F2174" s="157" t="s">
        <v>303</v>
      </c>
      <c r="H2174" s="158">
        <v>30</v>
      </c>
      <c r="I2174" s="159"/>
      <c r="L2174" s="155"/>
      <c r="M2174" s="160"/>
      <c r="U2174" s="161"/>
      <c r="AT2174" s="156" t="s">
        <v>182</v>
      </c>
      <c r="AU2174" s="156" t="s">
        <v>84</v>
      </c>
      <c r="AV2174" s="13" t="s">
        <v>84</v>
      </c>
      <c r="AW2174" s="13" t="s">
        <v>37</v>
      </c>
      <c r="AX2174" s="13" t="s">
        <v>75</v>
      </c>
      <c r="AY2174" s="156" t="s">
        <v>172</v>
      </c>
    </row>
    <row r="2175" spans="2:65" s="13" customFormat="1">
      <c r="B2175" s="155"/>
      <c r="D2175" s="149" t="s">
        <v>182</v>
      </c>
      <c r="E2175" s="156" t="s">
        <v>19</v>
      </c>
      <c r="F2175" s="157" t="s">
        <v>2765</v>
      </c>
      <c r="H2175" s="158">
        <v>254</v>
      </c>
      <c r="I2175" s="159"/>
      <c r="L2175" s="155"/>
      <c r="M2175" s="160"/>
      <c r="U2175" s="161"/>
      <c r="AT2175" s="156" t="s">
        <v>182</v>
      </c>
      <c r="AU2175" s="156" t="s">
        <v>84</v>
      </c>
      <c r="AV2175" s="13" t="s">
        <v>84</v>
      </c>
      <c r="AW2175" s="13" t="s">
        <v>37</v>
      </c>
      <c r="AX2175" s="13" t="s">
        <v>75</v>
      </c>
      <c r="AY2175" s="156" t="s">
        <v>172</v>
      </c>
    </row>
    <row r="2176" spans="2:65" s="13" customFormat="1">
      <c r="B2176" s="155"/>
      <c r="D2176" s="149" t="s">
        <v>182</v>
      </c>
      <c r="E2176" s="156" t="s">
        <v>19</v>
      </c>
      <c r="F2176" s="157" t="s">
        <v>391</v>
      </c>
      <c r="H2176" s="158">
        <v>50</v>
      </c>
      <c r="I2176" s="159"/>
      <c r="L2176" s="155"/>
      <c r="M2176" s="160"/>
      <c r="U2176" s="161"/>
      <c r="AT2176" s="156" t="s">
        <v>182</v>
      </c>
      <c r="AU2176" s="156" t="s">
        <v>84</v>
      </c>
      <c r="AV2176" s="13" t="s">
        <v>84</v>
      </c>
      <c r="AW2176" s="13" t="s">
        <v>37</v>
      </c>
      <c r="AX2176" s="13" t="s">
        <v>75</v>
      </c>
      <c r="AY2176" s="156" t="s">
        <v>172</v>
      </c>
    </row>
    <row r="2177" spans="2:65" s="13" customFormat="1">
      <c r="B2177" s="155"/>
      <c r="D2177" s="149" t="s">
        <v>182</v>
      </c>
      <c r="E2177" s="156" t="s">
        <v>19</v>
      </c>
      <c r="F2177" s="157" t="s">
        <v>388</v>
      </c>
      <c r="H2177" s="158">
        <v>25</v>
      </c>
      <c r="I2177" s="159"/>
      <c r="L2177" s="155"/>
      <c r="M2177" s="160"/>
      <c r="U2177" s="161"/>
      <c r="AT2177" s="156" t="s">
        <v>182</v>
      </c>
      <c r="AU2177" s="156" t="s">
        <v>84</v>
      </c>
      <c r="AV2177" s="13" t="s">
        <v>84</v>
      </c>
      <c r="AW2177" s="13" t="s">
        <v>37</v>
      </c>
      <c r="AX2177" s="13" t="s">
        <v>75</v>
      </c>
      <c r="AY2177" s="156" t="s">
        <v>172</v>
      </c>
    </row>
    <row r="2178" spans="2:65" s="14" customFormat="1">
      <c r="B2178" s="162"/>
      <c r="D2178" s="149" t="s">
        <v>182</v>
      </c>
      <c r="E2178" s="163" t="s">
        <v>19</v>
      </c>
      <c r="F2178" s="164" t="s">
        <v>185</v>
      </c>
      <c r="H2178" s="165">
        <v>705</v>
      </c>
      <c r="I2178" s="166"/>
      <c r="L2178" s="162"/>
      <c r="M2178" s="167"/>
      <c r="U2178" s="168"/>
      <c r="AT2178" s="163" t="s">
        <v>182</v>
      </c>
      <c r="AU2178" s="163" t="s">
        <v>84</v>
      </c>
      <c r="AV2178" s="14" t="s">
        <v>179</v>
      </c>
      <c r="AW2178" s="14" t="s">
        <v>37</v>
      </c>
      <c r="AX2178" s="14" t="s">
        <v>82</v>
      </c>
      <c r="AY2178" s="163" t="s">
        <v>172</v>
      </c>
    </row>
    <row r="2179" spans="2:65" s="1" customFormat="1" ht="21.75" customHeight="1">
      <c r="B2179" s="33"/>
      <c r="C2179" s="179" t="s">
        <v>1806</v>
      </c>
      <c r="D2179" s="179" t="s">
        <v>836</v>
      </c>
      <c r="E2179" s="180" t="s">
        <v>2766</v>
      </c>
      <c r="F2179" s="181" t="s">
        <v>2767</v>
      </c>
      <c r="G2179" s="182" t="s">
        <v>177</v>
      </c>
      <c r="H2179" s="183">
        <v>740.25</v>
      </c>
      <c r="I2179" s="184"/>
      <c r="J2179" s="185">
        <f>ROUND(I2179*H2179,2)</f>
        <v>0</v>
      </c>
      <c r="K2179" s="181" t="s">
        <v>19</v>
      </c>
      <c r="L2179" s="186"/>
      <c r="M2179" s="187" t="s">
        <v>19</v>
      </c>
      <c r="N2179" s="188" t="s">
        <v>46</v>
      </c>
      <c r="P2179" s="140">
        <f>O2179*H2179</f>
        <v>0</v>
      </c>
      <c r="Q2179" s="140">
        <v>0</v>
      </c>
      <c r="R2179" s="140">
        <f>Q2179*H2179</f>
        <v>0</v>
      </c>
      <c r="S2179" s="140">
        <v>0</v>
      </c>
      <c r="T2179" s="140">
        <f>S2179*H2179</f>
        <v>0</v>
      </c>
      <c r="U2179" s="141" t="s">
        <v>19</v>
      </c>
      <c r="AR2179" s="142" t="s">
        <v>313</v>
      </c>
      <c r="AT2179" s="142" t="s">
        <v>836</v>
      </c>
      <c r="AU2179" s="142" t="s">
        <v>84</v>
      </c>
      <c r="AY2179" s="18" t="s">
        <v>172</v>
      </c>
      <c r="BE2179" s="143">
        <f>IF(N2179="základní",J2179,0)</f>
        <v>0</v>
      </c>
      <c r="BF2179" s="143">
        <f>IF(N2179="snížená",J2179,0)</f>
        <v>0</v>
      </c>
      <c r="BG2179" s="143">
        <f>IF(N2179="zákl. přenesená",J2179,0)</f>
        <v>0</v>
      </c>
      <c r="BH2179" s="143">
        <f>IF(N2179="sníž. přenesená",J2179,0)</f>
        <v>0</v>
      </c>
      <c r="BI2179" s="143">
        <f>IF(N2179="nulová",J2179,0)</f>
        <v>0</v>
      </c>
      <c r="BJ2179" s="18" t="s">
        <v>82</v>
      </c>
      <c r="BK2179" s="143">
        <f>ROUND(I2179*H2179,2)</f>
        <v>0</v>
      </c>
      <c r="BL2179" s="18" t="s">
        <v>220</v>
      </c>
      <c r="BM2179" s="142" t="s">
        <v>2768</v>
      </c>
    </row>
    <row r="2180" spans="2:65" s="1" customFormat="1">
      <c r="B2180" s="33"/>
      <c r="D2180" s="149" t="s">
        <v>943</v>
      </c>
      <c r="F2180" s="189" t="s">
        <v>2769</v>
      </c>
      <c r="I2180" s="146"/>
      <c r="L2180" s="33"/>
      <c r="M2180" s="147"/>
      <c r="U2180" s="54"/>
      <c r="AT2180" s="18" t="s">
        <v>943</v>
      </c>
      <c r="AU2180" s="18" t="s">
        <v>84</v>
      </c>
    </row>
    <row r="2181" spans="2:65" s="13" customFormat="1">
      <c r="B2181" s="155"/>
      <c r="D2181" s="149" t="s">
        <v>182</v>
      </c>
      <c r="E2181" s="156" t="s">
        <v>19</v>
      </c>
      <c r="F2181" s="157" t="s">
        <v>2770</v>
      </c>
      <c r="H2181" s="158">
        <v>740.25</v>
      </c>
      <c r="I2181" s="159"/>
      <c r="L2181" s="155"/>
      <c r="M2181" s="160"/>
      <c r="U2181" s="161"/>
      <c r="AT2181" s="156" t="s">
        <v>182</v>
      </c>
      <c r="AU2181" s="156" t="s">
        <v>84</v>
      </c>
      <c r="AV2181" s="13" t="s">
        <v>84</v>
      </c>
      <c r="AW2181" s="13" t="s">
        <v>37</v>
      </c>
      <c r="AX2181" s="13" t="s">
        <v>75</v>
      </c>
      <c r="AY2181" s="156" t="s">
        <v>172</v>
      </c>
    </row>
    <row r="2182" spans="2:65" s="14" customFormat="1">
      <c r="B2182" s="162"/>
      <c r="D2182" s="149" t="s">
        <v>182</v>
      </c>
      <c r="E2182" s="163" t="s">
        <v>19</v>
      </c>
      <c r="F2182" s="164" t="s">
        <v>185</v>
      </c>
      <c r="H2182" s="165">
        <v>740.25</v>
      </c>
      <c r="I2182" s="166"/>
      <c r="L2182" s="162"/>
      <c r="M2182" s="167"/>
      <c r="U2182" s="168"/>
      <c r="AT2182" s="163" t="s">
        <v>182</v>
      </c>
      <c r="AU2182" s="163" t="s">
        <v>84</v>
      </c>
      <c r="AV2182" s="14" t="s">
        <v>179</v>
      </c>
      <c r="AW2182" s="14" t="s">
        <v>37</v>
      </c>
      <c r="AX2182" s="14" t="s">
        <v>82</v>
      </c>
      <c r="AY2182" s="163" t="s">
        <v>172</v>
      </c>
    </row>
    <row r="2183" spans="2:65" s="1" customFormat="1" ht="16.5" customHeight="1">
      <c r="B2183" s="33"/>
      <c r="C2183" s="131" t="s">
        <v>2771</v>
      </c>
      <c r="D2183" s="131" t="s">
        <v>174</v>
      </c>
      <c r="E2183" s="132" t="s">
        <v>2772</v>
      </c>
      <c r="F2183" s="133" t="s">
        <v>2773</v>
      </c>
      <c r="G2183" s="134" t="s">
        <v>337</v>
      </c>
      <c r="H2183" s="135">
        <v>732.83</v>
      </c>
      <c r="I2183" s="136"/>
      <c r="J2183" s="137">
        <f>ROUND(I2183*H2183,2)</f>
        <v>0</v>
      </c>
      <c r="K2183" s="133" t="s">
        <v>178</v>
      </c>
      <c r="L2183" s="33"/>
      <c r="M2183" s="138" t="s">
        <v>19</v>
      </c>
      <c r="N2183" s="139" t="s">
        <v>46</v>
      </c>
      <c r="P2183" s="140">
        <f>O2183*H2183</f>
        <v>0</v>
      </c>
      <c r="Q2183" s="140">
        <v>0</v>
      </c>
      <c r="R2183" s="140">
        <f>Q2183*H2183</f>
        <v>0</v>
      </c>
      <c r="S2183" s="140">
        <v>0</v>
      </c>
      <c r="T2183" s="140">
        <f>S2183*H2183</f>
        <v>0</v>
      </c>
      <c r="U2183" s="141" t="s">
        <v>19</v>
      </c>
      <c r="AR2183" s="142" t="s">
        <v>220</v>
      </c>
      <c r="AT2183" s="142" t="s">
        <v>174</v>
      </c>
      <c r="AU2183" s="142" t="s">
        <v>84</v>
      </c>
      <c r="AY2183" s="18" t="s">
        <v>172</v>
      </c>
      <c r="BE2183" s="143">
        <f>IF(N2183="základní",J2183,0)</f>
        <v>0</v>
      </c>
      <c r="BF2183" s="143">
        <f>IF(N2183="snížená",J2183,0)</f>
        <v>0</v>
      </c>
      <c r="BG2183" s="143">
        <f>IF(N2183="zákl. přenesená",J2183,0)</f>
        <v>0</v>
      </c>
      <c r="BH2183" s="143">
        <f>IF(N2183="sníž. přenesená",J2183,0)</f>
        <v>0</v>
      </c>
      <c r="BI2183" s="143">
        <f>IF(N2183="nulová",J2183,0)</f>
        <v>0</v>
      </c>
      <c r="BJ2183" s="18" t="s">
        <v>82</v>
      </c>
      <c r="BK2183" s="143">
        <f>ROUND(I2183*H2183,2)</f>
        <v>0</v>
      </c>
      <c r="BL2183" s="18" t="s">
        <v>220</v>
      </c>
      <c r="BM2183" s="142" t="s">
        <v>2774</v>
      </c>
    </row>
    <row r="2184" spans="2:65" s="1" customFormat="1">
      <c r="B2184" s="33"/>
      <c r="D2184" s="144" t="s">
        <v>180</v>
      </c>
      <c r="F2184" s="145" t="s">
        <v>2775</v>
      </c>
      <c r="I2184" s="146"/>
      <c r="L2184" s="33"/>
      <c r="M2184" s="147"/>
      <c r="U2184" s="54"/>
      <c r="AT2184" s="18" t="s">
        <v>180</v>
      </c>
      <c r="AU2184" s="18" t="s">
        <v>84</v>
      </c>
    </row>
    <row r="2185" spans="2:65" s="12" customFormat="1">
      <c r="B2185" s="148"/>
      <c r="D2185" s="149" t="s">
        <v>182</v>
      </c>
      <c r="E2185" s="150" t="s">
        <v>19</v>
      </c>
      <c r="F2185" s="151" t="s">
        <v>1483</v>
      </c>
      <c r="H2185" s="150" t="s">
        <v>19</v>
      </c>
      <c r="I2185" s="152"/>
      <c r="L2185" s="148"/>
      <c r="M2185" s="153"/>
      <c r="U2185" s="154"/>
      <c r="AT2185" s="150" t="s">
        <v>182</v>
      </c>
      <c r="AU2185" s="150" t="s">
        <v>84</v>
      </c>
      <c r="AV2185" s="12" t="s">
        <v>82</v>
      </c>
      <c r="AW2185" s="12" t="s">
        <v>37</v>
      </c>
      <c r="AX2185" s="12" t="s">
        <v>75</v>
      </c>
      <c r="AY2185" s="150" t="s">
        <v>172</v>
      </c>
    </row>
    <row r="2186" spans="2:65" s="12" customFormat="1">
      <c r="B2186" s="148"/>
      <c r="D2186" s="149" t="s">
        <v>182</v>
      </c>
      <c r="E2186" s="150" t="s">
        <v>19</v>
      </c>
      <c r="F2186" s="151" t="s">
        <v>244</v>
      </c>
      <c r="H2186" s="150" t="s">
        <v>19</v>
      </c>
      <c r="I2186" s="152"/>
      <c r="L2186" s="148"/>
      <c r="M2186" s="153"/>
      <c r="U2186" s="154"/>
      <c r="AT2186" s="150" t="s">
        <v>182</v>
      </c>
      <c r="AU2186" s="150" t="s">
        <v>84</v>
      </c>
      <c r="AV2186" s="12" t="s">
        <v>82</v>
      </c>
      <c r="AW2186" s="12" t="s">
        <v>37</v>
      </c>
      <c r="AX2186" s="12" t="s">
        <v>75</v>
      </c>
      <c r="AY2186" s="150" t="s">
        <v>172</v>
      </c>
    </row>
    <row r="2187" spans="2:65" s="13" customFormat="1">
      <c r="B2187" s="155"/>
      <c r="D2187" s="149" t="s">
        <v>182</v>
      </c>
      <c r="E2187" s="156" t="s">
        <v>19</v>
      </c>
      <c r="F2187" s="157" t="s">
        <v>2776</v>
      </c>
      <c r="H2187" s="158">
        <v>182.7</v>
      </c>
      <c r="I2187" s="159"/>
      <c r="L2187" s="155"/>
      <c r="M2187" s="160"/>
      <c r="U2187" s="161"/>
      <c r="AT2187" s="156" t="s">
        <v>182</v>
      </c>
      <c r="AU2187" s="156" t="s">
        <v>84</v>
      </c>
      <c r="AV2187" s="13" t="s">
        <v>84</v>
      </c>
      <c r="AW2187" s="13" t="s">
        <v>37</v>
      </c>
      <c r="AX2187" s="13" t="s">
        <v>75</v>
      </c>
      <c r="AY2187" s="156" t="s">
        <v>172</v>
      </c>
    </row>
    <row r="2188" spans="2:65" s="15" customFormat="1">
      <c r="B2188" s="169"/>
      <c r="D2188" s="149" t="s">
        <v>182</v>
      </c>
      <c r="E2188" s="170" t="s">
        <v>19</v>
      </c>
      <c r="F2188" s="171" t="s">
        <v>248</v>
      </c>
      <c r="H2188" s="172">
        <v>182.7</v>
      </c>
      <c r="I2188" s="173"/>
      <c r="L2188" s="169"/>
      <c r="M2188" s="174"/>
      <c r="U2188" s="175"/>
      <c r="AT2188" s="170" t="s">
        <v>182</v>
      </c>
      <c r="AU2188" s="170" t="s">
        <v>84</v>
      </c>
      <c r="AV2188" s="15" t="s">
        <v>92</v>
      </c>
      <c r="AW2188" s="15" t="s">
        <v>37</v>
      </c>
      <c r="AX2188" s="15" t="s">
        <v>75</v>
      </c>
      <c r="AY2188" s="170" t="s">
        <v>172</v>
      </c>
    </row>
    <row r="2189" spans="2:65" s="12" customFormat="1">
      <c r="B2189" s="148"/>
      <c r="D2189" s="149" t="s">
        <v>182</v>
      </c>
      <c r="E2189" s="150" t="s">
        <v>19</v>
      </c>
      <c r="F2189" s="151" t="s">
        <v>249</v>
      </c>
      <c r="H2189" s="150" t="s">
        <v>19</v>
      </c>
      <c r="I2189" s="152"/>
      <c r="L2189" s="148"/>
      <c r="M2189" s="153"/>
      <c r="U2189" s="154"/>
      <c r="AT2189" s="150" t="s">
        <v>182</v>
      </c>
      <c r="AU2189" s="150" t="s">
        <v>84</v>
      </c>
      <c r="AV2189" s="12" t="s">
        <v>82</v>
      </c>
      <c r="AW2189" s="12" t="s">
        <v>37</v>
      </c>
      <c r="AX2189" s="12" t="s">
        <v>75</v>
      </c>
      <c r="AY2189" s="150" t="s">
        <v>172</v>
      </c>
    </row>
    <row r="2190" spans="2:65" s="13" customFormat="1">
      <c r="B2190" s="155"/>
      <c r="D2190" s="149" t="s">
        <v>182</v>
      </c>
      <c r="E2190" s="156" t="s">
        <v>19</v>
      </c>
      <c r="F2190" s="157" t="s">
        <v>2777</v>
      </c>
      <c r="H2190" s="158">
        <v>198.14</v>
      </c>
      <c r="I2190" s="159"/>
      <c r="L2190" s="155"/>
      <c r="M2190" s="160"/>
      <c r="U2190" s="161"/>
      <c r="AT2190" s="156" t="s">
        <v>182</v>
      </c>
      <c r="AU2190" s="156" t="s">
        <v>84</v>
      </c>
      <c r="AV2190" s="13" t="s">
        <v>84</v>
      </c>
      <c r="AW2190" s="13" t="s">
        <v>37</v>
      </c>
      <c r="AX2190" s="13" t="s">
        <v>75</v>
      </c>
      <c r="AY2190" s="156" t="s">
        <v>172</v>
      </c>
    </row>
    <row r="2191" spans="2:65" s="15" customFormat="1">
      <c r="B2191" s="169"/>
      <c r="D2191" s="149" t="s">
        <v>182</v>
      </c>
      <c r="E2191" s="170" t="s">
        <v>19</v>
      </c>
      <c r="F2191" s="171" t="s">
        <v>248</v>
      </c>
      <c r="H2191" s="172">
        <v>198.14</v>
      </c>
      <c r="I2191" s="173"/>
      <c r="L2191" s="169"/>
      <c r="M2191" s="174"/>
      <c r="U2191" s="175"/>
      <c r="AT2191" s="170" t="s">
        <v>182</v>
      </c>
      <c r="AU2191" s="170" t="s">
        <v>84</v>
      </c>
      <c r="AV2191" s="15" t="s">
        <v>92</v>
      </c>
      <c r="AW2191" s="15" t="s">
        <v>37</v>
      </c>
      <c r="AX2191" s="15" t="s">
        <v>75</v>
      </c>
      <c r="AY2191" s="170" t="s">
        <v>172</v>
      </c>
    </row>
    <row r="2192" spans="2:65" s="12" customFormat="1">
      <c r="B2192" s="148"/>
      <c r="D2192" s="149" t="s">
        <v>182</v>
      </c>
      <c r="E2192" s="150" t="s">
        <v>19</v>
      </c>
      <c r="F2192" s="151" t="s">
        <v>256</v>
      </c>
      <c r="H2192" s="150" t="s">
        <v>19</v>
      </c>
      <c r="I2192" s="152"/>
      <c r="L2192" s="148"/>
      <c r="M2192" s="153"/>
      <c r="U2192" s="154"/>
      <c r="AT2192" s="150" t="s">
        <v>182</v>
      </c>
      <c r="AU2192" s="150" t="s">
        <v>84</v>
      </c>
      <c r="AV2192" s="12" t="s">
        <v>82</v>
      </c>
      <c r="AW2192" s="12" t="s">
        <v>37</v>
      </c>
      <c r="AX2192" s="12" t="s">
        <v>75</v>
      </c>
      <c r="AY2192" s="150" t="s">
        <v>172</v>
      </c>
    </row>
    <row r="2193" spans="2:65" s="13" customFormat="1">
      <c r="B2193" s="155"/>
      <c r="D2193" s="149" t="s">
        <v>182</v>
      </c>
      <c r="E2193" s="156" t="s">
        <v>19</v>
      </c>
      <c r="F2193" s="157" t="s">
        <v>2778</v>
      </c>
      <c r="H2193" s="158">
        <v>169.99</v>
      </c>
      <c r="I2193" s="159"/>
      <c r="L2193" s="155"/>
      <c r="M2193" s="160"/>
      <c r="U2193" s="161"/>
      <c r="AT2193" s="156" t="s">
        <v>182</v>
      </c>
      <c r="AU2193" s="156" t="s">
        <v>84</v>
      </c>
      <c r="AV2193" s="13" t="s">
        <v>84</v>
      </c>
      <c r="AW2193" s="13" t="s">
        <v>37</v>
      </c>
      <c r="AX2193" s="13" t="s">
        <v>75</v>
      </c>
      <c r="AY2193" s="156" t="s">
        <v>172</v>
      </c>
    </row>
    <row r="2194" spans="2:65" s="15" customFormat="1">
      <c r="B2194" s="169"/>
      <c r="D2194" s="149" t="s">
        <v>182</v>
      </c>
      <c r="E2194" s="170" t="s">
        <v>19</v>
      </c>
      <c r="F2194" s="171" t="s">
        <v>248</v>
      </c>
      <c r="H2194" s="172">
        <v>169.99</v>
      </c>
      <c r="I2194" s="173"/>
      <c r="L2194" s="169"/>
      <c r="M2194" s="174"/>
      <c r="U2194" s="175"/>
      <c r="AT2194" s="170" t="s">
        <v>182</v>
      </c>
      <c r="AU2194" s="170" t="s">
        <v>84</v>
      </c>
      <c r="AV2194" s="15" t="s">
        <v>92</v>
      </c>
      <c r="AW2194" s="15" t="s">
        <v>37</v>
      </c>
      <c r="AX2194" s="15" t="s">
        <v>75</v>
      </c>
      <c r="AY2194" s="170" t="s">
        <v>172</v>
      </c>
    </row>
    <row r="2195" spans="2:65" s="13" customFormat="1">
      <c r="B2195" s="155"/>
      <c r="D2195" s="149" t="s">
        <v>182</v>
      </c>
      <c r="E2195" s="156" t="s">
        <v>19</v>
      </c>
      <c r="F2195" s="157" t="s">
        <v>1377</v>
      </c>
      <c r="H2195" s="158">
        <v>182</v>
      </c>
      <c r="I2195" s="159"/>
      <c r="L2195" s="155"/>
      <c r="M2195" s="160"/>
      <c r="U2195" s="161"/>
      <c r="AT2195" s="156" t="s">
        <v>182</v>
      </c>
      <c r="AU2195" s="156" t="s">
        <v>84</v>
      </c>
      <c r="AV2195" s="13" t="s">
        <v>84</v>
      </c>
      <c r="AW2195" s="13" t="s">
        <v>37</v>
      </c>
      <c r="AX2195" s="13" t="s">
        <v>75</v>
      </c>
      <c r="AY2195" s="156" t="s">
        <v>172</v>
      </c>
    </row>
    <row r="2196" spans="2:65" s="14" customFormat="1">
      <c r="B2196" s="162"/>
      <c r="D2196" s="149" t="s">
        <v>182</v>
      </c>
      <c r="E2196" s="163" t="s">
        <v>19</v>
      </c>
      <c r="F2196" s="164" t="s">
        <v>185</v>
      </c>
      <c r="H2196" s="165">
        <v>732.83</v>
      </c>
      <c r="I2196" s="166"/>
      <c r="L2196" s="162"/>
      <c r="M2196" s="167"/>
      <c r="U2196" s="168"/>
      <c r="AT2196" s="163" t="s">
        <v>182</v>
      </c>
      <c r="AU2196" s="163" t="s">
        <v>84</v>
      </c>
      <c r="AV2196" s="14" t="s">
        <v>179</v>
      </c>
      <c r="AW2196" s="14" t="s">
        <v>37</v>
      </c>
      <c r="AX2196" s="14" t="s">
        <v>82</v>
      </c>
      <c r="AY2196" s="163" t="s">
        <v>172</v>
      </c>
    </row>
    <row r="2197" spans="2:65" s="1" customFormat="1" ht="16.5" customHeight="1">
      <c r="B2197" s="33"/>
      <c r="C2197" s="179" t="s">
        <v>1810</v>
      </c>
      <c r="D2197" s="179" t="s">
        <v>836</v>
      </c>
      <c r="E2197" s="180" t="s">
        <v>2779</v>
      </c>
      <c r="F2197" s="181" t="s">
        <v>2780</v>
      </c>
      <c r="G2197" s="182" t="s">
        <v>337</v>
      </c>
      <c r="H2197" s="183">
        <v>735.07600000000002</v>
      </c>
      <c r="I2197" s="184"/>
      <c r="J2197" s="185">
        <f>ROUND(I2197*H2197,2)</f>
        <v>0</v>
      </c>
      <c r="K2197" s="181" t="s">
        <v>178</v>
      </c>
      <c r="L2197" s="186"/>
      <c r="M2197" s="187" t="s">
        <v>19</v>
      </c>
      <c r="N2197" s="188" t="s">
        <v>46</v>
      </c>
      <c r="P2197" s="140">
        <f>O2197*H2197</f>
        <v>0</v>
      </c>
      <c r="Q2197" s="140">
        <v>0</v>
      </c>
      <c r="R2197" s="140">
        <f>Q2197*H2197</f>
        <v>0</v>
      </c>
      <c r="S2197" s="140">
        <v>0</v>
      </c>
      <c r="T2197" s="140">
        <f>S2197*H2197</f>
        <v>0</v>
      </c>
      <c r="U2197" s="141" t="s">
        <v>19</v>
      </c>
      <c r="AR2197" s="142" t="s">
        <v>313</v>
      </c>
      <c r="AT2197" s="142" t="s">
        <v>836</v>
      </c>
      <c r="AU2197" s="142" t="s">
        <v>84</v>
      </c>
      <c r="AY2197" s="18" t="s">
        <v>172</v>
      </c>
      <c r="BE2197" s="143">
        <f>IF(N2197="základní",J2197,0)</f>
        <v>0</v>
      </c>
      <c r="BF2197" s="143">
        <f>IF(N2197="snížená",J2197,0)</f>
        <v>0</v>
      </c>
      <c r="BG2197" s="143">
        <f>IF(N2197="zákl. přenesená",J2197,0)</f>
        <v>0</v>
      </c>
      <c r="BH2197" s="143">
        <f>IF(N2197="sníž. přenesená",J2197,0)</f>
        <v>0</v>
      </c>
      <c r="BI2197" s="143">
        <f>IF(N2197="nulová",J2197,0)</f>
        <v>0</v>
      </c>
      <c r="BJ2197" s="18" t="s">
        <v>82</v>
      </c>
      <c r="BK2197" s="143">
        <f>ROUND(I2197*H2197,2)</f>
        <v>0</v>
      </c>
      <c r="BL2197" s="18" t="s">
        <v>220</v>
      </c>
      <c r="BM2197" s="142" t="s">
        <v>2781</v>
      </c>
    </row>
    <row r="2198" spans="2:65" s="13" customFormat="1">
      <c r="B2198" s="155"/>
      <c r="D2198" s="149" t="s">
        <v>182</v>
      </c>
      <c r="E2198" s="156" t="s">
        <v>19</v>
      </c>
      <c r="F2198" s="157" t="s">
        <v>2782</v>
      </c>
      <c r="H2198" s="158">
        <v>735.07600000000002</v>
      </c>
      <c r="I2198" s="159"/>
      <c r="L2198" s="155"/>
      <c r="M2198" s="160"/>
      <c r="U2198" s="161"/>
      <c r="AT2198" s="156" t="s">
        <v>182</v>
      </c>
      <c r="AU2198" s="156" t="s">
        <v>84</v>
      </c>
      <c r="AV2198" s="13" t="s">
        <v>84</v>
      </c>
      <c r="AW2198" s="13" t="s">
        <v>37</v>
      </c>
      <c r="AX2198" s="13" t="s">
        <v>75</v>
      </c>
      <c r="AY2198" s="156" t="s">
        <v>172</v>
      </c>
    </row>
    <row r="2199" spans="2:65" s="14" customFormat="1">
      <c r="B2199" s="162"/>
      <c r="D2199" s="149" t="s">
        <v>182</v>
      </c>
      <c r="E2199" s="163" t="s">
        <v>19</v>
      </c>
      <c r="F2199" s="164" t="s">
        <v>185</v>
      </c>
      <c r="H2199" s="165">
        <v>735.07600000000002</v>
      </c>
      <c r="I2199" s="166"/>
      <c r="L2199" s="162"/>
      <c r="M2199" s="167"/>
      <c r="U2199" s="168"/>
      <c r="AT2199" s="163" t="s">
        <v>182</v>
      </c>
      <c r="AU2199" s="163" t="s">
        <v>84</v>
      </c>
      <c r="AV2199" s="14" t="s">
        <v>179</v>
      </c>
      <c r="AW2199" s="14" t="s">
        <v>37</v>
      </c>
      <c r="AX2199" s="14" t="s">
        <v>82</v>
      </c>
      <c r="AY2199" s="163" t="s">
        <v>172</v>
      </c>
    </row>
    <row r="2200" spans="2:65" s="1" customFormat="1" ht="24.2" customHeight="1">
      <c r="B2200" s="33"/>
      <c r="C2200" s="131" t="s">
        <v>2783</v>
      </c>
      <c r="D2200" s="131" t="s">
        <v>174</v>
      </c>
      <c r="E2200" s="132" t="s">
        <v>2784</v>
      </c>
      <c r="F2200" s="133" t="s">
        <v>2785</v>
      </c>
      <c r="G2200" s="134" t="s">
        <v>225</v>
      </c>
      <c r="H2200" s="135">
        <v>13.01</v>
      </c>
      <c r="I2200" s="136"/>
      <c r="J2200" s="137">
        <f>ROUND(I2200*H2200,2)</f>
        <v>0</v>
      </c>
      <c r="K2200" s="133" t="s">
        <v>178</v>
      </c>
      <c r="L2200" s="33"/>
      <c r="M2200" s="138" t="s">
        <v>19</v>
      </c>
      <c r="N2200" s="139" t="s">
        <v>46</v>
      </c>
      <c r="P2200" s="140">
        <f>O2200*H2200</f>
        <v>0</v>
      </c>
      <c r="Q2200" s="140">
        <v>0</v>
      </c>
      <c r="R2200" s="140">
        <f>Q2200*H2200</f>
        <v>0</v>
      </c>
      <c r="S2200" s="140">
        <v>0</v>
      </c>
      <c r="T2200" s="140">
        <f>S2200*H2200</f>
        <v>0</v>
      </c>
      <c r="U2200" s="141" t="s">
        <v>19</v>
      </c>
      <c r="AR2200" s="142" t="s">
        <v>220</v>
      </c>
      <c r="AT2200" s="142" t="s">
        <v>174</v>
      </c>
      <c r="AU2200" s="142" t="s">
        <v>84</v>
      </c>
      <c r="AY2200" s="18" t="s">
        <v>172</v>
      </c>
      <c r="BE2200" s="143">
        <f>IF(N2200="základní",J2200,0)</f>
        <v>0</v>
      </c>
      <c r="BF2200" s="143">
        <f>IF(N2200="snížená",J2200,0)</f>
        <v>0</v>
      </c>
      <c r="BG2200" s="143">
        <f>IF(N2200="zákl. přenesená",J2200,0)</f>
        <v>0</v>
      </c>
      <c r="BH2200" s="143">
        <f>IF(N2200="sníž. přenesená",J2200,0)</f>
        <v>0</v>
      </c>
      <c r="BI2200" s="143">
        <f>IF(N2200="nulová",J2200,0)</f>
        <v>0</v>
      </c>
      <c r="BJ2200" s="18" t="s">
        <v>82</v>
      </c>
      <c r="BK2200" s="143">
        <f>ROUND(I2200*H2200,2)</f>
        <v>0</v>
      </c>
      <c r="BL2200" s="18" t="s">
        <v>220</v>
      </c>
      <c r="BM2200" s="142" t="s">
        <v>2786</v>
      </c>
    </row>
    <row r="2201" spans="2:65" s="1" customFormat="1">
      <c r="B2201" s="33"/>
      <c r="D2201" s="144" t="s">
        <v>180</v>
      </c>
      <c r="F2201" s="145" t="s">
        <v>2787</v>
      </c>
      <c r="I2201" s="146"/>
      <c r="L2201" s="33"/>
      <c r="M2201" s="147"/>
      <c r="U2201" s="54"/>
      <c r="AT2201" s="18" t="s">
        <v>180</v>
      </c>
      <c r="AU2201" s="18" t="s">
        <v>84</v>
      </c>
    </row>
    <row r="2202" spans="2:65" s="11" customFormat="1" ht="22.9" customHeight="1">
      <c r="B2202" s="119"/>
      <c r="D2202" s="120" t="s">
        <v>74</v>
      </c>
      <c r="E2202" s="129" t="s">
        <v>2788</v>
      </c>
      <c r="F2202" s="129" t="s">
        <v>2789</v>
      </c>
      <c r="I2202" s="122"/>
      <c r="J2202" s="130">
        <f>BK2202</f>
        <v>0</v>
      </c>
      <c r="L2202" s="119"/>
      <c r="M2202" s="124"/>
      <c r="P2202" s="125">
        <f>SUM(P2203:P2289)</f>
        <v>0</v>
      </c>
      <c r="R2202" s="125">
        <f>SUM(R2203:R2289)</f>
        <v>0</v>
      </c>
      <c r="T2202" s="125">
        <f>SUM(T2203:T2289)</f>
        <v>0</v>
      </c>
      <c r="U2202" s="126"/>
      <c r="AR2202" s="120" t="s">
        <v>84</v>
      </c>
      <c r="AT2202" s="127" t="s">
        <v>74</v>
      </c>
      <c r="AU2202" s="127" t="s">
        <v>82</v>
      </c>
      <c r="AY2202" s="120" t="s">
        <v>172</v>
      </c>
      <c r="BK2202" s="128">
        <f>SUM(BK2203:BK2289)</f>
        <v>0</v>
      </c>
    </row>
    <row r="2203" spans="2:65" s="1" customFormat="1" ht="16.5" customHeight="1">
      <c r="B2203" s="33"/>
      <c r="C2203" s="131" t="s">
        <v>1814</v>
      </c>
      <c r="D2203" s="131" t="s">
        <v>174</v>
      </c>
      <c r="E2203" s="132" t="s">
        <v>2790</v>
      </c>
      <c r="F2203" s="133" t="s">
        <v>2791</v>
      </c>
      <c r="G2203" s="134" t="s">
        <v>177</v>
      </c>
      <c r="H2203" s="135">
        <v>422.82600000000002</v>
      </c>
      <c r="I2203" s="136"/>
      <c r="J2203" s="137">
        <f>ROUND(I2203*H2203,2)</f>
        <v>0</v>
      </c>
      <c r="K2203" s="133" t="s">
        <v>178</v>
      </c>
      <c r="L2203" s="33"/>
      <c r="M2203" s="138" t="s">
        <v>19</v>
      </c>
      <c r="N2203" s="139" t="s">
        <v>46</v>
      </c>
      <c r="P2203" s="140">
        <f>O2203*H2203</f>
        <v>0</v>
      </c>
      <c r="Q2203" s="140">
        <v>0</v>
      </c>
      <c r="R2203" s="140">
        <f>Q2203*H2203</f>
        <v>0</v>
      </c>
      <c r="S2203" s="140">
        <v>0</v>
      </c>
      <c r="T2203" s="140">
        <f>S2203*H2203</f>
        <v>0</v>
      </c>
      <c r="U2203" s="141" t="s">
        <v>19</v>
      </c>
      <c r="AR2203" s="142" t="s">
        <v>220</v>
      </c>
      <c r="AT2203" s="142" t="s">
        <v>174</v>
      </c>
      <c r="AU2203" s="142" t="s">
        <v>84</v>
      </c>
      <c r="AY2203" s="18" t="s">
        <v>172</v>
      </c>
      <c r="BE2203" s="143">
        <f>IF(N2203="základní",J2203,0)</f>
        <v>0</v>
      </c>
      <c r="BF2203" s="143">
        <f>IF(N2203="snížená",J2203,0)</f>
        <v>0</v>
      </c>
      <c r="BG2203" s="143">
        <f>IF(N2203="zákl. přenesená",J2203,0)</f>
        <v>0</v>
      </c>
      <c r="BH2203" s="143">
        <f>IF(N2203="sníž. přenesená",J2203,0)</f>
        <v>0</v>
      </c>
      <c r="BI2203" s="143">
        <f>IF(N2203="nulová",J2203,0)</f>
        <v>0</v>
      </c>
      <c r="BJ2203" s="18" t="s">
        <v>82</v>
      </c>
      <c r="BK2203" s="143">
        <f>ROUND(I2203*H2203,2)</f>
        <v>0</v>
      </c>
      <c r="BL2203" s="18" t="s">
        <v>220</v>
      </c>
      <c r="BM2203" s="142" t="s">
        <v>2792</v>
      </c>
    </row>
    <row r="2204" spans="2:65" s="1" customFormat="1">
      <c r="B2204" s="33"/>
      <c r="D2204" s="144" t="s">
        <v>180</v>
      </c>
      <c r="F2204" s="145" t="s">
        <v>2793</v>
      </c>
      <c r="I2204" s="146"/>
      <c r="L2204" s="33"/>
      <c r="M2204" s="147"/>
      <c r="U2204" s="54"/>
      <c r="AT2204" s="18" t="s">
        <v>180</v>
      </c>
      <c r="AU2204" s="18" t="s">
        <v>84</v>
      </c>
    </row>
    <row r="2205" spans="2:65" s="12" customFormat="1">
      <c r="B2205" s="148"/>
      <c r="D2205" s="149" t="s">
        <v>182</v>
      </c>
      <c r="E2205" s="150" t="s">
        <v>19</v>
      </c>
      <c r="F2205" s="151" t="s">
        <v>1483</v>
      </c>
      <c r="H2205" s="150" t="s">
        <v>19</v>
      </c>
      <c r="I2205" s="152"/>
      <c r="L2205" s="148"/>
      <c r="M2205" s="153"/>
      <c r="U2205" s="154"/>
      <c r="AT2205" s="150" t="s">
        <v>182</v>
      </c>
      <c r="AU2205" s="150" t="s">
        <v>84</v>
      </c>
      <c r="AV2205" s="12" t="s">
        <v>82</v>
      </c>
      <c r="AW2205" s="12" t="s">
        <v>37</v>
      </c>
      <c r="AX2205" s="12" t="s">
        <v>75</v>
      </c>
      <c r="AY2205" s="150" t="s">
        <v>172</v>
      </c>
    </row>
    <row r="2206" spans="2:65" s="12" customFormat="1">
      <c r="B2206" s="148"/>
      <c r="D2206" s="149" t="s">
        <v>182</v>
      </c>
      <c r="E2206" s="150" t="s">
        <v>19</v>
      </c>
      <c r="F2206" s="151" t="s">
        <v>244</v>
      </c>
      <c r="H2206" s="150" t="s">
        <v>19</v>
      </c>
      <c r="I2206" s="152"/>
      <c r="L2206" s="148"/>
      <c r="M2206" s="153"/>
      <c r="U2206" s="154"/>
      <c r="AT2206" s="150" t="s">
        <v>182</v>
      </c>
      <c r="AU2206" s="150" t="s">
        <v>84</v>
      </c>
      <c r="AV2206" s="12" t="s">
        <v>82</v>
      </c>
      <c r="AW2206" s="12" t="s">
        <v>37</v>
      </c>
      <c r="AX2206" s="12" t="s">
        <v>75</v>
      </c>
      <c r="AY2206" s="150" t="s">
        <v>172</v>
      </c>
    </row>
    <row r="2207" spans="2:65" s="13" customFormat="1">
      <c r="B2207" s="155"/>
      <c r="D2207" s="149" t="s">
        <v>182</v>
      </c>
      <c r="E2207" s="156" t="s">
        <v>19</v>
      </c>
      <c r="F2207" s="157" t="s">
        <v>2794</v>
      </c>
      <c r="H2207" s="158">
        <v>88.275000000000006</v>
      </c>
      <c r="I2207" s="159"/>
      <c r="L2207" s="155"/>
      <c r="M2207" s="160"/>
      <c r="U2207" s="161"/>
      <c r="AT2207" s="156" t="s">
        <v>182</v>
      </c>
      <c r="AU2207" s="156" t="s">
        <v>84</v>
      </c>
      <c r="AV2207" s="13" t="s">
        <v>84</v>
      </c>
      <c r="AW2207" s="13" t="s">
        <v>37</v>
      </c>
      <c r="AX2207" s="13" t="s">
        <v>75</v>
      </c>
      <c r="AY2207" s="156" t="s">
        <v>172</v>
      </c>
    </row>
    <row r="2208" spans="2:65" s="13" customFormat="1">
      <c r="B2208" s="155"/>
      <c r="D2208" s="149" t="s">
        <v>182</v>
      </c>
      <c r="E2208" s="156" t="s">
        <v>19</v>
      </c>
      <c r="F2208" s="157" t="s">
        <v>2795</v>
      </c>
      <c r="H2208" s="158">
        <v>101.79</v>
      </c>
      <c r="I2208" s="159"/>
      <c r="L2208" s="155"/>
      <c r="M2208" s="160"/>
      <c r="U2208" s="161"/>
      <c r="AT2208" s="156" t="s">
        <v>182</v>
      </c>
      <c r="AU2208" s="156" t="s">
        <v>84</v>
      </c>
      <c r="AV2208" s="13" t="s">
        <v>84</v>
      </c>
      <c r="AW2208" s="13" t="s">
        <v>37</v>
      </c>
      <c r="AX2208" s="13" t="s">
        <v>75</v>
      </c>
      <c r="AY2208" s="156" t="s">
        <v>172</v>
      </c>
    </row>
    <row r="2209" spans="2:65" s="13" customFormat="1">
      <c r="B2209" s="155"/>
      <c r="D2209" s="149" t="s">
        <v>182</v>
      </c>
      <c r="E2209" s="156" t="s">
        <v>19</v>
      </c>
      <c r="F2209" s="157" t="s">
        <v>2796</v>
      </c>
      <c r="H2209" s="158">
        <v>6.9379999999999997</v>
      </c>
      <c r="I2209" s="159"/>
      <c r="L2209" s="155"/>
      <c r="M2209" s="160"/>
      <c r="U2209" s="161"/>
      <c r="AT2209" s="156" t="s">
        <v>182</v>
      </c>
      <c r="AU2209" s="156" t="s">
        <v>84</v>
      </c>
      <c r="AV2209" s="13" t="s">
        <v>84</v>
      </c>
      <c r="AW2209" s="13" t="s">
        <v>37</v>
      </c>
      <c r="AX2209" s="13" t="s">
        <v>75</v>
      </c>
      <c r="AY2209" s="156" t="s">
        <v>172</v>
      </c>
    </row>
    <row r="2210" spans="2:65" s="13" customFormat="1">
      <c r="B2210" s="155"/>
      <c r="D2210" s="149" t="s">
        <v>182</v>
      </c>
      <c r="E2210" s="156" t="s">
        <v>19</v>
      </c>
      <c r="F2210" s="157" t="s">
        <v>2797</v>
      </c>
      <c r="H2210" s="158">
        <v>-2.16</v>
      </c>
      <c r="I2210" s="159"/>
      <c r="L2210" s="155"/>
      <c r="M2210" s="160"/>
      <c r="U2210" s="161"/>
      <c r="AT2210" s="156" t="s">
        <v>182</v>
      </c>
      <c r="AU2210" s="156" t="s">
        <v>84</v>
      </c>
      <c r="AV2210" s="13" t="s">
        <v>84</v>
      </c>
      <c r="AW2210" s="13" t="s">
        <v>37</v>
      </c>
      <c r="AX2210" s="13" t="s">
        <v>75</v>
      </c>
      <c r="AY2210" s="156" t="s">
        <v>172</v>
      </c>
    </row>
    <row r="2211" spans="2:65" s="15" customFormat="1">
      <c r="B2211" s="169"/>
      <c r="D2211" s="149" t="s">
        <v>182</v>
      </c>
      <c r="E2211" s="170" t="s">
        <v>19</v>
      </c>
      <c r="F2211" s="171" t="s">
        <v>248</v>
      </c>
      <c r="H2211" s="172">
        <v>194.84299999999999</v>
      </c>
      <c r="I2211" s="173"/>
      <c r="L2211" s="169"/>
      <c r="M2211" s="174"/>
      <c r="U2211" s="175"/>
      <c r="AT2211" s="170" t="s">
        <v>182</v>
      </c>
      <c r="AU2211" s="170" t="s">
        <v>84</v>
      </c>
      <c r="AV2211" s="15" t="s">
        <v>92</v>
      </c>
      <c r="AW2211" s="15" t="s">
        <v>37</v>
      </c>
      <c r="AX2211" s="15" t="s">
        <v>75</v>
      </c>
      <c r="AY2211" s="170" t="s">
        <v>172</v>
      </c>
    </row>
    <row r="2212" spans="2:65" s="12" customFormat="1">
      <c r="B2212" s="148"/>
      <c r="D2212" s="149" t="s">
        <v>182</v>
      </c>
      <c r="E2212" s="150" t="s">
        <v>19</v>
      </c>
      <c r="F2212" s="151" t="s">
        <v>249</v>
      </c>
      <c r="H2212" s="150" t="s">
        <v>19</v>
      </c>
      <c r="I2212" s="152"/>
      <c r="L2212" s="148"/>
      <c r="M2212" s="153"/>
      <c r="U2212" s="154"/>
      <c r="AT2212" s="150" t="s">
        <v>182</v>
      </c>
      <c r="AU2212" s="150" t="s">
        <v>84</v>
      </c>
      <c r="AV2212" s="12" t="s">
        <v>82</v>
      </c>
      <c r="AW2212" s="12" t="s">
        <v>37</v>
      </c>
      <c r="AX2212" s="12" t="s">
        <v>75</v>
      </c>
      <c r="AY2212" s="150" t="s">
        <v>172</v>
      </c>
    </row>
    <row r="2213" spans="2:65" s="13" customFormat="1">
      <c r="B2213" s="155"/>
      <c r="D2213" s="149" t="s">
        <v>182</v>
      </c>
      <c r="E2213" s="156" t="s">
        <v>19</v>
      </c>
      <c r="F2213" s="157" t="s">
        <v>2798</v>
      </c>
      <c r="H2213" s="158">
        <v>36.299999999999997</v>
      </c>
      <c r="I2213" s="159"/>
      <c r="L2213" s="155"/>
      <c r="M2213" s="160"/>
      <c r="U2213" s="161"/>
      <c r="AT2213" s="156" t="s">
        <v>182</v>
      </c>
      <c r="AU2213" s="156" t="s">
        <v>84</v>
      </c>
      <c r="AV2213" s="13" t="s">
        <v>84</v>
      </c>
      <c r="AW2213" s="13" t="s">
        <v>37</v>
      </c>
      <c r="AX2213" s="13" t="s">
        <v>75</v>
      </c>
      <c r="AY2213" s="156" t="s">
        <v>172</v>
      </c>
    </row>
    <row r="2214" spans="2:65" s="13" customFormat="1">
      <c r="B2214" s="155"/>
      <c r="D2214" s="149" t="s">
        <v>182</v>
      </c>
      <c r="E2214" s="156" t="s">
        <v>19</v>
      </c>
      <c r="F2214" s="157" t="s">
        <v>2799</v>
      </c>
      <c r="H2214" s="158">
        <v>65.75</v>
      </c>
      <c r="I2214" s="159"/>
      <c r="L2214" s="155"/>
      <c r="M2214" s="160"/>
      <c r="U2214" s="161"/>
      <c r="AT2214" s="156" t="s">
        <v>182</v>
      </c>
      <c r="AU2214" s="156" t="s">
        <v>84</v>
      </c>
      <c r="AV2214" s="13" t="s">
        <v>84</v>
      </c>
      <c r="AW2214" s="13" t="s">
        <v>37</v>
      </c>
      <c r="AX2214" s="13" t="s">
        <v>75</v>
      </c>
      <c r="AY2214" s="156" t="s">
        <v>172</v>
      </c>
    </row>
    <row r="2215" spans="2:65" s="13" customFormat="1">
      <c r="B2215" s="155"/>
      <c r="D2215" s="149" t="s">
        <v>182</v>
      </c>
      <c r="E2215" s="156" t="s">
        <v>19</v>
      </c>
      <c r="F2215" s="157" t="s">
        <v>2800</v>
      </c>
      <c r="H2215" s="158">
        <v>3</v>
      </c>
      <c r="I2215" s="159"/>
      <c r="L2215" s="155"/>
      <c r="M2215" s="160"/>
      <c r="U2215" s="161"/>
      <c r="AT2215" s="156" t="s">
        <v>182</v>
      </c>
      <c r="AU2215" s="156" t="s">
        <v>84</v>
      </c>
      <c r="AV2215" s="13" t="s">
        <v>84</v>
      </c>
      <c r="AW2215" s="13" t="s">
        <v>37</v>
      </c>
      <c r="AX2215" s="13" t="s">
        <v>75</v>
      </c>
      <c r="AY2215" s="156" t="s">
        <v>172</v>
      </c>
    </row>
    <row r="2216" spans="2:65" s="15" customFormat="1">
      <c r="B2216" s="169"/>
      <c r="D2216" s="149" t="s">
        <v>182</v>
      </c>
      <c r="E2216" s="170" t="s">
        <v>19</v>
      </c>
      <c r="F2216" s="171" t="s">
        <v>248</v>
      </c>
      <c r="H2216" s="172">
        <v>105.05</v>
      </c>
      <c r="I2216" s="173"/>
      <c r="L2216" s="169"/>
      <c r="M2216" s="174"/>
      <c r="U2216" s="175"/>
      <c r="AT2216" s="170" t="s">
        <v>182</v>
      </c>
      <c r="AU2216" s="170" t="s">
        <v>84</v>
      </c>
      <c r="AV2216" s="15" t="s">
        <v>92</v>
      </c>
      <c r="AW2216" s="15" t="s">
        <v>37</v>
      </c>
      <c r="AX2216" s="15" t="s">
        <v>75</v>
      </c>
      <c r="AY2216" s="170" t="s">
        <v>172</v>
      </c>
    </row>
    <row r="2217" spans="2:65" s="12" customFormat="1">
      <c r="B2217" s="148"/>
      <c r="D2217" s="149" t="s">
        <v>182</v>
      </c>
      <c r="E2217" s="150" t="s">
        <v>19</v>
      </c>
      <c r="F2217" s="151" t="s">
        <v>256</v>
      </c>
      <c r="H2217" s="150" t="s">
        <v>19</v>
      </c>
      <c r="I2217" s="152"/>
      <c r="L2217" s="148"/>
      <c r="M2217" s="153"/>
      <c r="U2217" s="154"/>
      <c r="AT2217" s="150" t="s">
        <v>182</v>
      </c>
      <c r="AU2217" s="150" t="s">
        <v>84</v>
      </c>
      <c r="AV2217" s="12" t="s">
        <v>82</v>
      </c>
      <c r="AW2217" s="12" t="s">
        <v>37</v>
      </c>
      <c r="AX2217" s="12" t="s">
        <v>75</v>
      </c>
      <c r="AY2217" s="150" t="s">
        <v>172</v>
      </c>
    </row>
    <row r="2218" spans="2:65" s="13" customFormat="1">
      <c r="B2218" s="155"/>
      <c r="D2218" s="149" t="s">
        <v>182</v>
      </c>
      <c r="E2218" s="156" t="s">
        <v>19</v>
      </c>
      <c r="F2218" s="157" t="s">
        <v>2801</v>
      </c>
      <c r="H2218" s="158">
        <v>38.225000000000001</v>
      </c>
      <c r="I2218" s="159"/>
      <c r="L2218" s="155"/>
      <c r="M2218" s="160"/>
      <c r="U2218" s="161"/>
      <c r="AT2218" s="156" t="s">
        <v>182</v>
      </c>
      <c r="AU2218" s="156" t="s">
        <v>84</v>
      </c>
      <c r="AV2218" s="13" t="s">
        <v>84</v>
      </c>
      <c r="AW2218" s="13" t="s">
        <v>37</v>
      </c>
      <c r="AX2218" s="13" t="s">
        <v>75</v>
      </c>
      <c r="AY2218" s="156" t="s">
        <v>172</v>
      </c>
    </row>
    <row r="2219" spans="2:65" s="13" customFormat="1">
      <c r="B2219" s="155"/>
      <c r="D2219" s="149" t="s">
        <v>182</v>
      </c>
      <c r="E2219" s="156" t="s">
        <v>19</v>
      </c>
      <c r="F2219" s="157" t="s">
        <v>2802</v>
      </c>
      <c r="H2219" s="158">
        <v>66.832999999999998</v>
      </c>
      <c r="I2219" s="159"/>
      <c r="L2219" s="155"/>
      <c r="M2219" s="160"/>
      <c r="U2219" s="161"/>
      <c r="AT2219" s="156" t="s">
        <v>182</v>
      </c>
      <c r="AU2219" s="156" t="s">
        <v>84</v>
      </c>
      <c r="AV2219" s="13" t="s">
        <v>84</v>
      </c>
      <c r="AW2219" s="13" t="s">
        <v>37</v>
      </c>
      <c r="AX2219" s="13" t="s">
        <v>75</v>
      </c>
      <c r="AY2219" s="156" t="s">
        <v>172</v>
      </c>
    </row>
    <row r="2220" spans="2:65" s="13" customFormat="1">
      <c r="B2220" s="155"/>
      <c r="D2220" s="149" t="s">
        <v>182</v>
      </c>
      <c r="E2220" s="156" t="s">
        <v>19</v>
      </c>
      <c r="F2220" s="157" t="s">
        <v>2803</v>
      </c>
      <c r="H2220" s="158">
        <v>12.5</v>
      </c>
      <c r="I2220" s="159"/>
      <c r="L2220" s="155"/>
      <c r="M2220" s="160"/>
      <c r="U2220" s="161"/>
      <c r="AT2220" s="156" t="s">
        <v>182</v>
      </c>
      <c r="AU2220" s="156" t="s">
        <v>84</v>
      </c>
      <c r="AV2220" s="13" t="s">
        <v>84</v>
      </c>
      <c r="AW2220" s="13" t="s">
        <v>37</v>
      </c>
      <c r="AX2220" s="13" t="s">
        <v>75</v>
      </c>
      <c r="AY2220" s="156" t="s">
        <v>172</v>
      </c>
    </row>
    <row r="2221" spans="2:65" s="13" customFormat="1">
      <c r="B2221" s="155"/>
      <c r="D2221" s="149" t="s">
        <v>182</v>
      </c>
      <c r="E2221" s="156" t="s">
        <v>19</v>
      </c>
      <c r="F2221" s="157" t="s">
        <v>2804</v>
      </c>
      <c r="H2221" s="158">
        <v>5.375</v>
      </c>
      <c r="I2221" s="159"/>
      <c r="L2221" s="155"/>
      <c r="M2221" s="160"/>
      <c r="U2221" s="161"/>
      <c r="AT2221" s="156" t="s">
        <v>182</v>
      </c>
      <c r="AU2221" s="156" t="s">
        <v>84</v>
      </c>
      <c r="AV2221" s="13" t="s">
        <v>84</v>
      </c>
      <c r="AW2221" s="13" t="s">
        <v>37</v>
      </c>
      <c r="AX2221" s="13" t="s">
        <v>75</v>
      </c>
      <c r="AY2221" s="156" t="s">
        <v>172</v>
      </c>
    </row>
    <row r="2222" spans="2:65" s="15" customFormat="1">
      <c r="B2222" s="169"/>
      <c r="D2222" s="149" t="s">
        <v>182</v>
      </c>
      <c r="E2222" s="170" t="s">
        <v>19</v>
      </c>
      <c r="F2222" s="171" t="s">
        <v>248</v>
      </c>
      <c r="H2222" s="172">
        <v>122.93300000000001</v>
      </c>
      <c r="I2222" s="173"/>
      <c r="L2222" s="169"/>
      <c r="M2222" s="174"/>
      <c r="U2222" s="175"/>
      <c r="AT2222" s="170" t="s">
        <v>182</v>
      </c>
      <c r="AU2222" s="170" t="s">
        <v>84</v>
      </c>
      <c r="AV2222" s="15" t="s">
        <v>92</v>
      </c>
      <c r="AW2222" s="15" t="s">
        <v>37</v>
      </c>
      <c r="AX2222" s="15" t="s">
        <v>75</v>
      </c>
      <c r="AY2222" s="170" t="s">
        <v>172</v>
      </c>
    </row>
    <row r="2223" spans="2:65" s="14" customFormat="1">
      <c r="B2223" s="162"/>
      <c r="D2223" s="149" t="s">
        <v>182</v>
      </c>
      <c r="E2223" s="163" t="s">
        <v>19</v>
      </c>
      <c r="F2223" s="164" t="s">
        <v>185</v>
      </c>
      <c r="H2223" s="165">
        <v>422.82600000000002</v>
      </c>
      <c r="I2223" s="166"/>
      <c r="L2223" s="162"/>
      <c r="M2223" s="167"/>
      <c r="U2223" s="168"/>
      <c r="AT2223" s="163" t="s">
        <v>182</v>
      </c>
      <c r="AU2223" s="163" t="s">
        <v>84</v>
      </c>
      <c r="AV2223" s="14" t="s">
        <v>179</v>
      </c>
      <c r="AW2223" s="14" t="s">
        <v>37</v>
      </c>
      <c r="AX2223" s="14" t="s">
        <v>82</v>
      </c>
      <c r="AY2223" s="163" t="s">
        <v>172</v>
      </c>
    </row>
    <row r="2224" spans="2:65" s="1" customFormat="1" ht="24.2" customHeight="1">
      <c r="B2224" s="33"/>
      <c r="C2224" s="131" t="s">
        <v>2805</v>
      </c>
      <c r="D2224" s="131" t="s">
        <v>174</v>
      </c>
      <c r="E2224" s="132" t="s">
        <v>2806</v>
      </c>
      <c r="F2224" s="133" t="s">
        <v>2807</v>
      </c>
      <c r="G2224" s="134" t="s">
        <v>177</v>
      </c>
      <c r="H2224" s="135">
        <v>422.82600000000002</v>
      </c>
      <c r="I2224" s="136"/>
      <c r="J2224" s="137">
        <f>ROUND(I2224*H2224,2)</f>
        <v>0</v>
      </c>
      <c r="K2224" s="133" t="s">
        <v>178</v>
      </c>
      <c r="L2224" s="33"/>
      <c r="M2224" s="138" t="s">
        <v>19</v>
      </c>
      <c r="N2224" s="139" t="s">
        <v>46</v>
      </c>
      <c r="P2224" s="140">
        <f>O2224*H2224</f>
        <v>0</v>
      </c>
      <c r="Q2224" s="140">
        <v>0</v>
      </c>
      <c r="R2224" s="140">
        <f>Q2224*H2224</f>
        <v>0</v>
      </c>
      <c r="S2224" s="140">
        <v>0</v>
      </c>
      <c r="T2224" s="140">
        <f>S2224*H2224</f>
        <v>0</v>
      </c>
      <c r="U2224" s="141" t="s">
        <v>19</v>
      </c>
      <c r="AR2224" s="142" t="s">
        <v>220</v>
      </c>
      <c r="AT2224" s="142" t="s">
        <v>174</v>
      </c>
      <c r="AU2224" s="142" t="s">
        <v>84</v>
      </c>
      <c r="AY2224" s="18" t="s">
        <v>172</v>
      </c>
      <c r="BE2224" s="143">
        <f>IF(N2224="základní",J2224,0)</f>
        <v>0</v>
      </c>
      <c r="BF2224" s="143">
        <f>IF(N2224="snížená",J2224,0)</f>
        <v>0</v>
      </c>
      <c r="BG2224" s="143">
        <f>IF(N2224="zákl. přenesená",J2224,0)</f>
        <v>0</v>
      </c>
      <c r="BH2224" s="143">
        <f>IF(N2224="sníž. přenesená",J2224,0)</f>
        <v>0</v>
      </c>
      <c r="BI2224" s="143">
        <f>IF(N2224="nulová",J2224,0)</f>
        <v>0</v>
      </c>
      <c r="BJ2224" s="18" t="s">
        <v>82</v>
      </c>
      <c r="BK2224" s="143">
        <f>ROUND(I2224*H2224,2)</f>
        <v>0</v>
      </c>
      <c r="BL2224" s="18" t="s">
        <v>220</v>
      </c>
      <c r="BM2224" s="142" t="s">
        <v>2808</v>
      </c>
    </row>
    <row r="2225" spans="2:51" s="1" customFormat="1">
      <c r="B2225" s="33"/>
      <c r="D2225" s="144" t="s">
        <v>180</v>
      </c>
      <c r="F2225" s="145" t="s">
        <v>2809</v>
      </c>
      <c r="I2225" s="146"/>
      <c r="L2225" s="33"/>
      <c r="M2225" s="147"/>
      <c r="U2225" s="54"/>
      <c r="AT2225" s="18" t="s">
        <v>180</v>
      </c>
      <c r="AU2225" s="18" t="s">
        <v>84</v>
      </c>
    </row>
    <row r="2226" spans="2:51" s="12" customFormat="1">
      <c r="B2226" s="148"/>
      <c r="D2226" s="149" t="s">
        <v>182</v>
      </c>
      <c r="E2226" s="150" t="s">
        <v>19</v>
      </c>
      <c r="F2226" s="151" t="s">
        <v>1483</v>
      </c>
      <c r="H2226" s="150" t="s">
        <v>19</v>
      </c>
      <c r="I2226" s="152"/>
      <c r="L2226" s="148"/>
      <c r="M2226" s="153"/>
      <c r="U2226" s="154"/>
      <c r="AT2226" s="150" t="s">
        <v>182</v>
      </c>
      <c r="AU2226" s="150" t="s">
        <v>84</v>
      </c>
      <c r="AV2226" s="12" t="s">
        <v>82</v>
      </c>
      <c r="AW2226" s="12" t="s">
        <v>37</v>
      </c>
      <c r="AX2226" s="12" t="s">
        <v>75</v>
      </c>
      <c r="AY2226" s="150" t="s">
        <v>172</v>
      </c>
    </row>
    <row r="2227" spans="2:51" s="12" customFormat="1">
      <c r="B2227" s="148"/>
      <c r="D2227" s="149" t="s">
        <v>182</v>
      </c>
      <c r="E2227" s="150" t="s">
        <v>19</v>
      </c>
      <c r="F2227" s="151" t="s">
        <v>244</v>
      </c>
      <c r="H2227" s="150" t="s">
        <v>19</v>
      </c>
      <c r="I2227" s="152"/>
      <c r="L2227" s="148"/>
      <c r="M2227" s="153"/>
      <c r="U2227" s="154"/>
      <c r="AT2227" s="150" t="s">
        <v>182</v>
      </c>
      <c r="AU2227" s="150" t="s">
        <v>84</v>
      </c>
      <c r="AV2227" s="12" t="s">
        <v>82</v>
      </c>
      <c r="AW2227" s="12" t="s">
        <v>37</v>
      </c>
      <c r="AX2227" s="12" t="s">
        <v>75</v>
      </c>
      <c r="AY2227" s="150" t="s">
        <v>172</v>
      </c>
    </row>
    <row r="2228" spans="2:51" s="13" customFormat="1">
      <c r="B2228" s="155"/>
      <c r="D2228" s="149" t="s">
        <v>182</v>
      </c>
      <c r="E2228" s="156" t="s">
        <v>19</v>
      </c>
      <c r="F2228" s="157" t="s">
        <v>2794</v>
      </c>
      <c r="H2228" s="158">
        <v>88.275000000000006</v>
      </c>
      <c r="I2228" s="159"/>
      <c r="L2228" s="155"/>
      <c r="M2228" s="160"/>
      <c r="U2228" s="161"/>
      <c r="AT2228" s="156" t="s">
        <v>182</v>
      </c>
      <c r="AU2228" s="156" t="s">
        <v>84</v>
      </c>
      <c r="AV2228" s="13" t="s">
        <v>84</v>
      </c>
      <c r="AW2228" s="13" t="s">
        <v>37</v>
      </c>
      <c r="AX2228" s="13" t="s">
        <v>75</v>
      </c>
      <c r="AY2228" s="156" t="s">
        <v>172</v>
      </c>
    </row>
    <row r="2229" spans="2:51" s="13" customFormat="1">
      <c r="B2229" s="155"/>
      <c r="D2229" s="149" t="s">
        <v>182</v>
      </c>
      <c r="E2229" s="156" t="s">
        <v>19</v>
      </c>
      <c r="F2229" s="157" t="s">
        <v>2795</v>
      </c>
      <c r="H2229" s="158">
        <v>101.79</v>
      </c>
      <c r="I2229" s="159"/>
      <c r="L2229" s="155"/>
      <c r="M2229" s="160"/>
      <c r="U2229" s="161"/>
      <c r="AT2229" s="156" t="s">
        <v>182</v>
      </c>
      <c r="AU2229" s="156" t="s">
        <v>84</v>
      </c>
      <c r="AV2229" s="13" t="s">
        <v>84</v>
      </c>
      <c r="AW2229" s="13" t="s">
        <v>37</v>
      </c>
      <c r="AX2229" s="13" t="s">
        <v>75</v>
      </c>
      <c r="AY2229" s="156" t="s">
        <v>172</v>
      </c>
    </row>
    <row r="2230" spans="2:51" s="13" customFormat="1">
      <c r="B2230" s="155"/>
      <c r="D2230" s="149" t="s">
        <v>182</v>
      </c>
      <c r="E2230" s="156" t="s">
        <v>19</v>
      </c>
      <c r="F2230" s="157" t="s">
        <v>2796</v>
      </c>
      <c r="H2230" s="158">
        <v>6.9379999999999997</v>
      </c>
      <c r="I2230" s="159"/>
      <c r="L2230" s="155"/>
      <c r="M2230" s="160"/>
      <c r="U2230" s="161"/>
      <c r="AT2230" s="156" t="s">
        <v>182</v>
      </c>
      <c r="AU2230" s="156" t="s">
        <v>84</v>
      </c>
      <c r="AV2230" s="13" t="s">
        <v>84</v>
      </c>
      <c r="AW2230" s="13" t="s">
        <v>37</v>
      </c>
      <c r="AX2230" s="13" t="s">
        <v>75</v>
      </c>
      <c r="AY2230" s="156" t="s">
        <v>172</v>
      </c>
    </row>
    <row r="2231" spans="2:51" s="13" customFormat="1">
      <c r="B2231" s="155"/>
      <c r="D2231" s="149" t="s">
        <v>182</v>
      </c>
      <c r="E2231" s="156" t="s">
        <v>19</v>
      </c>
      <c r="F2231" s="157" t="s">
        <v>2797</v>
      </c>
      <c r="H2231" s="158">
        <v>-2.16</v>
      </c>
      <c r="I2231" s="159"/>
      <c r="L2231" s="155"/>
      <c r="M2231" s="160"/>
      <c r="U2231" s="161"/>
      <c r="AT2231" s="156" t="s">
        <v>182</v>
      </c>
      <c r="AU2231" s="156" t="s">
        <v>84</v>
      </c>
      <c r="AV2231" s="13" t="s">
        <v>84</v>
      </c>
      <c r="AW2231" s="13" t="s">
        <v>37</v>
      </c>
      <c r="AX2231" s="13" t="s">
        <v>75</v>
      </c>
      <c r="AY2231" s="156" t="s">
        <v>172</v>
      </c>
    </row>
    <row r="2232" spans="2:51" s="15" customFormat="1">
      <c r="B2232" s="169"/>
      <c r="D2232" s="149" t="s">
        <v>182</v>
      </c>
      <c r="E2232" s="170" t="s">
        <v>19</v>
      </c>
      <c r="F2232" s="171" t="s">
        <v>248</v>
      </c>
      <c r="H2232" s="172">
        <v>194.84299999999999</v>
      </c>
      <c r="I2232" s="173"/>
      <c r="L2232" s="169"/>
      <c r="M2232" s="174"/>
      <c r="U2232" s="175"/>
      <c r="AT2232" s="170" t="s">
        <v>182</v>
      </c>
      <c r="AU2232" s="170" t="s">
        <v>84</v>
      </c>
      <c r="AV2232" s="15" t="s">
        <v>92</v>
      </c>
      <c r="AW2232" s="15" t="s">
        <v>37</v>
      </c>
      <c r="AX2232" s="15" t="s">
        <v>75</v>
      </c>
      <c r="AY2232" s="170" t="s">
        <v>172</v>
      </c>
    </row>
    <row r="2233" spans="2:51" s="12" customFormat="1">
      <c r="B2233" s="148"/>
      <c r="D2233" s="149" t="s">
        <v>182</v>
      </c>
      <c r="E2233" s="150" t="s">
        <v>19</v>
      </c>
      <c r="F2233" s="151" t="s">
        <v>249</v>
      </c>
      <c r="H2233" s="150" t="s">
        <v>19</v>
      </c>
      <c r="I2233" s="152"/>
      <c r="L2233" s="148"/>
      <c r="M2233" s="153"/>
      <c r="U2233" s="154"/>
      <c r="AT2233" s="150" t="s">
        <v>182</v>
      </c>
      <c r="AU2233" s="150" t="s">
        <v>84</v>
      </c>
      <c r="AV2233" s="12" t="s">
        <v>82</v>
      </c>
      <c r="AW2233" s="12" t="s">
        <v>37</v>
      </c>
      <c r="AX2233" s="12" t="s">
        <v>75</v>
      </c>
      <c r="AY2233" s="150" t="s">
        <v>172</v>
      </c>
    </row>
    <row r="2234" spans="2:51" s="13" customFormat="1">
      <c r="B2234" s="155"/>
      <c r="D2234" s="149" t="s">
        <v>182</v>
      </c>
      <c r="E2234" s="156" t="s">
        <v>19</v>
      </c>
      <c r="F2234" s="157" t="s">
        <v>2798</v>
      </c>
      <c r="H2234" s="158">
        <v>36.299999999999997</v>
      </c>
      <c r="I2234" s="159"/>
      <c r="L2234" s="155"/>
      <c r="M2234" s="160"/>
      <c r="U2234" s="161"/>
      <c r="AT2234" s="156" t="s">
        <v>182</v>
      </c>
      <c r="AU2234" s="156" t="s">
        <v>84</v>
      </c>
      <c r="AV2234" s="13" t="s">
        <v>84</v>
      </c>
      <c r="AW2234" s="13" t="s">
        <v>37</v>
      </c>
      <c r="AX2234" s="13" t="s">
        <v>75</v>
      </c>
      <c r="AY2234" s="156" t="s">
        <v>172</v>
      </c>
    </row>
    <row r="2235" spans="2:51" s="13" customFormat="1">
      <c r="B2235" s="155"/>
      <c r="D2235" s="149" t="s">
        <v>182</v>
      </c>
      <c r="E2235" s="156" t="s">
        <v>19</v>
      </c>
      <c r="F2235" s="157" t="s">
        <v>2799</v>
      </c>
      <c r="H2235" s="158">
        <v>65.75</v>
      </c>
      <c r="I2235" s="159"/>
      <c r="L2235" s="155"/>
      <c r="M2235" s="160"/>
      <c r="U2235" s="161"/>
      <c r="AT2235" s="156" t="s">
        <v>182</v>
      </c>
      <c r="AU2235" s="156" t="s">
        <v>84</v>
      </c>
      <c r="AV2235" s="13" t="s">
        <v>84</v>
      </c>
      <c r="AW2235" s="13" t="s">
        <v>37</v>
      </c>
      <c r="AX2235" s="13" t="s">
        <v>75</v>
      </c>
      <c r="AY2235" s="156" t="s">
        <v>172</v>
      </c>
    </row>
    <row r="2236" spans="2:51" s="13" customFormat="1">
      <c r="B2236" s="155"/>
      <c r="D2236" s="149" t="s">
        <v>182</v>
      </c>
      <c r="E2236" s="156" t="s">
        <v>19</v>
      </c>
      <c r="F2236" s="157" t="s">
        <v>2800</v>
      </c>
      <c r="H2236" s="158">
        <v>3</v>
      </c>
      <c r="I2236" s="159"/>
      <c r="L2236" s="155"/>
      <c r="M2236" s="160"/>
      <c r="U2236" s="161"/>
      <c r="AT2236" s="156" t="s">
        <v>182</v>
      </c>
      <c r="AU2236" s="156" t="s">
        <v>84</v>
      </c>
      <c r="AV2236" s="13" t="s">
        <v>84</v>
      </c>
      <c r="AW2236" s="13" t="s">
        <v>37</v>
      </c>
      <c r="AX2236" s="13" t="s">
        <v>75</v>
      </c>
      <c r="AY2236" s="156" t="s">
        <v>172</v>
      </c>
    </row>
    <row r="2237" spans="2:51" s="15" customFormat="1">
      <c r="B2237" s="169"/>
      <c r="D2237" s="149" t="s">
        <v>182</v>
      </c>
      <c r="E2237" s="170" t="s">
        <v>19</v>
      </c>
      <c r="F2237" s="171" t="s">
        <v>248</v>
      </c>
      <c r="H2237" s="172">
        <v>105.05</v>
      </c>
      <c r="I2237" s="173"/>
      <c r="L2237" s="169"/>
      <c r="M2237" s="174"/>
      <c r="U2237" s="175"/>
      <c r="AT2237" s="170" t="s">
        <v>182</v>
      </c>
      <c r="AU2237" s="170" t="s">
        <v>84</v>
      </c>
      <c r="AV2237" s="15" t="s">
        <v>92</v>
      </c>
      <c r="AW2237" s="15" t="s">
        <v>37</v>
      </c>
      <c r="AX2237" s="15" t="s">
        <v>75</v>
      </c>
      <c r="AY2237" s="170" t="s">
        <v>172</v>
      </c>
    </row>
    <row r="2238" spans="2:51" s="12" customFormat="1">
      <c r="B2238" s="148"/>
      <c r="D2238" s="149" t="s">
        <v>182</v>
      </c>
      <c r="E2238" s="150" t="s">
        <v>19</v>
      </c>
      <c r="F2238" s="151" t="s">
        <v>256</v>
      </c>
      <c r="H2238" s="150" t="s">
        <v>19</v>
      </c>
      <c r="I2238" s="152"/>
      <c r="L2238" s="148"/>
      <c r="M2238" s="153"/>
      <c r="U2238" s="154"/>
      <c r="AT2238" s="150" t="s">
        <v>182</v>
      </c>
      <c r="AU2238" s="150" t="s">
        <v>84</v>
      </c>
      <c r="AV2238" s="12" t="s">
        <v>82</v>
      </c>
      <c r="AW2238" s="12" t="s">
        <v>37</v>
      </c>
      <c r="AX2238" s="12" t="s">
        <v>75</v>
      </c>
      <c r="AY2238" s="150" t="s">
        <v>172</v>
      </c>
    </row>
    <row r="2239" spans="2:51" s="13" customFormat="1">
      <c r="B2239" s="155"/>
      <c r="D2239" s="149" t="s">
        <v>182</v>
      </c>
      <c r="E2239" s="156" t="s">
        <v>19</v>
      </c>
      <c r="F2239" s="157" t="s">
        <v>2801</v>
      </c>
      <c r="H2239" s="158">
        <v>38.225000000000001</v>
      </c>
      <c r="I2239" s="159"/>
      <c r="L2239" s="155"/>
      <c r="M2239" s="160"/>
      <c r="U2239" s="161"/>
      <c r="AT2239" s="156" t="s">
        <v>182</v>
      </c>
      <c r="AU2239" s="156" t="s">
        <v>84</v>
      </c>
      <c r="AV2239" s="13" t="s">
        <v>84</v>
      </c>
      <c r="AW2239" s="13" t="s">
        <v>37</v>
      </c>
      <c r="AX2239" s="13" t="s">
        <v>75</v>
      </c>
      <c r="AY2239" s="156" t="s">
        <v>172</v>
      </c>
    </row>
    <row r="2240" spans="2:51" s="13" customFormat="1">
      <c r="B2240" s="155"/>
      <c r="D2240" s="149" t="s">
        <v>182</v>
      </c>
      <c r="E2240" s="156" t="s">
        <v>19</v>
      </c>
      <c r="F2240" s="157" t="s">
        <v>2802</v>
      </c>
      <c r="H2240" s="158">
        <v>66.832999999999998</v>
      </c>
      <c r="I2240" s="159"/>
      <c r="L2240" s="155"/>
      <c r="M2240" s="160"/>
      <c r="U2240" s="161"/>
      <c r="AT2240" s="156" t="s">
        <v>182</v>
      </c>
      <c r="AU2240" s="156" t="s">
        <v>84</v>
      </c>
      <c r="AV2240" s="13" t="s">
        <v>84</v>
      </c>
      <c r="AW2240" s="13" t="s">
        <v>37</v>
      </c>
      <c r="AX2240" s="13" t="s">
        <v>75</v>
      </c>
      <c r="AY2240" s="156" t="s">
        <v>172</v>
      </c>
    </row>
    <row r="2241" spans="2:65" s="13" customFormat="1">
      <c r="B2241" s="155"/>
      <c r="D2241" s="149" t="s">
        <v>182</v>
      </c>
      <c r="E2241" s="156" t="s">
        <v>19</v>
      </c>
      <c r="F2241" s="157" t="s">
        <v>2803</v>
      </c>
      <c r="H2241" s="158">
        <v>12.5</v>
      </c>
      <c r="I2241" s="159"/>
      <c r="L2241" s="155"/>
      <c r="M2241" s="160"/>
      <c r="U2241" s="161"/>
      <c r="AT2241" s="156" t="s">
        <v>182</v>
      </c>
      <c r="AU2241" s="156" t="s">
        <v>84</v>
      </c>
      <c r="AV2241" s="13" t="s">
        <v>84</v>
      </c>
      <c r="AW2241" s="13" t="s">
        <v>37</v>
      </c>
      <c r="AX2241" s="13" t="s">
        <v>75</v>
      </c>
      <c r="AY2241" s="156" t="s">
        <v>172</v>
      </c>
    </row>
    <row r="2242" spans="2:65" s="13" customFormat="1">
      <c r="B2242" s="155"/>
      <c r="D2242" s="149" t="s">
        <v>182</v>
      </c>
      <c r="E2242" s="156" t="s">
        <v>19</v>
      </c>
      <c r="F2242" s="157" t="s">
        <v>2804</v>
      </c>
      <c r="H2242" s="158">
        <v>5.375</v>
      </c>
      <c r="I2242" s="159"/>
      <c r="L2242" s="155"/>
      <c r="M2242" s="160"/>
      <c r="U2242" s="161"/>
      <c r="AT2242" s="156" t="s">
        <v>182</v>
      </c>
      <c r="AU2242" s="156" t="s">
        <v>84</v>
      </c>
      <c r="AV2242" s="13" t="s">
        <v>84</v>
      </c>
      <c r="AW2242" s="13" t="s">
        <v>37</v>
      </c>
      <c r="AX2242" s="13" t="s">
        <v>75</v>
      </c>
      <c r="AY2242" s="156" t="s">
        <v>172</v>
      </c>
    </row>
    <row r="2243" spans="2:65" s="15" customFormat="1">
      <c r="B2243" s="169"/>
      <c r="D2243" s="149" t="s">
        <v>182</v>
      </c>
      <c r="E2243" s="170" t="s">
        <v>19</v>
      </c>
      <c r="F2243" s="171" t="s">
        <v>248</v>
      </c>
      <c r="H2243" s="172">
        <v>122.93300000000001</v>
      </c>
      <c r="I2243" s="173"/>
      <c r="L2243" s="169"/>
      <c r="M2243" s="174"/>
      <c r="U2243" s="175"/>
      <c r="AT2243" s="170" t="s">
        <v>182</v>
      </c>
      <c r="AU2243" s="170" t="s">
        <v>84</v>
      </c>
      <c r="AV2243" s="15" t="s">
        <v>92</v>
      </c>
      <c r="AW2243" s="15" t="s">
        <v>37</v>
      </c>
      <c r="AX2243" s="15" t="s">
        <v>75</v>
      </c>
      <c r="AY2243" s="170" t="s">
        <v>172</v>
      </c>
    </row>
    <row r="2244" spans="2:65" s="14" customFormat="1">
      <c r="B2244" s="162"/>
      <c r="D2244" s="149" t="s">
        <v>182</v>
      </c>
      <c r="E2244" s="163" t="s">
        <v>19</v>
      </c>
      <c r="F2244" s="164" t="s">
        <v>185</v>
      </c>
      <c r="H2244" s="165">
        <v>422.82600000000002</v>
      </c>
      <c r="I2244" s="166"/>
      <c r="L2244" s="162"/>
      <c r="M2244" s="167"/>
      <c r="U2244" s="168"/>
      <c r="AT2244" s="163" t="s">
        <v>182</v>
      </c>
      <c r="AU2244" s="163" t="s">
        <v>84</v>
      </c>
      <c r="AV2244" s="14" t="s">
        <v>179</v>
      </c>
      <c r="AW2244" s="14" t="s">
        <v>37</v>
      </c>
      <c r="AX2244" s="14" t="s">
        <v>82</v>
      </c>
      <c r="AY2244" s="163" t="s">
        <v>172</v>
      </c>
    </row>
    <row r="2245" spans="2:65" s="1" customFormat="1" ht="16.5" customHeight="1">
      <c r="B2245" s="33"/>
      <c r="C2245" s="179" t="s">
        <v>1819</v>
      </c>
      <c r="D2245" s="179" t="s">
        <v>836</v>
      </c>
      <c r="E2245" s="180" t="s">
        <v>2810</v>
      </c>
      <c r="F2245" s="181" t="s">
        <v>2811</v>
      </c>
      <c r="G2245" s="182" t="s">
        <v>177</v>
      </c>
      <c r="H2245" s="183">
        <v>486.25</v>
      </c>
      <c r="I2245" s="184"/>
      <c r="J2245" s="185">
        <f>ROUND(I2245*H2245,2)</f>
        <v>0</v>
      </c>
      <c r="K2245" s="181" t="s">
        <v>178</v>
      </c>
      <c r="L2245" s="186"/>
      <c r="M2245" s="187" t="s">
        <v>19</v>
      </c>
      <c r="N2245" s="188" t="s">
        <v>46</v>
      </c>
      <c r="P2245" s="140">
        <f>O2245*H2245</f>
        <v>0</v>
      </c>
      <c r="Q2245" s="140">
        <v>0</v>
      </c>
      <c r="R2245" s="140">
        <f>Q2245*H2245</f>
        <v>0</v>
      </c>
      <c r="S2245" s="140">
        <v>0</v>
      </c>
      <c r="T2245" s="140">
        <f>S2245*H2245</f>
        <v>0</v>
      </c>
      <c r="U2245" s="141" t="s">
        <v>19</v>
      </c>
      <c r="AR2245" s="142" t="s">
        <v>313</v>
      </c>
      <c r="AT2245" s="142" t="s">
        <v>836</v>
      </c>
      <c r="AU2245" s="142" t="s">
        <v>84</v>
      </c>
      <c r="AY2245" s="18" t="s">
        <v>172</v>
      </c>
      <c r="BE2245" s="143">
        <f>IF(N2245="základní",J2245,0)</f>
        <v>0</v>
      </c>
      <c r="BF2245" s="143">
        <f>IF(N2245="snížená",J2245,0)</f>
        <v>0</v>
      </c>
      <c r="BG2245" s="143">
        <f>IF(N2245="zákl. přenesená",J2245,0)</f>
        <v>0</v>
      </c>
      <c r="BH2245" s="143">
        <f>IF(N2245="sníž. přenesená",J2245,0)</f>
        <v>0</v>
      </c>
      <c r="BI2245" s="143">
        <f>IF(N2245="nulová",J2245,0)</f>
        <v>0</v>
      </c>
      <c r="BJ2245" s="18" t="s">
        <v>82</v>
      </c>
      <c r="BK2245" s="143">
        <f>ROUND(I2245*H2245,2)</f>
        <v>0</v>
      </c>
      <c r="BL2245" s="18" t="s">
        <v>220</v>
      </c>
      <c r="BM2245" s="142" t="s">
        <v>2812</v>
      </c>
    </row>
    <row r="2246" spans="2:65" s="13" customFormat="1">
      <c r="B2246" s="155"/>
      <c r="D2246" s="149" t="s">
        <v>182</v>
      </c>
      <c r="E2246" s="156" t="s">
        <v>19</v>
      </c>
      <c r="F2246" s="157" t="s">
        <v>2813</v>
      </c>
      <c r="H2246" s="158">
        <v>486.25</v>
      </c>
      <c r="I2246" s="159"/>
      <c r="L2246" s="155"/>
      <c r="M2246" s="160"/>
      <c r="U2246" s="161"/>
      <c r="AT2246" s="156" t="s">
        <v>182</v>
      </c>
      <c r="AU2246" s="156" t="s">
        <v>84</v>
      </c>
      <c r="AV2246" s="13" t="s">
        <v>84</v>
      </c>
      <c r="AW2246" s="13" t="s">
        <v>37</v>
      </c>
      <c r="AX2246" s="13" t="s">
        <v>75</v>
      </c>
      <c r="AY2246" s="156" t="s">
        <v>172</v>
      </c>
    </row>
    <row r="2247" spans="2:65" s="14" customFormat="1">
      <c r="B2247" s="162"/>
      <c r="D2247" s="149" t="s">
        <v>182</v>
      </c>
      <c r="E2247" s="163" t="s">
        <v>19</v>
      </c>
      <c r="F2247" s="164" t="s">
        <v>185</v>
      </c>
      <c r="H2247" s="165">
        <v>486.25</v>
      </c>
      <c r="I2247" s="166"/>
      <c r="L2247" s="162"/>
      <c r="M2247" s="167"/>
      <c r="U2247" s="168"/>
      <c r="AT2247" s="163" t="s">
        <v>182</v>
      </c>
      <c r="AU2247" s="163" t="s">
        <v>84</v>
      </c>
      <c r="AV2247" s="14" t="s">
        <v>179</v>
      </c>
      <c r="AW2247" s="14" t="s">
        <v>37</v>
      </c>
      <c r="AX2247" s="14" t="s">
        <v>82</v>
      </c>
      <c r="AY2247" s="163" t="s">
        <v>172</v>
      </c>
    </row>
    <row r="2248" spans="2:65" s="1" customFormat="1" ht="16.5" customHeight="1">
      <c r="B2248" s="33"/>
      <c r="C2248" s="131" t="s">
        <v>2814</v>
      </c>
      <c r="D2248" s="131" t="s">
        <v>174</v>
      </c>
      <c r="E2248" s="132" t="s">
        <v>2815</v>
      </c>
      <c r="F2248" s="133" t="s">
        <v>2816</v>
      </c>
      <c r="G2248" s="134" t="s">
        <v>337</v>
      </c>
      <c r="H2248" s="135">
        <v>223.9</v>
      </c>
      <c r="I2248" s="136"/>
      <c r="J2248" s="137">
        <f>ROUND(I2248*H2248,2)</f>
        <v>0</v>
      </c>
      <c r="K2248" s="133" t="s">
        <v>1775</v>
      </c>
      <c r="L2248" s="33"/>
      <c r="M2248" s="138" t="s">
        <v>19</v>
      </c>
      <c r="N2248" s="139" t="s">
        <v>46</v>
      </c>
      <c r="P2248" s="140">
        <f>O2248*H2248</f>
        <v>0</v>
      </c>
      <c r="Q2248" s="140">
        <v>0</v>
      </c>
      <c r="R2248" s="140">
        <f>Q2248*H2248</f>
        <v>0</v>
      </c>
      <c r="S2248" s="140">
        <v>0</v>
      </c>
      <c r="T2248" s="140">
        <f>S2248*H2248</f>
        <v>0</v>
      </c>
      <c r="U2248" s="141" t="s">
        <v>19</v>
      </c>
      <c r="AR2248" s="142" t="s">
        <v>220</v>
      </c>
      <c r="AT2248" s="142" t="s">
        <v>174</v>
      </c>
      <c r="AU2248" s="142" t="s">
        <v>84</v>
      </c>
      <c r="AY2248" s="18" t="s">
        <v>172</v>
      </c>
      <c r="BE2248" s="143">
        <f>IF(N2248="základní",J2248,0)</f>
        <v>0</v>
      </c>
      <c r="BF2248" s="143">
        <f>IF(N2248="snížená",J2248,0)</f>
        <v>0</v>
      </c>
      <c r="BG2248" s="143">
        <f>IF(N2248="zákl. přenesená",J2248,0)</f>
        <v>0</v>
      </c>
      <c r="BH2248" s="143">
        <f>IF(N2248="sníž. přenesená",J2248,0)</f>
        <v>0</v>
      </c>
      <c r="BI2248" s="143">
        <f>IF(N2248="nulová",J2248,0)</f>
        <v>0</v>
      </c>
      <c r="BJ2248" s="18" t="s">
        <v>82</v>
      </c>
      <c r="BK2248" s="143">
        <f>ROUND(I2248*H2248,2)</f>
        <v>0</v>
      </c>
      <c r="BL2248" s="18" t="s">
        <v>220</v>
      </c>
      <c r="BM2248" s="142" t="s">
        <v>2817</v>
      </c>
    </row>
    <row r="2249" spans="2:65" s="1" customFormat="1">
      <c r="B2249" s="33"/>
      <c r="D2249" s="144" t="s">
        <v>180</v>
      </c>
      <c r="F2249" s="145" t="s">
        <v>2818</v>
      </c>
      <c r="I2249" s="146"/>
      <c r="L2249" s="33"/>
      <c r="M2249" s="147"/>
      <c r="U2249" s="54"/>
      <c r="AT2249" s="18" t="s">
        <v>180</v>
      </c>
      <c r="AU2249" s="18" t="s">
        <v>84</v>
      </c>
    </row>
    <row r="2250" spans="2:65" s="12" customFormat="1">
      <c r="B2250" s="148"/>
      <c r="D2250" s="149" t="s">
        <v>182</v>
      </c>
      <c r="E2250" s="150" t="s">
        <v>19</v>
      </c>
      <c r="F2250" s="151" t="s">
        <v>1483</v>
      </c>
      <c r="H2250" s="150" t="s">
        <v>19</v>
      </c>
      <c r="I2250" s="152"/>
      <c r="L2250" s="148"/>
      <c r="M2250" s="153"/>
      <c r="U2250" s="154"/>
      <c r="AT2250" s="150" t="s">
        <v>182</v>
      </c>
      <c r="AU2250" s="150" t="s">
        <v>84</v>
      </c>
      <c r="AV2250" s="12" t="s">
        <v>82</v>
      </c>
      <c r="AW2250" s="12" t="s">
        <v>37</v>
      </c>
      <c r="AX2250" s="12" t="s">
        <v>75</v>
      </c>
      <c r="AY2250" s="150" t="s">
        <v>172</v>
      </c>
    </row>
    <row r="2251" spans="2:65" s="12" customFormat="1">
      <c r="B2251" s="148"/>
      <c r="D2251" s="149" t="s">
        <v>182</v>
      </c>
      <c r="E2251" s="150" t="s">
        <v>19</v>
      </c>
      <c r="F2251" s="151" t="s">
        <v>244</v>
      </c>
      <c r="H2251" s="150" t="s">
        <v>19</v>
      </c>
      <c r="I2251" s="152"/>
      <c r="L2251" s="148"/>
      <c r="M2251" s="153"/>
      <c r="U2251" s="154"/>
      <c r="AT2251" s="150" t="s">
        <v>182</v>
      </c>
      <c r="AU2251" s="150" t="s">
        <v>84</v>
      </c>
      <c r="AV2251" s="12" t="s">
        <v>82</v>
      </c>
      <c r="AW2251" s="12" t="s">
        <v>37</v>
      </c>
      <c r="AX2251" s="12" t="s">
        <v>75</v>
      </c>
      <c r="AY2251" s="150" t="s">
        <v>172</v>
      </c>
    </row>
    <row r="2252" spans="2:65" s="13" customFormat="1">
      <c r="B2252" s="155"/>
      <c r="D2252" s="149" t="s">
        <v>182</v>
      </c>
      <c r="E2252" s="156" t="s">
        <v>19</v>
      </c>
      <c r="F2252" s="157" t="s">
        <v>2819</v>
      </c>
      <c r="H2252" s="158">
        <v>60.5</v>
      </c>
      <c r="I2252" s="159"/>
      <c r="L2252" s="155"/>
      <c r="M2252" s="160"/>
      <c r="U2252" s="161"/>
      <c r="AT2252" s="156" t="s">
        <v>182</v>
      </c>
      <c r="AU2252" s="156" t="s">
        <v>84</v>
      </c>
      <c r="AV2252" s="13" t="s">
        <v>84</v>
      </c>
      <c r="AW2252" s="13" t="s">
        <v>37</v>
      </c>
      <c r="AX2252" s="13" t="s">
        <v>75</v>
      </c>
      <c r="AY2252" s="156" t="s">
        <v>172</v>
      </c>
    </row>
    <row r="2253" spans="2:65" s="13" customFormat="1">
      <c r="B2253" s="155"/>
      <c r="D2253" s="149" t="s">
        <v>182</v>
      </c>
      <c r="E2253" s="156" t="s">
        <v>19</v>
      </c>
      <c r="F2253" s="157" t="s">
        <v>2820</v>
      </c>
      <c r="H2253" s="158">
        <v>40.6</v>
      </c>
      <c r="I2253" s="159"/>
      <c r="L2253" s="155"/>
      <c r="M2253" s="160"/>
      <c r="U2253" s="161"/>
      <c r="AT2253" s="156" t="s">
        <v>182</v>
      </c>
      <c r="AU2253" s="156" t="s">
        <v>84</v>
      </c>
      <c r="AV2253" s="13" t="s">
        <v>84</v>
      </c>
      <c r="AW2253" s="13" t="s">
        <v>37</v>
      </c>
      <c r="AX2253" s="13" t="s">
        <v>75</v>
      </c>
      <c r="AY2253" s="156" t="s">
        <v>172</v>
      </c>
    </row>
    <row r="2254" spans="2:65" s="13" customFormat="1">
      <c r="B2254" s="155"/>
      <c r="D2254" s="149" t="s">
        <v>182</v>
      </c>
      <c r="E2254" s="156" t="s">
        <v>19</v>
      </c>
      <c r="F2254" s="157" t="s">
        <v>2821</v>
      </c>
      <c r="H2254" s="158">
        <v>3.75</v>
      </c>
      <c r="I2254" s="159"/>
      <c r="L2254" s="155"/>
      <c r="M2254" s="160"/>
      <c r="U2254" s="161"/>
      <c r="AT2254" s="156" t="s">
        <v>182</v>
      </c>
      <c r="AU2254" s="156" t="s">
        <v>84</v>
      </c>
      <c r="AV2254" s="13" t="s">
        <v>84</v>
      </c>
      <c r="AW2254" s="13" t="s">
        <v>37</v>
      </c>
      <c r="AX2254" s="13" t="s">
        <v>75</v>
      </c>
      <c r="AY2254" s="156" t="s">
        <v>172</v>
      </c>
    </row>
    <row r="2255" spans="2:65" s="15" customFormat="1">
      <c r="B2255" s="169"/>
      <c r="D2255" s="149" t="s">
        <v>182</v>
      </c>
      <c r="E2255" s="170" t="s">
        <v>19</v>
      </c>
      <c r="F2255" s="171" t="s">
        <v>248</v>
      </c>
      <c r="H2255" s="172">
        <v>104.85</v>
      </c>
      <c r="I2255" s="173"/>
      <c r="L2255" s="169"/>
      <c r="M2255" s="174"/>
      <c r="U2255" s="175"/>
      <c r="AT2255" s="170" t="s">
        <v>182</v>
      </c>
      <c r="AU2255" s="170" t="s">
        <v>84</v>
      </c>
      <c r="AV2255" s="15" t="s">
        <v>92</v>
      </c>
      <c r="AW2255" s="15" t="s">
        <v>37</v>
      </c>
      <c r="AX2255" s="15" t="s">
        <v>75</v>
      </c>
      <c r="AY2255" s="170" t="s">
        <v>172</v>
      </c>
    </row>
    <row r="2256" spans="2:65" s="12" customFormat="1">
      <c r="B2256" s="148"/>
      <c r="D2256" s="149" t="s">
        <v>182</v>
      </c>
      <c r="E2256" s="150" t="s">
        <v>19</v>
      </c>
      <c r="F2256" s="151" t="s">
        <v>249</v>
      </c>
      <c r="H2256" s="150" t="s">
        <v>19</v>
      </c>
      <c r="I2256" s="152"/>
      <c r="L2256" s="148"/>
      <c r="M2256" s="153"/>
      <c r="U2256" s="154"/>
      <c r="AT2256" s="150" t="s">
        <v>182</v>
      </c>
      <c r="AU2256" s="150" t="s">
        <v>84</v>
      </c>
      <c r="AV2256" s="12" t="s">
        <v>82</v>
      </c>
      <c r="AW2256" s="12" t="s">
        <v>37</v>
      </c>
      <c r="AX2256" s="12" t="s">
        <v>75</v>
      </c>
      <c r="AY2256" s="150" t="s">
        <v>172</v>
      </c>
    </row>
    <row r="2257" spans="2:65" s="13" customFormat="1">
      <c r="B2257" s="155"/>
      <c r="D2257" s="149" t="s">
        <v>182</v>
      </c>
      <c r="E2257" s="156" t="s">
        <v>19</v>
      </c>
      <c r="F2257" s="157" t="s">
        <v>2822</v>
      </c>
      <c r="H2257" s="158">
        <v>22</v>
      </c>
      <c r="I2257" s="159"/>
      <c r="L2257" s="155"/>
      <c r="M2257" s="160"/>
      <c r="U2257" s="161"/>
      <c r="AT2257" s="156" t="s">
        <v>182</v>
      </c>
      <c r="AU2257" s="156" t="s">
        <v>84</v>
      </c>
      <c r="AV2257" s="13" t="s">
        <v>84</v>
      </c>
      <c r="AW2257" s="13" t="s">
        <v>37</v>
      </c>
      <c r="AX2257" s="13" t="s">
        <v>75</v>
      </c>
      <c r="AY2257" s="156" t="s">
        <v>172</v>
      </c>
    </row>
    <row r="2258" spans="2:65" s="13" customFormat="1">
      <c r="B2258" s="155"/>
      <c r="D2258" s="149" t="s">
        <v>182</v>
      </c>
      <c r="E2258" s="156" t="s">
        <v>19</v>
      </c>
      <c r="F2258" s="157" t="s">
        <v>2823</v>
      </c>
      <c r="H2258" s="158">
        <v>28.5</v>
      </c>
      <c r="I2258" s="159"/>
      <c r="L2258" s="155"/>
      <c r="M2258" s="160"/>
      <c r="U2258" s="161"/>
      <c r="AT2258" s="156" t="s">
        <v>182</v>
      </c>
      <c r="AU2258" s="156" t="s">
        <v>84</v>
      </c>
      <c r="AV2258" s="13" t="s">
        <v>84</v>
      </c>
      <c r="AW2258" s="13" t="s">
        <v>37</v>
      </c>
      <c r="AX2258" s="13" t="s">
        <v>75</v>
      </c>
      <c r="AY2258" s="156" t="s">
        <v>172</v>
      </c>
    </row>
    <row r="2259" spans="2:65" s="13" customFormat="1">
      <c r="B2259" s="155"/>
      <c r="D2259" s="149" t="s">
        <v>182</v>
      </c>
      <c r="E2259" s="156" t="s">
        <v>19</v>
      </c>
      <c r="F2259" s="157" t="s">
        <v>2824</v>
      </c>
      <c r="H2259" s="158">
        <v>2.5</v>
      </c>
      <c r="I2259" s="159"/>
      <c r="L2259" s="155"/>
      <c r="M2259" s="160"/>
      <c r="U2259" s="161"/>
      <c r="AT2259" s="156" t="s">
        <v>182</v>
      </c>
      <c r="AU2259" s="156" t="s">
        <v>84</v>
      </c>
      <c r="AV2259" s="13" t="s">
        <v>84</v>
      </c>
      <c r="AW2259" s="13" t="s">
        <v>37</v>
      </c>
      <c r="AX2259" s="13" t="s">
        <v>75</v>
      </c>
      <c r="AY2259" s="156" t="s">
        <v>172</v>
      </c>
    </row>
    <row r="2260" spans="2:65" s="15" customFormat="1">
      <c r="B2260" s="169"/>
      <c r="D2260" s="149" t="s">
        <v>182</v>
      </c>
      <c r="E2260" s="170" t="s">
        <v>19</v>
      </c>
      <c r="F2260" s="171" t="s">
        <v>248</v>
      </c>
      <c r="H2260" s="172">
        <v>53</v>
      </c>
      <c r="I2260" s="173"/>
      <c r="L2260" s="169"/>
      <c r="M2260" s="174"/>
      <c r="U2260" s="175"/>
      <c r="AT2260" s="170" t="s">
        <v>182</v>
      </c>
      <c r="AU2260" s="170" t="s">
        <v>84</v>
      </c>
      <c r="AV2260" s="15" t="s">
        <v>92</v>
      </c>
      <c r="AW2260" s="15" t="s">
        <v>37</v>
      </c>
      <c r="AX2260" s="15" t="s">
        <v>75</v>
      </c>
      <c r="AY2260" s="170" t="s">
        <v>172</v>
      </c>
    </row>
    <row r="2261" spans="2:65" s="12" customFormat="1">
      <c r="B2261" s="148"/>
      <c r="D2261" s="149" t="s">
        <v>182</v>
      </c>
      <c r="E2261" s="150" t="s">
        <v>19</v>
      </c>
      <c r="F2261" s="151" t="s">
        <v>256</v>
      </c>
      <c r="H2261" s="150" t="s">
        <v>19</v>
      </c>
      <c r="I2261" s="152"/>
      <c r="L2261" s="148"/>
      <c r="M2261" s="153"/>
      <c r="U2261" s="154"/>
      <c r="AT2261" s="150" t="s">
        <v>182</v>
      </c>
      <c r="AU2261" s="150" t="s">
        <v>84</v>
      </c>
      <c r="AV2261" s="12" t="s">
        <v>82</v>
      </c>
      <c r="AW2261" s="12" t="s">
        <v>37</v>
      </c>
      <c r="AX2261" s="12" t="s">
        <v>75</v>
      </c>
      <c r="AY2261" s="150" t="s">
        <v>172</v>
      </c>
    </row>
    <row r="2262" spans="2:65" s="13" customFormat="1">
      <c r="B2262" s="155"/>
      <c r="D2262" s="149" t="s">
        <v>182</v>
      </c>
      <c r="E2262" s="156" t="s">
        <v>19</v>
      </c>
      <c r="F2262" s="157" t="s">
        <v>2822</v>
      </c>
      <c r="H2262" s="158">
        <v>22</v>
      </c>
      <c r="I2262" s="159"/>
      <c r="L2262" s="155"/>
      <c r="M2262" s="160"/>
      <c r="U2262" s="161"/>
      <c r="AT2262" s="156" t="s">
        <v>182</v>
      </c>
      <c r="AU2262" s="156" t="s">
        <v>84</v>
      </c>
      <c r="AV2262" s="13" t="s">
        <v>84</v>
      </c>
      <c r="AW2262" s="13" t="s">
        <v>37</v>
      </c>
      <c r="AX2262" s="13" t="s">
        <v>75</v>
      </c>
      <c r="AY2262" s="156" t="s">
        <v>172</v>
      </c>
    </row>
    <row r="2263" spans="2:65" s="13" customFormat="1">
      <c r="B2263" s="155"/>
      <c r="D2263" s="149" t="s">
        <v>182</v>
      </c>
      <c r="E2263" s="156" t="s">
        <v>19</v>
      </c>
      <c r="F2263" s="157" t="s">
        <v>2823</v>
      </c>
      <c r="H2263" s="158">
        <v>28.5</v>
      </c>
      <c r="I2263" s="159"/>
      <c r="L2263" s="155"/>
      <c r="M2263" s="160"/>
      <c r="U2263" s="161"/>
      <c r="AT2263" s="156" t="s">
        <v>182</v>
      </c>
      <c r="AU2263" s="156" t="s">
        <v>84</v>
      </c>
      <c r="AV2263" s="13" t="s">
        <v>84</v>
      </c>
      <c r="AW2263" s="13" t="s">
        <v>37</v>
      </c>
      <c r="AX2263" s="13" t="s">
        <v>75</v>
      </c>
      <c r="AY2263" s="156" t="s">
        <v>172</v>
      </c>
    </row>
    <row r="2264" spans="2:65" s="13" customFormat="1">
      <c r="B2264" s="155"/>
      <c r="D2264" s="149" t="s">
        <v>182</v>
      </c>
      <c r="E2264" s="156" t="s">
        <v>19</v>
      </c>
      <c r="F2264" s="157" t="s">
        <v>2825</v>
      </c>
      <c r="H2264" s="158">
        <v>11.25</v>
      </c>
      <c r="I2264" s="159"/>
      <c r="L2264" s="155"/>
      <c r="M2264" s="160"/>
      <c r="U2264" s="161"/>
      <c r="AT2264" s="156" t="s">
        <v>182</v>
      </c>
      <c r="AU2264" s="156" t="s">
        <v>84</v>
      </c>
      <c r="AV2264" s="13" t="s">
        <v>84</v>
      </c>
      <c r="AW2264" s="13" t="s">
        <v>37</v>
      </c>
      <c r="AX2264" s="13" t="s">
        <v>75</v>
      </c>
      <c r="AY2264" s="156" t="s">
        <v>172</v>
      </c>
    </row>
    <row r="2265" spans="2:65" s="13" customFormat="1">
      <c r="B2265" s="155"/>
      <c r="D2265" s="149" t="s">
        <v>182</v>
      </c>
      <c r="E2265" s="156" t="s">
        <v>19</v>
      </c>
      <c r="F2265" s="157" t="s">
        <v>2826</v>
      </c>
      <c r="H2265" s="158">
        <v>4.3</v>
      </c>
      <c r="I2265" s="159"/>
      <c r="L2265" s="155"/>
      <c r="M2265" s="160"/>
      <c r="U2265" s="161"/>
      <c r="AT2265" s="156" t="s">
        <v>182</v>
      </c>
      <c r="AU2265" s="156" t="s">
        <v>84</v>
      </c>
      <c r="AV2265" s="13" t="s">
        <v>84</v>
      </c>
      <c r="AW2265" s="13" t="s">
        <v>37</v>
      </c>
      <c r="AX2265" s="13" t="s">
        <v>75</v>
      </c>
      <c r="AY2265" s="156" t="s">
        <v>172</v>
      </c>
    </row>
    <row r="2266" spans="2:65" s="15" customFormat="1">
      <c r="B2266" s="169"/>
      <c r="D2266" s="149" t="s">
        <v>182</v>
      </c>
      <c r="E2266" s="170" t="s">
        <v>19</v>
      </c>
      <c r="F2266" s="171" t="s">
        <v>248</v>
      </c>
      <c r="H2266" s="172">
        <v>66.05</v>
      </c>
      <c r="I2266" s="173"/>
      <c r="L2266" s="169"/>
      <c r="M2266" s="174"/>
      <c r="U2266" s="175"/>
      <c r="AT2266" s="170" t="s">
        <v>182</v>
      </c>
      <c r="AU2266" s="170" t="s">
        <v>84</v>
      </c>
      <c r="AV2266" s="15" t="s">
        <v>92</v>
      </c>
      <c r="AW2266" s="15" t="s">
        <v>37</v>
      </c>
      <c r="AX2266" s="15" t="s">
        <v>75</v>
      </c>
      <c r="AY2266" s="170" t="s">
        <v>172</v>
      </c>
    </row>
    <row r="2267" spans="2:65" s="14" customFormat="1">
      <c r="B2267" s="162"/>
      <c r="D2267" s="149" t="s">
        <v>182</v>
      </c>
      <c r="E2267" s="163" t="s">
        <v>19</v>
      </c>
      <c r="F2267" s="164" t="s">
        <v>185</v>
      </c>
      <c r="H2267" s="165">
        <v>223.9</v>
      </c>
      <c r="I2267" s="166"/>
      <c r="L2267" s="162"/>
      <c r="M2267" s="167"/>
      <c r="U2267" s="168"/>
      <c r="AT2267" s="163" t="s">
        <v>182</v>
      </c>
      <c r="AU2267" s="163" t="s">
        <v>84</v>
      </c>
      <c r="AV2267" s="14" t="s">
        <v>179</v>
      </c>
      <c r="AW2267" s="14" t="s">
        <v>37</v>
      </c>
      <c r="AX2267" s="14" t="s">
        <v>82</v>
      </c>
      <c r="AY2267" s="163" t="s">
        <v>172</v>
      </c>
    </row>
    <row r="2268" spans="2:65" s="1" customFormat="1" ht="16.5" customHeight="1">
      <c r="B2268" s="33"/>
      <c r="C2268" s="131" t="s">
        <v>1823</v>
      </c>
      <c r="D2268" s="131" t="s">
        <v>174</v>
      </c>
      <c r="E2268" s="132" t="s">
        <v>2827</v>
      </c>
      <c r="F2268" s="133" t="s">
        <v>2828</v>
      </c>
      <c r="G2268" s="134" t="s">
        <v>337</v>
      </c>
      <c r="H2268" s="135">
        <v>162.52000000000001</v>
      </c>
      <c r="I2268" s="136"/>
      <c r="J2268" s="137">
        <f>ROUND(I2268*H2268,2)</f>
        <v>0</v>
      </c>
      <c r="K2268" s="133" t="s">
        <v>1775</v>
      </c>
      <c r="L2268" s="33"/>
      <c r="M2268" s="138" t="s">
        <v>19</v>
      </c>
      <c r="N2268" s="139" t="s">
        <v>46</v>
      </c>
      <c r="P2268" s="140">
        <f>O2268*H2268</f>
        <v>0</v>
      </c>
      <c r="Q2268" s="140">
        <v>0</v>
      </c>
      <c r="R2268" s="140">
        <f>Q2268*H2268</f>
        <v>0</v>
      </c>
      <c r="S2268" s="140">
        <v>0</v>
      </c>
      <c r="T2268" s="140">
        <f>S2268*H2268</f>
        <v>0</v>
      </c>
      <c r="U2268" s="141" t="s">
        <v>19</v>
      </c>
      <c r="AR2268" s="142" t="s">
        <v>220</v>
      </c>
      <c r="AT2268" s="142" t="s">
        <v>174</v>
      </c>
      <c r="AU2268" s="142" t="s">
        <v>84</v>
      </c>
      <c r="AY2268" s="18" t="s">
        <v>172</v>
      </c>
      <c r="BE2268" s="143">
        <f>IF(N2268="základní",J2268,0)</f>
        <v>0</v>
      </c>
      <c r="BF2268" s="143">
        <f>IF(N2268="snížená",J2268,0)</f>
        <v>0</v>
      </c>
      <c r="BG2268" s="143">
        <f>IF(N2268="zákl. přenesená",J2268,0)</f>
        <v>0</v>
      </c>
      <c r="BH2268" s="143">
        <f>IF(N2268="sníž. přenesená",J2268,0)</f>
        <v>0</v>
      </c>
      <c r="BI2268" s="143">
        <f>IF(N2268="nulová",J2268,0)</f>
        <v>0</v>
      </c>
      <c r="BJ2268" s="18" t="s">
        <v>82</v>
      </c>
      <c r="BK2268" s="143">
        <f>ROUND(I2268*H2268,2)</f>
        <v>0</v>
      </c>
      <c r="BL2268" s="18" t="s">
        <v>220</v>
      </c>
      <c r="BM2268" s="142" t="s">
        <v>2829</v>
      </c>
    </row>
    <row r="2269" spans="2:65" s="1" customFormat="1">
      <c r="B2269" s="33"/>
      <c r="D2269" s="144" t="s">
        <v>180</v>
      </c>
      <c r="F2269" s="145" t="s">
        <v>2830</v>
      </c>
      <c r="I2269" s="146"/>
      <c r="L2269" s="33"/>
      <c r="M2269" s="147"/>
      <c r="U2269" s="54"/>
      <c r="AT2269" s="18" t="s">
        <v>180</v>
      </c>
      <c r="AU2269" s="18" t="s">
        <v>84</v>
      </c>
    </row>
    <row r="2270" spans="2:65" s="12" customFormat="1">
      <c r="B2270" s="148"/>
      <c r="D2270" s="149" t="s">
        <v>182</v>
      </c>
      <c r="E2270" s="150" t="s">
        <v>19</v>
      </c>
      <c r="F2270" s="151" t="s">
        <v>1483</v>
      </c>
      <c r="H2270" s="150" t="s">
        <v>19</v>
      </c>
      <c r="I2270" s="152"/>
      <c r="L2270" s="148"/>
      <c r="M2270" s="153"/>
      <c r="U2270" s="154"/>
      <c r="AT2270" s="150" t="s">
        <v>182</v>
      </c>
      <c r="AU2270" s="150" t="s">
        <v>84</v>
      </c>
      <c r="AV2270" s="12" t="s">
        <v>82</v>
      </c>
      <c r="AW2270" s="12" t="s">
        <v>37</v>
      </c>
      <c r="AX2270" s="12" t="s">
        <v>75</v>
      </c>
      <c r="AY2270" s="150" t="s">
        <v>172</v>
      </c>
    </row>
    <row r="2271" spans="2:65" s="12" customFormat="1">
      <c r="B2271" s="148"/>
      <c r="D2271" s="149" t="s">
        <v>182</v>
      </c>
      <c r="E2271" s="150" t="s">
        <v>19</v>
      </c>
      <c r="F2271" s="151" t="s">
        <v>244</v>
      </c>
      <c r="H2271" s="150" t="s">
        <v>19</v>
      </c>
      <c r="I2271" s="152"/>
      <c r="L2271" s="148"/>
      <c r="M2271" s="153"/>
      <c r="U2271" s="154"/>
      <c r="AT2271" s="150" t="s">
        <v>182</v>
      </c>
      <c r="AU2271" s="150" t="s">
        <v>84</v>
      </c>
      <c r="AV2271" s="12" t="s">
        <v>82</v>
      </c>
      <c r="AW2271" s="12" t="s">
        <v>37</v>
      </c>
      <c r="AX2271" s="12" t="s">
        <v>75</v>
      </c>
      <c r="AY2271" s="150" t="s">
        <v>172</v>
      </c>
    </row>
    <row r="2272" spans="2:65" s="13" customFormat="1">
      <c r="B2272" s="155"/>
      <c r="D2272" s="149" t="s">
        <v>182</v>
      </c>
      <c r="E2272" s="156" t="s">
        <v>19</v>
      </c>
      <c r="F2272" s="157" t="s">
        <v>2831</v>
      </c>
      <c r="H2272" s="158">
        <v>32.1</v>
      </c>
      <c r="I2272" s="159"/>
      <c r="L2272" s="155"/>
      <c r="M2272" s="160"/>
      <c r="U2272" s="161"/>
      <c r="AT2272" s="156" t="s">
        <v>182</v>
      </c>
      <c r="AU2272" s="156" t="s">
        <v>84</v>
      </c>
      <c r="AV2272" s="13" t="s">
        <v>84</v>
      </c>
      <c r="AW2272" s="13" t="s">
        <v>37</v>
      </c>
      <c r="AX2272" s="13" t="s">
        <v>75</v>
      </c>
      <c r="AY2272" s="156" t="s">
        <v>172</v>
      </c>
    </row>
    <row r="2273" spans="2:65" s="13" customFormat="1">
      <c r="B2273" s="155"/>
      <c r="D2273" s="149" t="s">
        <v>182</v>
      </c>
      <c r="E2273" s="156" t="s">
        <v>19</v>
      </c>
      <c r="F2273" s="157" t="s">
        <v>2832</v>
      </c>
      <c r="H2273" s="158">
        <v>35.1</v>
      </c>
      <c r="I2273" s="159"/>
      <c r="L2273" s="155"/>
      <c r="M2273" s="160"/>
      <c r="U2273" s="161"/>
      <c r="AT2273" s="156" t="s">
        <v>182</v>
      </c>
      <c r="AU2273" s="156" t="s">
        <v>84</v>
      </c>
      <c r="AV2273" s="13" t="s">
        <v>84</v>
      </c>
      <c r="AW2273" s="13" t="s">
        <v>37</v>
      </c>
      <c r="AX2273" s="13" t="s">
        <v>75</v>
      </c>
      <c r="AY2273" s="156" t="s">
        <v>172</v>
      </c>
    </row>
    <row r="2274" spans="2:65" s="13" customFormat="1">
      <c r="B2274" s="155"/>
      <c r="D2274" s="149" t="s">
        <v>182</v>
      </c>
      <c r="E2274" s="156" t="s">
        <v>19</v>
      </c>
      <c r="F2274" s="157" t="s">
        <v>2833</v>
      </c>
      <c r="H2274" s="158">
        <v>5.55</v>
      </c>
      <c r="I2274" s="159"/>
      <c r="L2274" s="155"/>
      <c r="M2274" s="160"/>
      <c r="U2274" s="161"/>
      <c r="AT2274" s="156" t="s">
        <v>182</v>
      </c>
      <c r="AU2274" s="156" t="s">
        <v>84</v>
      </c>
      <c r="AV2274" s="13" t="s">
        <v>84</v>
      </c>
      <c r="AW2274" s="13" t="s">
        <v>37</v>
      </c>
      <c r="AX2274" s="13" t="s">
        <v>75</v>
      </c>
      <c r="AY2274" s="156" t="s">
        <v>172</v>
      </c>
    </row>
    <row r="2275" spans="2:65" s="15" customFormat="1">
      <c r="B2275" s="169"/>
      <c r="D2275" s="149" t="s">
        <v>182</v>
      </c>
      <c r="E2275" s="170" t="s">
        <v>19</v>
      </c>
      <c r="F2275" s="171" t="s">
        <v>248</v>
      </c>
      <c r="H2275" s="172">
        <v>72.75</v>
      </c>
      <c r="I2275" s="173"/>
      <c r="L2275" s="169"/>
      <c r="M2275" s="174"/>
      <c r="U2275" s="175"/>
      <c r="AT2275" s="170" t="s">
        <v>182</v>
      </c>
      <c r="AU2275" s="170" t="s">
        <v>84</v>
      </c>
      <c r="AV2275" s="15" t="s">
        <v>92</v>
      </c>
      <c r="AW2275" s="15" t="s">
        <v>37</v>
      </c>
      <c r="AX2275" s="15" t="s">
        <v>75</v>
      </c>
      <c r="AY2275" s="170" t="s">
        <v>172</v>
      </c>
    </row>
    <row r="2276" spans="2:65" s="12" customFormat="1">
      <c r="B2276" s="148"/>
      <c r="D2276" s="149" t="s">
        <v>182</v>
      </c>
      <c r="E2276" s="150" t="s">
        <v>19</v>
      </c>
      <c r="F2276" s="151" t="s">
        <v>249</v>
      </c>
      <c r="H2276" s="150" t="s">
        <v>19</v>
      </c>
      <c r="I2276" s="152"/>
      <c r="L2276" s="148"/>
      <c r="M2276" s="153"/>
      <c r="U2276" s="154"/>
      <c r="AT2276" s="150" t="s">
        <v>182</v>
      </c>
      <c r="AU2276" s="150" t="s">
        <v>84</v>
      </c>
      <c r="AV2276" s="12" t="s">
        <v>82</v>
      </c>
      <c r="AW2276" s="12" t="s">
        <v>37</v>
      </c>
      <c r="AX2276" s="12" t="s">
        <v>75</v>
      </c>
      <c r="AY2276" s="150" t="s">
        <v>172</v>
      </c>
    </row>
    <row r="2277" spans="2:65" s="13" customFormat="1">
      <c r="B2277" s="155"/>
      <c r="D2277" s="149" t="s">
        <v>182</v>
      </c>
      <c r="E2277" s="156" t="s">
        <v>19</v>
      </c>
      <c r="F2277" s="157" t="s">
        <v>2834</v>
      </c>
      <c r="H2277" s="158">
        <v>13.2</v>
      </c>
      <c r="I2277" s="159"/>
      <c r="L2277" s="155"/>
      <c r="M2277" s="160"/>
      <c r="U2277" s="161"/>
      <c r="AT2277" s="156" t="s">
        <v>182</v>
      </c>
      <c r="AU2277" s="156" t="s">
        <v>84</v>
      </c>
      <c r="AV2277" s="13" t="s">
        <v>84</v>
      </c>
      <c r="AW2277" s="13" t="s">
        <v>37</v>
      </c>
      <c r="AX2277" s="13" t="s">
        <v>75</v>
      </c>
      <c r="AY2277" s="156" t="s">
        <v>172</v>
      </c>
    </row>
    <row r="2278" spans="2:65" s="13" customFormat="1">
      <c r="B2278" s="155"/>
      <c r="D2278" s="149" t="s">
        <v>182</v>
      </c>
      <c r="E2278" s="156" t="s">
        <v>19</v>
      </c>
      <c r="F2278" s="157" t="s">
        <v>2835</v>
      </c>
      <c r="H2278" s="158">
        <v>23.07</v>
      </c>
      <c r="I2278" s="159"/>
      <c r="L2278" s="155"/>
      <c r="M2278" s="160"/>
      <c r="U2278" s="161"/>
      <c r="AT2278" s="156" t="s">
        <v>182</v>
      </c>
      <c r="AU2278" s="156" t="s">
        <v>84</v>
      </c>
      <c r="AV2278" s="13" t="s">
        <v>84</v>
      </c>
      <c r="AW2278" s="13" t="s">
        <v>37</v>
      </c>
      <c r="AX2278" s="13" t="s">
        <v>75</v>
      </c>
      <c r="AY2278" s="156" t="s">
        <v>172</v>
      </c>
    </row>
    <row r="2279" spans="2:65" s="13" customFormat="1">
      <c r="B2279" s="155"/>
      <c r="D2279" s="149" t="s">
        <v>182</v>
      </c>
      <c r="E2279" s="156" t="s">
        <v>19</v>
      </c>
      <c r="F2279" s="157" t="s">
        <v>2117</v>
      </c>
      <c r="H2279" s="158">
        <v>2.4</v>
      </c>
      <c r="I2279" s="159"/>
      <c r="L2279" s="155"/>
      <c r="M2279" s="160"/>
      <c r="U2279" s="161"/>
      <c r="AT2279" s="156" t="s">
        <v>182</v>
      </c>
      <c r="AU2279" s="156" t="s">
        <v>84</v>
      </c>
      <c r="AV2279" s="13" t="s">
        <v>84</v>
      </c>
      <c r="AW2279" s="13" t="s">
        <v>37</v>
      </c>
      <c r="AX2279" s="13" t="s">
        <v>75</v>
      </c>
      <c r="AY2279" s="156" t="s">
        <v>172</v>
      </c>
    </row>
    <row r="2280" spans="2:65" s="15" customFormat="1">
      <c r="B2280" s="169"/>
      <c r="D2280" s="149" t="s">
        <v>182</v>
      </c>
      <c r="E2280" s="170" t="s">
        <v>19</v>
      </c>
      <c r="F2280" s="171" t="s">
        <v>248</v>
      </c>
      <c r="H2280" s="172">
        <v>38.67</v>
      </c>
      <c r="I2280" s="173"/>
      <c r="L2280" s="169"/>
      <c r="M2280" s="174"/>
      <c r="U2280" s="175"/>
      <c r="AT2280" s="170" t="s">
        <v>182</v>
      </c>
      <c r="AU2280" s="170" t="s">
        <v>84</v>
      </c>
      <c r="AV2280" s="15" t="s">
        <v>92</v>
      </c>
      <c r="AW2280" s="15" t="s">
        <v>37</v>
      </c>
      <c r="AX2280" s="15" t="s">
        <v>75</v>
      </c>
      <c r="AY2280" s="170" t="s">
        <v>172</v>
      </c>
    </row>
    <row r="2281" spans="2:65" s="12" customFormat="1">
      <c r="B2281" s="148"/>
      <c r="D2281" s="149" t="s">
        <v>182</v>
      </c>
      <c r="E2281" s="150" t="s">
        <v>19</v>
      </c>
      <c r="F2281" s="151" t="s">
        <v>256</v>
      </c>
      <c r="H2281" s="150" t="s">
        <v>19</v>
      </c>
      <c r="I2281" s="152"/>
      <c r="L2281" s="148"/>
      <c r="M2281" s="153"/>
      <c r="U2281" s="154"/>
      <c r="AT2281" s="150" t="s">
        <v>182</v>
      </c>
      <c r="AU2281" s="150" t="s">
        <v>84</v>
      </c>
      <c r="AV2281" s="12" t="s">
        <v>82</v>
      </c>
      <c r="AW2281" s="12" t="s">
        <v>37</v>
      </c>
      <c r="AX2281" s="12" t="s">
        <v>75</v>
      </c>
      <c r="AY2281" s="150" t="s">
        <v>172</v>
      </c>
    </row>
    <row r="2282" spans="2:65" s="13" customFormat="1">
      <c r="B2282" s="155"/>
      <c r="D2282" s="149" t="s">
        <v>182</v>
      </c>
      <c r="E2282" s="156" t="s">
        <v>19</v>
      </c>
      <c r="F2282" s="157" t="s">
        <v>2836</v>
      </c>
      <c r="H2282" s="158">
        <v>13.9</v>
      </c>
      <c r="I2282" s="159"/>
      <c r="L2282" s="155"/>
      <c r="M2282" s="160"/>
      <c r="U2282" s="161"/>
      <c r="AT2282" s="156" t="s">
        <v>182</v>
      </c>
      <c r="AU2282" s="156" t="s">
        <v>84</v>
      </c>
      <c r="AV2282" s="13" t="s">
        <v>84</v>
      </c>
      <c r="AW2282" s="13" t="s">
        <v>37</v>
      </c>
      <c r="AX2282" s="13" t="s">
        <v>75</v>
      </c>
      <c r="AY2282" s="156" t="s">
        <v>172</v>
      </c>
    </row>
    <row r="2283" spans="2:65" s="13" customFormat="1">
      <c r="B2283" s="155"/>
      <c r="D2283" s="149" t="s">
        <v>182</v>
      </c>
      <c r="E2283" s="156" t="s">
        <v>19</v>
      </c>
      <c r="F2283" s="157" t="s">
        <v>2837</v>
      </c>
      <c r="H2283" s="158">
        <v>23.45</v>
      </c>
      <c r="I2283" s="159"/>
      <c r="L2283" s="155"/>
      <c r="M2283" s="160"/>
      <c r="U2283" s="161"/>
      <c r="AT2283" s="156" t="s">
        <v>182</v>
      </c>
      <c r="AU2283" s="156" t="s">
        <v>84</v>
      </c>
      <c r="AV2283" s="13" t="s">
        <v>84</v>
      </c>
      <c r="AW2283" s="13" t="s">
        <v>37</v>
      </c>
      <c r="AX2283" s="13" t="s">
        <v>75</v>
      </c>
      <c r="AY2283" s="156" t="s">
        <v>172</v>
      </c>
    </row>
    <row r="2284" spans="2:65" s="13" customFormat="1">
      <c r="B2284" s="155"/>
      <c r="D2284" s="149" t="s">
        <v>182</v>
      </c>
      <c r="E2284" s="156" t="s">
        <v>19</v>
      </c>
      <c r="F2284" s="157" t="s">
        <v>2838</v>
      </c>
      <c r="H2284" s="158">
        <v>10</v>
      </c>
      <c r="I2284" s="159"/>
      <c r="L2284" s="155"/>
      <c r="M2284" s="160"/>
      <c r="U2284" s="161"/>
      <c r="AT2284" s="156" t="s">
        <v>182</v>
      </c>
      <c r="AU2284" s="156" t="s">
        <v>84</v>
      </c>
      <c r="AV2284" s="13" t="s">
        <v>84</v>
      </c>
      <c r="AW2284" s="13" t="s">
        <v>37</v>
      </c>
      <c r="AX2284" s="13" t="s">
        <v>75</v>
      </c>
      <c r="AY2284" s="156" t="s">
        <v>172</v>
      </c>
    </row>
    <row r="2285" spans="2:65" s="13" customFormat="1">
      <c r="B2285" s="155"/>
      <c r="D2285" s="149" t="s">
        <v>182</v>
      </c>
      <c r="E2285" s="156" t="s">
        <v>19</v>
      </c>
      <c r="F2285" s="157" t="s">
        <v>2839</v>
      </c>
      <c r="H2285" s="158">
        <v>3.75</v>
      </c>
      <c r="I2285" s="159"/>
      <c r="L2285" s="155"/>
      <c r="M2285" s="160"/>
      <c r="U2285" s="161"/>
      <c r="AT2285" s="156" t="s">
        <v>182</v>
      </c>
      <c r="AU2285" s="156" t="s">
        <v>84</v>
      </c>
      <c r="AV2285" s="13" t="s">
        <v>84</v>
      </c>
      <c r="AW2285" s="13" t="s">
        <v>37</v>
      </c>
      <c r="AX2285" s="13" t="s">
        <v>75</v>
      </c>
      <c r="AY2285" s="156" t="s">
        <v>172</v>
      </c>
    </row>
    <row r="2286" spans="2:65" s="15" customFormat="1">
      <c r="B2286" s="169"/>
      <c r="D2286" s="149" t="s">
        <v>182</v>
      </c>
      <c r="E2286" s="170" t="s">
        <v>19</v>
      </c>
      <c r="F2286" s="171" t="s">
        <v>248</v>
      </c>
      <c r="H2286" s="172">
        <v>51.1</v>
      </c>
      <c r="I2286" s="173"/>
      <c r="L2286" s="169"/>
      <c r="M2286" s="174"/>
      <c r="U2286" s="175"/>
      <c r="AT2286" s="170" t="s">
        <v>182</v>
      </c>
      <c r="AU2286" s="170" t="s">
        <v>84</v>
      </c>
      <c r="AV2286" s="15" t="s">
        <v>92</v>
      </c>
      <c r="AW2286" s="15" t="s">
        <v>37</v>
      </c>
      <c r="AX2286" s="15" t="s">
        <v>75</v>
      </c>
      <c r="AY2286" s="170" t="s">
        <v>172</v>
      </c>
    </row>
    <row r="2287" spans="2:65" s="14" customFormat="1">
      <c r="B2287" s="162"/>
      <c r="D2287" s="149" t="s">
        <v>182</v>
      </c>
      <c r="E2287" s="163" t="s">
        <v>19</v>
      </c>
      <c r="F2287" s="164" t="s">
        <v>185</v>
      </c>
      <c r="H2287" s="165">
        <v>162.52000000000001</v>
      </c>
      <c r="I2287" s="166"/>
      <c r="L2287" s="162"/>
      <c r="M2287" s="167"/>
      <c r="U2287" s="168"/>
      <c r="AT2287" s="163" t="s">
        <v>182</v>
      </c>
      <c r="AU2287" s="163" t="s">
        <v>84</v>
      </c>
      <c r="AV2287" s="14" t="s">
        <v>179</v>
      </c>
      <c r="AW2287" s="14" t="s">
        <v>37</v>
      </c>
      <c r="AX2287" s="14" t="s">
        <v>82</v>
      </c>
      <c r="AY2287" s="163" t="s">
        <v>172</v>
      </c>
    </row>
    <row r="2288" spans="2:65" s="1" customFormat="1" ht="24.2" customHeight="1">
      <c r="B2288" s="33"/>
      <c r="C2288" s="131" t="s">
        <v>2840</v>
      </c>
      <c r="D2288" s="131" t="s">
        <v>174</v>
      </c>
      <c r="E2288" s="132" t="s">
        <v>2841</v>
      </c>
      <c r="F2288" s="133" t="s">
        <v>2842</v>
      </c>
      <c r="G2288" s="134" t="s">
        <v>225</v>
      </c>
      <c r="H2288" s="135">
        <v>13.862</v>
      </c>
      <c r="I2288" s="136"/>
      <c r="J2288" s="137">
        <f>ROUND(I2288*H2288,2)</f>
        <v>0</v>
      </c>
      <c r="K2288" s="133" t="s">
        <v>178</v>
      </c>
      <c r="L2288" s="33"/>
      <c r="M2288" s="138" t="s">
        <v>19</v>
      </c>
      <c r="N2288" s="139" t="s">
        <v>46</v>
      </c>
      <c r="P2288" s="140">
        <f>O2288*H2288</f>
        <v>0</v>
      </c>
      <c r="Q2288" s="140">
        <v>0</v>
      </c>
      <c r="R2288" s="140">
        <f>Q2288*H2288</f>
        <v>0</v>
      </c>
      <c r="S2288" s="140">
        <v>0</v>
      </c>
      <c r="T2288" s="140">
        <f>S2288*H2288</f>
        <v>0</v>
      </c>
      <c r="U2288" s="141" t="s">
        <v>19</v>
      </c>
      <c r="AR2288" s="142" t="s">
        <v>220</v>
      </c>
      <c r="AT2288" s="142" t="s">
        <v>174</v>
      </c>
      <c r="AU2288" s="142" t="s">
        <v>84</v>
      </c>
      <c r="AY2288" s="18" t="s">
        <v>172</v>
      </c>
      <c r="BE2288" s="143">
        <f>IF(N2288="základní",J2288,0)</f>
        <v>0</v>
      </c>
      <c r="BF2288" s="143">
        <f>IF(N2288="snížená",J2288,0)</f>
        <v>0</v>
      </c>
      <c r="BG2288" s="143">
        <f>IF(N2288="zákl. přenesená",J2288,0)</f>
        <v>0</v>
      </c>
      <c r="BH2288" s="143">
        <f>IF(N2288="sníž. přenesená",J2288,0)</f>
        <v>0</v>
      </c>
      <c r="BI2288" s="143">
        <f>IF(N2288="nulová",J2288,0)</f>
        <v>0</v>
      </c>
      <c r="BJ2288" s="18" t="s">
        <v>82</v>
      </c>
      <c r="BK2288" s="143">
        <f>ROUND(I2288*H2288,2)</f>
        <v>0</v>
      </c>
      <c r="BL2288" s="18" t="s">
        <v>220</v>
      </c>
      <c r="BM2288" s="142" t="s">
        <v>2843</v>
      </c>
    </row>
    <row r="2289" spans="2:65" s="1" customFormat="1">
      <c r="B2289" s="33"/>
      <c r="D2289" s="144" t="s">
        <v>180</v>
      </c>
      <c r="F2289" s="145" t="s">
        <v>2844</v>
      </c>
      <c r="I2289" s="146"/>
      <c r="L2289" s="33"/>
      <c r="M2289" s="147"/>
      <c r="U2289" s="54"/>
      <c r="AT2289" s="18" t="s">
        <v>180</v>
      </c>
      <c r="AU2289" s="18" t="s">
        <v>84</v>
      </c>
    </row>
    <row r="2290" spans="2:65" s="11" customFormat="1" ht="22.9" customHeight="1">
      <c r="B2290" s="119"/>
      <c r="D2290" s="120" t="s">
        <v>74</v>
      </c>
      <c r="E2290" s="129" t="s">
        <v>2845</v>
      </c>
      <c r="F2290" s="129" t="s">
        <v>2846</v>
      </c>
      <c r="I2290" s="122"/>
      <c r="J2290" s="130">
        <f>BK2290</f>
        <v>0</v>
      </c>
      <c r="L2290" s="119"/>
      <c r="M2290" s="124"/>
      <c r="P2290" s="125">
        <f>SUM(P2291:P2305)</f>
        <v>0</v>
      </c>
      <c r="R2290" s="125">
        <f>SUM(R2291:R2305)</f>
        <v>0</v>
      </c>
      <c r="T2290" s="125">
        <f>SUM(T2291:T2305)</f>
        <v>0</v>
      </c>
      <c r="U2290" s="126"/>
      <c r="AR2290" s="120" t="s">
        <v>84</v>
      </c>
      <c r="AT2290" s="127" t="s">
        <v>74</v>
      </c>
      <c r="AU2290" s="127" t="s">
        <v>82</v>
      </c>
      <c r="AY2290" s="120" t="s">
        <v>172</v>
      </c>
      <c r="BK2290" s="128">
        <f>SUM(BK2291:BK2305)</f>
        <v>0</v>
      </c>
    </row>
    <row r="2291" spans="2:65" s="1" customFormat="1" ht="24.2" customHeight="1">
      <c r="B2291" s="33"/>
      <c r="C2291" s="131" t="s">
        <v>1839</v>
      </c>
      <c r="D2291" s="131" t="s">
        <v>174</v>
      </c>
      <c r="E2291" s="132" t="s">
        <v>2847</v>
      </c>
      <c r="F2291" s="133" t="s">
        <v>2848</v>
      </c>
      <c r="G2291" s="134" t="s">
        <v>177</v>
      </c>
      <c r="H2291" s="135">
        <v>1463.24</v>
      </c>
      <c r="I2291" s="136"/>
      <c r="J2291" s="137">
        <f>ROUND(I2291*H2291,2)</f>
        <v>0</v>
      </c>
      <c r="K2291" s="133" t="s">
        <v>178</v>
      </c>
      <c r="L2291" s="33"/>
      <c r="M2291" s="138" t="s">
        <v>19</v>
      </c>
      <c r="N2291" s="139" t="s">
        <v>46</v>
      </c>
      <c r="P2291" s="140">
        <f>O2291*H2291</f>
        <v>0</v>
      </c>
      <c r="Q2291" s="140">
        <v>0</v>
      </c>
      <c r="R2291" s="140">
        <f>Q2291*H2291</f>
        <v>0</v>
      </c>
      <c r="S2291" s="140">
        <v>0</v>
      </c>
      <c r="T2291" s="140">
        <f>S2291*H2291</f>
        <v>0</v>
      </c>
      <c r="U2291" s="141" t="s">
        <v>19</v>
      </c>
      <c r="AR2291" s="142" t="s">
        <v>220</v>
      </c>
      <c r="AT2291" s="142" t="s">
        <v>174</v>
      </c>
      <c r="AU2291" s="142" t="s">
        <v>84</v>
      </c>
      <c r="AY2291" s="18" t="s">
        <v>172</v>
      </c>
      <c r="BE2291" s="143">
        <f>IF(N2291="základní",J2291,0)</f>
        <v>0</v>
      </c>
      <c r="BF2291" s="143">
        <f>IF(N2291="snížená",J2291,0)</f>
        <v>0</v>
      </c>
      <c r="BG2291" s="143">
        <f>IF(N2291="zákl. přenesená",J2291,0)</f>
        <v>0</v>
      </c>
      <c r="BH2291" s="143">
        <f>IF(N2291="sníž. přenesená",J2291,0)</f>
        <v>0</v>
      </c>
      <c r="BI2291" s="143">
        <f>IF(N2291="nulová",J2291,0)</f>
        <v>0</v>
      </c>
      <c r="BJ2291" s="18" t="s">
        <v>82</v>
      </c>
      <c r="BK2291" s="143">
        <f>ROUND(I2291*H2291,2)</f>
        <v>0</v>
      </c>
      <c r="BL2291" s="18" t="s">
        <v>220</v>
      </c>
      <c r="BM2291" s="142" t="s">
        <v>2849</v>
      </c>
    </row>
    <row r="2292" spans="2:65" s="1" customFormat="1">
      <c r="B2292" s="33"/>
      <c r="D2292" s="144" t="s">
        <v>180</v>
      </c>
      <c r="F2292" s="145" t="s">
        <v>2850</v>
      </c>
      <c r="I2292" s="146"/>
      <c r="L2292" s="33"/>
      <c r="M2292" s="147"/>
      <c r="U2292" s="54"/>
      <c r="AT2292" s="18" t="s">
        <v>180</v>
      </c>
      <c r="AU2292" s="18" t="s">
        <v>84</v>
      </c>
    </row>
    <row r="2293" spans="2:65" s="12" customFormat="1">
      <c r="B2293" s="148"/>
      <c r="D2293" s="149" t="s">
        <v>182</v>
      </c>
      <c r="E2293" s="150" t="s">
        <v>19</v>
      </c>
      <c r="F2293" s="151" t="s">
        <v>1483</v>
      </c>
      <c r="H2293" s="150" t="s">
        <v>19</v>
      </c>
      <c r="I2293" s="152"/>
      <c r="L2293" s="148"/>
      <c r="M2293" s="153"/>
      <c r="U2293" s="154"/>
      <c r="AT2293" s="150" t="s">
        <v>182</v>
      </c>
      <c r="AU2293" s="150" t="s">
        <v>84</v>
      </c>
      <c r="AV2293" s="12" t="s">
        <v>82</v>
      </c>
      <c r="AW2293" s="12" t="s">
        <v>37</v>
      </c>
      <c r="AX2293" s="12" t="s">
        <v>75</v>
      </c>
      <c r="AY2293" s="150" t="s">
        <v>172</v>
      </c>
    </row>
    <row r="2294" spans="2:65" s="12" customFormat="1">
      <c r="B2294" s="148"/>
      <c r="D2294" s="149" t="s">
        <v>182</v>
      </c>
      <c r="E2294" s="150" t="s">
        <v>19</v>
      </c>
      <c r="F2294" s="151" t="s">
        <v>2851</v>
      </c>
      <c r="H2294" s="150" t="s">
        <v>19</v>
      </c>
      <c r="I2294" s="152"/>
      <c r="L2294" s="148"/>
      <c r="M2294" s="153"/>
      <c r="U2294" s="154"/>
      <c r="AT2294" s="150" t="s">
        <v>182</v>
      </c>
      <c r="AU2294" s="150" t="s">
        <v>84</v>
      </c>
      <c r="AV2294" s="12" t="s">
        <v>82</v>
      </c>
      <c r="AW2294" s="12" t="s">
        <v>37</v>
      </c>
      <c r="AX2294" s="12" t="s">
        <v>75</v>
      </c>
      <c r="AY2294" s="150" t="s">
        <v>172</v>
      </c>
    </row>
    <row r="2295" spans="2:65" s="12" customFormat="1">
      <c r="B2295" s="148"/>
      <c r="D2295" s="149" t="s">
        <v>182</v>
      </c>
      <c r="E2295" s="150" t="s">
        <v>19</v>
      </c>
      <c r="F2295" s="151" t="s">
        <v>1214</v>
      </c>
      <c r="H2295" s="150" t="s">
        <v>19</v>
      </c>
      <c r="I2295" s="152"/>
      <c r="L2295" s="148"/>
      <c r="M2295" s="153"/>
      <c r="U2295" s="154"/>
      <c r="AT2295" s="150" t="s">
        <v>182</v>
      </c>
      <c r="AU2295" s="150" t="s">
        <v>84</v>
      </c>
      <c r="AV2295" s="12" t="s">
        <v>82</v>
      </c>
      <c r="AW2295" s="12" t="s">
        <v>37</v>
      </c>
      <c r="AX2295" s="12" t="s">
        <v>75</v>
      </c>
      <c r="AY2295" s="150" t="s">
        <v>172</v>
      </c>
    </row>
    <row r="2296" spans="2:65" s="13" customFormat="1">
      <c r="B2296" s="155"/>
      <c r="D2296" s="149" t="s">
        <v>182</v>
      </c>
      <c r="E2296" s="156" t="s">
        <v>19</v>
      </c>
      <c r="F2296" s="157" t="s">
        <v>2852</v>
      </c>
      <c r="H2296" s="158">
        <v>105.4</v>
      </c>
      <c r="I2296" s="159"/>
      <c r="L2296" s="155"/>
      <c r="M2296" s="160"/>
      <c r="U2296" s="161"/>
      <c r="AT2296" s="156" t="s">
        <v>182</v>
      </c>
      <c r="AU2296" s="156" t="s">
        <v>84</v>
      </c>
      <c r="AV2296" s="13" t="s">
        <v>84</v>
      </c>
      <c r="AW2296" s="13" t="s">
        <v>37</v>
      </c>
      <c r="AX2296" s="13" t="s">
        <v>75</v>
      </c>
      <c r="AY2296" s="156" t="s">
        <v>172</v>
      </c>
    </row>
    <row r="2297" spans="2:65" s="15" customFormat="1">
      <c r="B2297" s="169"/>
      <c r="D2297" s="149" t="s">
        <v>182</v>
      </c>
      <c r="E2297" s="170" t="s">
        <v>19</v>
      </c>
      <c r="F2297" s="171" t="s">
        <v>248</v>
      </c>
      <c r="H2297" s="172">
        <v>105.4</v>
      </c>
      <c r="I2297" s="173"/>
      <c r="L2297" s="169"/>
      <c r="M2297" s="174"/>
      <c r="U2297" s="175"/>
      <c r="AT2297" s="170" t="s">
        <v>182</v>
      </c>
      <c r="AU2297" s="170" t="s">
        <v>84</v>
      </c>
      <c r="AV2297" s="15" t="s">
        <v>92</v>
      </c>
      <c r="AW2297" s="15" t="s">
        <v>37</v>
      </c>
      <c r="AX2297" s="15" t="s">
        <v>75</v>
      </c>
      <c r="AY2297" s="170" t="s">
        <v>172</v>
      </c>
    </row>
    <row r="2298" spans="2:65" s="12" customFormat="1">
      <c r="B2298" s="148"/>
      <c r="D2298" s="149" t="s">
        <v>182</v>
      </c>
      <c r="E2298" s="150" t="s">
        <v>19</v>
      </c>
      <c r="F2298" s="151" t="s">
        <v>2853</v>
      </c>
      <c r="H2298" s="150" t="s">
        <v>19</v>
      </c>
      <c r="I2298" s="152"/>
      <c r="L2298" s="148"/>
      <c r="M2298" s="153"/>
      <c r="U2298" s="154"/>
      <c r="AT2298" s="150" t="s">
        <v>182</v>
      </c>
      <c r="AU2298" s="150" t="s">
        <v>84</v>
      </c>
      <c r="AV2298" s="12" t="s">
        <v>82</v>
      </c>
      <c r="AW2298" s="12" t="s">
        <v>37</v>
      </c>
      <c r="AX2298" s="12" t="s">
        <v>75</v>
      </c>
      <c r="AY2298" s="150" t="s">
        <v>172</v>
      </c>
    </row>
    <row r="2299" spans="2:65" s="13" customFormat="1">
      <c r="B2299" s="155"/>
      <c r="D2299" s="149" t="s">
        <v>182</v>
      </c>
      <c r="E2299" s="156" t="s">
        <v>19</v>
      </c>
      <c r="F2299" s="157" t="s">
        <v>2854</v>
      </c>
      <c r="H2299" s="158">
        <v>1149.23</v>
      </c>
      <c r="I2299" s="159"/>
      <c r="L2299" s="155"/>
      <c r="M2299" s="160"/>
      <c r="U2299" s="161"/>
      <c r="AT2299" s="156" t="s">
        <v>182</v>
      </c>
      <c r="AU2299" s="156" t="s">
        <v>84</v>
      </c>
      <c r="AV2299" s="13" t="s">
        <v>84</v>
      </c>
      <c r="AW2299" s="13" t="s">
        <v>37</v>
      </c>
      <c r="AX2299" s="13" t="s">
        <v>75</v>
      </c>
      <c r="AY2299" s="156" t="s">
        <v>172</v>
      </c>
    </row>
    <row r="2300" spans="2:65" s="13" customFormat="1">
      <c r="B2300" s="155"/>
      <c r="D2300" s="149" t="s">
        <v>182</v>
      </c>
      <c r="E2300" s="156" t="s">
        <v>19</v>
      </c>
      <c r="F2300" s="157" t="s">
        <v>2855</v>
      </c>
      <c r="H2300" s="158">
        <v>205.71</v>
      </c>
      <c r="I2300" s="159"/>
      <c r="L2300" s="155"/>
      <c r="M2300" s="160"/>
      <c r="U2300" s="161"/>
      <c r="AT2300" s="156" t="s">
        <v>182</v>
      </c>
      <c r="AU2300" s="156" t="s">
        <v>84</v>
      </c>
      <c r="AV2300" s="13" t="s">
        <v>84</v>
      </c>
      <c r="AW2300" s="13" t="s">
        <v>37</v>
      </c>
      <c r="AX2300" s="13" t="s">
        <v>75</v>
      </c>
      <c r="AY2300" s="156" t="s">
        <v>172</v>
      </c>
    </row>
    <row r="2301" spans="2:65" s="15" customFormat="1">
      <c r="B2301" s="169"/>
      <c r="D2301" s="149" t="s">
        <v>182</v>
      </c>
      <c r="E2301" s="170" t="s">
        <v>19</v>
      </c>
      <c r="F2301" s="171" t="s">
        <v>248</v>
      </c>
      <c r="H2301" s="172">
        <v>1354.94</v>
      </c>
      <c r="I2301" s="173"/>
      <c r="L2301" s="169"/>
      <c r="M2301" s="174"/>
      <c r="U2301" s="175"/>
      <c r="AT2301" s="170" t="s">
        <v>182</v>
      </c>
      <c r="AU2301" s="170" t="s">
        <v>84</v>
      </c>
      <c r="AV2301" s="15" t="s">
        <v>92</v>
      </c>
      <c r="AW2301" s="15" t="s">
        <v>37</v>
      </c>
      <c r="AX2301" s="15" t="s">
        <v>75</v>
      </c>
      <c r="AY2301" s="170" t="s">
        <v>172</v>
      </c>
    </row>
    <row r="2302" spans="2:65" s="12" customFormat="1">
      <c r="B2302" s="148"/>
      <c r="D2302" s="149" t="s">
        <v>182</v>
      </c>
      <c r="E2302" s="150" t="s">
        <v>19</v>
      </c>
      <c r="F2302" s="151" t="s">
        <v>2856</v>
      </c>
      <c r="H2302" s="150" t="s">
        <v>19</v>
      </c>
      <c r="I2302" s="152"/>
      <c r="L2302" s="148"/>
      <c r="M2302" s="153"/>
      <c r="U2302" s="154"/>
      <c r="AT2302" s="150" t="s">
        <v>182</v>
      </c>
      <c r="AU2302" s="150" t="s">
        <v>84</v>
      </c>
      <c r="AV2302" s="12" t="s">
        <v>82</v>
      </c>
      <c r="AW2302" s="12" t="s">
        <v>37</v>
      </c>
      <c r="AX2302" s="12" t="s">
        <v>75</v>
      </c>
      <c r="AY2302" s="150" t="s">
        <v>172</v>
      </c>
    </row>
    <row r="2303" spans="2:65" s="13" customFormat="1">
      <c r="B2303" s="155"/>
      <c r="D2303" s="149" t="s">
        <v>182</v>
      </c>
      <c r="E2303" s="156" t="s">
        <v>19</v>
      </c>
      <c r="F2303" s="157" t="s">
        <v>1697</v>
      </c>
      <c r="H2303" s="158">
        <v>2.9</v>
      </c>
      <c r="I2303" s="159"/>
      <c r="L2303" s="155"/>
      <c r="M2303" s="160"/>
      <c r="U2303" s="161"/>
      <c r="AT2303" s="156" t="s">
        <v>182</v>
      </c>
      <c r="AU2303" s="156" t="s">
        <v>84</v>
      </c>
      <c r="AV2303" s="13" t="s">
        <v>84</v>
      </c>
      <c r="AW2303" s="13" t="s">
        <v>37</v>
      </c>
      <c r="AX2303" s="13" t="s">
        <v>75</v>
      </c>
      <c r="AY2303" s="156" t="s">
        <v>172</v>
      </c>
    </row>
    <row r="2304" spans="2:65" s="15" customFormat="1">
      <c r="B2304" s="169"/>
      <c r="D2304" s="149" t="s">
        <v>182</v>
      </c>
      <c r="E2304" s="170" t="s">
        <v>19</v>
      </c>
      <c r="F2304" s="171" t="s">
        <v>248</v>
      </c>
      <c r="H2304" s="172">
        <v>2.9</v>
      </c>
      <c r="I2304" s="173"/>
      <c r="L2304" s="169"/>
      <c r="M2304" s="174"/>
      <c r="U2304" s="175"/>
      <c r="AT2304" s="170" t="s">
        <v>182</v>
      </c>
      <c r="AU2304" s="170" t="s">
        <v>84</v>
      </c>
      <c r="AV2304" s="15" t="s">
        <v>92</v>
      </c>
      <c r="AW2304" s="15" t="s">
        <v>37</v>
      </c>
      <c r="AX2304" s="15" t="s">
        <v>75</v>
      </c>
      <c r="AY2304" s="170" t="s">
        <v>172</v>
      </c>
    </row>
    <row r="2305" spans="2:65" s="14" customFormat="1">
      <c r="B2305" s="162"/>
      <c r="D2305" s="149" t="s">
        <v>182</v>
      </c>
      <c r="E2305" s="163" t="s">
        <v>19</v>
      </c>
      <c r="F2305" s="164" t="s">
        <v>185</v>
      </c>
      <c r="H2305" s="165">
        <v>1463.24</v>
      </c>
      <c r="I2305" s="166"/>
      <c r="L2305" s="162"/>
      <c r="M2305" s="167"/>
      <c r="U2305" s="168"/>
      <c r="AT2305" s="163" t="s">
        <v>182</v>
      </c>
      <c r="AU2305" s="163" t="s">
        <v>84</v>
      </c>
      <c r="AV2305" s="14" t="s">
        <v>179</v>
      </c>
      <c r="AW2305" s="14" t="s">
        <v>37</v>
      </c>
      <c r="AX2305" s="14" t="s">
        <v>82</v>
      </c>
      <c r="AY2305" s="163" t="s">
        <v>172</v>
      </c>
    </row>
    <row r="2306" spans="2:65" s="11" customFormat="1" ht="22.9" customHeight="1">
      <c r="B2306" s="119"/>
      <c r="D2306" s="120" t="s">
        <v>74</v>
      </c>
      <c r="E2306" s="129" t="s">
        <v>2857</v>
      </c>
      <c r="F2306" s="129" t="s">
        <v>2858</v>
      </c>
      <c r="I2306" s="122"/>
      <c r="J2306" s="130">
        <f>BK2306</f>
        <v>0</v>
      </c>
      <c r="L2306" s="119"/>
      <c r="M2306" s="124"/>
      <c r="P2306" s="125">
        <f>SUM(P2307:P2322)</f>
        <v>0</v>
      </c>
      <c r="R2306" s="125">
        <f>SUM(R2307:R2322)</f>
        <v>0</v>
      </c>
      <c r="T2306" s="125">
        <f>SUM(T2307:T2322)</f>
        <v>0</v>
      </c>
      <c r="U2306" s="126"/>
      <c r="AR2306" s="120" t="s">
        <v>84</v>
      </c>
      <c r="AT2306" s="127" t="s">
        <v>74</v>
      </c>
      <c r="AU2306" s="127" t="s">
        <v>82</v>
      </c>
      <c r="AY2306" s="120" t="s">
        <v>172</v>
      </c>
      <c r="BK2306" s="128">
        <f>SUM(BK2307:BK2322)</f>
        <v>0</v>
      </c>
    </row>
    <row r="2307" spans="2:65" s="1" customFormat="1" ht="21.75" customHeight="1">
      <c r="B2307" s="33"/>
      <c r="C2307" s="131" t="s">
        <v>2859</v>
      </c>
      <c r="D2307" s="131" t="s">
        <v>174</v>
      </c>
      <c r="E2307" s="132" t="s">
        <v>2860</v>
      </c>
      <c r="F2307" s="133" t="s">
        <v>2861</v>
      </c>
      <c r="G2307" s="134" t="s">
        <v>177</v>
      </c>
      <c r="H2307" s="135">
        <v>4067.1170000000002</v>
      </c>
      <c r="I2307" s="136"/>
      <c r="J2307" s="137">
        <f>ROUND(I2307*H2307,2)</f>
        <v>0</v>
      </c>
      <c r="K2307" s="133" t="s">
        <v>178</v>
      </c>
      <c r="L2307" s="33"/>
      <c r="M2307" s="138" t="s">
        <v>19</v>
      </c>
      <c r="N2307" s="139" t="s">
        <v>46</v>
      </c>
      <c r="P2307" s="140">
        <f>O2307*H2307</f>
        <v>0</v>
      </c>
      <c r="Q2307" s="140">
        <v>0</v>
      </c>
      <c r="R2307" s="140">
        <f>Q2307*H2307</f>
        <v>0</v>
      </c>
      <c r="S2307" s="140">
        <v>0</v>
      </c>
      <c r="T2307" s="140">
        <f>S2307*H2307</f>
        <v>0</v>
      </c>
      <c r="U2307" s="141" t="s">
        <v>19</v>
      </c>
      <c r="AR2307" s="142" t="s">
        <v>220</v>
      </c>
      <c r="AT2307" s="142" t="s">
        <v>174</v>
      </c>
      <c r="AU2307" s="142" t="s">
        <v>84</v>
      </c>
      <c r="AY2307" s="18" t="s">
        <v>172</v>
      </c>
      <c r="BE2307" s="143">
        <f>IF(N2307="základní",J2307,0)</f>
        <v>0</v>
      </c>
      <c r="BF2307" s="143">
        <f>IF(N2307="snížená",J2307,0)</f>
        <v>0</v>
      </c>
      <c r="BG2307" s="143">
        <f>IF(N2307="zákl. přenesená",J2307,0)</f>
        <v>0</v>
      </c>
      <c r="BH2307" s="143">
        <f>IF(N2307="sníž. přenesená",J2307,0)</f>
        <v>0</v>
      </c>
      <c r="BI2307" s="143">
        <f>IF(N2307="nulová",J2307,0)</f>
        <v>0</v>
      </c>
      <c r="BJ2307" s="18" t="s">
        <v>82</v>
      </c>
      <c r="BK2307" s="143">
        <f>ROUND(I2307*H2307,2)</f>
        <v>0</v>
      </c>
      <c r="BL2307" s="18" t="s">
        <v>220</v>
      </c>
      <c r="BM2307" s="142" t="s">
        <v>2862</v>
      </c>
    </row>
    <row r="2308" spans="2:65" s="1" customFormat="1">
      <c r="B2308" s="33"/>
      <c r="D2308" s="144" t="s">
        <v>180</v>
      </c>
      <c r="F2308" s="145" t="s">
        <v>2863</v>
      </c>
      <c r="I2308" s="146"/>
      <c r="L2308" s="33"/>
      <c r="M2308" s="147"/>
      <c r="U2308" s="54"/>
      <c r="AT2308" s="18" t="s">
        <v>180</v>
      </c>
      <c r="AU2308" s="18" t="s">
        <v>84</v>
      </c>
    </row>
    <row r="2309" spans="2:65" s="12" customFormat="1">
      <c r="B2309" s="148"/>
      <c r="D2309" s="149" t="s">
        <v>182</v>
      </c>
      <c r="E2309" s="150" t="s">
        <v>19</v>
      </c>
      <c r="F2309" s="151" t="s">
        <v>1483</v>
      </c>
      <c r="H2309" s="150" t="s">
        <v>19</v>
      </c>
      <c r="I2309" s="152"/>
      <c r="L2309" s="148"/>
      <c r="M2309" s="153"/>
      <c r="U2309" s="154"/>
      <c r="AT2309" s="150" t="s">
        <v>182</v>
      </c>
      <c r="AU2309" s="150" t="s">
        <v>84</v>
      </c>
      <c r="AV2309" s="12" t="s">
        <v>82</v>
      </c>
      <c r="AW2309" s="12" t="s">
        <v>37</v>
      </c>
      <c r="AX2309" s="12" t="s">
        <v>75</v>
      </c>
      <c r="AY2309" s="150" t="s">
        <v>172</v>
      </c>
    </row>
    <row r="2310" spans="2:65" s="12" customFormat="1">
      <c r="B2310" s="148"/>
      <c r="D2310" s="149" t="s">
        <v>182</v>
      </c>
      <c r="E2310" s="150" t="s">
        <v>19</v>
      </c>
      <c r="F2310" s="151" t="s">
        <v>1214</v>
      </c>
      <c r="H2310" s="150" t="s">
        <v>19</v>
      </c>
      <c r="I2310" s="152"/>
      <c r="L2310" s="148"/>
      <c r="M2310" s="153"/>
      <c r="U2310" s="154"/>
      <c r="AT2310" s="150" t="s">
        <v>182</v>
      </c>
      <c r="AU2310" s="150" t="s">
        <v>84</v>
      </c>
      <c r="AV2310" s="12" t="s">
        <v>82</v>
      </c>
      <c r="AW2310" s="12" t="s">
        <v>37</v>
      </c>
      <c r="AX2310" s="12" t="s">
        <v>75</v>
      </c>
      <c r="AY2310" s="150" t="s">
        <v>172</v>
      </c>
    </row>
    <row r="2311" spans="2:65" s="13" customFormat="1">
      <c r="B2311" s="155"/>
      <c r="D2311" s="149" t="s">
        <v>182</v>
      </c>
      <c r="E2311" s="156" t="s">
        <v>19</v>
      </c>
      <c r="F2311" s="157" t="s">
        <v>2864</v>
      </c>
      <c r="H2311" s="158">
        <v>2702.2130000000002</v>
      </c>
      <c r="I2311" s="159"/>
      <c r="L2311" s="155"/>
      <c r="M2311" s="160"/>
      <c r="U2311" s="161"/>
      <c r="AT2311" s="156" t="s">
        <v>182</v>
      </c>
      <c r="AU2311" s="156" t="s">
        <v>84</v>
      </c>
      <c r="AV2311" s="13" t="s">
        <v>84</v>
      </c>
      <c r="AW2311" s="13" t="s">
        <v>37</v>
      </c>
      <c r="AX2311" s="13" t="s">
        <v>75</v>
      </c>
      <c r="AY2311" s="156" t="s">
        <v>172</v>
      </c>
    </row>
    <row r="2312" spans="2:65" s="13" customFormat="1">
      <c r="B2312" s="155"/>
      <c r="D2312" s="149" t="s">
        <v>182</v>
      </c>
      <c r="E2312" s="156" t="s">
        <v>19</v>
      </c>
      <c r="F2312" s="157" t="s">
        <v>993</v>
      </c>
      <c r="H2312" s="158">
        <v>36.18</v>
      </c>
      <c r="I2312" s="159"/>
      <c r="L2312" s="155"/>
      <c r="M2312" s="160"/>
      <c r="U2312" s="161"/>
      <c r="AT2312" s="156" t="s">
        <v>182</v>
      </c>
      <c r="AU2312" s="156" t="s">
        <v>84</v>
      </c>
      <c r="AV2312" s="13" t="s">
        <v>84</v>
      </c>
      <c r="AW2312" s="13" t="s">
        <v>37</v>
      </c>
      <c r="AX2312" s="13" t="s">
        <v>75</v>
      </c>
      <c r="AY2312" s="156" t="s">
        <v>172</v>
      </c>
    </row>
    <row r="2313" spans="2:65" s="13" customFormat="1">
      <c r="B2313" s="155"/>
      <c r="D2313" s="149" t="s">
        <v>182</v>
      </c>
      <c r="E2313" s="156" t="s">
        <v>19</v>
      </c>
      <c r="F2313" s="157" t="s">
        <v>2865</v>
      </c>
      <c r="H2313" s="158">
        <v>707.73299999999995</v>
      </c>
      <c r="I2313" s="159"/>
      <c r="L2313" s="155"/>
      <c r="M2313" s="160"/>
      <c r="U2313" s="161"/>
      <c r="AT2313" s="156" t="s">
        <v>182</v>
      </c>
      <c r="AU2313" s="156" t="s">
        <v>84</v>
      </c>
      <c r="AV2313" s="13" t="s">
        <v>84</v>
      </c>
      <c r="AW2313" s="13" t="s">
        <v>37</v>
      </c>
      <c r="AX2313" s="13" t="s">
        <v>75</v>
      </c>
      <c r="AY2313" s="156" t="s">
        <v>172</v>
      </c>
    </row>
    <row r="2314" spans="2:65" s="13" customFormat="1">
      <c r="B2314" s="155"/>
      <c r="D2314" s="149" t="s">
        <v>182</v>
      </c>
      <c r="E2314" s="156" t="s">
        <v>19</v>
      </c>
      <c r="F2314" s="157" t="s">
        <v>1155</v>
      </c>
      <c r="H2314" s="158">
        <v>32.311</v>
      </c>
      <c r="I2314" s="159"/>
      <c r="L2314" s="155"/>
      <c r="M2314" s="160"/>
      <c r="U2314" s="161"/>
      <c r="AT2314" s="156" t="s">
        <v>182</v>
      </c>
      <c r="AU2314" s="156" t="s">
        <v>84</v>
      </c>
      <c r="AV2314" s="13" t="s">
        <v>84</v>
      </c>
      <c r="AW2314" s="13" t="s">
        <v>37</v>
      </c>
      <c r="AX2314" s="13" t="s">
        <v>75</v>
      </c>
      <c r="AY2314" s="156" t="s">
        <v>172</v>
      </c>
    </row>
    <row r="2315" spans="2:65" s="12" customFormat="1">
      <c r="B2315" s="148"/>
      <c r="D2315" s="149" t="s">
        <v>182</v>
      </c>
      <c r="E2315" s="150" t="s">
        <v>19</v>
      </c>
      <c r="F2315" s="151" t="s">
        <v>2853</v>
      </c>
      <c r="H2315" s="150" t="s">
        <v>19</v>
      </c>
      <c r="I2315" s="152"/>
      <c r="L2315" s="148"/>
      <c r="M2315" s="153"/>
      <c r="U2315" s="154"/>
      <c r="AT2315" s="150" t="s">
        <v>182</v>
      </c>
      <c r="AU2315" s="150" t="s">
        <v>84</v>
      </c>
      <c r="AV2315" s="12" t="s">
        <v>82</v>
      </c>
      <c r="AW2315" s="12" t="s">
        <v>37</v>
      </c>
      <c r="AX2315" s="12" t="s">
        <v>75</v>
      </c>
      <c r="AY2315" s="150" t="s">
        <v>172</v>
      </c>
    </row>
    <row r="2316" spans="2:65" s="13" customFormat="1">
      <c r="B2316" s="155"/>
      <c r="D2316" s="149" t="s">
        <v>182</v>
      </c>
      <c r="E2316" s="156" t="s">
        <v>19</v>
      </c>
      <c r="F2316" s="157" t="s">
        <v>2866</v>
      </c>
      <c r="H2316" s="158">
        <v>588.67999999999995</v>
      </c>
      <c r="I2316" s="159"/>
      <c r="L2316" s="155"/>
      <c r="M2316" s="160"/>
      <c r="U2316" s="161"/>
      <c r="AT2316" s="156" t="s">
        <v>182</v>
      </c>
      <c r="AU2316" s="156" t="s">
        <v>84</v>
      </c>
      <c r="AV2316" s="13" t="s">
        <v>84</v>
      </c>
      <c r="AW2316" s="13" t="s">
        <v>37</v>
      </c>
      <c r="AX2316" s="13" t="s">
        <v>75</v>
      </c>
      <c r="AY2316" s="156" t="s">
        <v>172</v>
      </c>
    </row>
    <row r="2317" spans="2:65" s="14" customFormat="1">
      <c r="B2317" s="162"/>
      <c r="D2317" s="149" t="s">
        <v>182</v>
      </c>
      <c r="E2317" s="163" t="s">
        <v>19</v>
      </c>
      <c r="F2317" s="164" t="s">
        <v>185</v>
      </c>
      <c r="H2317" s="165">
        <v>4067.1170000000002</v>
      </c>
      <c r="I2317" s="166"/>
      <c r="L2317" s="162"/>
      <c r="M2317" s="167"/>
      <c r="U2317" s="168"/>
      <c r="AT2317" s="163" t="s">
        <v>182</v>
      </c>
      <c r="AU2317" s="163" t="s">
        <v>84</v>
      </c>
      <c r="AV2317" s="14" t="s">
        <v>179</v>
      </c>
      <c r="AW2317" s="14" t="s">
        <v>37</v>
      </c>
      <c r="AX2317" s="14" t="s">
        <v>82</v>
      </c>
      <c r="AY2317" s="163" t="s">
        <v>172</v>
      </c>
    </row>
    <row r="2318" spans="2:65" s="1" customFormat="1" ht="24.2" customHeight="1">
      <c r="B2318" s="33"/>
      <c r="C2318" s="131" t="s">
        <v>1843</v>
      </c>
      <c r="D2318" s="131" t="s">
        <v>174</v>
      </c>
      <c r="E2318" s="132" t="s">
        <v>2867</v>
      </c>
      <c r="F2318" s="133" t="s">
        <v>2868</v>
      </c>
      <c r="G2318" s="134" t="s">
        <v>177</v>
      </c>
      <c r="H2318" s="135">
        <v>4067.1170000000002</v>
      </c>
      <c r="I2318" s="136"/>
      <c r="J2318" s="137">
        <f>ROUND(I2318*H2318,2)</f>
        <v>0</v>
      </c>
      <c r="K2318" s="133" t="s">
        <v>178</v>
      </c>
      <c r="L2318" s="33"/>
      <c r="M2318" s="138" t="s">
        <v>19</v>
      </c>
      <c r="N2318" s="139" t="s">
        <v>46</v>
      </c>
      <c r="P2318" s="140">
        <f>O2318*H2318</f>
        <v>0</v>
      </c>
      <c r="Q2318" s="140">
        <v>0</v>
      </c>
      <c r="R2318" s="140">
        <f>Q2318*H2318</f>
        <v>0</v>
      </c>
      <c r="S2318" s="140">
        <v>0</v>
      </c>
      <c r="T2318" s="140">
        <f>S2318*H2318</f>
        <v>0</v>
      </c>
      <c r="U2318" s="141" t="s">
        <v>19</v>
      </c>
      <c r="AR2318" s="142" t="s">
        <v>220</v>
      </c>
      <c r="AT2318" s="142" t="s">
        <v>174</v>
      </c>
      <c r="AU2318" s="142" t="s">
        <v>84</v>
      </c>
      <c r="AY2318" s="18" t="s">
        <v>172</v>
      </c>
      <c r="BE2318" s="143">
        <f>IF(N2318="základní",J2318,0)</f>
        <v>0</v>
      </c>
      <c r="BF2318" s="143">
        <f>IF(N2318="snížená",J2318,0)</f>
        <v>0</v>
      </c>
      <c r="BG2318" s="143">
        <f>IF(N2318="zákl. přenesená",J2318,0)</f>
        <v>0</v>
      </c>
      <c r="BH2318" s="143">
        <f>IF(N2318="sníž. přenesená",J2318,0)</f>
        <v>0</v>
      </c>
      <c r="BI2318" s="143">
        <f>IF(N2318="nulová",J2318,0)</f>
        <v>0</v>
      </c>
      <c r="BJ2318" s="18" t="s">
        <v>82</v>
      </c>
      <c r="BK2318" s="143">
        <f>ROUND(I2318*H2318,2)</f>
        <v>0</v>
      </c>
      <c r="BL2318" s="18" t="s">
        <v>220</v>
      </c>
      <c r="BM2318" s="142" t="s">
        <v>2869</v>
      </c>
    </row>
    <row r="2319" spans="2:65" s="1" customFormat="1">
      <c r="B2319" s="33"/>
      <c r="D2319" s="144" t="s">
        <v>180</v>
      </c>
      <c r="F2319" s="145" t="s">
        <v>2870</v>
      </c>
      <c r="I2319" s="146"/>
      <c r="L2319" s="33"/>
      <c r="M2319" s="147"/>
      <c r="U2319" s="54"/>
      <c r="AT2319" s="18" t="s">
        <v>180</v>
      </c>
      <c r="AU2319" s="18" t="s">
        <v>84</v>
      </c>
    </row>
    <row r="2320" spans="2:65" s="12" customFormat="1">
      <c r="B2320" s="148"/>
      <c r="D2320" s="149" t="s">
        <v>182</v>
      </c>
      <c r="E2320" s="150" t="s">
        <v>19</v>
      </c>
      <c r="F2320" s="151" t="s">
        <v>1483</v>
      </c>
      <c r="H2320" s="150" t="s">
        <v>19</v>
      </c>
      <c r="I2320" s="152"/>
      <c r="L2320" s="148"/>
      <c r="M2320" s="153"/>
      <c r="U2320" s="154"/>
      <c r="AT2320" s="150" t="s">
        <v>182</v>
      </c>
      <c r="AU2320" s="150" t="s">
        <v>84</v>
      </c>
      <c r="AV2320" s="12" t="s">
        <v>82</v>
      </c>
      <c r="AW2320" s="12" t="s">
        <v>37</v>
      </c>
      <c r="AX2320" s="12" t="s">
        <v>75</v>
      </c>
      <c r="AY2320" s="150" t="s">
        <v>172</v>
      </c>
    </row>
    <row r="2321" spans="2:65" s="13" customFormat="1">
      <c r="B2321" s="155"/>
      <c r="D2321" s="149" t="s">
        <v>182</v>
      </c>
      <c r="E2321" s="156" t="s">
        <v>19</v>
      </c>
      <c r="F2321" s="157" t="s">
        <v>2871</v>
      </c>
      <c r="H2321" s="158">
        <v>4067.1170000000002</v>
      </c>
      <c r="I2321" s="159"/>
      <c r="L2321" s="155"/>
      <c r="M2321" s="160"/>
      <c r="U2321" s="161"/>
      <c r="AT2321" s="156" t="s">
        <v>182</v>
      </c>
      <c r="AU2321" s="156" t="s">
        <v>84</v>
      </c>
      <c r="AV2321" s="13" t="s">
        <v>84</v>
      </c>
      <c r="AW2321" s="13" t="s">
        <v>37</v>
      </c>
      <c r="AX2321" s="13" t="s">
        <v>75</v>
      </c>
      <c r="AY2321" s="156" t="s">
        <v>172</v>
      </c>
    </row>
    <row r="2322" spans="2:65" s="14" customFormat="1">
      <c r="B2322" s="162"/>
      <c r="D2322" s="149" t="s">
        <v>182</v>
      </c>
      <c r="E2322" s="163" t="s">
        <v>19</v>
      </c>
      <c r="F2322" s="164" t="s">
        <v>185</v>
      </c>
      <c r="H2322" s="165">
        <v>4067.1170000000002</v>
      </c>
      <c r="I2322" s="166"/>
      <c r="L2322" s="162"/>
      <c r="M2322" s="167"/>
      <c r="U2322" s="168"/>
      <c r="AT2322" s="163" t="s">
        <v>182</v>
      </c>
      <c r="AU2322" s="163" t="s">
        <v>84</v>
      </c>
      <c r="AV2322" s="14" t="s">
        <v>179</v>
      </c>
      <c r="AW2322" s="14" t="s">
        <v>37</v>
      </c>
      <c r="AX2322" s="14" t="s">
        <v>82</v>
      </c>
      <c r="AY2322" s="163" t="s">
        <v>172</v>
      </c>
    </row>
    <row r="2323" spans="2:65" s="11" customFormat="1" ht="22.9" customHeight="1">
      <c r="B2323" s="119"/>
      <c r="D2323" s="120" t="s">
        <v>74</v>
      </c>
      <c r="E2323" s="129" t="s">
        <v>2872</v>
      </c>
      <c r="F2323" s="129" t="s">
        <v>2873</v>
      </c>
      <c r="I2323" s="122"/>
      <c r="J2323" s="130">
        <f>BK2323</f>
        <v>0</v>
      </c>
      <c r="L2323" s="119"/>
      <c r="M2323" s="124"/>
      <c r="P2323" s="125">
        <f>SUM(P2324:P2349)</f>
        <v>0</v>
      </c>
      <c r="R2323" s="125">
        <f>SUM(R2324:R2349)</f>
        <v>0</v>
      </c>
      <c r="T2323" s="125">
        <f>SUM(T2324:T2349)</f>
        <v>0</v>
      </c>
      <c r="U2323" s="126"/>
      <c r="AR2323" s="120" t="s">
        <v>84</v>
      </c>
      <c r="AT2323" s="127" t="s">
        <v>74</v>
      </c>
      <c r="AU2323" s="127" t="s">
        <v>82</v>
      </c>
      <c r="AY2323" s="120" t="s">
        <v>172</v>
      </c>
      <c r="BK2323" s="128">
        <f>SUM(BK2324:BK2349)</f>
        <v>0</v>
      </c>
    </row>
    <row r="2324" spans="2:65" s="1" customFormat="1" ht="16.5" customHeight="1">
      <c r="B2324" s="33"/>
      <c r="C2324" s="131" t="s">
        <v>2874</v>
      </c>
      <c r="D2324" s="131" t="s">
        <v>174</v>
      </c>
      <c r="E2324" s="132" t="s">
        <v>2875</v>
      </c>
      <c r="F2324" s="133" t="s">
        <v>2876</v>
      </c>
      <c r="G2324" s="134" t="s">
        <v>460</v>
      </c>
      <c r="H2324" s="135">
        <v>77</v>
      </c>
      <c r="I2324" s="136"/>
      <c r="J2324" s="137">
        <f>ROUND(I2324*H2324,2)</f>
        <v>0</v>
      </c>
      <c r="K2324" s="133" t="s">
        <v>19</v>
      </c>
      <c r="L2324" s="33"/>
      <c r="M2324" s="138" t="s">
        <v>19</v>
      </c>
      <c r="N2324" s="139" t="s">
        <v>46</v>
      </c>
      <c r="P2324" s="140">
        <f>O2324*H2324</f>
        <v>0</v>
      </c>
      <c r="Q2324" s="140">
        <v>0</v>
      </c>
      <c r="R2324" s="140">
        <f>Q2324*H2324</f>
        <v>0</v>
      </c>
      <c r="S2324" s="140">
        <v>0</v>
      </c>
      <c r="T2324" s="140">
        <f>S2324*H2324</f>
        <v>0</v>
      </c>
      <c r="U2324" s="141" t="s">
        <v>19</v>
      </c>
      <c r="AR2324" s="142" t="s">
        <v>220</v>
      </c>
      <c r="AT2324" s="142" t="s">
        <v>174</v>
      </c>
      <c r="AU2324" s="142" t="s">
        <v>84</v>
      </c>
      <c r="AY2324" s="18" t="s">
        <v>172</v>
      </c>
      <c r="BE2324" s="143">
        <f>IF(N2324="základní",J2324,0)</f>
        <v>0</v>
      </c>
      <c r="BF2324" s="143">
        <f>IF(N2324="snížená",J2324,0)</f>
        <v>0</v>
      </c>
      <c r="BG2324" s="143">
        <f>IF(N2324="zákl. přenesená",J2324,0)</f>
        <v>0</v>
      </c>
      <c r="BH2324" s="143">
        <f>IF(N2324="sníž. přenesená",J2324,0)</f>
        <v>0</v>
      </c>
      <c r="BI2324" s="143">
        <f>IF(N2324="nulová",J2324,0)</f>
        <v>0</v>
      </c>
      <c r="BJ2324" s="18" t="s">
        <v>82</v>
      </c>
      <c r="BK2324" s="143">
        <f>ROUND(I2324*H2324,2)</f>
        <v>0</v>
      </c>
      <c r="BL2324" s="18" t="s">
        <v>220</v>
      </c>
      <c r="BM2324" s="142" t="s">
        <v>2877</v>
      </c>
    </row>
    <row r="2325" spans="2:65" s="13" customFormat="1">
      <c r="B2325" s="155"/>
      <c r="D2325" s="149" t="s">
        <v>182</v>
      </c>
      <c r="E2325" s="156" t="s">
        <v>19</v>
      </c>
      <c r="F2325" s="157" t="s">
        <v>2878</v>
      </c>
      <c r="H2325" s="158">
        <v>77</v>
      </c>
      <c r="I2325" s="159"/>
      <c r="L2325" s="155"/>
      <c r="M2325" s="160"/>
      <c r="U2325" s="161"/>
      <c r="AT2325" s="156" t="s">
        <v>182</v>
      </c>
      <c r="AU2325" s="156" t="s">
        <v>84</v>
      </c>
      <c r="AV2325" s="13" t="s">
        <v>84</v>
      </c>
      <c r="AW2325" s="13" t="s">
        <v>37</v>
      </c>
      <c r="AX2325" s="13" t="s">
        <v>75</v>
      </c>
      <c r="AY2325" s="156" t="s">
        <v>172</v>
      </c>
    </row>
    <row r="2326" spans="2:65" s="14" customFormat="1">
      <c r="B2326" s="162"/>
      <c r="D2326" s="149" t="s">
        <v>182</v>
      </c>
      <c r="E2326" s="163" t="s">
        <v>19</v>
      </c>
      <c r="F2326" s="164" t="s">
        <v>185</v>
      </c>
      <c r="H2326" s="165">
        <v>77</v>
      </c>
      <c r="I2326" s="166"/>
      <c r="L2326" s="162"/>
      <c r="M2326" s="167"/>
      <c r="U2326" s="168"/>
      <c r="AT2326" s="163" t="s">
        <v>182</v>
      </c>
      <c r="AU2326" s="163" t="s">
        <v>84</v>
      </c>
      <c r="AV2326" s="14" t="s">
        <v>179</v>
      </c>
      <c r="AW2326" s="14" t="s">
        <v>37</v>
      </c>
      <c r="AX2326" s="14" t="s">
        <v>82</v>
      </c>
      <c r="AY2326" s="163" t="s">
        <v>172</v>
      </c>
    </row>
    <row r="2327" spans="2:65" s="1" customFormat="1" ht="16.5" customHeight="1">
      <c r="B2327" s="33"/>
      <c r="C2327" s="179" t="s">
        <v>1854</v>
      </c>
      <c r="D2327" s="179" t="s">
        <v>836</v>
      </c>
      <c r="E2327" s="180" t="s">
        <v>2879</v>
      </c>
      <c r="F2327" s="181" t="s">
        <v>2880</v>
      </c>
      <c r="G2327" s="182" t="s">
        <v>460</v>
      </c>
      <c r="H2327" s="183">
        <v>34</v>
      </c>
      <c r="I2327" s="184"/>
      <c r="J2327" s="185">
        <f>ROUND(I2327*H2327,2)</f>
        <v>0</v>
      </c>
      <c r="K2327" s="181" t="s">
        <v>19</v>
      </c>
      <c r="L2327" s="186"/>
      <c r="M2327" s="187" t="s">
        <v>19</v>
      </c>
      <c r="N2327" s="188" t="s">
        <v>46</v>
      </c>
      <c r="P2327" s="140">
        <f>O2327*H2327</f>
        <v>0</v>
      </c>
      <c r="Q2327" s="140">
        <v>0</v>
      </c>
      <c r="R2327" s="140">
        <f>Q2327*H2327</f>
        <v>0</v>
      </c>
      <c r="S2327" s="140">
        <v>0</v>
      </c>
      <c r="T2327" s="140">
        <f>S2327*H2327</f>
        <v>0</v>
      </c>
      <c r="U2327" s="141" t="s">
        <v>19</v>
      </c>
      <c r="AR2327" s="142" t="s">
        <v>313</v>
      </c>
      <c r="AT2327" s="142" t="s">
        <v>836</v>
      </c>
      <c r="AU2327" s="142" t="s">
        <v>84</v>
      </c>
      <c r="AY2327" s="18" t="s">
        <v>172</v>
      </c>
      <c r="BE2327" s="143">
        <f>IF(N2327="základní",J2327,0)</f>
        <v>0</v>
      </c>
      <c r="BF2327" s="143">
        <f>IF(N2327="snížená",J2327,0)</f>
        <v>0</v>
      </c>
      <c r="BG2327" s="143">
        <f>IF(N2327="zákl. přenesená",J2327,0)</f>
        <v>0</v>
      </c>
      <c r="BH2327" s="143">
        <f>IF(N2327="sníž. přenesená",J2327,0)</f>
        <v>0</v>
      </c>
      <c r="BI2327" s="143">
        <f>IF(N2327="nulová",J2327,0)</f>
        <v>0</v>
      </c>
      <c r="BJ2327" s="18" t="s">
        <v>82</v>
      </c>
      <c r="BK2327" s="143">
        <f>ROUND(I2327*H2327,2)</f>
        <v>0</v>
      </c>
      <c r="BL2327" s="18" t="s">
        <v>220</v>
      </c>
      <c r="BM2327" s="142" t="s">
        <v>2881</v>
      </c>
    </row>
    <row r="2328" spans="2:65" s="13" customFormat="1">
      <c r="B2328" s="155"/>
      <c r="D2328" s="149" t="s">
        <v>182</v>
      </c>
      <c r="E2328" s="156" t="s">
        <v>19</v>
      </c>
      <c r="F2328" s="157" t="s">
        <v>2882</v>
      </c>
      <c r="H2328" s="158">
        <v>34</v>
      </c>
      <c r="I2328" s="159"/>
      <c r="L2328" s="155"/>
      <c r="M2328" s="160"/>
      <c r="U2328" s="161"/>
      <c r="AT2328" s="156" t="s">
        <v>182</v>
      </c>
      <c r="AU2328" s="156" t="s">
        <v>84</v>
      </c>
      <c r="AV2328" s="13" t="s">
        <v>84</v>
      </c>
      <c r="AW2328" s="13" t="s">
        <v>37</v>
      </c>
      <c r="AX2328" s="13" t="s">
        <v>75</v>
      </c>
      <c r="AY2328" s="156" t="s">
        <v>172</v>
      </c>
    </row>
    <row r="2329" spans="2:65" s="14" customFormat="1">
      <c r="B2329" s="162"/>
      <c r="D2329" s="149" t="s">
        <v>182</v>
      </c>
      <c r="E2329" s="163" t="s">
        <v>19</v>
      </c>
      <c r="F2329" s="164" t="s">
        <v>185</v>
      </c>
      <c r="H2329" s="165">
        <v>34</v>
      </c>
      <c r="I2329" s="166"/>
      <c r="L2329" s="162"/>
      <c r="M2329" s="167"/>
      <c r="U2329" s="168"/>
      <c r="AT2329" s="163" t="s">
        <v>182</v>
      </c>
      <c r="AU2329" s="163" t="s">
        <v>84</v>
      </c>
      <c r="AV2329" s="14" t="s">
        <v>179</v>
      </c>
      <c r="AW2329" s="14" t="s">
        <v>37</v>
      </c>
      <c r="AX2329" s="14" t="s">
        <v>82</v>
      </c>
      <c r="AY2329" s="163" t="s">
        <v>172</v>
      </c>
    </row>
    <row r="2330" spans="2:65" s="1" customFormat="1" ht="16.5" customHeight="1">
      <c r="B2330" s="33"/>
      <c r="C2330" s="179" t="s">
        <v>2883</v>
      </c>
      <c r="D2330" s="179" t="s">
        <v>836</v>
      </c>
      <c r="E2330" s="180" t="s">
        <v>2884</v>
      </c>
      <c r="F2330" s="181" t="s">
        <v>2885</v>
      </c>
      <c r="G2330" s="182" t="s">
        <v>460</v>
      </c>
      <c r="H2330" s="183">
        <v>2</v>
      </c>
      <c r="I2330" s="184"/>
      <c r="J2330" s="185">
        <f>ROUND(I2330*H2330,2)</f>
        <v>0</v>
      </c>
      <c r="K2330" s="181" t="s">
        <v>19</v>
      </c>
      <c r="L2330" s="186"/>
      <c r="M2330" s="187" t="s">
        <v>19</v>
      </c>
      <c r="N2330" s="188" t="s">
        <v>46</v>
      </c>
      <c r="P2330" s="140">
        <f>O2330*H2330</f>
        <v>0</v>
      </c>
      <c r="Q2330" s="140">
        <v>0</v>
      </c>
      <c r="R2330" s="140">
        <f>Q2330*H2330</f>
        <v>0</v>
      </c>
      <c r="S2330" s="140">
        <v>0</v>
      </c>
      <c r="T2330" s="140">
        <f>S2330*H2330</f>
        <v>0</v>
      </c>
      <c r="U2330" s="141" t="s">
        <v>19</v>
      </c>
      <c r="AR2330" s="142" t="s">
        <v>313</v>
      </c>
      <c r="AT2330" s="142" t="s">
        <v>836</v>
      </c>
      <c r="AU2330" s="142" t="s">
        <v>84</v>
      </c>
      <c r="AY2330" s="18" t="s">
        <v>172</v>
      </c>
      <c r="BE2330" s="143">
        <f>IF(N2330="základní",J2330,0)</f>
        <v>0</v>
      </c>
      <c r="BF2330" s="143">
        <f>IF(N2330="snížená",J2330,0)</f>
        <v>0</v>
      </c>
      <c r="BG2330" s="143">
        <f>IF(N2330="zákl. přenesená",J2330,0)</f>
        <v>0</v>
      </c>
      <c r="BH2330" s="143">
        <f>IF(N2330="sníž. přenesená",J2330,0)</f>
        <v>0</v>
      </c>
      <c r="BI2330" s="143">
        <f>IF(N2330="nulová",J2330,0)</f>
        <v>0</v>
      </c>
      <c r="BJ2330" s="18" t="s">
        <v>82</v>
      </c>
      <c r="BK2330" s="143">
        <f>ROUND(I2330*H2330,2)</f>
        <v>0</v>
      </c>
      <c r="BL2330" s="18" t="s">
        <v>220</v>
      </c>
      <c r="BM2330" s="142" t="s">
        <v>2886</v>
      </c>
    </row>
    <row r="2331" spans="2:65" s="13" customFormat="1">
      <c r="B2331" s="155"/>
      <c r="D2331" s="149" t="s">
        <v>182</v>
      </c>
      <c r="E2331" s="156" t="s">
        <v>19</v>
      </c>
      <c r="F2331" s="157" t="s">
        <v>2887</v>
      </c>
      <c r="H2331" s="158">
        <v>2</v>
      </c>
      <c r="I2331" s="159"/>
      <c r="L2331" s="155"/>
      <c r="M2331" s="160"/>
      <c r="U2331" s="161"/>
      <c r="AT2331" s="156" t="s">
        <v>182</v>
      </c>
      <c r="AU2331" s="156" t="s">
        <v>84</v>
      </c>
      <c r="AV2331" s="13" t="s">
        <v>84</v>
      </c>
      <c r="AW2331" s="13" t="s">
        <v>37</v>
      </c>
      <c r="AX2331" s="13" t="s">
        <v>75</v>
      </c>
      <c r="AY2331" s="156" t="s">
        <v>172</v>
      </c>
    </row>
    <row r="2332" spans="2:65" s="14" customFormat="1">
      <c r="B2332" s="162"/>
      <c r="D2332" s="149" t="s">
        <v>182</v>
      </c>
      <c r="E2332" s="163" t="s">
        <v>19</v>
      </c>
      <c r="F2332" s="164" t="s">
        <v>185</v>
      </c>
      <c r="H2332" s="165">
        <v>2</v>
      </c>
      <c r="I2332" s="166"/>
      <c r="L2332" s="162"/>
      <c r="M2332" s="167"/>
      <c r="U2332" s="168"/>
      <c r="AT2332" s="163" t="s">
        <v>182</v>
      </c>
      <c r="AU2332" s="163" t="s">
        <v>84</v>
      </c>
      <c r="AV2332" s="14" t="s">
        <v>179</v>
      </c>
      <c r="AW2332" s="14" t="s">
        <v>37</v>
      </c>
      <c r="AX2332" s="14" t="s">
        <v>82</v>
      </c>
      <c r="AY2332" s="163" t="s">
        <v>172</v>
      </c>
    </row>
    <row r="2333" spans="2:65" s="1" customFormat="1" ht="16.5" customHeight="1">
      <c r="B2333" s="33"/>
      <c r="C2333" s="179" t="s">
        <v>1858</v>
      </c>
      <c r="D2333" s="179" t="s">
        <v>836</v>
      </c>
      <c r="E2333" s="180" t="s">
        <v>2888</v>
      </c>
      <c r="F2333" s="181" t="s">
        <v>2889</v>
      </c>
      <c r="G2333" s="182" t="s">
        <v>460</v>
      </c>
      <c r="H2333" s="183">
        <v>1</v>
      </c>
      <c r="I2333" s="184"/>
      <c r="J2333" s="185">
        <f>ROUND(I2333*H2333,2)</f>
        <v>0</v>
      </c>
      <c r="K2333" s="181" t="s">
        <v>19</v>
      </c>
      <c r="L2333" s="186"/>
      <c r="M2333" s="187" t="s">
        <v>19</v>
      </c>
      <c r="N2333" s="188" t="s">
        <v>46</v>
      </c>
      <c r="P2333" s="140">
        <f>O2333*H2333</f>
        <v>0</v>
      </c>
      <c r="Q2333" s="140">
        <v>0</v>
      </c>
      <c r="R2333" s="140">
        <f>Q2333*H2333</f>
        <v>0</v>
      </c>
      <c r="S2333" s="140">
        <v>0</v>
      </c>
      <c r="T2333" s="140">
        <f>S2333*H2333</f>
        <v>0</v>
      </c>
      <c r="U2333" s="141" t="s">
        <v>19</v>
      </c>
      <c r="AR2333" s="142" t="s">
        <v>313</v>
      </c>
      <c r="AT2333" s="142" t="s">
        <v>836</v>
      </c>
      <c r="AU2333" s="142" t="s">
        <v>84</v>
      </c>
      <c r="AY2333" s="18" t="s">
        <v>172</v>
      </c>
      <c r="BE2333" s="143">
        <f>IF(N2333="základní",J2333,0)</f>
        <v>0</v>
      </c>
      <c r="BF2333" s="143">
        <f>IF(N2333="snížená",J2333,0)</f>
        <v>0</v>
      </c>
      <c r="BG2333" s="143">
        <f>IF(N2333="zákl. přenesená",J2333,0)</f>
        <v>0</v>
      </c>
      <c r="BH2333" s="143">
        <f>IF(N2333="sníž. přenesená",J2333,0)</f>
        <v>0</v>
      </c>
      <c r="BI2333" s="143">
        <f>IF(N2333="nulová",J2333,0)</f>
        <v>0</v>
      </c>
      <c r="BJ2333" s="18" t="s">
        <v>82</v>
      </c>
      <c r="BK2333" s="143">
        <f>ROUND(I2333*H2333,2)</f>
        <v>0</v>
      </c>
      <c r="BL2333" s="18" t="s">
        <v>220</v>
      </c>
      <c r="BM2333" s="142" t="s">
        <v>591</v>
      </c>
    </row>
    <row r="2334" spans="2:65" s="13" customFormat="1">
      <c r="B2334" s="155"/>
      <c r="D2334" s="149" t="s">
        <v>182</v>
      </c>
      <c r="E2334" s="156" t="s">
        <v>19</v>
      </c>
      <c r="F2334" s="157" t="s">
        <v>82</v>
      </c>
      <c r="H2334" s="158">
        <v>1</v>
      </c>
      <c r="I2334" s="159"/>
      <c r="L2334" s="155"/>
      <c r="M2334" s="160"/>
      <c r="U2334" s="161"/>
      <c r="AT2334" s="156" t="s">
        <v>182</v>
      </c>
      <c r="AU2334" s="156" t="s">
        <v>84</v>
      </c>
      <c r="AV2334" s="13" t="s">
        <v>84</v>
      </c>
      <c r="AW2334" s="13" t="s">
        <v>37</v>
      </c>
      <c r="AX2334" s="13" t="s">
        <v>75</v>
      </c>
      <c r="AY2334" s="156" t="s">
        <v>172</v>
      </c>
    </row>
    <row r="2335" spans="2:65" s="14" customFormat="1">
      <c r="B2335" s="162"/>
      <c r="D2335" s="149" t="s">
        <v>182</v>
      </c>
      <c r="E2335" s="163" t="s">
        <v>19</v>
      </c>
      <c r="F2335" s="164" t="s">
        <v>185</v>
      </c>
      <c r="H2335" s="165">
        <v>1</v>
      </c>
      <c r="I2335" s="166"/>
      <c r="L2335" s="162"/>
      <c r="M2335" s="167"/>
      <c r="U2335" s="168"/>
      <c r="AT2335" s="163" t="s">
        <v>182</v>
      </c>
      <c r="AU2335" s="163" t="s">
        <v>84</v>
      </c>
      <c r="AV2335" s="14" t="s">
        <v>179</v>
      </c>
      <c r="AW2335" s="14" t="s">
        <v>37</v>
      </c>
      <c r="AX2335" s="14" t="s">
        <v>82</v>
      </c>
      <c r="AY2335" s="163" t="s">
        <v>172</v>
      </c>
    </row>
    <row r="2336" spans="2:65" s="1" customFormat="1" ht="16.5" customHeight="1">
      <c r="B2336" s="33"/>
      <c r="C2336" s="179" t="s">
        <v>2890</v>
      </c>
      <c r="D2336" s="179" t="s">
        <v>836</v>
      </c>
      <c r="E2336" s="180" t="s">
        <v>2891</v>
      </c>
      <c r="F2336" s="181" t="s">
        <v>2892</v>
      </c>
      <c r="G2336" s="182" t="s">
        <v>460</v>
      </c>
      <c r="H2336" s="183">
        <v>1</v>
      </c>
      <c r="I2336" s="184"/>
      <c r="J2336" s="185">
        <f>ROUND(I2336*H2336,2)</f>
        <v>0</v>
      </c>
      <c r="K2336" s="181" t="s">
        <v>19</v>
      </c>
      <c r="L2336" s="186"/>
      <c r="M2336" s="187" t="s">
        <v>19</v>
      </c>
      <c r="N2336" s="188" t="s">
        <v>46</v>
      </c>
      <c r="P2336" s="140">
        <f>O2336*H2336</f>
        <v>0</v>
      </c>
      <c r="Q2336" s="140">
        <v>0</v>
      </c>
      <c r="R2336" s="140">
        <f>Q2336*H2336</f>
        <v>0</v>
      </c>
      <c r="S2336" s="140">
        <v>0</v>
      </c>
      <c r="T2336" s="140">
        <f>S2336*H2336</f>
        <v>0</v>
      </c>
      <c r="U2336" s="141" t="s">
        <v>19</v>
      </c>
      <c r="AR2336" s="142" t="s">
        <v>313</v>
      </c>
      <c r="AT2336" s="142" t="s">
        <v>836</v>
      </c>
      <c r="AU2336" s="142" t="s">
        <v>84</v>
      </c>
      <c r="AY2336" s="18" t="s">
        <v>172</v>
      </c>
      <c r="BE2336" s="143">
        <f>IF(N2336="základní",J2336,0)</f>
        <v>0</v>
      </c>
      <c r="BF2336" s="143">
        <f>IF(N2336="snížená",J2336,0)</f>
        <v>0</v>
      </c>
      <c r="BG2336" s="143">
        <f>IF(N2336="zákl. přenesená",J2336,0)</f>
        <v>0</v>
      </c>
      <c r="BH2336" s="143">
        <f>IF(N2336="sníž. přenesená",J2336,0)</f>
        <v>0</v>
      </c>
      <c r="BI2336" s="143">
        <f>IF(N2336="nulová",J2336,0)</f>
        <v>0</v>
      </c>
      <c r="BJ2336" s="18" t="s">
        <v>82</v>
      </c>
      <c r="BK2336" s="143">
        <f>ROUND(I2336*H2336,2)</f>
        <v>0</v>
      </c>
      <c r="BL2336" s="18" t="s">
        <v>220</v>
      </c>
      <c r="BM2336" s="142" t="s">
        <v>1906</v>
      </c>
    </row>
    <row r="2337" spans="2:65" s="13" customFormat="1">
      <c r="B2337" s="155"/>
      <c r="D2337" s="149" t="s">
        <v>182</v>
      </c>
      <c r="E2337" s="156" t="s">
        <v>19</v>
      </c>
      <c r="F2337" s="157" t="s">
        <v>82</v>
      </c>
      <c r="H2337" s="158">
        <v>1</v>
      </c>
      <c r="I2337" s="159"/>
      <c r="L2337" s="155"/>
      <c r="M2337" s="160"/>
      <c r="U2337" s="161"/>
      <c r="AT2337" s="156" t="s">
        <v>182</v>
      </c>
      <c r="AU2337" s="156" t="s">
        <v>84</v>
      </c>
      <c r="AV2337" s="13" t="s">
        <v>84</v>
      </c>
      <c r="AW2337" s="13" t="s">
        <v>37</v>
      </c>
      <c r="AX2337" s="13" t="s">
        <v>75</v>
      </c>
      <c r="AY2337" s="156" t="s">
        <v>172</v>
      </c>
    </row>
    <row r="2338" spans="2:65" s="14" customFormat="1">
      <c r="B2338" s="162"/>
      <c r="D2338" s="149" t="s">
        <v>182</v>
      </c>
      <c r="E2338" s="163" t="s">
        <v>19</v>
      </c>
      <c r="F2338" s="164" t="s">
        <v>185</v>
      </c>
      <c r="H2338" s="165">
        <v>1</v>
      </c>
      <c r="I2338" s="166"/>
      <c r="L2338" s="162"/>
      <c r="M2338" s="167"/>
      <c r="U2338" s="168"/>
      <c r="AT2338" s="163" t="s">
        <v>182</v>
      </c>
      <c r="AU2338" s="163" t="s">
        <v>84</v>
      </c>
      <c r="AV2338" s="14" t="s">
        <v>179</v>
      </c>
      <c r="AW2338" s="14" t="s">
        <v>37</v>
      </c>
      <c r="AX2338" s="14" t="s">
        <v>82</v>
      </c>
      <c r="AY2338" s="163" t="s">
        <v>172</v>
      </c>
    </row>
    <row r="2339" spans="2:65" s="1" customFormat="1" ht="16.5" customHeight="1">
      <c r="B2339" s="33"/>
      <c r="C2339" s="179" t="s">
        <v>1864</v>
      </c>
      <c r="D2339" s="179" t="s">
        <v>836</v>
      </c>
      <c r="E2339" s="180" t="s">
        <v>2893</v>
      </c>
      <c r="F2339" s="181" t="s">
        <v>2894</v>
      </c>
      <c r="G2339" s="182" t="s">
        <v>460</v>
      </c>
      <c r="H2339" s="183">
        <v>14</v>
      </c>
      <c r="I2339" s="184"/>
      <c r="J2339" s="185">
        <f>ROUND(I2339*H2339,2)</f>
        <v>0</v>
      </c>
      <c r="K2339" s="181" t="s">
        <v>19</v>
      </c>
      <c r="L2339" s="186"/>
      <c r="M2339" s="187" t="s">
        <v>19</v>
      </c>
      <c r="N2339" s="188" t="s">
        <v>46</v>
      </c>
      <c r="P2339" s="140">
        <f>O2339*H2339</f>
        <v>0</v>
      </c>
      <c r="Q2339" s="140">
        <v>0</v>
      </c>
      <c r="R2339" s="140">
        <f>Q2339*H2339</f>
        <v>0</v>
      </c>
      <c r="S2339" s="140">
        <v>0</v>
      </c>
      <c r="T2339" s="140">
        <f>S2339*H2339</f>
        <v>0</v>
      </c>
      <c r="U2339" s="141" t="s">
        <v>19</v>
      </c>
      <c r="AR2339" s="142" t="s">
        <v>313</v>
      </c>
      <c r="AT2339" s="142" t="s">
        <v>836</v>
      </c>
      <c r="AU2339" s="142" t="s">
        <v>84</v>
      </c>
      <c r="AY2339" s="18" t="s">
        <v>172</v>
      </c>
      <c r="BE2339" s="143">
        <f>IF(N2339="základní",J2339,0)</f>
        <v>0</v>
      </c>
      <c r="BF2339" s="143">
        <f>IF(N2339="snížená",J2339,0)</f>
        <v>0</v>
      </c>
      <c r="BG2339" s="143">
        <f>IF(N2339="zákl. přenesená",J2339,0)</f>
        <v>0</v>
      </c>
      <c r="BH2339" s="143">
        <f>IF(N2339="sníž. přenesená",J2339,0)</f>
        <v>0</v>
      </c>
      <c r="BI2339" s="143">
        <f>IF(N2339="nulová",J2339,0)</f>
        <v>0</v>
      </c>
      <c r="BJ2339" s="18" t="s">
        <v>82</v>
      </c>
      <c r="BK2339" s="143">
        <f>ROUND(I2339*H2339,2)</f>
        <v>0</v>
      </c>
      <c r="BL2339" s="18" t="s">
        <v>220</v>
      </c>
      <c r="BM2339" s="142" t="s">
        <v>2895</v>
      </c>
    </row>
    <row r="2340" spans="2:65" s="1" customFormat="1" ht="16.5" customHeight="1">
      <c r="B2340" s="33"/>
      <c r="C2340" s="179" t="s">
        <v>2896</v>
      </c>
      <c r="D2340" s="179" t="s">
        <v>836</v>
      </c>
      <c r="E2340" s="180" t="s">
        <v>2897</v>
      </c>
      <c r="F2340" s="181" t="s">
        <v>2898</v>
      </c>
      <c r="G2340" s="182" t="s">
        <v>460</v>
      </c>
      <c r="H2340" s="183">
        <v>1</v>
      </c>
      <c r="I2340" s="184"/>
      <c r="J2340" s="185">
        <f>ROUND(I2340*H2340,2)</f>
        <v>0</v>
      </c>
      <c r="K2340" s="181" t="s">
        <v>19</v>
      </c>
      <c r="L2340" s="186"/>
      <c r="M2340" s="187" t="s">
        <v>19</v>
      </c>
      <c r="N2340" s="188" t="s">
        <v>46</v>
      </c>
      <c r="P2340" s="140">
        <f>O2340*H2340</f>
        <v>0</v>
      </c>
      <c r="Q2340" s="140">
        <v>0</v>
      </c>
      <c r="R2340" s="140">
        <f>Q2340*H2340</f>
        <v>0</v>
      </c>
      <c r="S2340" s="140">
        <v>0</v>
      </c>
      <c r="T2340" s="140">
        <f>S2340*H2340</f>
        <v>0</v>
      </c>
      <c r="U2340" s="141" t="s">
        <v>19</v>
      </c>
      <c r="AR2340" s="142" t="s">
        <v>313</v>
      </c>
      <c r="AT2340" s="142" t="s">
        <v>836</v>
      </c>
      <c r="AU2340" s="142" t="s">
        <v>84</v>
      </c>
      <c r="AY2340" s="18" t="s">
        <v>172</v>
      </c>
      <c r="BE2340" s="143">
        <f>IF(N2340="základní",J2340,0)</f>
        <v>0</v>
      </c>
      <c r="BF2340" s="143">
        <f>IF(N2340="snížená",J2340,0)</f>
        <v>0</v>
      </c>
      <c r="BG2340" s="143">
        <f>IF(N2340="zákl. přenesená",J2340,0)</f>
        <v>0</v>
      </c>
      <c r="BH2340" s="143">
        <f>IF(N2340="sníž. přenesená",J2340,0)</f>
        <v>0</v>
      </c>
      <c r="BI2340" s="143">
        <f>IF(N2340="nulová",J2340,0)</f>
        <v>0</v>
      </c>
      <c r="BJ2340" s="18" t="s">
        <v>82</v>
      </c>
      <c r="BK2340" s="143">
        <f>ROUND(I2340*H2340,2)</f>
        <v>0</v>
      </c>
      <c r="BL2340" s="18" t="s">
        <v>220</v>
      </c>
      <c r="BM2340" s="142" t="s">
        <v>2899</v>
      </c>
    </row>
    <row r="2341" spans="2:65" s="1" customFormat="1" ht="16.5" customHeight="1">
      <c r="B2341" s="33"/>
      <c r="C2341" s="179" t="s">
        <v>1868</v>
      </c>
      <c r="D2341" s="179" t="s">
        <v>836</v>
      </c>
      <c r="E2341" s="180" t="s">
        <v>2900</v>
      </c>
      <c r="F2341" s="181" t="s">
        <v>2901</v>
      </c>
      <c r="G2341" s="182" t="s">
        <v>460</v>
      </c>
      <c r="H2341" s="183">
        <v>14</v>
      </c>
      <c r="I2341" s="184"/>
      <c r="J2341" s="185">
        <f>ROUND(I2341*H2341,2)</f>
        <v>0</v>
      </c>
      <c r="K2341" s="181" t="s">
        <v>19</v>
      </c>
      <c r="L2341" s="186"/>
      <c r="M2341" s="187" t="s">
        <v>19</v>
      </c>
      <c r="N2341" s="188" t="s">
        <v>46</v>
      </c>
      <c r="P2341" s="140">
        <f>O2341*H2341</f>
        <v>0</v>
      </c>
      <c r="Q2341" s="140">
        <v>0</v>
      </c>
      <c r="R2341" s="140">
        <f>Q2341*H2341</f>
        <v>0</v>
      </c>
      <c r="S2341" s="140">
        <v>0</v>
      </c>
      <c r="T2341" s="140">
        <f>S2341*H2341</f>
        <v>0</v>
      </c>
      <c r="U2341" s="141" t="s">
        <v>19</v>
      </c>
      <c r="AR2341" s="142" t="s">
        <v>313</v>
      </c>
      <c r="AT2341" s="142" t="s">
        <v>836</v>
      </c>
      <c r="AU2341" s="142" t="s">
        <v>84</v>
      </c>
      <c r="AY2341" s="18" t="s">
        <v>172</v>
      </c>
      <c r="BE2341" s="143">
        <f>IF(N2341="základní",J2341,0)</f>
        <v>0</v>
      </c>
      <c r="BF2341" s="143">
        <f>IF(N2341="snížená",J2341,0)</f>
        <v>0</v>
      </c>
      <c r="BG2341" s="143">
        <f>IF(N2341="zákl. přenesená",J2341,0)</f>
        <v>0</v>
      </c>
      <c r="BH2341" s="143">
        <f>IF(N2341="sníž. přenesená",J2341,0)</f>
        <v>0</v>
      </c>
      <c r="BI2341" s="143">
        <f>IF(N2341="nulová",J2341,0)</f>
        <v>0</v>
      </c>
      <c r="BJ2341" s="18" t="s">
        <v>82</v>
      </c>
      <c r="BK2341" s="143">
        <f>ROUND(I2341*H2341,2)</f>
        <v>0</v>
      </c>
      <c r="BL2341" s="18" t="s">
        <v>220</v>
      </c>
      <c r="BM2341" s="142" t="s">
        <v>2902</v>
      </c>
    </row>
    <row r="2342" spans="2:65" s="13" customFormat="1">
      <c r="B2342" s="155"/>
      <c r="D2342" s="149" t="s">
        <v>182</v>
      </c>
      <c r="E2342" s="156" t="s">
        <v>19</v>
      </c>
      <c r="F2342" s="157" t="s">
        <v>215</v>
      </c>
      <c r="H2342" s="158">
        <v>14</v>
      </c>
      <c r="I2342" s="159"/>
      <c r="L2342" s="155"/>
      <c r="M2342" s="160"/>
      <c r="U2342" s="161"/>
      <c r="AT2342" s="156" t="s">
        <v>182</v>
      </c>
      <c r="AU2342" s="156" t="s">
        <v>84</v>
      </c>
      <c r="AV2342" s="13" t="s">
        <v>84</v>
      </c>
      <c r="AW2342" s="13" t="s">
        <v>37</v>
      </c>
      <c r="AX2342" s="13" t="s">
        <v>75</v>
      </c>
      <c r="AY2342" s="156" t="s">
        <v>172</v>
      </c>
    </row>
    <row r="2343" spans="2:65" s="14" customFormat="1">
      <c r="B2343" s="162"/>
      <c r="D2343" s="149" t="s">
        <v>182</v>
      </c>
      <c r="E2343" s="163" t="s">
        <v>19</v>
      </c>
      <c r="F2343" s="164" t="s">
        <v>185</v>
      </c>
      <c r="H2343" s="165">
        <v>14</v>
      </c>
      <c r="I2343" s="166"/>
      <c r="L2343" s="162"/>
      <c r="M2343" s="167"/>
      <c r="U2343" s="168"/>
      <c r="AT2343" s="163" t="s">
        <v>182</v>
      </c>
      <c r="AU2343" s="163" t="s">
        <v>84</v>
      </c>
      <c r="AV2343" s="14" t="s">
        <v>179</v>
      </c>
      <c r="AW2343" s="14" t="s">
        <v>37</v>
      </c>
      <c r="AX2343" s="14" t="s">
        <v>82</v>
      </c>
      <c r="AY2343" s="163" t="s">
        <v>172</v>
      </c>
    </row>
    <row r="2344" spans="2:65" s="1" customFormat="1" ht="16.5" customHeight="1">
      <c r="B2344" s="33"/>
      <c r="C2344" s="179" t="s">
        <v>2903</v>
      </c>
      <c r="D2344" s="179" t="s">
        <v>836</v>
      </c>
      <c r="E2344" s="180" t="s">
        <v>2904</v>
      </c>
      <c r="F2344" s="181" t="s">
        <v>2905</v>
      </c>
      <c r="G2344" s="182" t="s">
        <v>460</v>
      </c>
      <c r="H2344" s="183">
        <v>1</v>
      </c>
      <c r="I2344" s="184"/>
      <c r="J2344" s="185">
        <f>ROUND(I2344*H2344,2)</f>
        <v>0</v>
      </c>
      <c r="K2344" s="181" t="s">
        <v>19</v>
      </c>
      <c r="L2344" s="186"/>
      <c r="M2344" s="187" t="s">
        <v>19</v>
      </c>
      <c r="N2344" s="188" t="s">
        <v>46</v>
      </c>
      <c r="P2344" s="140">
        <f>O2344*H2344</f>
        <v>0</v>
      </c>
      <c r="Q2344" s="140">
        <v>0</v>
      </c>
      <c r="R2344" s="140">
        <f>Q2344*H2344</f>
        <v>0</v>
      </c>
      <c r="S2344" s="140">
        <v>0</v>
      </c>
      <c r="T2344" s="140">
        <f>S2344*H2344</f>
        <v>0</v>
      </c>
      <c r="U2344" s="141" t="s">
        <v>19</v>
      </c>
      <c r="AR2344" s="142" t="s">
        <v>313</v>
      </c>
      <c r="AT2344" s="142" t="s">
        <v>836</v>
      </c>
      <c r="AU2344" s="142" t="s">
        <v>84</v>
      </c>
      <c r="AY2344" s="18" t="s">
        <v>172</v>
      </c>
      <c r="BE2344" s="143">
        <f>IF(N2344="základní",J2344,0)</f>
        <v>0</v>
      </c>
      <c r="BF2344" s="143">
        <f>IF(N2344="snížená",J2344,0)</f>
        <v>0</v>
      </c>
      <c r="BG2344" s="143">
        <f>IF(N2344="zákl. přenesená",J2344,0)</f>
        <v>0</v>
      </c>
      <c r="BH2344" s="143">
        <f>IF(N2344="sníž. přenesená",J2344,0)</f>
        <v>0</v>
      </c>
      <c r="BI2344" s="143">
        <f>IF(N2344="nulová",J2344,0)</f>
        <v>0</v>
      </c>
      <c r="BJ2344" s="18" t="s">
        <v>82</v>
      </c>
      <c r="BK2344" s="143">
        <f>ROUND(I2344*H2344,2)</f>
        <v>0</v>
      </c>
      <c r="BL2344" s="18" t="s">
        <v>220</v>
      </c>
      <c r="BM2344" s="142" t="s">
        <v>2906</v>
      </c>
    </row>
    <row r="2345" spans="2:65" s="1" customFormat="1" ht="16.5" customHeight="1">
      <c r="B2345" s="33"/>
      <c r="C2345" s="179" t="s">
        <v>1873</v>
      </c>
      <c r="D2345" s="179" t="s">
        <v>836</v>
      </c>
      <c r="E2345" s="180" t="s">
        <v>2907</v>
      </c>
      <c r="F2345" s="181" t="s">
        <v>2908</v>
      </c>
      <c r="G2345" s="182" t="s">
        <v>460</v>
      </c>
      <c r="H2345" s="183">
        <v>1</v>
      </c>
      <c r="I2345" s="184"/>
      <c r="J2345" s="185">
        <f>ROUND(I2345*H2345,2)</f>
        <v>0</v>
      </c>
      <c r="K2345" s="181" t="s">
        <v>19</v>
      </c>
      <c r="L2345" s="186"/>
      <c r="M2345" s="187" t="s">
        <v>19</v>
      </c>
      <c r="N2345" s="188" t="s">
        <v>46</v>
      </c>
      <c r="P2345" s="140">
        <f>O2345*H2345</f>
        <v>0</v>
      </c>
      <c r="Q2345" s="140">
        <v>0</v>
      </c>
      <c r="R2345" s="140">
        <f>Q2345*H2345</f>
        <v>0</v>
      </c>
      <c r="S2345" s="140">
        <v>0</v>
      </c>
      <c r="T2345" s="140">
        <f>S2345*H2345</f>
        <v>0</v>
      </c>
      <c r="U2345" s="141" t="s">
        <v>19</v>
      </c>
      <c r="AR2345" s="142" t="s">
        <v>313</v>
      </c>
      <c r="AT2345" s="142" t="s">
        <v>836</v>
      </c>
      <c r="AU2345" s="142" t="s">
        <v>84</v>
      </c>
      <c r="AY2345" s="18" t="s">
        <v>172</v>
      </c>
      <c r="BE2345" s="143">
        <f>IF(N2345="základní",J2345,0)</f>
        <v>0</v>
      </c>
      <c r="BF2345" s="143">
        <f>IF(N2345="snížená",J2345,0)</f>
        <v>0</v>
      </c>
      <c r="BG2345" s="143">
        <f>IF(N2345="zákl. přenesená",J2345,0)</f>
        <v>0</v>
      </c>
      <c r="BH2345" s="143">
        <f>IF(N2345="sníž. přenesená",J2345,0)</f>
        <v>0</v>
      </c>
      <c r="BI2345" s="143">
        <f>IF(N2345="nulová",J2345,0)</f>
        <v>0</v>
      </c>
      <c r="BJ2345" s="18" t="s">
        <v>82</v>
      </c>
      <c r="BK2345" s="143">
        <f>ROUND(I2345*H2345,2)</f>
        <v>0</v>
      </c>
      <c r="BL2345" s="18" t="s">
        <v>220</v>
      </c>
      <c r="BM2345" s="142" t="s">
        <v>2909</v>
      </c>
    </row>
    <row r="2346" spans="2:65" s="1" customFormat="1" ht="16.5" customHeight="1">
      <c r="B2346" s="33"/>
      <c r="C2346" s="179" t="s">
        <v>2910</v>
      </c>
      <c r="D2346" s="179" t="s">
        <v>836</v>
      </c>
      <c r="E2346" s="180" t="s">
        <v>2911</v>
      </c>
      <c r="F2346" s="181" t="s">
        <v>2912</v>
      </c>
      <c r="G2346" s="182" t="s">
        <v>460</v>
      </c>
      <c r="H2346" s="183">
        <v>3</v>
      </c>
      <c r="I2346" s="184"/>
      <c r="J2346" s="185">
        <f>ROUND(I2346*H2346,2)</f>
        <v>0</v>
      </c>
      <c r="K2346" s="181" t="s">
        <v>19</v>
      </c>
      <c r="L2346" s="186"/>
      <c r="M2346" s="187" t="s">
        <v>19</v>
      </c>
      <c r="N2346" s="188" t="s">
        <v>46</v>
      </c>
      <c r="P2346" s="140">
        <f>O2346*H2346</f>
        <v>0</v>
      </c>
      <c r="Q2346" s="140">
        <v>0</v>
      </c>
      <c r="R2346" s="140">
        <f>Q2346*H2346</f>
        <v>0</v>
      </c>
      <c r="S2346" s="140">
        <v>0</v>
      </c>
      <c r="T2346" s="140">
        <f>S2346*H2346</f>
        <v>0</v>
      </c>
      <c r="U2346" s="141" t="s">
        <v>19</v>
      </c>
      <c r="AR2346" s="142" t="s">
        <v>313</v>
      </c>
      <c r="AT2346" s="142" t="s">
        <v>836</v>
      </c>
      <c r="AU2346" s="142" t="s">
        <v>84</v>
      </c>
      <c r="AY2346" s="18" t="s">
        <v>172</v>
      </c>
      <c r="BE2346" s="143">
        <f>IF(N2346="základní",J2346,0)</f>
        <v>0</v>
      </c>
      <c r="BF2346" s="143">
        <f>IF(N2346="snížená",J2346,0)</f>
        <v>0</v>
      </c>
      <c r="BG2346" s="143">
        <f>IF(N2346="zákl. přenesená",J2346,0)</f>
        <v>0</v>
      </c>
      <c r="BH2346" s="143">
        <f>IF(N2346="sníž. přenesená",J2346,0)</f>
        <v>0</v>
      </c>
      <c r="BI2346" s="143">
        <f>IF(N2346="nulová",J2346,0)</f>
        <v>0</v>
      </c>
      <c r="BJ2346" s="18" t="s">
        <v>82</v>
      </c>
      <c r="BK2346" s="143">
        <f>ROUND(I2346*H2346,2)</f>
        <v>0</v>
      </c>
      <c r="BL2346" s="18" t="s">
        <v>220</v>
      </c>
      <c r="BM2346" s="142" t="s">
        <v>2913</v>
      </c>
    </row>
    <row r="2347" spans="2:65" s="1" customFormat="1" ht="16.5" customHeight="1">
      <c r="B2347" s="33"/>
      <c r="C2347" s="179" t="s">
        <v>1877</v>
      </c>
      <c r="D2347" s="179" t="s">
        <v>836</v>
      </c>
      <c r="E2347" s="180" t="s">
        <v>2914</v>
      </c>
      <c r="F2347" s="181" t="s">
        <v>2915</v>
      </c>
      <c r="G2347" s="182" t="s">
        <v>460</v>
      </c>
      <c r="H2347" s="183">
        <v>1</v>
      </c>
      <c r="I2347" s="184"/>
      <c r="J2347" s="185">
        <f>ROUND(I2347*H2347,2)</f>
        <v>0</v>
      </c>
      <c r="K2347" s="181" t="s">
        <v>19</v>
      </c>
      <c r="L2347" s="186"/>
      <c r="M2347" s="187" t="s">
        <v>19</v>
      </c>
      <c r="N2347" s="188" t="s">
        <v>46</v>
      </c>
      <c r="P2347" s="140">
        <f>O2347*H2347</f>
        <v>0</v>
      </c>
      <c r="Q2347" s="140">
        <v>0</v>
      </c>
      <c r="R2347" s="140">
        <f>Q2347*H2347</f>
        <v>0</v>
      </c>
      <c r="S2347" s="140">
        <v>0</v>
      </c>
      <c r="T2347" s="140">
        <f>S2347*H2347</f>
        <v>0</v>
      </c>
      <c r="U2347" s="141" t="s">
        <v>19</v>
      </c>
      <c r="AR2347" s="142" t="s">
        <v>313</v>
      </c>
      <c r="AT2347" s="142" t="s">
        <v>836</v>
      </c>
      <c r="AU2347" s="142" t="s">
        <v>84</v>
      </c>
      <c r="AY2347" s="18" t="s">
        <v>172</v>
      </c>
      <c r="BE2347" s="143">
        <f>IF(N2347="základní",J2347,0)</f>
        <v>0</v>
      </c>
      <c r="BF2347" s="143">
        <f>IF(N2347="snížená",J2347,0)</f>
        <v>0</v>
      </c>
      <c r="BG2347" s="143">
        <f>IF(N2347="zákl. přenesená",J2347,0)</f>
        <v>0</v>
      </c>
      <c r="BH2347" s="143">
        <f>IF(N2347="sníž. přenesená",J2347,0)</f>
        <v>0</v>
      </c>
      <c r="BI2347" s="143">
        <f>IF(N2347="nulová",J2347,0)</f>
        <v>0</v>
      </c>
      <c r="BJ2347" s="18" t="s">
        <v>82</v>
      </c>
      <c r="BK2347" s="143">
        <f>ROUND(I2347*H2347,2)</f>
        <v>0</v>
      </c>
      <c r="BL2347" s="18" t="s">
        <v>220</v>
      </c>
      <c r="BM2347" s="142" t="s">
        <v>2916</v>
      </c>
    </row>
    <row r="2348" spans="2:65" s="1" customFormat="1" ht="16.5" customHeight="1">
      <c r="B2348" s="33"/>
      <c r="C2348" s="179" t="s">
        <v>2917</v>
      </c>
      <c r="D2348" s="179" t="s">
        <v>836</v>
      </c>
      <c r="E2348" s="180" t="s">
        <v>2918</v>
      </c>
      <c r="F2348" s="181" t="s">
        <v>2919</v>
      </c>
      <c r="G2348" s="182" t="s">
        <v>460</v>
      </c>
      <c r="H2348" s="183">
        <v>2</v>
      </c>
      <c r="I2348" s="184"/>
      <c r="J2348" s="185">
        <f>ROUND(I2348*H2348,2)</f>
        <v>0</v>
      </c>
      <c r="K2348" s="181" t="s">
        <v>19</v>
      </c>
      <c r="L2348" s="186"/>
      <c r="M2348" s="187" t="s">
        <v>19</v>
      </c>
      <c r="N2348" s="188" t="s">
        <v>46</v>
      </c>
      <c r="P2348" s="140">
        <f>O2348*H2348</f>
        <v>0</v>
      </c>
      <c r="Q2348" s="140">
        <v>0</v>
      </c>
      <c r="R2348" s="140">
        <f>Q2348*H2348</f>
        <v>0</v>
      </c>
      <c r="S2348" s="140">
        <v>0</v>
      </c>
      <c r="T2348" s="140">
        <f>S2348*H2348</f>
        <v>0</v>
      </c>
      <c r="U2348" s="141" t="s">
        <v>19</v>
      </c>
      <c r="AR2348" s="142" t="s">
        <v>313</v>
      </c>
      <c r="AT2348" s="142" t="s">
        <v>836</v>
      </c>
      <c r="AU2348" s="142" t="s">
        <v>84</v>
      </c>
      <c r="AY2348" s="18" t="s">
        <v>172</v>
      </c>
      <c r="BE2348" s="143">
        <f>IF(N2348="základní",J2348,0)</f>
        <v>0</v>
      </c>
      <c r="BF2348" s="143">
        <f>IF(N2348="snížená",J2348,0)</f>
        <v>0</v>
      </c>
      <c r="BG2348" s="143">
        <f>IF(N2348="zákl. přenesená",J2348,0)</f>
        <v>0</v>
      </c>
      <c r="BH2348" s="143">
        <f>IF(N2348="sníž. přenesená",J2348,0)</f>
        <v>0</v>
      </c>
      <c r="BI2348" s="143">
        <f>IF(N2348="nulová",J2348,0)</f>
        <v>0</v>
      </c>
      <c r="BJ2348" s="18" t="s">
        <v>82</v>
      </c>
      <c r="BK2348" s="143">
        <f>ROUND(I2348*H2348,2)</f>
        <v>0</v>
      </c>
      <c r="BL2348" s="18" t="s">
        <v>220</v>
      </c>
      <c r="BM2348" s="142" t="s">
        <v>2920</v>
      </c>
    </row>
    <row r="2349" spans="2:65" s="1" customFormat="1" ht="16.5" customHeight="1">
      <c r="B2349" s="33"/>
      <c r="C2349" s="179" t="s">
        <v>1883</v>
      </c>
      <c r="D2349" s="179" t="s">
        <v>836</v>
      </c>
      <c r="E2349" s="180" t="s">
        <v>2921</v>
      </c>
      <c r="F2349" s="181" t="s">
        <v>2922</v>
      </c>
      <c r="G2349" s="182" t="s">
        <v>460</v>
      </c>
      <c r="H2349" s="183">
        <v>2</v>
      </c>
      <c r="I2349" s="184"/>
      <c r="J2349" s="185">
        <f>ROUND(I2349*H2349,2)</f>
        <v>0</v>
      </c>
      <c r="K2349" s="181" t="s">
        <v>19</v>
      </c>
      <c r="L2349" s="186"/>
      <c r="M2349" s="187" t="s">
        <v>19</v>
      </c>
      <c r="N2349" s="188" t="s">
        <v>46</v>
      </c>
      <c r="P2349" s="140">
        <f>O2349*H2349</f>
        <v>0</v>
      </c>
      <c r="Q2349" s="140">
        <v>0</v>
      </c>
      <c r="R2349" s="140">
        <f>Q2349*H2349</f>
        <v>0</v>
      </c>
      <c r="S2349" s="140">
        <v>0</v>
      </c>
      <c r="T2349" s="140">
        <f>S2349*H2349</f>
        <v>0</v>
      </c>
      <c r="U2349" s="141" t="s">
        <v>19</v>
      </c>
      <c r="AR2349" s="142" t="s">
        <v>313</v>
      </c>
      <c r="AT2349" s="142" t="s">
        <v>836</v>
      </c>
      <c r="AU2349" s="142" t="s">
        <v>84</v>
      </c>
      <c r="AY2349" s="18" t="s">
        <v>172</v>
      </c>
      <c r="BE2349" s="143">
        <f>IF(N2349="základní",J2349,0)</f>
        <v>0</v>
      </c>
      <c r="BF2349" s="143">
        <f>IF(N2349="snížená",J2349,0)</f>
        <v>0</v>
      </c>
      <c r="BG2349" s="143">
        <f>IF(N2349="zákl. přenesená",J2349,0)</f>
        <v>0</v>
      </c>
      <c r="BH2349" s="143">
        <f>IF(N2349="sníž. přenesená",J2349,0)</f>
        <v>0</v>
      </c>
      <c r="BI2349" s="143">
        <f>IF(N2349="nulová",J2349,0)</f>
        <v>0</v>
      </c>
      <c r="BJ2349" s="18" t="s">
        <v>82</v>
      </c>
      <c r="BK2349" s="143">
        <f>ROUND(I2349*H2349,2)</f>
        <v>0</v>
      </c>
      <c r="BL2349" s="18" t="s">
        <v>220</v>
      </c>
      <c r="BM2349" s="142" t="s">
        <v>2923</v>
      </c>
    </row>
    <row r="2350" spans="2:65" s="11" customFormat="1" ht="25.9" customHeight="1">
      <c r="B2350" s="119"/>
      <c r="D2350" s="120" t="s">
        <v>74</v>
      </c>
      <c r="E2350" s="121" t="s">
        <v>792</v>
      </c>
      <c r="F2350" s="121" t="s">
        <v>793</v>
      </c>
      <c r="I2350" s="122"/>
      <c r="J2350" s="123">
        <f>BK2350</f>
        <v>0</v>
      </c>
      <c r="L2350" s="119"/>
      <c r="M2350" s="124"/>
      <c r="P2350" s="125">
        <f>SUM(P2351:P2369)</f>
        <v>0</v>
      </c>
      <c r="R2350" s="125">
        <f>SUM(R2351:R2369)</f>
        <v>0</v>
      </c>
      <c r="T2350" s="125">
        <f>SUM(T2351:T2369)</f>
        <v>0</v>
      </c>
      <c r="U2350" s="126"/>
      <c r="AR2350" s="120" t="s">
        <v>179</v>
      </c>
      <c r="AT2350" s="127" t="s">
        <v>74</v>
      </c>
      <c r="AU2350" s="127" t="s">
        <v>75</v>
      </c>
      <c r="AY2350" s="120" t="s">
        <v>172</v>
      </c>
      <c r="BK2350" s="128">
        <f>SUM(BK2351:BK2369)</f>
        <v>0</v>
      </c>
    </row>
    <row r="2351" spans="2:65" s="1" customFormat="1" ht="16.5" customHeight="1">
      <c r="B2351" s="33"/>
      <c r="C2351" s="131" t="s">
        <v>2924</v>
      </c>
      <c r="D2351" s="131" t="s">
        <v>174</v>
      </c>
      <c r="E2351" s="132" t="s">
        <v>2925</v>
      </c>
      <c r="F2351" s="133" t="s">
        <v>2926</v>
      </c>
      <c r="G2351" s="134" t="s">
        <v>796</v>
      </c>
      <c r="H2351" s="135">
        <v>300</v>
      </c>
      <c r="I2351" s="136"/>
      <c r="J2351" s="137">
        <f>ROUND(I2351*H2351,2)</f>
        <v>0</v>
      </c>
      <c r="K2351" s="133" t="s">
        <v>178</v>
      </c>
      <c r="L2351" s="33"/>
      <c r="M2351" s="138" t="s">
        <v>19</v>
      </c>
      <c r="N2351" s="139" t="s">
        <v>46</v>
      </c>
      <c r="P2351" s="140">
        <f>O2351*H2351</f>
        <v>0</v>
      </c>
      <c r="Q2351" s="140">
        <v>0</v>
      </c>
      <c r="R2351" s="140">
        <f>Q2351*H2351</f>
        <v>0</v>
      </c>
      <c r="S2351" s="140">
        <v>0</v>
      </c>
      <c r="T2351" s="140">
        <f>S2351*H2351</f>
        <v>0</v>
      </c>
      <c r="U2351" s="141" t="s">
        <v>19</v>
      </c>
      <c r="AR2351" s="142" t="s">
        <v>797</v>
      </c>
      <c r="AT2351" s="142" t="s">
        <v>174</v>
      </c>
      <c r="AU2351" s="142" t="s">
        <v>82</v>
      </c>
      <c r="AY2351" s="18" t="s">
        <v>172</v>
      </c>
      <c r="BE2351" s="143">
        <f>IF(N2351="základní",J2351,0)</f>
        <v>0</v>
      </c>
      <c r="BF2351" s="143">
        <f>IF(N2351="snížená",J2351,0)</f>
        <v>0</v>
      </c>
      <c r="BG2351" s="143">
        <f>IF(N2351="zákl. přenesená",J2351,0)</f>
        <v>0</v>
      </c>
      <c r="BH2351" s="143">
        <f>IF(N2351="sníž. přenesená",J2351,0)</f>
        <v>0</v>
      </c>
      <c r="BI2351" s="143">
        <f>IF(N2351="nulová",J2351,0)</f>
        <v>0</v>
      </c>
      <c r="BJ2351" s="18" t="s">
        <v>82</v>
      </c>
      <c r="BK2351" s="143">
        <f>ROUND(I2351*H2351,2)</f>
        <v>0</v>
      </c>
      <c r="BL2351" s="18" t="s">
        <v>797</v>
      </c>
      <c r="BM2351" s="142" t="s">
        <v>2927</v>
      </c>
    </row>
    <row r="2352" spans="2:65" s="1" customFormat="1">
      <c r="B2352" s="33"/>
      <c r="D2352" s="144" t="s">
        <v>180</v>
      </c>
      <c r="F2352" s="145" t="s">
        <v>2928</v>
      </c>
      <c r="I2352" s="146"/>
      <c r="L2352" s="33"/>
      <c r="M2352" s="147"/>
      <c r="U2352" s="54"/>
      <c r="AT2352" s="18" t="s">
        <v>180</v>
      </c>
      <c r="AU2352" s="18" t="s">
        <v>82</v>
      </c>
    </row>
    <row r="2353" spans="2:65" s="12" customFormat="1">
      <c r="B2353" s="148"/>
      <c r="D2353" s="149" t="s">
        <v>182</v>
      </c>
      <c r="E2353" s="150" t="s">
        <v>19</v>
      </c>
      <c r="F2353" s="151" t="s">
        <v>2929</v>
      </c>
      <c r="H2353" s="150" t="s">
        <v>19</v>
      </c>
      <c r="I2353" s="152"/>
      <c r="L2353" s="148"/>
      <c r="M2353" s="153"/>
      <c r="U2353" s="154"/>
      <c r="AT2353" s="150" t="s">
        <v>182</v>
      </c>
      <c r="AU2353" s="150" t="s">
        <v>82</v>
      </c>
      <c r="AV2353" s="12" t="s">
        <v>82</v>
      </c>
      <c r="AW2353" s="12" t="s">
        <v>37</v>
      </c>
      <c r="AX2353" s="12" t="s">
        <v>75</v>
      </c>
      <c r="AY2353" s="150" t="s">
        <v>172</v>
      </c>
    </row>
    <row r="2354" spans="2:65" s="13" customFormat="1">
      <c r="B2354" s="155"/>
      <c r="D2354" s="149" t="s">
        <v>182</v>
      </c>
      <c r="E2354" s="156" t="s">
        <v>19</v>
      </c>
      <c r="F2354" s="157" t="s">
        <v>2930</v>
      </c>
      <c r="H2354" s="158">
        <v>300</v>
      </c>
      <c r="I2354" s="159"/>
      <c r="L2354" s="155"/>
      <c r="M2354" s="160"/>
      <c r="U2354" s="161"/>
      <c r="AT2354" s="156" t="s">
        <v>182</v>
      </c>
      <c r="AU2354" s="156" t="s">
        <v>82</v>
      </c>
      <c r="AV2354" s="13" t="s">
        <v>84</v>
      </c>
      <c r="AW2354" s="13" t="s">
        <v>37</v>
      </c>
      <c r="AX2354" s="13" t="s">
        <v>75</v>
      </c>
      <c r="AY2354" s="156" t="s">
        <v>172</v>
      </c>
    </row>
    <row r="2355" spans="2:65" s="14" customFormat="1">
      <c r="B2355" s="162"/>
      <c r="D2355" s="149" t="s">
        <v>182</v>
      </c>
      <c r="E2355" s="163" t="s">
        <v>19</v>
      </c>
      <c r="F2355" s="164" t="s">
        <v>185</v>
      </c>
      <c r="H2355" s="165">
        <v>300</v>
      </c>
      <c r="I2355" s="166"/>
      <c r="L2355" s="162"/>
      <c r="M2355" s="167"/>
      <c r="U2355" s="168"/>
      <c r="AT2355" s="163" t="s">
        <v>182</v>
      </c>
      <c r="AU2355" s="163" t="s">
        <v>82</v>
      </c>
      <c r="AV2355" s="14" t="s">
        <v>179</v>
      </c>
      <c r="AW2355" s="14" t="s">
        <v>37</v>
      </c>
      <c r="AX2355" s="14" t="s">
        <v>82</v>
      </c>
      <c r="AY2355" s="163" t="s">
        <v>172</v>
      </c>
    </row>
    <row r="2356" spans="2:65" s="1" customFormat="1" ht="16.5" customHeight="1">
      <c r="B2356" s="33"/>
      <c r="C2356" s="131" t="s">
        <v>1887</v>
      </c>
      <c r="D2356" s="131" t="s">
        <v>174</v>
      </c>
      <c r="E2356" s="132" t="s">
        <v>2931</v>
      </c>
      <c r="F2356" s="133" t="s">
        <v>2932</v>
      </c>
      <c r="G2356" s="134" t="s">
        <v>796</v>
      </c>
      <c r="H2356" s="135">
        <v>310</v>
      </c>
      <c r="I2356" s="136"/>
      <c r="J2356" s="137">
        <f>ROUND(I2356*H2356,2)</f>
        <v>0</v>
      </c>
      <c r="K2356" s="133" t="s">
        <v>178</v>
      </c>
      <c r="L2356" s="33"/>
      <c r="M2356" s="138" t="s">
        <v>19</v>
      </c>
      <c r="N2356" s="139" t="s">
        <v>46</v>
      </c>
      <c r="P2356" s="140">
        <f>O2356*H2356</f>
        <v>0</v>
      </c>
      <c r="Q2356" s="140">
        <v>0</v>
      </c>
      <c r="R2356" s="140">
        <f>Q2356*H2356</f>
        <v>0</v>
      </c>
      <c r="S2356" s="140">
        <v>0</v>
      </c>
      <c r="T2356" s="140">
        <f>S2356*H2356</f>
        <v>0</v>
      </c>
      <c r="U2356" s="141" t="s">
        <v>19</v>
      </c>
      <c r="AR2356" s="142" t="s">
        <v>797</v>
      </c>
      <c r="AT2356" s="142" t="s">
        <v>174</v>
      </c>
      <c r="AU2356" s="142" t="s">
        <v>82</v>
      </c>
      <c r="AY2356" s="18" t="s">
        <v>172</v>
      </c>
      <c r="BE2356" s="143">
        <f>IF(N2356="základní",J2356,0)</f>
        <v>0</v>
      </c>
      <c r="BF2356" s="143">
        <f>IF(N2356="snížená",J2356,0)</f>
        <v>0</v>
      </c>
      <c r="BG2356" s="143">
        <f>IF(N2356="zákl. přenesená",J2356,0)</f>
        <v>0</v>
      </c>
      <c r="BH2356" s="143">
        <f>IF(N2356="sníž. přenesená",J2356,0)</f>
        <v>0</v>
      </c>
      <c r="BI2356" s="143">
        <f>IF(N2356="nulová",J2356,0)</f>
        <v>0</v>
      </c>
      <c r="BJ2356" s="18" t="s">
        <v>82</v>
      </c>
      <c r="BK2356" s="143">
        <f>ROUND(I2356*H2356,2)</f>
        <v>0</v>
      </c>
      <c r="BL2356" s="18" t="s">
        <v>797</v>
      </c>
      <c r="BM2356" s="142" t="s">
        <v>2933</v>
      </c>
    </row>
    <row r="2357" spans="2:65" s="1" customFormat="1">
      <c r="B2357" s="33"/>
      <c r="D2357" s="144" t="s">
        <v>180</v>
      </c>
      <c r="F2357" s="145" t="s">
        <v>2934</v>
      </c>
      <c r="I2357" s="146"/>
      <c r="L2357" s="33"/>
      <c r="M2357" s="147"/>
      <c r="U2357" s="54"/>
      <c r="AT2357" s="18" t="s">
        <v>180</v>
      </c>
      <c r="AU2357" s="18" t="s">
        <v>82</v>
      </c>
    </row>
    <row r="2358" spans="2:65" s="13" customFormat="1">
      <c r="B2358" s="155"/>
      <c r="D2358" s="149" t="s">
        <v>182</v>
      </c>
      <c r="E2358" s="156" t="s">
        <v>19</v>
      </c>
      <c r="F2358" s="157" t="s">
        <v>2935</v>
      </c>
      <c r="H2358" s="158">
        <v>310</v>
      </c>
      <c r="I2358" s="159"/>
      <c r="L2358" s="155"/>
      <c r="M2358" s="160"/>
      <c r="U2358" s="161"/>
      <c r="AT2358" s="156" t="s">
        <v>182</v>
      </c>
      <c r="AU2358" s="156" t="s">
        <v>82</v>
      </c>
      <c r="AV2358" s="13" t="s">
        <v>84</v>
      </c>
      <c r="AW2358" s="13" t="s">
        <v>37</v>
      </c>
      <c r="AX2358" s="13" t="s">
        <v>75</v>
      </c>
      <c r="AY2358" s="156" t="s">
        <v>172</v>
      </c>
    </row>
    <row r="2359" spans="2:65" s="14" customFormat="1">
      <c r="B2359" s="162"/>
      <c r="D2359" s="149" t="s">
        <v>182</v>
      </c>
      <c r="E2359" s="163" t="s">
        <v>19</v>
      </c>
      <c r="F2359" s="164" t="s">
        <v>185</v>
      </c>
      <c r="H2359" s="165">
        <v>310</v>
      </c>
      <c r="I2359" s="166"/>
      <c r="L2359" s="162"/>
      <c r="M2359" s="167"/>
      <c r="U2359" s="168"/>
      <c r="AT2359" s="163" t="s">
        <v>182</v>
      </c>
      <c r="AU2359" s="163" t="s">
        <v>82</v>
      </c>
      <c r="AV2359" s="14" t="s">
        <v>179</v>
      </c>
      <c r="AW2359" s="14" t="s">
        <v>37</v>
      </c>
      <c r="AX2359" s="14" t="s">
        <v>82</v>
      </c>
      <c r="AY2359" s="163" t="s">
        <v>172</v>
      </c>
    </row>
    <row r="2360" spans="2:65" s="1" customFormat="1" ht="16.5" customHeight="1">
      <c r="B2360" s="33"/>
      <c r="C2360" s="131" t="s">
        <v>2936</v>
      </c>
      <c r="D2360" s="131" t="s">
        <v>174</v>
      </c>
      <c r="E2360" s="132" t="s">
        <v>2937</v>
      </c>
      <c r="F2360" s="133" t="s">
        <v>2938</v>
      </c>
      <c r="G2360" s="134" t="s">
        <v>796</v>
      </c>
      <c r="H2360" s="135">
        <v>80</v>
      </c>
      <c r="I2360" s="136"/>
      <c r="J2360" s="137">
        <f>ROUND(I2360*H2360,2)</f>
        <v>0</v>
      </c>
      <c r="K2360" s="133" t="s">
        <v>178</v>
      </c>
      <c r="L2360" s="33"/>
      <c r="M2360" s="138" t="s">
        <v>19</v>
      </c>
      <c r="N2360" s="139" t="s">
        <v>46</v>
      </c>
      <c r="P2360" s="140">
        <f>O2360*H2360</f>
        <v>0</v>
      </c>
      <c r="Q2360" s="140">
        <v>0</v>
      </c>
      <c r="R2360" s="140">
        <f>Q2360*H2360</f>
        <v>0</v>
      </c>
      <c r="S2360" s="140">
        <v>0</v>
      </c>
      <c r="T2360" s="140">
        <f>S2360*H2360</f>
        <v>0</v>
      </c>
      <c r="U2360" s="141" t="s">
        <v>19</v>
      </c>
      <c r="AR2360" s="142" t="s">
        <v>797</v>
      </c>
      <c r="AT2360" s="142" t="s">
        <v>174</v>
      </c>
      <c r="AU2360" s="142" t="s">
        <v>82</v>
      </c>
      <c r="AY2360" s="18" t="s">
        <v>172</v>
      </c>
      <c r="BE2360" s="143">
        <f>IF(N2360="základní",J2360,0)</f>
        <v>0</v>
      </c>
      <c r="BF2360" s="143">
        <f>IF(N2360="snížená",J2360,0)</f>
        <v>0</v>
      </c>
      <c r="BG2360" s="143">
        <f>IF(N2360="zákl. přenesená",J2360,0)</f>
        <v>0</v>
      </c>
      <c r="BH2360" s="143">
        <f>IF(N2360="sníž. přenesená",J2360,0)</f>
        <v>0</v>
      </c>
      <c r="BI2360" s="143">
        <f>IF(N2360="nulová",J2360,0)</f>
        <v>0</v>
      </c>
      <c r="BJ2360" s="18" t="s">
        <v>82</v>
      </c>
      <c r="BK2360" s="143">
        <f>ROUND(I2360*H2360,2)</f>
        <v>0</v>
      </c>
      <c r="BL2360" s="18" t="s">
        <v>797</v>
      </c>
      <c r="BM2360" s="142" t="s">
        <v>2939</v>
      </c>
    </row>
    <row r="2361" spans="2:65" s="1" customFormat="1">
      <c r="B2361" s="33"/>
      <c r="D2361" s="144" t="s">
        <v>180</v>
      </c>
      <c r="F2361" s="145" t="s">
        <v>2940</v>
      </c>
      <c r="I2361" s="146"/>
      <c r="L2361" s="33"/>
      <c r="M2361" s="147"/>
      <c r="U2361" s="54"/>
      <c r="AT2361" s="18" t="s">
        <v>180</v>
      </c>
      <c r="AU2361" s="18" t="s">
        <v>82</v>
      </c>
    </row>
    <row r="2362" spans="2:65" s="12" customFormat="1">
      <c r="B2362" s="148"/>
      <c r="D2362" s="149" t="s">
        <v>182</v>
      </c>
      <c r="E2362" s="150" t="s">
        <v>19</v>
      </c>
      <c r="F2362" s="151" t="s">
        <v>2941</v>
      </c>
      <c r="H2362" s="150" t="s">
        <v>19</v>
      </c>
      <c r="I2362" s="152"/>
      <c r="L2362" s="148"/>
      <c r="M2362" s="153"/>
      <c r="U2362" s="154"/>
      <c r="AT2362" s="150" t="s">
        <v>182</v>
      </c>
      <c r="AU2362" s="150" t="s">
        <v>82</v>
      </c>
      <c r="AV2362" s="12" t="s">
        <v>82</v>
      </c>
      <c r="AW2362" s="12" t="s">
        <v>37</v>
      </c>
      <c r="AX2362" s="12" t="s">
        <v>75</v>
      </c>
      <c r="AY2362" s="150" t="s">
        <v>172</v>
      </c>
    </row>
    <row r="2363" spans="2:65" s="13" customFormat="1">
      <c r="B2363" s="155"/>
      <c r="D2363" s="149" t="s">
        <v>182</v>
      </c>
      <c r="E2363" s="156" t="s">
        <v>19</v>
      </c>
      <c r="F2363" s="157" t="s">
        <v>2942</v>
      </c>
      <c r="H2363" s="158">
        <v>80</v>
      </c>
      <c r="I2363" s="159"/>
      <c r="L2363" s="155"/>
      <c r="M2363" s="160"/>
      <c r="U2363" s="161"/>
      <c r="AT2363" s="156" t="s">
        <v>182</v>
      </c>
      <c r="AU2363" s="156" t="s">
        <v>82</v>
      </c>
      <c r="AV2363" s="13" t="s">
        <v>84</v>
      </c>
      <c r="AW2363" s="13" t="s">
        <v>37</v>
      </c>
      <c r="AX2363" s="13" t="s">
        <v>75</v>
      </c>
      <c r="AY2363" s="156" t="s">
        <v>172</v>
      </c>
    </row>
    <row r="2364" spans="2:65" s="14" customFormat="1">
      <c r="B2364" s="162"/>
      <c r="D2364" s="149" t="s">
        <v>182</v>
      </c>
      <c r="E2364" s="163" t="s">
        <v>19</v>
      </c>
      <c r="F2364" s="164" t="s">
        <v>185</v>
      </c>
      <c r="H2364" s="165">
        <v>80</v>
      </c>
      <c r="I2364" s="166"/>
      <c r="L2364" s="162"/>
      <c r="M2364" s="167"/>
      <c r="U2364" s="168"/>
      <c r="AT2364" s="163" t="s">
        <v>182</v>
      </c>
      <c r="AU2364" s="163" t="s">
        <v>82</v>
      </c>
      <c r="AV2364" s="14" t="s">
        <v>179</v>
      </c>
      <c r="AW2364" s="14" t="s">
        <v>37</v>
      </c>
      <c r="AX2364" s="14" t="s">
        <v>82</v>
      </c>
      <c r="AY2364" s="163" t="s">
        <v>172</v>
      </c>
    </row>
    <row r="2365" spans="2:65" s="1" customFormat="1" ht="16.5" customHeight="1">
      <c r="B2365" s="33"/>
      <c r="C2365" s="131" t="s">
        <v>1892</v>
      </c>
      <c r="D2365" s="131" t="s">
        <v>174</v>
      </c>
      <c r="E2365" s="132" t="s">
        <v>2943</v>
      </c>
      <c r="F2365" s="133" t="s">
        <v>2944</v>
      </c>
      <c r="G2365" s="134" t="s">
        <v>796</v>
      </c>
      <c r="H2365" s="135">
        <v>240</v>
      </c>
      <c r="I2365" s="136"/>
      <c r="J2365" s="137">
        <f>ROUND(I2365*H2365,2)</f>
        <v>0</v>
      </c>
      <c r="K2365" s="133" t="s">
        <v>178</v>
      </c>
      <c r="L2365" s="33"/>
      <c r="M2365" s="138" t="s">
        <v>19</v>
      </c>
      <c r="N2365" s="139" t="s">
        <v>46</v>
      </c>
      <c r="P2365" s="140">
        <f>O2365*H2365</f>
        <v>0</v>
      </c>
      <c r="Q2365" s="140">
        <v>0</v>
      </c>
      <c r="R2365" s="140">
        <f>Q2365*H2365</f>
        <v>0</v>
      </c>
      <c r="S2365" s="140">
        <v>0</v>
      </c>
      <c r="T2365" s="140">
        <f>S2365*H2365</f>
        <v>0</v>
      </c>
      <c r="U2365" s="141" t="s">
        <v>19</v>
      </c>
      <c r="AR2365" s="142" t="s">
        <v>797</v>
      </c>
      <c r="AT2365" s="142" t="s">
        <v>174</v>
      </c>
      <c r="AU2365" s="142" t="s">
        <v>82</v>
      </c>
      <c r="AY2365" s="18" t="s">
        <v>172</v>
      </c>
      <c r="BE2365" s="143">
        <f>IF(N2365="základní",J2365,0)</f>
        <v>0</v>
      </c>
      <c r="BF2365" s="143">
        <f>IF(N2365="snížená",J2365,0)</f>
        <v>0</v>
      </c>
      <c r="BG2365" s="143">
        <f>IF(N2365="zákl. přenesená",J2365,0)</f>
        <v>0</v>
      </c>
      <c r="BH2365" s="143">
        <f>IF(N2365="sníž. přenesená",J2365,0)</f>
        <v>0</v>
      </c>
      <c r="BI2365" s="143">
        <f>IF(N2365="nulová",J2365,0)</f>
        <v>0</v>
      </c>
      <c r="BJ2365" s="18" t="s">
        <v>82</v>
      </c>
      <c r="BK2365" s="143">
        <f>ROUND(I2365*H2365,2)</f>
        <v>0</v>
      </c>
      <c r="BL2365" s="18" t="s">
        <v>797</v>
      </c>
      <c r="BM2365" s="142" t="s">
        <v>2945</v>
      </c>
    </row>
    <row r="2366" spans="2:65" s="1" customFormat="1">
      <c r="B2366" s="33"/>
      <c r="D2366" s="144" t="s">
        <v>180</v>
      </c>
      <c r="F2366" s="145" t="s">
        <v>2946</v>
      </c>
      <c r="I2366" s="146"/>
      <c r="L2366" s="33"/>
      <c r="M2366" s="147"/>
      <c r="U2366" s="54"/>
      <c r="AT2366" s="18" t="s">
        <v>180</v>
      </c>
      <c r="AU2366" s="18" t="s">
        <v>82</v>
      </c>
    </row>
    <row r="2367" spans="2:65" s="12" customFormat="1">
      <c r="B2367" s="148"/>
      <c r="D2367" s="149" t="s">
        <v>182</v>
      </c>
      <c r="E2367" s="150" t="s">
        <v>19</v>
      </c>
      <c r="F2367" s="151" t="s">
        <v>2947</v>
      </c>
      <c r="H2367" s="150" t="s">
        <v>19</v>
      </c>
      <c r="I2367" s="152"/>
      <c r="L2367" s="148"/>
      <c r="M2367" s="153"/>
      <c r="U2367" s="154"/>
      <c r="AT2367" s="150" t="s">
        <v>182</v>
      </c>
      <c r="AU2367" s="150" t="s">
        <v>82</v>
      </c>
      <c r="AV2367" s="12" t="s">
        <v>82</v>
      </c>
      <c r="AW2367" s="12" t="s">
        <v>37</v>
      </c>
      <c r="AX2367" s="12" t="s">
        <v>75</v>
      </c>
      <c r="AY2367" s="150" t="s">
        <v>172</v>
      </c>
    </row>
    <row r="2368" spans="2:65" s="13" customFormat="1">
      <c r="B2368" s="155"/>
      <c r="D2368" s="149" t="s">
        <v>182</v>
      </c>
      <c r="E2368" s="156" t="s">
        <v>19</v>
      </c>
      <c r="F2368" s="157" t="s">
        <v>2948</v>
      </c>
      <c r="H2368" s="158">
        <v>240</v>
      </c>
      <c r="I2368" s="159"/>
      <c r="L2368" s="155"/>
      <c r="M2368" s="160"/>
      <c r="U2368" s="161"/>
      <c r="AT2368" s="156" t="s">
        <v>182</v>
      </c>
      <c r="AU2368" s="156" t="s">
        <v>82</v>
      </c>
      <c r="AV2368" s="13" t="s">
        <v>84</v>
      </c>
      <c r="AW2368" s="13" t="s">
        <v>37</v>
      </c>
      <c r="AX2368" s="13" t="s">
        <v>75</v>
      </c>
      <c r="AY2368" s="156" t="s">
        <v>172</v>
      </c>
    </row>
    <row r="2369" spans="2:51" s="14" customFormat="1">
      <c r="B2369" s="162"/>
      <c r="D2369" s="149" t="s">
        <v>182</v>
      </c>
      <c r="E2369" s="163" t="s">
        <v>19</v>
      </c>
      <c r="F2369" s="164" t="s">
        <v>185</v>
      </c>
      <c r="H2369" s="165">
        <v>240</v>
      </c>
      <c r="I2369" s="166"/>
      <c r="L2369" s="162"/>
      <c r="M2369" s="176"/>
      <c r="N2369" s="177"/>
      <c r="O2369" s="177"/>
      <c r="P2369" s="177"/>
      <c r="Q2369" s="177"/>
      <c r="R2369" s="177"/>
      <c r="S2369" s="177"/>
      <c r="T2369" s="177"/>
      <c r="U2369" s="178"/>
      <c r="AT2369" s="163" t="s">
        <v>182</v>
      </c>
      <c r="AU2369" s="163" t="s">
        <v>82</v>
      </c>
      <c r="AV2369" s="14" t="s">
        <v>179</v>
      </c>
      <c r="AW2369" s="14" t="s">
        <v>37</v>
      </c>
      <c r="AX2369" s="14" t="s">
        <v>82</v>
      </c>
      <c r="AY2369" s="163" t="s">
        <v>172</v>
      </c>
    </row>
    <row r="2370" spans="2:51" s="1" customFormat="1" ht="6.95" customHeight="1">
      <c r="B2370" s="42"/>
      <c r="C2370" s="43"/>
      <c r="D2370" s="43"/>
      <c r="E2370" s="43"/>
      <c r="F2370" s="43"/>
      <c r="G2370" s="43"/>
      <c r="H2370" s="43"/>
      <c r="I2370" s="43"/>
      <c r="J2370" s="43"/>
      <c r="K2370" s="43"/>
      <c r="L2370" s="33"/>
    </row>
  </sheetData>
  <sheetProtection algorithmName="SHA-512" hashValue="J+hX28IiFxU+t/w+PLWX4xJ/LfM6J9rpSyV+YF3G8MqzEi7HUV7+4QSxQLUMgtwF845HX+um+NwkSP2u2Kfn7g==" saltValue="Cr4FfcPrNGjprpeK/1gfA8+StePECW1k6tjY4kwVZZxSz5tv+uDSpBTuiarF5jtEyF5fSNkKFjmtxHuukWWFtA==" spinCount="100000" sheet="1" objects="1" scenarios="1" formatColumns="0" formatRows="0" autoFilter="0"/>
  <autoFilter ref="C117:K2369" xr:uid="{00000000-0009-0000-0000-000002000000}"/>
  <mergeCells count="15">
    <mergeCell ref="E104:H104"/>
    <mergeCell ref="E108:H108"/>
    <mergeCell ref="E106:H106"/>
    <mergeCell ref="E110:H110"/>
    <mergeCell ref="L2:V2"/>
    <mergeCell ref="E31:H31"/>
    <mergeCell ref="E52:H52"/>
    <mergeCell ref="E56:H56"/>
    <mergeCell ref="E54:H54"/>
    <mergeCell ref="E58:H58"/>
    <mergeCell ref="E7:H7"/>
    <mergeCell ref="E11:H11"/>
    <mergeCell ref="E9:H9"/>
    <mergeCell ref="E13:H13"/>
    <mergeCell ref="E22:H22"/>
  </mergeCells>
  <hyperlinks>
    <hyperlink ref="F122" r:id="rId1" xr:uid="{00000000-0004-0000-0200-000000000000}"/>
    <hyperlink ref="F127" r:id="rId2" xr:uid="{00000000-0004-0000-0200-000001000000}"/>
    <hyperlink ref="F134" r:id="rId3" xr:uid="{00000000-0004-0000-0200-000002000000}"/>
    <hyperlink ref="F143" r:id="rId4" xr:uid="{00000000-0004-0000-0200-000003000000}"/>
    <hyperlink ref="F148" r:id="rId5" xr:uid="{00000000-0004-0000-0200-000004000000}"/>
    <hyperlink ref="F155" r:id="rId6" xr:uid="{00000000-0004-0000-0200-000005000000}"/>
    <hyperlink ref="F162" r:id="rId7" xr:uid="{00000000-0004-0000-0200-000006000000}"/>
    <hyperlink ref="F174" r:id="rId8" xr:uid="{00000000-0004-0000-0200-000007000000}"/>
    <hyperlink ref="F180" r:id="rId9" xr:uid="{00000000-0004-0000-0200-000008000000}"/>
    <hyperlink ref="F193" r:id="rId10" xr:uid="{00000000-0004-0000-0200-000009000000}"/>
    <hyperlink ref="F207" r:id="rId11" xr:uid="{00000000-0004-0000-0200-00000A000000}"/>
    <hyperlink ref="F215" r:id="rId12" xr:uid="{00000000-0004-0000-0200-00000B000000}"/>
    <hyperlink ref="F228" r:id="rId13" xr:uid="{00000000-0004-0000-0200-00000C000000}"/>
    <hyperlink ref="F230" r:id="rId14" xr:uid="{00000000-0004-0000-0200-00000D000000}"/>
    <hyperlink ref="F236" r:id="rId15" xr:uid="{00000000-0004-0000-0200-00000E000000}"/>
    <hyperlink ref="F270" r:id="rId16" xr:uid="{00000000-0004-0000-0200-00000F000000}"/>
    <hyperlink ref="F290" r:id="rId17" xr:uid="{00000000-0004-0000-0200-000010000000}"/>
    <hyperlink ref="F296" r:id="rId18" xr:uid="{00000000-0004-0000-0200-000011000000}"/>
    <hyperlink ref="F306" r:id="rId19" xr:uid="{00000000-0004-0000-0200-000012000000}"/>
    <hyperlink ref="F320" r:id="rId20" xr:uid="{00000000-0004-0000-0200-000013000000}"/>
    <hyperlink ref="F343" r:id="rId21" xr:uid="{00000000-0004-0000-0200-000014000000}"/>
    <hyperlink ref="F360" r:id="rId22" xr:uid="{00000000-0004-0000-0200-000015000000}"/>
    <hyperlink ref="F365" r:id="rId23" xr:uid="{00000000-0004-0000-0200-000016000000}"/>
    <hyperlink ref="F384" r:id="rId24" xr:uid="{00000000-0004-0000-0200-000017000000}"/>
    <hyperlink ref="F395" r:id="rId25" xr:uid="{00000000-0004-0000-0200-000018000000}"/>
    <hyperlink ref="F397" r:id="rId26" xr:uid="{00000000-0004-0000-0200-000019000000}"/>
    <hyperlink ref="F399" r:id="rId27" xr:uid="{00000000-0004-0000-0200-00001A000000}"/>
    <hyperlink ref="F401" r:id="rId28" xr:uid="{00000000-0004-0000-0200-00001B000000}"/>
    <hyperlink ref="F405" r:id="rId29" xr:uid="{00000000-0004-0000-0200-00001C000000}"/>
    <hyperlink ref="F415" r:id="rId30" xr:uid="{00000000-0004-0000-0200-00001D000000}"/>
    <hyperlink ref="F432" r:id="rId31" xr:uid="{00000000-0004-0000-0200-00001E000000}"/>
    <hyperlink ref="F437" r:id="rId32" xr:uid="{00000000-0004-0000-0200-00001F000000}"/>
    <hyperlink ref="F442" r:id="rId33" xr:uid="{00000000-0004-0000-0200-000020000000}"/>
    <hyperlink ref="F449" r:id="rId34" xr:uid="{00000000-0004-0000-0200-000021000000}"/>
    <hyperlink ref="F454" r:id="rId35" xr:uid="{00000000-0004-0000-0200-000022000000}"/>
    <hyperlink ref="F461" r:id="rId36" xr:uid="{00000000-0004-0000-0200-000023000000}"/>
    <hyperlink ref="F468" r:id="rId37" xr:uid="{00000000-0004-0000-0200-000024000000}"/>
    <hyperlink ref="F476" r:id="rId38" xr:uid="{00000000-0004-0000-0200-000025000000}"/>
    <hyperlink ref="F485" r:id="rId39" xr:uid="{00000000-0004-0000-0200-000026000000}"/>
    <hyperlink ref="F491" r:id="rId40" xr:uid="{00000000-0004-0000-0200-000027000000}"/>
    <hyperlink ref="F505" r:id="rId41" xr:uid="{00000000-0004-0000-0200-000028000000}"/>
    <hyperlink ref="F516" r:id="rId42" xr:uid="{00000000-0004-0000-0200-000029000000}"/>
    <hyperlink ref="F527" r:id="rId43" xr:uid="{00000000-0004-0000-0200-00002A000000}"/>
    <hyperlink ref="F538" r:id="rId44" xr:uid="{00000000-0004-0000-0200-00002B000000}"/>
    <hyperlink ref="F564" r:id="rId45" xr:uid="{00000000-0004-0000-0200-00002C000000}"/>
    <hyperlink ref="F590" r:id="rId46" xr:uid="{00000000-0004-0000-0200-00002D000000}"/>
    <hyperlink ref="F616" r:id="rId47" xr:uid="{00000000-0004-0000-0200-00002E000000}"/>
    <hyperlink ref="F644" r:id="rId48" xr:uid="{00000000-0004-0000-0200-00002F000000}"/>
    <hyperlink ref="F649" r:id="rId49" xr:uid="{00000000-0004-0000-0200-000030000000}"/>
    <hyperlink ref="F657" r:id="rId50" xr:uid="{00000000-0004-0000-0200-000031000000}"/>
    <hyperlink ref="F662" r:id="rId51" xr:uid="{00000000-0004-0000-0200-000032000000}"/>
    <hyperlink ref="F667" r:id="rId52" xr:uid="{00000000-0004-0000-0200-000033000000}"/>
    <hyperlink ref="F707" r:id="rId53" xr:uid="{00000000-0004-0000-0200-000034000000}"/>
    <hyperlink ref="F711" r:id="rId54" xr:uid="{00000000-0004-0000-0200-000035000000}"/>
    <hyperlink ref="F749" r:id="rId55" xr:uid="{00000000-0004-0000-0200-000036000000}"/>
    <hyperlink ref="F762" r:id="rId56" xr:uid="{00000000-0004-0000-0200-000037000000}"/>
    <hyperlink ref="F764" r:id="rId57" xr:uid="{00000000-0004-0000-0200-000038000000}"/>
    <hyperlink ref="F772" r:id="rId58" xr:uid="{00000000-0004-0000-0200-000039000000}"/>
    <hyperlink ref="F779" r:id="rId59" xr:uid="{00000000-0004-0000-0200-00003A000000}"/>
    <hyperlink ref="F787" r:id="rId60" xr:uid="{00000000-0004-0000-0200-00003B000000}"/>
    <hyperlink ref="F796" r:id="rId61" xr:uid="{00000000-0004-0000-0200-00003C000000}"/>
    <hyperlink ref="F814" r:id="rId62" xr:uid="{00000000-0004-0000-0200-00003D000000}"/>
    <hyperlink ref="F822" r:id="rId63" xr:uid="{00000000-0004-0000-0200-00003E000000}"/>
    <hyperlink ref="F830" r:id="rId64" xr:uid="{00000000-0004-0000-0200-00003F000000}"/>
    <hyperlink ref="F838" r:id="rId65" xr:uid="{00000000-0004-0000-0200-000040000000}"/>
    <hyperlink ref="F854" r:id="rId66" xr:uid="{00000000-0004-0000-0200-000041000000}"/>
    <hyperlink ref="F858" r:id="rId67" xr:uid="{00000000-0004-0000-0200-000042000000}"/>
    <hyperlink ref="F862" r:id="rId68" xr:uid="{00000000-0004-0000-0200-000043000000}"/>
    <hyperlink ref="F866" r:id="rId69" xr:uid="{00000000-0004-0000-0200-000044000000}"/>
    <hyperlink ref="F910" r:id="rId70" xr:uid="{00000000-0004-0000-0200-000045000000}"/>
    <hyperlink ref="F921" r:id="rId71" xr:uid="{00000000-0004-0000-0200-000046000000}"/>
    <hyperlink ref="F949" r:id="rId72" xr:uid="{00000000-0004-0000-0200-000047000000}"/>
    <hyperlink ref="F953" r:id="rId73" xr:uid="{00000000-0004-0000-0200-000048000000}"/>
    <hyperlink ref="F957" r:id="rId74" xr:uid="{00000000-0004-0000-0200-000049000000}"/>
    <hyperlink ref="F963" r:id="rId75" xr:uid="{00000000-0004-0000-0200-00004A000000}"/>
    <hyperlink ref="F968" r:id="rId76" xr:uid="{00000000-0004-0000-0200-00004B000000}"/>
    <hyperlink ref="F973" r:id="rId77" xr:uid="{00000000-0004-0000-0200-00004C000000}"/>
    <hyperlink ref="F988" r:id="rId78" xr:uid="{00000000-0004-0000-0200-00004D000000}"/>
    <hyperlink ref="F1002" r:id="rId79" xr:uid="{00000000-0004-0000-0200-00004E000000}"/>
    <hyperlink ref="F1014" r:id="rId80" xr:uid="{00000000-0004-0000-0200-00004F000000}"/>
    <hyperlink ref="F1021" r:id="rId81" xr:uid="{00000000-0004-0000-0200-000050000000}"/>
    <hyperlink ref="F1073" r:id="rId82" xr:uid="{00000000-0004-0000-0200-000051000000}"/>
    <hyperlink ref="F1083" r:id="rId83" xr:uid="{00000000-0004-0000-0200-000052000000}"/>
    <hyperlink ref="F1087" r:id="rId84" xr:uid="{00000000-0004-0000-0200-000053000000}"/>
    <hyperlink ref="F1091" r:id="rId85" xr:uid="{00000000-0004-0000-0200-000054000000}"/>
    <hyperlink ref="F1095" r:id="rId86" xr:uid="{00000000-0004-0000-0200-000055000000}"/>
    <hyperlink ref="F1099" r:id="rId87" xr:uid="{00000000-0004-0000-0200-000056000000}"/>
    <hyperlink ref="F1103" r:id="rId88" xr:uid="{00000000-0004-0000-0200-000057000000}"/>
    <hyperlink ref="F1107" r:id="rId89" xr:uid="{00000000-0004-0000-0200-000058000000}"/>
    <hyperlink ref="F1109" r:id="rId90" xr:uid="{00000000-0004-0000-0200-000059000000}"/>
    <hyperlink ref="F1113" r:id="rId91" xr:uid="{00000000-0004-0000-0200-00005A000000}"/>
    <hyperlink ref="F1115" r:id="rId92" xr:uid="{00000000-0004-0000-0200-00005B000000}"/>
    <hyperlink ref="F1119" r:id="rId93" xr:uid="{00000000-0004-0000-0200-00005C000000}"/>
    <hyperlink ref="F1123" r:id="rId94" xr:uid="{00000000-0004-0000-0200-00005D000000}"/>
    <hyperlink ref="F1127" r:id="rId95" xr:uid="{00000000-0004-0000-0200-00005E000000}"/>
    <hyperlink ref="F1136" r:id="rId96" xr:uid="{00000000-0004-0000-0200-00005F000000}"/>
    <hyperlink ref="F1153" r:id="rId97" xr:uid="{00000000-0004-0000-0200-000060000000}"/>
    <hyperlink ref="F1157" r:id="rId98" xr:uid="{00000000-0004-0000-0200-000061000000}"/>
    <hyperlink ref="F1167" r:id="rId99" xr:uid="{00000000-0004-0000-0200-000062000000}"/>
    <hyperlink ref="F1179" r:id="rId100" xr:uid="{00000000-0004-0000-0200-000063000000}"/>
    <hyperlink ref="F1182" r:id="rId101" xr:uid="{00000000-0004-0000-0200-000064000000}"/>
    <hyperlink ref="F1201" r:id="rId102" xr:uid="{00000000-0004-0000-0200-000065000000}"/>
    <hyperlink ref="F1220" r:id="rId103" xr:uid="{00000000-0004-0000-0200-000066000000}"/>
    <hyperlink ref="F1242" r:id="rId104" xr:uid="{00000000-0004-0000-0200-000067000000}"/>
    <hyperlink ref="F1246" r:id="rId105" xr:uid="{00000000-0004-0000-0200-000068000000}"/>
    <hyperlink ref="F1251" r:id="rId106" xr:uid="{00000000-0004-0000-0200-000069000000}"/>
    <hyperlink ref="F1267" r:id="rId107" xr:uid="{00000000-0004-0000-0200-00006A000000}"/>
    <hyperlink ref="F1280" r:id="rId108" xr:uid="{00000000-0004-0000-0200-00006B000000}"/>
    <hyperlink ref="F1283" r:id="rId109" xr:uid="{00000000-0004-0000-0200-00006C000000}"/>
    <hyperlink ref="F1296" r:id="rId110" xr:uid="{00000000-0004-0000-0200-00006D000000}"/>
    <hyperlink ref="F1309" r:id="rId111" xr:uid="{00000000-0004-0000-0200-00006E000000}"/>
    <hyperlink ref="F1315" r:id="rId112" xr:uid="{00000000-0004-0000-0200-00006F000000}"/>
    <hyperlink ref="F1325" r:id="rId113" xr:uid="{00000000-0004-0000-0200-000070000000}"/>
    <hyperlink ref="F1328" r:id="rId114" xr:uid="{00000000-0004-0000-0200-000071000000}"/>
    <hyperlink ref="F1347" r:id="rId115" xr:uid="{00000000-0004-0000-0200-000072000000}"/>
    <hyperlink ref="F1373" r:id="rId116" xr:uid="{00000000-0004-0000-0200-000073000000}"/>
    <hyperlink ref="F1393" r:id="rId117" xr:uid="{00000000-0004-0000-0200-000074000000}"/>
    <hyperlink ref="F1398" r:id="rId118" xr:uid="{00000000-0004-0000-0200-000075000000}"/>
    <hyperlink ref="F1410" r:id="rId119" xr:uid="{00000000-0004-0000-0200-000076000000}"/>
    <hyperlink ref="F1413" r:id="rId120" xr:uid="{00000000-0004-0000-0200-000077000000}"/>
    <hyperlink ref="F1420" r:id="rId121" xr:uid="{00000000-0004-0000-0200-000078000000}"/>
    <hyperlink ref="F1427" r:id="rId122" xr:uid="{00000000-0004-0000-0200-000079000000}"/>
    <hyperlink ref="F1434" r:id="rId123" xr:uid="{00000000-0004-0000-0200-00007A000000}"/>
    <hyperlink ref="F1449" r:id="rId124" xr:uid="{00000000-0004-0000-0200-00007B000000}"/>
    <hyperlink ref="F1463" r:id="rId125" xr:uid="{00000000-0004-0000-0200-00007C000000}"/>
    <hyperlink ref="F1466" r:id="rId126" xr:uid="{00000000-0004-0000-0200-00007D000000}"/>
    <hyperlink ref="F1471" r:id="rId127" xr:uid="{00000000-0004-0000-0200-00007E000000}"/>
    <hyperlink ref="F1482" r:id="rId128" xr:uid="{00000000-0004-0000-0200-00007F000000}"/>
    <hyperlink ref="F1490" r:id="rId129" xr:uid="{00000000-0004-0000-0200-000080000000}"/>
    <hyperlink ref="F1520" r:id="rId130" xr:uid="{00000000-0004-0000-0200-000081000000}"/>
    <hyperlink ref="F1530" r:id="rId131" xr:uid="{00000000-0004-0000-0200-000082000000}"/>
    <hyperlink ref="F1547" r:id="rId132" xr:uid="{00000000-0004-0000-0200-000083000000}"/>
    <hyperlink ref="F1563" r:id="rId133" xr:uid="{00000000-0004-0000-0200-000084000000}"/>
    <hyperlink ref="F1574" r:id="rId134" xr:uid="{00000000-0004-0000-0200-000085000000}"/>
    <hyperlink ref="F1580" r:id="rId135" xr:uid="{00000000-0004-0000-0200-000086000000}"/>
    <hyperlink ref="F1584" r:id="rId136" xr:uid="{00000000-0004-0000-0200-000087000000}"/>
    <hyperlink ref="F1596" r:id="rId137" xr:uid="{00000000-0004-0000-0200-000088000000}"/>
    <hyperlink ref="F1601" r:id="rId138" xr:uid="{00000000-0004-0000-0200-000089000000}"/>
    <hyperlink ref="F1605" r:id="rId139" xr:uid="{00000000-0004-0000-0200-00008A000000}"/>
    <hyperlink ref="F1625" r:id="rId140" xr:uid="{00000000-0004-0000-0200-00008B000000}"/>
    <hyperlink ref="F1632" r:id="rId141" xr:uid="{00000000-0004-0000-0200-00008C000000}"/>
    <hyperlink ref="F1636" r:id="rId142" xr:uid="{00000000-0004-0000-0200-00008D000000}"/>
    <hyperlink ref="F1640" r:id="rId143" xr:uid="{00000000-0004-0000-0200-00008E000000}"/>
    <hyperlink ref="F1657" r:id="rId144" xr:uid="{00000000-0004-0000-0200-00008F000000}"/>
    <hyperlink ref="F1671" r:id="rId145" xr:uid="{00000000-0004-0000-0200-000090000000}"/>
    <hyperlink ref="F1683" r:id="rId146" xr:uid="{00000000-0004-0000-0200-000091000000}"/>
    <hyperlink ref="F1688" r:id="rId147" xr:uid="{00000000-0004-0000-0200-000092000000}"/>
    <hyperlink ref="F1700" r:id="rId148" xr:uid="{00000000-0004-0000-0200-000093000000}"/>
    <hyperlink ref="F1720" r:id="rId149" xr:uid="{00000000-0004-0000-0200-000094000000}"/>
    <hyperlink ref="F1728" r:id="rId150" xr:uid="{00000000-0004-0000-0200-000095000000}"/>
    <hyperlink ref="F1746" r:id="rId151" xr:uid="{00000000-0004-0000-0200-000096000000}"/>
    <hyperlink ref="F1925" r:id="rId152" xr:uid="{00000000-0004-0000-0200-000097000000}"/>
    <hyperlink ref="F1930" r:id="rId153" xr:uid="{00000000-0004-0000-0200-000098000000}"/>
    <hyperlink ref="F1938" r:id="rId154" xr:uid="{00000000-0004-0000-0200-000099000000}"/>
    <hyperlink ref="F1946" r:id="rId155" xr:uid="{00000000-0004-0000-0200-00009A000000}"/>
    <hyperlink ref="F1996" r:id="rId156" xr:uid="{00000000-0004-0000-0200-00009B000000}"/>
    <hyperlink ref="F2006" r:id="rId157" xr:uid="{00000000-0004-0000-0200-00009C000000}"/>
    <hyperlink ref="F2015" r:id="rId158" xr:uid="{00000000-0004-0000-0200-00009D000000}"/>
    <hyperlink ref="F2022" r:id="rId159" xr:uid="{00000000-0004-0000-0200-00009E000000}"/>
    <hyperlink ref="F2028" r:id="rId160" xr:uid="{00000000-0004-0000-0200-00009F000000}"/>
    <hyperlink ref="F2031" r:id="rId161" xr:uid="{00000000-0004-0000-0200-0000A0000000}"/>
    <hyperlink ref="F2044" r:id="rId162" xr:uid="{00000000-0004-0000-0200-0000A1000000}"/>
    <hyperlink ref="F2061" r:id="rId163" xr:uid="{00000000-0004-0000-0200-0000A2000000}"/>
    <hyperlink ref="F2071" r:id="rId164" xr:uid="{00000000-0004-0000-0200-0000A3000000}"/>
    <hyperlink ref="F2080" r:id="rId165" xr:uid="{00000000-0004-0000-0200-0000A4000000}"/>
    <hyperlink ref="F2089" r:id="rId166" xr:uid="{00000000-0004-0000-0200-0000A5000000}"/>
    <hyperlink ref="F2092" r:id="rId167" xr:uid="{00000000-0004-0000-0200-0000A6000000}"/>
    <hyperlink ref="F2105" r:id="rId168" xr:uid="{00000000-0004-0000-0200-0000A7000000}"/>
    <hyperlink ref="F2118" r:id="rId169" xr:uid="{00000000-0004-0000-0200-0000A8000000}"/>
    <hyperlink ref="F2131" r:id="rId170" xr:uid="{00000000-0004-0000-0200-0000A9000000}"/>
    <hyperlink ref="F2138" r:id="rId171" xr:uid="{00000000-0004-0000-0200-0000AA000000}"/>
    <hyperlink ref="F2151" r:id="rId172" xr:uid="{00000000-0004-0000-0200-0000AB000000}"/>
    <hyperlink ref="F2171" r:id="rId173" xr:uid="{00000000-0004-0000-0200-0000AC000000}"/>
    <hyperlink ref="F2184" r:id="rId174" xr:uid="{00000000-0004-0000-0200-0000AD000000}"/>
    <hyperlink ref="F2201" r:id="rId175" xr:uid="{00000000-0004-0000-0200-0000AE000000}"/>
    <hyperlink ref="F2204" r:id="rId176" xr:uid="{00000000-0004-0000-0200-0000AF000000}"/>
    <hyperlink ref="F2225" r:id="rId177" xr:uid="{00000000-0004-0000-0200-0000B0000000}"/>
    <hyperlink ref="F2249" r:id="rId178" xr:uid="{00000000-0004-0000-0200-0000B1000000}"/>
    <hyperlink ref="F2269" r:id="rId179" xr:uid="{00000000-0004-0000-0200-0000B2000000}"/>
    <hyperlink ref="F2289" r:id="rId180" xr:uid="{00000000-0004-0000-0200-0000B3000000}"/>
    <hyperlink ref="F2292" r:id="rId181" xr:uid="{00000000-0004-0000-0200-0000B4000000}"/>
    <hyperlink ref="F2308" r:id="rId182" xr:uid="{00000000-0004-0000-0200-0000B5000000}"/>
    <hyperlink ref="F2319" r:id="rId183" xr:uid="{00000000-0004-0000-0200-0000B6000000}"/>
    <hyperlink ref="F2352" r:id="rId184" xr:uid="{00000000-0004-0000-0200-0000B7000000}"/>
    <hyperlink ref="F2357" r:id="rId185" xr:uid="{00000000-0004-0000-0200-0000B8000000}"/>
    <hyperlink ref="F2361" r:id="rId186" xr:uid="{00000000-0004-0000-0200-0000B9000000}"/>
    <hyperlink ref="F2366" r:id="rId187" xr:uid="{00000000-0004-0000-0200-0000B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100</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c r="B8" s="21"/>
      <c r="D8" s="28" t="s">
        <v>130</v>
      </c>
      <c r="L8" s="21"/>
    </row>
    <row r="9" spans="2:46" ht="16.5" customHeight="1">
      <c r="B9" s="21"/>
      <c r="E9" s="287" t="s">
        <v>131</v>
      </c>
      <c r="F9" s="299"/>
      <c r="G9" s="299"/>
      <c r="H9" s="299"/>
      <c r="L9" s="21"/>
    </row>
    <row r="10" spans="2:46" ht="12" customHeight="1">
      <c r="B10" s="21"/>
      <c r="D10" s="28" t="s">
        <v>132</v>
      </c>
      <c r="L10" s="21"/>
    </row>
    <row r="11" spans="2:46" s="1" customFormat="1" ht="16.5" customHeight="1">
      <c r="B11" s="33"/>
      <c r="E11" s="285" t="s">
        <v>2949</v>
      </c>
      <c r="F11" s="289"/>
      <c r="G11" s="289"/>
      <c r="H11" s="289"/>
      <c r="L11" s="33"/>
    </row>
    <row r="12" spans="2:46" s="1" customFormat="1" ht="12" customHeight="1">
      <c r="B12" s="33"/>
      <c r="D12" s="28" t="s">
        <v>134</v>
      </c>
      <c r="L12" s="33"/>
    </row>
    <row r="13" spans="2:46" s="1" customFormat="1" ht="16.5" customHeight="1">
      <c r="B13" s="33"/>
      <c r="E13" s="251" t="s">
        <v>2950</v>
      </c>
      <c r="F13" s="289"/>
      <c r="G13" s="289"/>
      <c r="H13" s="289"/>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290" t="str">
        <f>'Rekapitulace stavby'!E14</f>
        <v>Vyplň údaj</v>
      </c>
      <c r="F22" s="257"/>
      <c r="G22" s="257"/>
      <c r="H22" s="25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61" t="s">
        <v>19</v>
      </c>
      <c r="F31" s="261"/>
      <c r="G31" s="261"/>
      <c r="H31" s="261"/>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ROUND((SUM(BE97:BE209)),  2)</f>
        <v>0</v>
      </c>
      <c r="I37" s="94">
        <v>0.21</v>
      </c>
      <c r="J37" s="83">
        <f>ROUND(((SUM(BE97:BE209))*I37),  2)</f>
        <v>0</v>
      </c>
      <c r="L37" s="33"/>
    </row>
    <row r="38" spans="2:12" s="1" customFormat="1" ht="14.45" customHeight="1">
      <c r="B38" s="33"/>
      <c r="E38" s="28" t="s">
        <v>47</v>
      </c>
      <c r="F38" s="83">
        <f>ROUND((SUM(BF97:BF209)),  2)</f>
        <v>0</v>
      </c>
      <c r="I38" s="94">
        <v>0.12</v>
      </c>
      <c r="J38" s="83">
        <f>ROUND(((SUM(BF97:BF209))*I38),  2)</f>
        <v>0</v>
      </c>
      <c r="L38" s="33"/>
    </row>
    <row r="39" spans="2:12" s="1" customFormat="1" ht="14.45" hidden="1" customHeight="1">
      <c r="B39" s="33"/>
      <c r="E39" s="28" t="s">
        <v>48</v>
      </c>
      <c r="F39" s="83">
        <f>ROUND((SUM(BG97:BG209)),  2)</f>
        <v>0</v>
      </c>
      <c r="I39" s="94">
        <v>0.21</v>
      </c>
      <c r="J39" s="83">
        <f>0</f>
        <v>0</v>
      </c>
      <c r="L39" s="33"/>
    </row>
    <row r="40" spans="2:12" s="1" customFormat="1" ht="14.45" hidden="1" customHeight="1">
      <c r="B40" s="33"/>
      <c r="E40" s="28" t="s">
        <v>49</v>
      </c>
      <c r="F40" s="83">
        <f>ROUND((SUM(BH97:BH209)),  2)</f>
        <v>0</v>
      </c>
      <c r="I40" s="94">
        <v>0.12</v>
      </c>
      <c r="J40" s="83">
        <f>0</f>
        <v>0</v>
      </c>
      <c r="L40" s="33"/>
    </row>
    <row r="41" spans="2:12" s="1" customFormat="1" ht="14.45" hidden="1" customHeight="1">
      <c r="B41" s="33"/>
      <c r="E41" s="28" t="s">
        <v>50</v>
      </c>
      <c r="F41" s="83">
        <f>ROUND((SUM(BI97:BI209)),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287" t="str">
        <f>E7</f>
        <v>Nástavby a stavební úpravy vnitřních prostor budovy A, PF UPOL_REV01_19.11.2024</v>
      </c>
      <c r="F52" s="288"/>
      <c r="G52" s="288"/>
      <c r="H52" s="288"/>
      <c r="L52" s="33"/>
    </row>
    <row r="53" spans="2:12" ht="12" customHeight="1">
      <c r="B53" s="21"/>
      <c r="C53" s="28" t="s">
        <v>130</v>
      </c>
      <c r="L53" s="21"/>
    </row>
    <row r="54" spans="2:12" ht="16.5" customHeight="1">
      <c r="B54" s="21"/>
      <c r="E54" s="287" t="s">
        <v>131</v>
      </c>
      <c r="F54" s="299"/>
      <c r="G54" s="299"/>
      <c r="H54" s="299"/>
      <c r="L54" s="21"/>
    </row>
    <row r="55" spans="2:12" ht="12" customHeight="1">
      <c r="B55" s="21"/>
      <c r="C55" s="28" t="s">
        <v>132</v>
      </c>
      <c r="L55" s="21"/>
    </row>
    <row r="56" spans="2:12" s="1" customFormat="1" ht="16.5" customHeight="1">
      <c r="B56" s="33"/>
      <c r="E56" s="285" t="s">
        <v>2949</v>
      </c>
      <c r="F56" s="289"/>
      <c r="G56" s="289"/>
      <c r="H56" s="289"/>
      <c r="L56" s="33"/>
    </row>
    <row r="57" spans="2:12" s="1" customFormat="1" ht="12" customHeight="1">
      <c r="B57" s="33"/>
      <c r="C57" s="28" t="s">
        <v>134</v>
      </c>
      <c r="L57" s="33"/>
    </row>
    <row r="58" spans="2:12" s="1" customFormat="1" ht="16.5" customHeight="1">
      <c r="B58" s="33"/>
      <c r="E58" s="251" t="str">
        <f>E13</f>
        <v>01 - Zdravotně technické instalace</v>
      </c>
      <c r="F58" s="289"/>
      <c r="G58" s="289"/>
      <c r="H58" s="289"/>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J97</f>
        <v>0</v>
      </c>
      <c r="L67" s="33"/>
      <c r="AU67" s="18" t="s">
        <v>139</v>
      </c>
    </row>
    <row r="68" spans="2:47" s="8" customFormat="1" ht="24.95" customHeight="1">
      <c r="B68" s="104"/>
      <c r="D68" s="105" t="s">
        <v>2951</v>
      </c>
      <c r="E68" s="106"/>
      <c r="F68" s="106"/>
      <c r="G68" s="106"/>
      <c r="H68" s="106"/>
      <c r="I68" s="106"/>
      <c r="J68" s="107">
        <f>J98</f>
        <v>0</v>
      </c>
      <c r="L68" s="104"/>
    </row>
    <row r="69" spans="2:47" s="8" customFormat="1" ht="24.95" customHeight="1">
      <c r="B69" s="104"/>
      <c r="D69" s="105" t="s">
        <v>2952</v>
      </c>
      <c r="E69" s="106"/>
      <c r="F69" s="106"/>
      <c r="G69" s="106"/>
      <c r="H69" s="106"/>
      <c r="I69" s="106"/>
      <c r="J69" s="107">
        <f>J153</f>
        <v>0</v>
      </c>
      <c r="L69" s="104"/>
    </row>
    <row r="70" spans="2:47" s="8" customFormat="1" ht="24.95" customHeight="1">
      <c r="B70" s="104"/>
      <c r="D70" s="105" t="s">
        <v>2953</v>
      </c>
      <c r="E70" s="106"/>
      <c r="F70" s="106"/>
      <c r="G70" s="106"/>
      <c r="H70" s="106"/>
      <c r="I70" s="106"/>
      <c r="J70" s="107">
        <f>J167</f>
        <v>0</v>
      </c>
      <c r="L70" s="104"/>
    </row>
    <row r="71" spans="2:47" s="8" customFormat="1" ht="24.95" customHeight="1">
      <c r="B71" s="104"/>
      <c r="D71" s="105" t="s">
        <v>2954</v>
      </c>
      <c r="E71" s="106"/>
      <c r="F71" s="106"/>
      <c r="G71" s="106"/>
      <c r="H71" s="106"/>
      <c r="I71" s="106"/>
      <c r="J71" s="107">
        <f>J194</f>
        <v>0</v>
      </c>
      <c r="L71" s="104"/>
    </row>
    <row r="72" spans="2:47" s="8" customFormat="1" ht="24.95" customHeight="1">
      <c r="B72" s="104"/>
      <c r="D72" s="105" t="s">
        <v>140</v>
      </c>
      <c r="E72" s="106"/>
      <c r="F72" s="106"/>
      <c r="G72" s="106"/>
      <c r="H72" s="106"/>
      <c r="I72" s="106"/>
      <c r="J72" s="107">
        <f>J198</f>
        <v>0</v>
      </c>
      <c r="L72" s="104"/>
    </row>
    <row r="73" spans="2:47" s="9" customFormat="1" ht="19.899999999999999" customHeight="1">
      <c r="B73" s="108"/>
      <c r="D73" s="109" t="s">
        <v>143</v>
      </c>
      <c r="E73" s="110"/>
      <c r="F73" s="110"/>
      <c r="G73" s="110"/>
      <c r="H73" s="110"/>
      <c r="I73" s="110"/>
      <c r="J73" s="111">
        <f>J199</f>
        <v>0</v>
      </c>
      <c r="L73" s="108"/>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156</v>
      </c>
      <c r="L80" s="33"/>
    </row>
    <row r="81" spans="2:21" s="1" customFormat="1" ht="6.95" customHeight="1">
      <c r="B81" s="33"/>
      <c r="L81" s="33"/>
    </row>
    <row r="82" spans="2:21" s="1" customFormat="1" ht="12" customHeight="1">
      <c r="B82" s="33"/>
      <c r="C82" s="28" t="s">
        <v>16</v>
      </c>
      <c r="L82" s="33"/>
    </row>
    <row r="83" spans="2:21" s="1" customFormat="1" ht="16.5" customHeight="1">
      <c r="B83" s="33"/>
      <c r="E83" s="287" t="str">
        <f>E7</f>
        <v>Nástavby a stavební úpravy vnitřních prostor budovy A, PF UPOL_REV01_19.11.2024</v>
      </c>
      <c r="F83" s="288"/>
      <c r="G83" s="288"/>
      <c r="H83" s="288"/>
      <c r="L83" s="33"/>
    </row>
    <row r="84" spans="2:21" ht="12" customHeight="1">
      <c r="B84" s="21"/>
      <c r="C84" s="28" t="s">
        <v>130</v>
      </c>
      <c r="L84" s="21"/>
    </row>
    <row r="85" spans="2:21" ht="16.5" customHeight="1">
      <c r="B85" s="21"/>
      <c r="E85" s="287" t="s">
        <v>131</v>
      </c>
      <c r="F85" s="299"/>
      <c r="G85" s="299"/>
      <c r="H85" s="299"/>
      <c r="L85" s="21"/>
    </row>
    <row r="86" spans="2:21" ht="12" customHeight="1">
      <c r="B86" s="21"/>
      <c r="C86" s="28" t="s">
        <v>132</v>
      </c>
      <c r="L86" s="21"/>
    </row>
    <row r="87" spans="2:21" s="1" customFormat="1" ht="16.5" customHeight="1">
      <c r="B87" s="33"/>
      <c r="E87" s="285" t="s">
        <v>2949</v>
      </c>
      <c r="F87" s="289"/>
      <c r="G87" s="289"/>
      <c r="H87" s="289"/>
      <c r="L87" s="33"/>
    </row>
    <row r="88" spans="2:21" s="1" customFormat="1" ht="12" customHeight="1">
      <c r="B88" s="33"/>
      <c r="C88" s="28" t="s">
        <v>134</v>
      </c>
      <c r="L88" s="33"/>
    </row>
    <row r="89" spans="2:21" s="1" customFormat="1" ht="16.5" customHeight="1">
      <c r="B89" s="33"/>
      <c r="E89" s="251" t="str">
        <f>E13</f>
        <v>01 - Zdravotně technické instalace</v>
      </c>
      <c r="F89" s="289"/>
      <c r="G89" s="289"/>
      <c r="H89" s="289"/>
      <c r="L89" s="33"/>
    </row>
    <row r="90" spans="2:21" s="1" customFormat="1" ht="6.95" customHeight="1">
      <c r="B90" s="33"/>
      <c r="L90" s="33"/>
    </row>
    <row r="91" spans="2:21" s="1" customFormat="1" ht="12" customHeight="1">
      <c r="B91" s="33"/>
      <c r="C91" s="28" t="s">
        <v>21</v>
      </c>
      <c r="F91" s="26" t="str">
        <f>F16</f>
        <v xml:space="preserve"> </v>
      </c>
      <c r="I91" s="28" t="s">
        <v>23</v>
      </c>
      <c r="J91" s="50" t="str">
        <f>IF(J16="","",J16)</f>
        <v>19. 11. 2024</v>
      </c>
      <c r="L91" s="33"/>
    </row>
    <row r="92" spans="2:21" s="1" customFormat="1" ht="6.95" customHeight="1">
      <c r="B92" s="33"/>
      <c r="L92" s="33"/>
    </row>
    <row r="93" spans="2:21" s="1" customFormat="1" ht="54.4" customHeight="1">
      <c r="B93" s="33"/>
      <c r="C93" s="28" t="s">
        <v>25</v>
      </c>
      <c r="F93" s="26" t="str">
        <f>E19</f>
        <v>UP v Olomouci,Křižkovského 511/8,Olomouc 77900</v>
      </c>
      <c r="I93" s="28" t="s">
        <v>33</v>
      </c>
      <c r="J93" s="31" t="str">
        <f>E25</f>
        <v>SAFETY PRO s.r.o.,Přerovská 434/60,Olomouc 77900</v>
      </c>
      <c r="L93" s="33"/>
    </row>
    <row r="94" spans="2:21" s="1" customFormat="1" ht="54.4" customHeight="1">
      <c r="B94" s="33"/>
      <c r="C94" s="28" t="s">
        <v>31</v>
      </c>
      <c r="F94" s="26" t="str">
        <f>IF(E22="","",E22)</f>
        <v>Vyplň údaj</v>
      </c>
      <c r="I94" s="28" t="s">
        <v>38</v>
      </c>
      <c r="J94" s="31" t="str">
        <f>E28</f>
        <v>SAFETY PRO s.r.o.,Přerovská 434/60,Olomouc 77900</v>
      </c>
      <c r="L94" s="33"/>
    </row>
    <row r="95" spans="2:21" s="1" customFormat="1" ht="10.35" customHeight="1">
      <c r="B95" s="33"/>
      <c r="L95" s="33"/>
    </row>
    <row r="96" spans="2:21" s="10" customFormat="1" ht="29.25" customHeight="1">
      <c r="B96" s="112"/>
      <c r="C96" s="113" t="s">
        <v>157</v>
      </c>
      <c r="D96" s="114" t="s">
        <v>60</v>
      </c>
      <c r="E96" s="114" t="s">
        <v>56</v>
      </c>
      <c r="F96" s="114" t="s">
        <v>57</v>
      </c>
      <c r="G96" s="114" t="s">
        <v>158</v>
      </c>
      <c r="H96" s="114" t="s">
        <v>159</v>
      </c>
      <c r="I96" s="114" t="s">
        <v>160</v>
      </c>
      <c r="J96" s="114" t="s">
        <v>138</v>
      </c>
      <c r="K96" s="115" t="s">
        <v>161</v>
      </c>
      <c r="L96" s="112"/>
      <c r="M96" s="57" t="s">
        <v>19</v>
      </c>
      <c r="N96" s="58" t="s">
        <v>45</v>
      </c>
      <c r="O96" s="58" t="s">
        <v>162</v>
      </c>
      <c r="P96" s="58" t="s">
        <v>163</v>
      </c>
      <c r="Q96" s="58" t="s">
        <v>164</v>
      </c>
      <c r="R96" s="58" t="s">
        <v>165</v>
      </c>
      <c r="S96" s="58" t="s">
        <v>166</v>
      </c>
      <c r="T96" s="58" t="s">
        <v>167</v>
      </c>
      <c r="U96" s="59" t="s">
        <v>168</v>
      </c>
    </row>
    <row r="97" spans="2:65" s="1" customFormat="1" ht="22.9" customHeight="1">
      <c r="B97" s="33"/>
      <c r="C97" s="62" t="s">
        <v>169</v>
      </c>
      <c r="J97" s="116">
        <f>BK97</f>
        <v>0</v>
      </c>
      <c r="L97" s="33"/>
      <c r="M97" s="60"/>
      <c r="N97" s="51"/>
      <c r="O97" s="51"/>
      <c r="P97" s="117">
        <f>P98+P153+P167+P194+P198</f>
        <v>0</v>
      </c>
      <c r="Q97" s="51"/>
      <c r="R97" s="117">
        <f>R98+R153+R167+R194+R198</f>
        <v>0</v>
      </c>
      <c r="S97" s="51"/>
      <c r="T97" s="117">
        <f>T98+T153+T167+T194+T198</f>
        <v>11.78</v>
      </c>
      <c r="U97" s="52"/>
      <c r="AT97" s="18" t="s">
        <v>74</v>
      </c>
      <c r="AU97" s="18" t="s">
        <v>139</v>
      </c>
      <c r="BK97" s="118">
        <f>BK98+BK153+BK167+BK194+BK198</f>
        <v>0</v>
      </c>
    </row>
    <row r="98" spans="2:65" s="11" customFormat="1" ht="25.9" customHeight="1">
      <c r="B98" s="119"/>
      <c r="D98" s="120" t="s">
        <v>74</v>
      </c>
      <c r="E98" s="121" t="s">
        <v>2955</v>
      </c>
      <c r="F98" s="121" t="s">
        <v>2956</v>
      </c>
      <c r="I98" s="122"/>
      <c r="J98" s="123">
        <f>BK98</f>
        <v>0</v>
      </c>
      <c r="L98" s="119"/>
      <c r="M98" s="124"/>
      <c r="P98" s="125">
        <f>SUM(P99:P152)</f>
        <v>0</v>
      </c>
      <c r="R98" s="125">
        <f>SUM(R99:R152)</f>
        <v>0</v>
      </c>
      <c r="T98" s="125">
        <f>SUM(T99:T152)</f>
        <v>4.29</v>
      </c>
      <c r="U98" s="126"/>
      <c r="AR98" s="120" t="s">
        <v>82</v>
      </c>
      <c r="AT98" s="127" t="s">
        <v>74</v>
      </c>
      <c r="AU98" s="127" t="s">
        <v>75</v>
      </c>
      <c r="AY98" s="120" t="s">
        <v>172</v>
      </c>
      <c r="BK98" s="128">
        <f>SUM(BK99:BK152)</f>
        <v>0</v>
      </c>
    </row>
    <row r="99" spans="2:65" s="1" customFormat="1" ht="21.75" customHeight="1">
      <c r="B99" s="33"/>
      <c r="C99" s="131" t="s">
        <v>82</v>
      </c>
      <c r="D99" s="131" t="s">
        <v>174</v>
      </c>
      <c r="E99" s="132" t="s">
        <v>2957</v>
      </c>
      <c r="F99" s="133" t="s">
        <v>2958</v>
      </c>
      <c r="G99" s="134" t="s">
        <v>2959</v>
      </c>
      <c r="H99" s="135">
        <v>620</v>
      </c>
      <c r="I99" s="136"/>
      <c r="J99" s="137">
        <f>ROUND(I99*H99,2)</f>
        <v>0</v>
      </c>
      <c r="K99" s="133" t="s">
        <v>19</v>
      </c>
      <c r="L99" s="33"/>
      <c r="M99" s="138" t="s">
        <v>19</v>
      </c>
      <c r="N99" s="139" t="s">
        <v>46</v>
      </c>
      <c r="P99" s="140">
        <f>O99*H99</f>
        <v>0</v>
      </c>
      <c r="Q99" s="140">
        <v>0</v>
      </c>
      <c r="R99" s="140">
        <f>Q99*H99</f>
        <v>0</v>
      </c>
      <c r="S99" s="140">
        <v>2E-3</v>
      </c>
      <c r="T99" s="140">
        <f>S99*H99</f>
        <v>1.24</v>
      </c>
      <c r="U99" s="141" t="s">
        <v>19</v>
      </c>
      <c r="AR99" s="142" t="s">
        <v>179</v>
      </c>
      <c r="AT99" s="142" t="s">
        <v>174</v>
      </c>
      <c r="AU99" s="142" t="s">
        <v>82</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84</v>
      </c>
    </row>
    <row r="100" spans="2:65" s="1" customFormat="1" ht="16.5" customHeight="1">
      <c r="B100" s="33"/>
      <c r="C100" s="131" t="s">
        <v>84</v>
      </c>
      <c r="D100" s="131" t="s">
        <v>174</v>
      </c>
      <c r="E100" s="132" t="s">
        <v>2960</v>
      </c>
      <c r="F100" s="133" t="s">
        <v>2961</v>
      </c>
      <c r="G100" s="134" t="s">
        <v>2962</v>
      </c>
      <c r="H100" s="135">
        <v>2</v>
      </c>
      <c r="I100" s="136"/>
      <c r="J100" s="137">
        <f>ROUND(I100*H100,2)</f>
        <v>0</v>
      </c>
      <c r="K100" s="133" t="s">
        <v>19</v>
      </c>
      <c r="L100" s="33"/>
      <c r="M100" s="138" t="s">
        <v>19</v>
      </c>
      <c r="N100" s="139" t="s">
        <v>46</v>
      </c>
      <c r="P100" s="140">
        <f>O100*H100</f>
        <v>0</v>
      </c>
      <c r="Q100" s="140">
        <v>0</v>
      </c>
      <c r="R100" s="140">
        <f>Q100*H100</f>
        <v>0</v>
      </c>
      <c r="S100" s="140">
        <v>0</v>
      </c>
      <c r="T100" s="140">
        <f>S100*H100</f>
        <v>0</v>
      </c>
      <c r="U100" s="141" t="s">
        <v>19</v>
      </c>
      <c r="AR100" s="142" t="s">
        <v>179</v>
      </c>
      <c r="AT100" s="142" t="s">
        <v>174</v>
      </c>
      <c r="AU100" s="142" t="s">
        <v>82</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179</v>
      </c>
      <c r="BM100" s="142" t="s">
        <v>179</v>
      </c>
    </row>
    <row r="101" spans="2:65" s="1" customFormat="1" ht="16.5" customHeight="1">
      <c r="B101" s="33"/>
      <c r="C101" s="131" t="s">
        <v>92</v>
      </c>
      <c r="D101" s="131" t="s">
        <v>174</v>
      </c>
      <c r="E101" s="132" t="s">
        <v>2963</v>
      </c>
      <c r="F101" s="133" t="s">
        <v>2964</v>
      </c>
      <c r="G101" s="134" t="s">
        <v>2962</v>
      </c>
      <c r="H101" s="135">
        <v>60</v>
      </c>
      <c r="I101" s="136"/>
      <c r="J101" s="137">
        <f>ROUND(I101*H101,2)</f>
        <v>0</v>
      </c>
      <c r="K101" s="133" t="s">
        <v>19</v>
      </c>
      <c r="L101" s="33"/>
      <c r="M101" s="138" t="s">
        <v>19</v>
      </c>
      <c r="N101" s="139" t="s">
        <v>46</v>
      </c>
      <c r="P101" s="140">
        <f>O101*H101</f>
        <v>0</v>
      </c>
      <c r="Q101" s="140">
        <v>0</v>
      </c>
      <c r="R101" s="140">
        <f>Q101*H101</f>
        <v>0</v>
      </c>
      <c r="S101" s="140">
        <v>0</v>
      </c>
      <c r="T101" s="140">
        <f>S101*H101</f>
        <v>0</v>
      </c>
      <c r="U101" s="141" t="s">
        <v>19</v>
      </c>
      <c r="AR101" s="142" t="s">
        <v>179</v>
      </c>
      <c r="AT101" s="142" t="s">
        <v>174</v>
      </c>
      <c r="AU101" s="142" t="s">
        <v>82</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179</v>
      </c>
      <c r="BM101" s="142" t="s">
        <v>192</v>
      </c>
    </row>
    <row r="102" spans="2:65" s="1" customFormat="1" ht="16.5" customHeight="1">
      <c r="B102" s="33"/>
      <c r="C102" s="131" t="s">
        <v>179</v>
      </c>
      <c r="D102" s="131" t="s">
        <v>174</v>
      </c>
      <c r="E102" s="132" t="s">
        <v>2965</v>
      </c>
      <c r="F102" s="133" t="s">
        <v>2966</v>
      </c>
      <c r="G102" s="134" t="s">
        <v>2962</v>
      </c>
      <c r="H102" s="135">
        <v>15</v>
      </c>
      <c r="I102" s="136"/>
      <c r="J102" s="137">
        <f>ROUND(I102*H102,2)</f>
        <v>0</v>
      </c>
      <c r="K102" s="133" t="s">
        <v>19</v>
      </c>
      <c r="L102" s="33"/>
      <c r="M102" s="138" t="s">
        <v>19</v>
      </c>
      <c r="N102" s="139" t="s">
        <v>46</v>
      </c>
      <c r="P102" s="140">
        <f>O102*H102</f>
        <v>0</v>
      </c>
      <c r="Q102" s="140">
        <v>0</v>
      </c>
      <c r="R102" s="140">
        <f>Q102*H102</f>
        <v>0</v>
      </c>
      <c r="S102" s="140">
        <v>0</v>
      </c>
      <c r="T102" s="140">
        <f>S102*H102</f>
        <v>0</v>
      </c>
      <c r="U102" s="141" t="s">
        <v>19</v>
      </c>
      <c r="AR102" s="142" t="s">
        <v>179</v>
      </c>
      <c r="AT102" s="142" t="s">
        <v>174</v>
      </c>
      <c r="AU102" s="142" t="s">
        <v>82</v>
      </c>
      <c r="AY102" s="18" t="s">
        <v>172</v>
      </c>
      <c r="BE102" s="143">
        <f>IF(N102="základní",J102,0)</f>
        <v>0</v>
      </c>
      <c r="BF102" s="143">
        <f>IF(N102="snížená",J102,0)</f>
        <v>0</v>
      </c>
      <c r="BG102" s="143">
        <f>IF(N102="zákl. přenesená",J102,0)</f>
        <v>0</v>
      </c>
      <c r="BH102" s="143">
        <f>IF(N102="sníž. přenesená",J102,0)</f>
        <v>0</v>
      </c>
      <c r="BI102" s="143">
        <f>IF(N102="nulová",J102,0)</f>
        <v>0</v>
      </c>
      <c r="BJ102" s="18" t="s">
        <v>82</v>
      </c>
      <c r="BK102" s="143">
        <f>ROUND(I102*H102,2)</f>
        <v>0</v>
      </c>
      <c r="BL102" s="18" t="s">
        <v>179</v>
      </c>
      <c r="BM102" s="142" t="s">
        <v>198</v>
      </c>
    </row>
    <row r="103" spans="2:65" s="1" customFormat="1" ht="16.5" customHeight="1">
      <c r="B103" s="33"/>
      <c r="C103" s="131" t="s">
        <v>202</v>
      </c>
      <c r="D103" s="131" t="s">
        <v>174</v>
      </c>
      <c r="E103" s="132" t="s">
        <v>2967</v>
      </c>
      <c r="F103" s="133" t="s">
        <v>2968</v>
      </c>
      <c r="G103" s="134" t="s">
        <v>2962</v>
      </c>
      <c r="H103" s="135">
        <v>5</v>
      </c>
      <c r="I103" s="136"/>
      <c r="J103" s="137">
        <f>ROUND(I103*H103,2)</f>
        <v>0</v>
      </c>
      <c r="K103" s="133" t="s">
        <v>19</v>
      </c>
      <c r="L103" s="33"/>
      <c r="M103" s="138" t="s">
        <v>19</v>
      </c>
      <c r="N103" s="139" t="s">
        <v>46</v>
      </c>
      <c r="P103" s="140">
        <f>O103*H103</f>
        <v>0</v>
      </c>
      <c r="Q103" s="140">
        <v>0</v>
      </c>
      <c r="R103" s="140">
        <f>Q103*H103</f>
        <v>0</v>
      </c>
      <c r="S103" s="140">
        <v>0</v>
      </c>
      <c r="T103" s="140">
        <f>S103*H103</f>
        <v>0</v>
      </c>
      <c r="U103" s="141" t="s">
        <v>19</v>
      </c>
      <c r="AR103" s="142" t="s">
        <v>179</v>
      </c>
      <c r="AT103" s="142" t="s">
        <v>174</v>
      </c>
      <c r="AU103" s="142" t="s">
        <v>82</v>
      </c>
      <c r="AY103" s="18" t="s">
        <v>172</v>
      </c>
      <c r="BE103" s="143">
        <f>IF(N103="základní",J103,0)</f>
        <v>0</v>
      </c>
      <c r="BF103" s="143">
        <f>IF(N103="snížená",J103,0)</f>
        <v>0</v>
      </c>
      <c r="BG103" s="143">
        <f>IF(N103="zákl. přenesená",J103,0)</f>
        <v>0</v>
      </c>
      <c r="BH103" s="143">
        <f>IF(N103="sníž. přenesená",J103,0)</f>
        <v>0</v>
      </c>
      <c r="BI103" s="143">
        <f>IF(N103="nulová",J103,0)</f>
        <v>0</v>
      </c>
      <c r="BJ103" s="18" t="s">
        <v>82</v>
      </c>
      <c r="BK103" s="143">
        <f>ROUND(I103*H103,2)</f>
        <v>0</v>
      </c>
      <c r="BL103" s="18" t="s">
        <v>179</v>
      </c>
      <c r="BM103" s="142" t="s">
        <v>205</v>
      </c>
    </row>
    <row r="104" spans="2:65" s="1" customFormat="1" ht="16.5" customHeight="1">
      <c r="B104" s="33"/>
      <c r="C104" s="131" t="s">
        <v>192</v>
      </c>
      <c r="D104" s="131" t="s">
        <v>174</v>
      </c>
      <c r="E104" s="132" t="s">
        <v>2969</v>
      </c>
      <c r="F104" s="133" t="s">
        <v>2970</v>
      </c>
      <c r="G104" s="134" t="s">
        <v>2962</v>
      </c>
      <c r="H104" s="135">
        <v>2</v>
      </c>
      <c r="I104" s="136"/>
      <c r="J104" s="137">
        <f>ROUND(I104*H104,2)</f>
        <v>0</v>
      </c>
      <c r="K104" s="133" t="s">
        <v>19</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82</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8</v>
      </c>
    </row>
    <row r="105" spans="2:65" s="1" customFormat="1" ht="16.5" customHeight="1">
      <c r="B105" s="33"/>
      <c r="C105" s="131" t="s">
        <v>212</v>
      </c>
      <c r="D105" s="131" t="s">
        <v>174</v>
      </c>
      <c r="E105" s="132" t="s">
        <v>2971</v>
      </c>
      <c r="F105" s="133" t="s">
        <v>2972</v>
      </c>
      <c r="G105" s="134" t="s">
        <v>2962</v>
      </c>
      <c r="H105" s="135">
        <v>10</v>
      </c>
      <c r="I105" s="136"/>
      <c r="J105" s="137">
        <f>ROUND(I105*H105,2)</f>
        <v>0</v>
      </c>
      <c r="K105" s="133" t="s">
        <v>19</v>
      </c>
      <c r="L105" s="33"/>
      <c r="M105" s="138" t="s">
        <v>19</v>
      </c>
      <c r="N105" s="139" t="s">
        <v>46</v>
      </c>
      <c r="P105" s="140">
        <f>O105*H105</f>
        <v>0</v>
      </c>
      <c r="Q105" s="140">
        <v>0</v>
      </c>
      <c r="R105" s="140">
        <f>Q105*H105</f>
        <v>0</v>
      </c>
      <c r="S105" s="140">
        <v>0</v>
      </c>
      <c r="T105" s="140">
        <f>S105*H105</f>
        <v>0</v>
      </c>
      <c r="U105" s="141" t="s">
        <v>19</v>
      </c>
      <c r="AR105" s="142" t="s">
        <v>179</v>
      </c>
      <c r="AT105" s="142" t="s">
        <v>174</v>
      </c>
      <c r="AU105" s="142" t="s">
        <v>82</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215</v>
      </c>
    </row>
    <row r="106" spans="2:65" s="1" customFormat="1" ht="16.5" customHeight="1">
      <c r="B106" s="33"/>
      <c r="C106" s="131" t="s">
        <v>198</v>
      </c>
      <c r="D106" s="131" t="s">
        <v>174</v>
      </c>
      <c r="E106" s="132" t="s">
        <v>2973</v>
      </c>
      <c r="F106" s="133" t="s">
        <v>2974</v>
      </c>
      <c r="G106" s="134" t="s">
        <v>2962</v>
      </c>
      <c r="H106" s="135">
        <v>1</v>
      </c>
      <c r="I106" s="136"/>
      <c r="J106" s="137">
        <f>ROUND(I106*H106,2)</f>
        <v>0</v>
      </c>
      <c r="K106" s="133" t="s">
        <v>19</v>
      </c>
      <c r="L106" s="33"/>
      <c r="M106" s="138" t="s">
        <v>19</v>
      </c>
      <c r="N106" s="139" t="s">
        <v>46</v>
      </c>
      <c r="P106" s="140">
        <f>O106*H106</f>
        <v>0</v>
      </c>
      <c r="Q106" s="140">
        <v>0</v>
      </c>
      <c r="R106" s="140">
        <f>Q106*H106</f>
        <v>0</v>
      </c>
      <c r="S106" s="140">
        <v>0</v>
      </c>
      <c r="T106" s="140">
        <f>S106*H106</f>
        <v>0</v>
      </c>
      <c r="U106" s="141" t="s">
        <v>19</v>
      </c>
      <c r="AR106" s="142" t="s">
        <v>179</v>
      </c>
      <c r="AT106" s="142" t="s">
        <v>174</v>
      </c>
      <c r="AU106" s="142" t="s">
        <v>82</v>
      </c>
      <c r="AY106" s="18" t="s">
        <v>172</v>
      </c>
      <c r="BE106" s="143">
        <f>IF(N106="základní",J106,0)</f>
        <v>0</v>
      </c>
      <c r="BF106" s="143">
        <f>IF(N106="snížená",J106,0)</f>
        <v>0</v>
      </c>
      <c r="BG106" s="143">
        <f>IF(N106="zákl. přenesená",J106,0)</f>
        <v>0</v>
      </c>
      <c r="BH106" s="143">
        <f>IF(N106="sníž. přenesená",J106,0)</f>
        <v>0</v>
      </c>
      <c r="BI106" s="143">
        <f>IF(N106="nulová",J106,0)</f>
        <v>0</v>
      </c>
      <c r="BJ106" s="18" t="s">
        <v>82</v>
      </c>
      <c r="BK106" s="143">
        <f>ROUND(I106*H106,2)</f>
        <v>0</v>
      </c>
      <c r="BL106" s="18" t="s">
        <v>179</v>
      </c>
      <c r="BM106" s="142" t="s">
        <v>220</v>
      </c>
    </row>
    <row r="107" spans="2:65" s="1" customFormat="1" ht="16.5" customHeight="1">
      <c r="B107" s="33"/>
      <c r="C107" s="131" t="s">
        <v>222</v>
      </c>
      <c r="D107" s="131" t="s">
        <v>174</v>
      </c>
      <c r="E107" s="132" t="s">
        <v>2975</v>
      </c>
      <c r="F107" s="133" t="s">
        <v>2976</v>
      </c>
      <c r="G107" s="134" t="s">
        <v>2962</v>
      </c>
      <c r="H107" s="135">
        <v>1</v>
      </c>
      <c r="I107" s="136"/>
      <c r="J107" s="137">
        <f>ROUND(I107*H107,2)</f>
        <v>0</v>
      </c>
      <c r="K107" s="133" t="s">
        <v>19</v>
      </c>
      <c r="L107" s="33"/>
      <c r="M107" s="138" t="s">
        <v>19</v>
      </c>
      <c r="N107" s="139" t="s">
        <v>46</v>
      </c>
      <c r="P107" s="140">
        <f>O107*H107</f>
        <v>0</v>
      </c>
      <c r="Q107" s="140">
        <v>0</v>
      </c>
      <c r="R107" s="140">
        <f>Q107*H107</f>
        <v>0</v>
      </c>
      <c r="S107" s="140">
        <v>0</v>
      </c>
      <c r="T107" s="140">
        <f>S107*H107</f>
        <v>0</v>
      </c>
      <c r="U107" s="141" t="s">
        <v>19</v>
      </c>
      <c r="AR107" s="142" t="s">
        <v>179</v>
      </c>
      <c r="AT107" s="142" t="s">
        <v>174</v>
      </c>
      <c r="AU107" s="142" t="s">
        <v>82</v>
      </c>
      <c r="AY107" s="18" t="s">
        <v>172</v>
      </c>
      <c r="BE107" s="143">
        <f>IF(N107="základní",J107,0)</f>
        <v>0</v>
      </c>
      <c r="BF107" s="143">
        <f>IF(N107="snížená",J107,0)</f>
        <v>0</v>
      </c>
      <c r="BG107" s="143">
        <f>IF(N107="zákl. přenesená",J107,0)</f>
        <v>0</v>
      </c>
      <c r="BH107" s="143">
        <f>IF(N107="sníž. přenesená",J107,0)</f>
        <v>0</v>
      </c>
      <c r="BI107" s="143">
        <f>IF(N107="nulová",J107,0)</f>
        <v>0</v>
      </c>
      <c r="BJ107" s="18" t="s">
        <v>82</v>
      </c>
      <c r="BK107" s="143">
        <f>ROUND(I107*H107,2)</f>
        <v>0</v>
      </c>
      <c r="BL107" s="18" t="s">
        <v>179</v>
      </c>
      <c r="BM107" s="142" t="s">
        <v>226</v>
      </c>
    </row>
    <row r="108" spans="2:65" s="1" customFormat="1" ht="16.5" customHeight="1">
      <c r="B108" s="33"/>
      <c r="C108" s="131" t="s">
        <v>205</v>
      </c>
      <c r="D108" s="131" t="s">
        <v>174</v>
      </c>
      <c r="E108" s="132" t="s">
        <v>2977</v>
      </c>
      <c r="F108" s="133" t="s">
        <v>2978</v>
      </c>
      <c r="G108" s="134" t="s">
        <v>2962</v>
      </c>
      <c r="H108" s="135">
        <v>4</v>
      </c>
      <c r="I108" s="136"/>
      <c r="J108" s="137">
        <f>ROUND(I108*H108,2)</f>
        <v>0</v>
      </c>
      <c r="K108" s="133" t="s">
        <v>19</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82</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232</v>
      </c>
    </row>
    <row r="109" spans="2:65" s="1" customFormat="1" ht="21.75" customHeight="1">
      <c r="B109" s="33"/>
      <c r="C109" s="131" t="s">
        <v>238</v>
      </c>
      <c r="D109" s="131" t="s">
        <v>174</v>
      </c>
      <c r="E109" s="132" t="s">
        <v>2979</v>
      </c>
      <c r="F109" s="133" t="s">
        <v>2980</v>
      </c>
      <c r="G109" s="134" t="s">
        <v>2962</v>
      </c>
      <c r="H109" s="135">
        <v>1</v>
      </c>
      <c r="I109" s="136"/>
      <c r="J109" s="137">
        <f>ROUND(I109*H109,2)</f>
        <v>0</v>
      </c>
      <c r="K109" s="133" t="s">
        <v>19</v>
      </c>
      <c r="L109" s="33"/>
      <c r="M109" s="138" t="s">
        <v>19</v>
      </c>
      <c r="N109" s="139" t="s">
        <v>46</v>
      </c>
      <c r="P109" s="140">
        <f>O109*H109</f>
        <v>0</v>
      </c>
      <c r="Q109" s="140">
        <v>0</v>
      </c>
      <c r="R109" s="140">
        <f>Q109*H109</f>
        <v>0</v>
      </c>
      <c r="S109" s="140">
        <v>0.5</v>
      </c>
      <c r="T109" s="140">
        <f>S109*H109</f>
        <v>0.5</v>
      </c>
      <c r="U109" s="141" t="s">
        <v>19</v>
      </c>
      <c r="AR109" s="142" t="s">
        <v>179</v>
      </c>
      <c r="AT109" s="142" t="s">
        <v>174</v>
      </c>
      <c r="AU109" s="142" t="s">
        <v>82</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241</v>
      </c>
    </row>
    <row r="110" spans="2:65" s="1" customFormat="1" ht="16.5" customHeight="1">
      <c r="B110" s="33"/>
      <c r="C110" s="131" t="s">
        <v>8</v>
      </c>
      <c r="D110" s="131" t="s">
        <v>174</v>
      </c>
      <c r="E110" s="132" t="s">
        <v>2981</v>
      </c>
      <c r="F110" s="133" t="s">
        <v>2982</v>
      </c>
      <c r="G110" s="134" t="s">
        <v>2962</v>
      </c>
      <c r="H110" s="135">
        <v>99</v>
      </c>
      <c r="I110" s="136"/>
      <c r="J110" s="137">
        <f>ROUND(I110*H110,2)</f>
        <v>0</v>
      </c>
      <c r="K110" s="133" t="s">
        <v>19</v>
      </c>
      <c r="L110" s="33"/>
      <c r="M110" s="138" t="s">
        <v>19</v>
      </c>
      <c r="N110" s="139" t="s">
        <v>46</v>
      </c>
      <c r="P110" s="140">
        <f>O110*H110</f>
        <v>0</v>
      </c>
      <c r="Q110" s="140">
        <v>0</v>
      </c>
      <c r="R110" s="140">
        <f>Q110*H110</f>
        <v>0</v>
      </c>
      <c r="S110" s="140">
        <v>0</v>
      </c>
      <c r="T110" s="140">
        <f>S110*H110</f>
        <v>0</v>
      </c>
      <c r="U110" s="141" t="s">
        <v>19</v>
      </c>
      <c r="AR110" s="142" t="s">
        <v>179</v>
      </c>
      <c r="AT110" s="142" t="s">
        <v>174</v>
      </c>
      <c r="AU110" s="142" t="s">
        <v>82</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263</v>
      </c>
    </row>
    <row r="111" spans="2:65" s="1" customFormat="1" ht="16.5" customHeight="1">
      <c r="B111" s="33"/>
      <c r="C111" s="131" t="s">
        <v>269</v>
      </c>
      <c r="D111" s="131" t="s">
        <v>174</v>
      </c>
      <c r="E111" s="132" t="s">
        <v>2983</v>
      </c>
      <c r="F111" s="133" t="s">
        <v>2984</v>
      </c>
      <c r="G111" s="134" t="s">
        <v>2962</v>
      </c>
      <c r="H111" s="135">
        <v>2</v>
      </c>
      <c r="I111" s="136"/>
      <c r="J111" s="137">
        <f>ROUND(I111*H111,2)</f>
        <v>0</v>
      </c>
      <c r="K111" s="133" t="s">
        <v>19</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82</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272</v>
      </c>
    </row>
    <row r="112" spans="2:65" s="1" customFormat="1" ht="33" customHeight="1">
      <c r="B112" s="33"/>
      <c r="C112" s="131" t="s">
        <v>215</v>
      </c>
      <c r="D112" s="131" t="s">
        <v>174</v>
      </c>
      <c r="E112" s="132" t="s">
        <v>2985</v>
      </c>
      <c r="F112" s="133" t="s">
        <v>2986</v>
      </c>
      <c r="G112" s="134" t="s">
        <v>2962</v>
      </c>
      <c r="H112" s="135">
        <v>1</v>
      </c>
      <c r="I112" s="136"/>
      <c r="J112" s="137">
        <f>ROUND(I112*H112,2)</f>
        <v>0</v>
      </c>
      <c r="K112" s="133" t="s">
        <v>19</v>
      </c>
      <c r="L112" s="33"/>
      <c r="M112" s="138" t="s">
        <v>19</v>
      </c>
      <c r="N112" s="139" t="s">
        <v>46</v>
      </c>
      <c r="P112" s="140">
        <f>O112*H112</f>
        <v>0</v>
      </c>
      <c r="Q112" s="140">
        <v>0</v>
      </c>
      <c r="R112" s="140">
        <f>Q112*H112</f>
        <v>0</v>
      </c>
      <c r="S112" s="140">
        <v>0</v>
      </c>
      <c r="T112" s="140">
        <f>S112*H112</f>
        <v>0</v>
      </c>
      <c r="U112" s="141" t="s">
        <v>19</v>
      </c>
      <c r="AR112" s="142" t="s">
        <v>179</v>
      </c>
      <c r="AT112" s="142" t="s">
        <v>174</v>
      </c>
      <c r="AU112" s="142" t="s">
        <v>82</v>
      </c>
      <c r="AY112" s="18" t="s">
        <v>172</v>
      </c>
      <c r="BE112" s="143">
        <f>IF(N112="základní",J112,0)</f>
        <v>0</v>
      </c>
      <c r="BF112" s="143">
        <f>IF(N112="snížená",J112,0)</f>
        <v>0</v>
      </c>
      <c r="BG112" s="143">
        <f>IF(N112="zákl. přenesená",J112,0)</f>
        <v>0</v>
      </c>
      <c r="BH112" s="143">
        <f>IF(N112="sníž. přenesená",J112,0)</f>
        <v>0</v>
      </c>
      <c r="BI112" s="143">
        <f>IF(N112="nulová",J112,0)</f>
        <v>0</v>
      </c>
      <c r="BJ112" s="18" t="s">
        <v>82</v>
      </c>
      <c r="BK112" s="143">
        <f>ROUND(I112*H112,2)</f>
        <v>0</v>
      </c>
      <c r="BL112" s="18" t="s">
        <v>179</v>
      </c>
      <c r="BM112" s="142" t="s">
        <v>284</v>
      </c>
    </row>
    <row r="113" spans="2:65" s="1" customFormat="1" ht="24.2" customHeight="1">
      <c r="B113" s="33"/>
      <c r="C113" s="131" t="s">
        <v>300</v>
      </c>
      <c r="D113" s="131" t="s">
        <v>174</v>
      </c>
      <c r="E113" s="132" t="s">
        <v>2987</v>
      </c>
      <c r="F113" s="133" t="s">
        <v>2988</v>
      </c>
      <c r="G113" s="134" t="s">
        <v>2962</v>
      </c>
      <c r="H113" s="135">
        <v>1</v>
      </c>
      <c r="I113" s="136"/>
      <c r="J113" s="137">
        <f>ROUND(I113*H113,2)</f>
        <v>0</v>
      </c>
      <c r="K113" s="133" t="s">
        <v>19</v>
      </c>
      <c r="L113" s="33"/>
      <c r="M113" s="138" t="s">
        <v>19</v>
      </c>
      <c r="N113" s="139" t="s">
        <v>46</v>
      </c>
      <c r="P113" s="140">
        <f>O113*H113</f>
        <v>0</v>
      </c>
      <c r="Q113" s="140">
        <v>0</v>
      </c>
      <c r="R113" s="140">
        <f>Q113*H113</f>
        <v>0</v>
      </c>
      <c r="S113" s="140">
        <v>0</v>
      </c>
      <c r="T113" s="140">
        <f>S113*H113</f>
        <v>0</v>
      </c>
      <c r="U113" s="141" t="s">
        <v>19</v>
      </c>
      <c r="AR113" s="142" t="s">
        <v>179</v>
      </c>
      <c r="AT113" s="142" t="s">
        <v>174</v>
      </c>
      <c r="AU113" s="142" t="s">
        <v>82</v>
      </c>
      <c r="AY113" s="18" t="s">
        <v>172</v>
      </c>
      <c r="BE113" s="143">
        <f>IF(N113="základní",J113,0)</f>
        <v>0</v>
      </c>
      <c r="BF113" s="143">
        <f>IF(N113="snížená",J113,0)</f>
        <v>0</v>
      </c>
      <c r="BG113" s="143">
        <f>IF(N113="zákl. přenesená",J113,0)</f>
        <v>0</v>
      </c>
      <c r="BH113" s="143">
        <f>IF(N113="sníž. přenesená",J113,0)</f>
        <v>0</v>
      </c>
      <c r="BI113" s="143">
        <f>IF(N113="nulová",J113,0)</f>
        <v>0</v>
      </c>
      <c r="BJ113" s="18" t="s">
        <v>82</v>
      </c>
      <c r="BK113" s="143">
        <f>ROUND(I113*H113,2)</f>
        <v>0</v>
      </c>
      <c r="BL113" s="18" t="s">
        <v>179</v>
      </c>
      <c r="BM113" s="142" t="s">
        <v>303</v>
      </c>
    </row>
    <row r="114" spans="2:65" s="1" customFormat="1" ht="24.2" customHeight="1">
      <c r="B114" s="33"/>
      <c r="C114" s="131" t="s">
        <v>220</v>
      </c>
      <c r="D114" s="131" t="s">
        <v>174</v>
      </c>
      <c r="E114" s="132" t="s">
        <v>2989</v>
      </c>
      <c r="F114" s="133" t="s">
        <v>2990</v>
      </c>
      <c r="G114" s="134" t="s">
        <v>2962</v>
      </c>
      <c r="H114" s="135">
        <v>1</v>
      </c>
      <c r="I114" s="136"/>
      <c r="J114" s="137">
        <f>ROUND(I114*H114,2)</f>
        <v>0</v>
      </c>
      <c r="K114" s="133" t="s">
        <v>19</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82</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313</v>
      </c>
    </row>
    <row r="115" spans="2:65" s="1" customFormat="1" ht="16.5" customHeight="1">
      <c r="B115" s="33"/>
      <c r="C115" s="131" t="s">
        <v>318</v>
      </c>
      <c r="D115" s="131" t="s">
        <v>174</v>
      </c>
      <c r="E115" s="132" t="s">
        <v>2991</v>
      </c>
      <c r="F115" s="133" t="s">
        <v>2992</v>
      </c>
      <c r="G115" s="134" t="s">
        <v>2962</v>
      </c>
      <c r="H115" s="135">
        <v>1</v>
      </c>
      <c r="I115" s="136"/>
      <c r="J115" s="137">
        <f>ROUND(I115*H115,2)</f>
        <v>0</v>
      </c>
      <c r="K115" s="133" t="s">
        <v>19</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82</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321</v>
      </c>
    </row>
    <row r="116" spans="2:65" s="1" customFormat="1" ht="16.5" customHeight="1">
      <c r="B116" s="33"/>
      <c r="C116" s="131" t="s">
        <v>226</v>
      </c>
      <c r="D116" s="131" t="s">
        <v>174</v>
      </c>
      <c r="E116" s="132" t="s">
        <v>2993</v>
      </c>
      <c r="F116" s="133" t="s">
        <v>2994</v>
      </c>
      <c r="G116" s="134" t="s">
        <v>2962</v>
      </c>
      <c r="H116" s="135">
        <v>1</v>
      </c>
      <c r="I116" s="136"/>
      <c r="J116" s="137">
        <f>ROUND(I116*H116,2)</f>
        <v>0</v>
      </c>
      <c r="K116" s="133" t="s">
        <v>19</v>
      </c>
      <c r="L116" s="33"/>
      <c r="M116" s="138" t="s">
        <v>19</v>
      </c>
      <c r="N116" s="139" t="s">
        <v>46</v>
      </c>
      <c r="P116" s="140">
        <f>O116*H116</f>
        <v>0</v>
      </c>
      <c r="Q116" s="140">
        <v>0</v>
      </c>
      <c r="R116" s="140">
        <f>Q116*H116</f>
        <v>0</v>
      </c>
      <c r="S116" s="140">
        <v>0</v>
      </c>
      <c r="T116" s="140">
        <f>S116*H116</f>
        <v>0</v>
      </c>
      <c r="U116" s="141" t="s">
        <v>19</v>
      </c>
      <c r="AR116" s="142" t="s">
        <v>179</v>
      </c>
      <c r="AT116" s="142" t="s">
        <v>174</v>
      </c>
      <c r="AU116" s="142" t="s">
        <v>82</v>
      </c>
      <c r="AY116" s="18" t="s">
        <v>172</v>
      </c>
      <c r="BE116" s="143">
        <f>IF(N116="základní",J116,0)</f>
        <v>0</v>
      </c>
      <c r="BF116" s="143">
        <f>IF(N116="snížená",J116,0)</f>
        <v>0</v>
      </c>
      <c r="BG116" s="143">
        <f>IF(N116="zákl. přenesená",J116,0)</f>
        <v>0</v>
      </c>
      <c r="BH116" s="143">
        <f>IF(N116="sníž. přenesená",J116,0)</f>
        <v>0</v>
      </c>
      <c r="BI116" s="143">
        <f>IF(N116="nulová",J116,0)</f>
        <v>0</v>
      </c>
      <c r="BJ116" s="18" t="s">
        <v>82</v>
      </c>
      <c r="BK116" s="143">
        <f>ROUND(I116*H116,2)</f>
        <v>0</v>
      </c>
      <c r="BL116" s="18" t="s">
        <v>179</v>
      </c>
      <c r="BM116" s="142" t="s">
        <v>327</v>
      </c>
    </row>
    <row r="117" spans="2:65" s="1" customFormat="1" ht="16.5" customHeight="1">
      <c r="B117" s="33"/>
      <c r="C117" s="131" t="s">
        <v>334</v>
      </c>
      <c r="D117" s="131" t="s">
        <v>174</v>
      </c>
      <c r="E117" s="132" t="s">
        <v>2995</v>
      </c>
      <c r="F117" s="133" t="s">
        <v>2996</v>
      </c>
      <c r="G117" s="134" t="s">
        <v>2962</v>
      </c>
      <c r="H117" s="135">
        <v>1</v>
      </c>
      <c r="I117" s="136"/>
      <c r="J117" s="137">
        <f>ROUND(I117*H117,2)</f>
        <v>0</v>
      </c>
      <c r="K117" s="133" t="s">
        <v>19</v>
      </c>
      <c r="L117" s="33"/>
      <c r="M117" s="138" t="s">
        <v>19</v>
      </c>
      <c r="N117" s="139" t="s">
        <v>46</v>
      </c>
      <c r="P117" s="140">
        <f>O117*H117</f>
        <v>0</v>
      </c>
      <c r="Q117" s="140">
        <v>0</v>
      </c>
      <c r="R117" s="140">
        <f>Q117*H117</f>
        <v>0</v>
      </c>
      <c r="S117" s="140">
        <v>0</v>
      </c>
      <c r="T117" s="140">
        <f>S117*H117</f>
        <v>0</v>
      </c>
      <c r="U117" s="141" t="s">
        <v>19</v>
      </c>
      <c r="AR117" s="142" t="s">
        <v>179</v>
      </c>
      <c r="AT117" s="142" t="s">
        <v>174</v>
      </c>
      <c r="AU117" s="142" t="s">
        <v>82</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179</v>
      </c>
      <c r="BM117" s="142" t="s">
        <v>338</v>
      </c>
    </row>
    <row r="118" spans="2:65" s="1" customFormat="1" ht="16.5" customHeight="1">
      <c r="B118" s="33"/>
      <c r="C118" s="131" t="s">
        <v>232</v>
      </c>
      <c r="D118" s="131" t="s">
        <v>174</v>
      </c>
      <c r="E118" s="132" t="s">
        <v>2997</v>
      </c>
      <c r="F118" s="133" t="s">
        <v>2998</v>
      </c>
      <c r="G118" s="134" t="s">
        <v>2962</v>
      </c>
      <c r="H118" s="135">
        <v>1</v>
      </c>
      <c r="I118" s="136"/>
      <c r="J118" s="137">
        <f>ROUND(I118*H118,2)</f>
        <v>0</v>
      </c>
      <c r="K118" s="133" t="s">
        <v>19</v>
      </c>
      <c r="L118" s="33"/>
      <c r="M118" s="138" t="s">
        <v>19</v>
      </c>
      <c r="N118" s="139" t="s">
        <v>46</v>
      </c>
      <c r="P118" s="140">
        <f>O118*H118</f>
        <v>0</v>
      </c>
      <c r="Q118" s="140">
        <v>0</v>
      </c>
      <c r="R118" s="140">
        <f>Q118*H118</f>
        <v>0</v>
      </c>
      <c r="S118" s="140">
        <v>0</v>
      </c>
      <c r="T118" s="140">
        <f>S118*H118</f>
        <v>0</v>
      </c>
      <c r="U118" s="141" t="s">
        <v>19</v>
      </c>
      <c r="AR118" s="142" t="s">
        <v>179</v>
      </c>
      <c r="AT118" s="142" t="s">
        <v>174</v>
      </c>
      <c r="AU118" s="142" t="s">
        <v>82</v>
      </c>
      <c r="AY118" s="18" t="s">
        <v>172</v>
      </c>
      <c r="BE118" s="143">
        <f>IF(N118="základní",J118,0)</f>
        <v>0</v>
      </c>
      <c r="BF118" s="143">
        <f>IF(N118="snížená",J118,0)</f>
        <v>0</v>
      </c>
      <c r="BG118" s="143">
        <f>IF(N118="zákl. přenesená",J118,0)</f>
        <v>0</v>
      </c>
      <c r="BH118" s="143">
        <f>IF(N118="sníž. přenesená",J118,0)</f>
        <v>0</v>
      </c>
      <c r="BI118" s="143">
        <f>IF(N118="nulová",J118,0)</f>
        <v>0</v>
      </c>
      <c r="BJ118" s="18" t="s">
        <v>82</v>
      </c>
      <c r="BK118" s="143">
        <f>ROUND(I118*H118,2)</f>
        <v>0</v>
      </c>
      <c r="BL118" s="18" t="s">
        <v>179</v>
      </c>
      <c r="BM118" s="142" t="s">
        <v>343</v>
      </c>
    </row>
    <row r="119" spans="2:65" s="1" customFormat="1" ht="16.5" customHeight="1">
      <c r="B119" s="33"/>
      <c r="C119" s="131" t="s">
        <v>7</v>
      </c>
      <c r="D119" s="131" t="s">
        <v>174</v>
      </c>
      <c r="E119" s="132" t="s">
        <v>2999</v>
      </c>
      <c r="F119" s="133" t="s">
        <v>3000</v>
      </c>
      <c r="G119" s="134" t="s">
        <v>2962</v>
      </c>
      <c r="H119" s="135">
        <v>1</v>
      </c>
      <c r="I119" s="136"/>
      <c r="J119" s="137">
        <f>ROUND(I119*H119,2)</f>
        <v>0</v>
      </c>
      <c r="K119" s="133" t="s">
        <v>19</v>
      </c>
      <c r="L119" s="33"/>
      <c r="M119" s="138" t="s">
        <v>19</v>
      </c>
      <c r="N119" s="139" t="s">
        <v>46</v>
      </c>
      <c r="P119" s="140">
        <f>O119*H119</f>
        <v>0</v>
      </c>
      <c r="Q119" s="140">
        <v>0</v>
      </c>
      <c r="R119" s="140">
        <f>Q119*H119</f>
        <v>0</v>
      </c>
      <c r="S119" s="140">
        <v>0</v>
      </c>
      <c r="T119" s="140">
        <f>S119*H119</f>
        <v>0</v>
      </c>
      <c r="U119" s="141" t="s">
        <v>19</v>
      </c>
      <c r="AR119" s="142" t="s">
        <v>179</v>
      </c>
      <c r="AT119" s="142" t="s">
        <v>174</v>
      </c>
      <c r="AU119" s="142" t="s">
        <v>82</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350</v>
      </c>
    </row>
    <row r="120" spans="2:65" s="1" customFormat="1" ht="16.5" customHeight="1">
      <c r="B120" s="33"/>
      <c r="C120" s="131" t="s">
        <v>241</v>
      </c>
      <c r="D120" s="131" t="s">
        <v>174</v>
      </c>
      <c r="E120" s="132" t="s">
        <v>3001</v>
      </c>
      <c r="F120" s="133" t="s">
        <v>3002</v>
      </c>
      <c r="G120" s="134" t="s">
        <v>2962</v>
      </c>
      <c r="H120" s="135">
        <v>1</v>
      </c>
      <c r="I120" s="136"/>
      <c r="J120" s="137">
        <f>ROUND(I120*H120,2)</f>
        <v>0</v>
      </c>
      <c r="K120" s="133" t="s">
        <v>19</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82</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358</v>
      </c>
    </row>
    <row r="121" spans="2:65" s="1" customFormat="1" ht="24.2" customHeight="1">
      <c r="B121" s="33"/>
      <c r="C121" s="131" t="s">
        <v>363</v>
      </c>
      <c r="D121" s="131" t="s">
        <v>174</v>
      </c>
      <c r="E121" s="132" t="s">
        <v>3003</v>
      </c>
      <c r="F121" s="133" t="s">
        <v>3004</v>
      </c>
      <c r="G121" s="134" t="s">
        <v>2962</v>
      </c>
      <c r="H121" s="135">
        <v>1</v>
      </c>
      <c r="I121" s="136"/>
      <c r="J121" s="137">
        <f>ROUND(I121*H121,2)</f>
        <v>0</v>
      </c>
      <c r="K121" s="133" t="s">
        <v>19</v>
      </c>
      <c r="L121" s="33"/>
      <c r="M121" s="138" t="s">
        <v>19</v>
      </c>
      <c r="N121" s="139" t="s">
        <v>46</v>
      </c>
      <c r="P121" s="140">
        <f>O121*H121</f>
        <v>0</v>
      </c>
      <c r="Q121" s="140">
        <v>0</v>
      </c>
      <c r="R121" s="140">
        <f>Q121*H121</f>
        <v>0</v>
      </c>
      <c r="S121" s="140">
        <v>0</v>
      </c>
      <c r="T121" s="140">
        <f>S121*H121</f>
        <v>0</v>
      </c>
      <c r="U121" s="141" t="s">
        <v>19</v>
      </c>
      <c r="AR121" s="142" t="s">
        <v>179</v>
      </c>
      <c r="AT121" s="142" t="s">
        <v>174</v>
      </c>
      <c r="AU121" s="142" t="s">
        <v>82</v>
      </c>
      <c r="AY121" s="18" t="s">
        <v>172</v>
      </c>
      <c r="BE121" s="143">
        <f>IF(N121="základní",J121,0)</f>
        <v>0</v>
      </c>
      <c r="BF121" s="143">
        <f>IF(N121="snížená",J121,0)</f>
        <v>0</v>
      </c>
      <c r="BG121" s="143">
        <f>IF(N121="zákl. přenesená",J121,0)</f>
        <v>0</v>
      </c>
      <c r="BH121" s="143">
        <f>IF(N121="sníž. přenesená",J121,0)</f>
        <v>0</v>
      </c>
      <c r="BI121" s="143">
        <f>IF(N121="nulová",J121,0)</f>
        <v>0</v>
      </c>
      <c r="BJ121" s="18" t="s">
        <v>82</v>
      </c>
      <c r="BK121" s="143">
        <f>ROUND(I121*H121,2)</f>
        <v>0</v>
      </c>
      <c r="BL121" s="18" t="s">
        <v>179</v>
      </c>
      <c r="BM121" s="142" t="s">
        <v>366</v>
      </c>
    </row>
    <row r="122" spans="2:65" s="1" customFormat="1" ht="24.2" customHeight="1">
      <c r="B122" s="33"/>
      <c r="C122" s="131" t="s">
        <v>263</v>
      </c>
      <c r="D122" s="131" t="s">
        <v>174</v>
      </c>
      <c r="E122" s="132" t="s">
        <v>3005</v>
      </c>
      <c r="F122" s="133" t="s">
        <v>3006</v>
      </c>
      <c r="G122" s="134" t="s">
        <v>2962</v>
      </c>
      <c r="H122" s="135">
        <v>4</v>
      </c>
      <c r="I122" s="136"/>
      <c r="J122" s="137">
        <f>ROUND(I122*H122,2)</f>
        <v>0</v>
      </c>
      <c r="K122" s="133" t="s">
        <v>19</v>
      </c>
      <c r="L122" s="33"/>
      <c r="M122" s="138" t="s">
        <v>19</v>
      </c>
      <c r="N122" s="139" t="s">
        <v>46</v>
      </c>
      <c r="P122" s="140">
        <f>O122*H122</f>
        <v>0</v>
      </c>
      <c r="Q122" s="140">
        <v>0</v>
      </c>
      <c r="R122" s="140">
        <f>Q122*H122</f>
        <v>0</v>
      </c>
      <c r="S122" s="140">
        <v>0</v>
      </c>
      <c r="T122" s="140">
        <f>S122*H122</f>
        <v>0</v>
      </c>
      <c r="U122" s="141" t="s">
        <v>19</v>
      </c>
      <c r="AR122" s="142" t="s">
        <v>179</v>
      </c>
      <c r="AT122" s="142" t="s">
        <v>174</v>
      </c>
      <c r="AU122" s="142" t="s">
        <v>82</v>
      </c>
      <c r="AY122" s="18" t="s">
        <v>172</v>
      </c>
      <c r="BE122" s="143">
        <f>IF(N122="základní",J122,0)</f>
        <v>0</v>
      </c>
      <c r="BF122" s="143">
        <f>IF(N122="snížená",J122,0)</f>
        <v>0</v>
      </c>
      <c r="BG122" s="143">
        <f>IF(N122="zákl. přenesená",J122,0)</f>
        <v>0</v>
      </c>
      <c r="BH122" s="143">
        <f>IF(N122="sníž. přenesená",J122,0)</f>
        <v>0</v>
      </c>
      <c r="BI122" s="143">
        <f>IF(N122="nulová",J122,0)</f>
        <v>0</v>
      </c>
      <c r="BJ122" s="18" t="s">
        <v>82</v>
      </c>
      <c r="BK122" s="143">
        <f>ROUND(I122*H122,2)</f>
        <v>0</v>
      </c>
      <c r="BL122" s="18" t="s">
        <v>179</v>
      </c>
      <c r="BM122" s="142" t="s">
        <v>371</v>
      </c>
    </row>
    <row r="123" spans="2:65" s="1" customFormat="1" ht="16.5" customHeight="1">
      <c r="B123" s="33"/>
      <c r="C123" s="131" t="s">
        <v>388</v>
      </c>
      <c r="D123" s="131" t="s">
        <v>174</v>
      </c>
      <c r="E123" s="132" t="s">
        <v>3007</v>
      </c>
      <c r="F123" s="133" t="s">
        <v>3008</v>
      </c>
      <c r="G123" s="134" t="s">
        <v>2962</v>
      </c>
      <c r="H123" s="135">
        <v>1</v>
      </c>
      <c r="I123" s="136"/>
      <c r="J123" s="137">
        <f>ROUND(I123*H123,2)</f>
        <v>0</v>
      </c>
      <c r="K123" s="133" t="s">
        <v>19</v>
      </c>
      <c r="L123" s="33"/>
      <c r="M123" s="138" t="s">
        <v>19</v>
      </c>
      <c r="N123" s="139" t="s">
        <v>46</v>
      </c>
      <c r="P123" s="140">
        <f>O123*H123</f>
        <v>0</v>
      </c>
      <c r="Q123" s="140">
        <v>0</v>
      </c>
      <c r="R123" s="140">
        <f>Q123*H123</f>
        <v>0</v>
      </c>
      <c r="S123" s="140">
        <v>0</v>
      </c>
      <c r="T123" s="140">
        <f>S123*H123</f>
        <v>0</v>
      </c>
      <c r="U123" s="141" t="s">
        <v>19</v>
      </c>
      <c r="AR123" s="142" t="s">
        <v>179</v>
      </c>
      <c r="AT123" s="142" t="s">
        <v>174</v>
      </c>
      <c r="AU123" s="142" t="s">
        <v>82</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391</v>
      </c>
    </row>
    <row r="124" spans="2:65" s="1" customFormat="1" ht="16.5" customHeight="1">
      <c r="B124" s="33"/>
      <c r="C124" s="131" t="s">
        <v>272</v>
      </c>
      <c r="D124" s="131" t="s">
        <v>174</v>
      </c>
      <c r="E124" s="132" t="s">
        <v>3009</v>
      </c>
      <c r="F124" s="133" t="s">
        <v>3010</v>
      </c>
      <c r="G124" s="134" t="s">
        <v>2962</v>
      </c>
      <c r="H124" s="135">
        <v>1</v>
      </c>
      <c r="I124" s="136"/>
      <c r="J124" s="137">
        <f>ROUND(I124*H124,2)</f>
        <v>0</v>
      </c>
      <c r="K124" s="133" t="s">
        <v>19</v>
      </c>
      <c r="L124" s="33"/>
      <c r="M124" s="138" t="s">
        <v>19</v>
      </c>
      <c r="N124" s="139" t="s">
        <v>46</v>
      </c>
      <c r="P124" s="140">
        <f>O124*H124</f>
        <v>0</v>
      </c>
      <c r="Q124" s="140">
        <v>0</v>
      </c>
      <c r="R124" s="140">
        <f>Q124*H124</f>
        <v>0</v>
      </c>
      <c r="S124" s="140">
        <v>0</v>
      </c>
      <c r="T124" s="140">
        <f>S124*H124</f>
        <v>0</v>
      </c>
      <c r="U124" s="141" t="s">
        <v>19</v>
      </c>
      <c r="AR124" s="142" t="s">
        <v>179</v>
      </c>
      <c r="AT124" s="142" t="s">
        <v>174</v>
      </c>
      <c r="AU124" s="142" t="s">
        <v>82</v>
      </c>
      <c r="AY124" s="18" t="s">
        <v>172</v>
      </c>
      <c r="BE124" s="143">
        <f>IF(N124="základní",J124,0)</f>
        <v>0</v>
      </c>
      <c r="BF124" s="143">
        <f>IF(N124="snížená",J124,0)</f>
        <v>0</v>
      </c>
      <c r="BG124" s="143">
        <f>IF(N124="zákl. přenesená",J124,0)</f>
        <v>0</v>
      </c>
      <c r="BH124" s="143">
        <f>IF(N124="sníž. přenesená",J124,0)</f>
        <v>0</v>
      </c>
      <c r="BI124" s="143">
        <f>IF(N124="nulová",J124,0)</f>
        <v>0</v>
      </c>
      <c r="BJ124" s="18" t="s">
        <v>82</v>
      </c>
      <c r="BK124" s="143">
        <f>ROUND(I124*H124,2)</f>
        <v>0</v>
      </c>
      <c r="BL124" s="18" t="s">
        <v>179</v>
      </c>
      <c r="BM124" s="142" t="s">
        <v>403</v>
      </c>
    </row>
    <row r="125" spans="2:65" s="1" customFormat="1" ht="21.75" customHeight="1">
      <c r="B125" s="33"/>
      <c r="C125" s="131" t="s">
        <v>410</v>
      </c>
      <c r="D125" s="131" t="s">
        <v>174</v>
      </c>
      <c r="E125" s="132" t="s">
        <v>3011</v>
      </c>
      <c r="F125" s="133" t="s">
        <v>3012</v>
      </c>
      <c r="G125" s="134" t="s">
        <v>2959</v>
      </c>
      <c r="H125" s="135">
        <v>120</v>
      </c>
      <c r="I125" s="136"/>
      <c r="J125" s="137">
        <f>ROUND(I125*H125,2)</f>
        <v>0</v>
      </c>
      <c r="K125" s="133" t="s">
        <v>19</v>
      </c>
      <c r="L125" s="33"/>
      <c r="M125" s="138" t="s">
        <v>19</v>
      </c>
      <c r="N125" s="139" t="s">
        <v>46</v>
      </c>
      <c r="P125" s="140">
        <f>O125*H125</f>
        <v>0</v>
      </c>
      <c r="Q125" s="140">
        <v>0</v>
      </c>
      <c r="R125" s="140">
        <f>Q125*H125</f>
        <v>0</v>
      </c>
      <c r="S125" s="140">
        <v>0</v>
      </c>
      <c r="T125" s="140">
        <f>S125*H125</f>
        <v>0</v>
      </c>
      <c r="U125" s="141" t="s">
        <v>19</v>
      </c>
      <c r="AR125" s="142" t="s">
        <v>179</v>
      </c>
      <c r="AT125" s="142" t="s">
        <v>174</v>
      </c>
      <c r="AU125" s="142" t="s">
        <v>82</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413</v>
      </c>
    </row>
    <row r="126" spans="2:65" s="1" customFormat="1" ht="16.5" customHeight="1">
      <c r="B126" s="33"/>
      <c r="C126" s="131" t="s">
        <v>284</v>
      </c>
      <c r="D126" s="131" t="s">
        <v>174</v>
      </c>
      <c r="E126" s="132" t="s">
        <v>3013</v>
      </c>
      <c r="F126" s="133" t="s">
        <v>3014</v>
      </c>
      <c r="G126" s="134" t="s">
        <v>2962</v>
      </c>
      <c r="H126" s="135">
        <v>1</v>
      </c>
      <c r="I126" s="136"/>
      <c r="J126" s="137">
        <f>ROUND(I126*H126,2)</f>
        <v>0</v>
      </c>
      <c r="K126" s="133" t="s">
        <v>19</v>
      </c>
      <c r="L126" s="33"/>
      <c r="M126" s="138" t="s">
        <v>19</v>
      </c>
      <c r="N126" s="139" t="s">
        <v>46</v>
      </c>
      <c r="P126" s="140">
        <f>O126*H126</f>
        <v>0</v>
      </c>
      <c r="Q126" s="140">
        <v>0</v>
      </c>
      <c r="R126" s="140">
        <f>Q126*H126</f>
        <v>0</v>
      </c>
      <c r="S126" s="140">
        <v>0</v>
      </c>
      <c r="T126" s="140">
        <f>S126*H126</f>
        <v>0</v>
      </c>
      <c r="U126" s="141" t="s">
        <v>19</v>
      </c>
      <c r="AR126" s="142" t="s">
        <v>179</v>
      </c>
      <c r="AT126" s="142" t="s">
        <v>174</v>
      </c>
      <c r="AU126" s="142" t="s">
        <v>82</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419</v>
      </c>
    </row>
    <row r="127" spans="2:65" s="1" customFormat="1" ht="16.5" customHeight="1">
      <c r="B127" s="33"/>
      <c r="C127" s="131" t="s">
        <v>423</v>
      </c>
      <c r="D127" s="131" t="s">
        <v>174</v>
      </c>
      <c r="E127" s="132" t="s">
        <v>3015</v>
      </c>
      <c r="F127" s="133" t="s">
        <v>3016</v>
      </c>
      <c r="G127" s="134" t="s">
        <v>2962</v>
      </c>
      <c r="H127" s="135">
        <v>2</v>
      </c>
      <c r="I127" s="136"/>
      <c r="J127" s="137">
        <f>ROUND(I127*H127,2)</f>
        <v>0</v>
      </c>
      <c r="K127" s="133" t="s">
        <v>19</v>
      </c>
      <c r="L127" s="33"/>
      <c r="M127" s="138" t="s">
        <v>19</v>
      </c>
      <c r="N127" s="139" t="s">
        <v>46</v>
      </c>
      <c r="P127" s="140">
        <f>O127*H127</f>
        <v>0</v>
      </c>
      <c r="Q127" s="140">
        <v>0</v>
      </c>
      <c r="R127" s="140">
        <f>Q127*H127</f>
        <v>0</v>
      </c>
      <c r="S127" s="140">
        <v>0</v>
      </c>
      <c r="T127" s="140">
        <f>S127*H127</f>
        <v>0</v>
      </c>
      <c r="U127" s="141" t="s">
        <v>19</v>
      </c>
      <c r="AR127" s="142" t="s">
        <v>179</v>
      </c>
      <c r="AT127" s="142" t="s">
        <v>174</v>
      </c>
      <c r="AU127" s="142" t="s">
        <v>82</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426</v>
      </c>
    </row>
    <row r="128" spans="2:65" s="1" customFormat="1" ht="21.75" customHeight="1">
      <c r="B128" s="33"/>
      <c r="C128" s="131" t="s">
        <v>303</v>
      </c>
      <c r="D128" s="131" t="s">
        <v>174</v>
      </c>
      <c r="E128" s="132" t="s">
        <v>3017</v>
      </c>
      <c r="F128" s="133" t="s">
        <v>3018</v>
      </c>
      <c r="G128" s="134" t="s">
        <v>337</v>
      </c>
      <c r="H128" s="135">
        <v>26</v>
      </c>
      <c r="I128" s="136"/>
      <c r="J128" s="137">
        <f>ROUND(I128*H128,2)</f>
        <v>0</v>
      </c>
      <c r="K128" s="133" t="s">
        <v>19</v>
      </c>
      <c r="L128" s="33"/>
      <c r="M128" s="138" t="s">
        <v>19</v>
      </c>
      <c r="N128" s="139" t="s">
        <v>46</v>
      </c>
      <c r="P128" s="140">
        <f>O128*H128</f>
        <v>0</v>
      </c>
      <c r="Q128" s="140">
        <v>0</v>
      </c>
      <c r="R128" s="140">
        <f>Q128*H128</f>
        <v>0</v>
      </c>
      <c r="S128" s="140">
        <v>0</v>
      </c>
      <c r="T128" s="140">
        <f>S128*H128</f>
        <v>0</v>
      </c>
      <c r="U128" s="141" t="s">
        <v>19</v>
      </c>
      <c r="AR128" s="142" t="s">
        <v>179</v>
      </c>
      <c r="AT128" s="142" t="s">
        <v>174</v>
      </c>
      <c r="AU128" s="142" t="s">
        <v>82</v>
      </c>
      <c r="AY128" s="18" t="s">
        <v>172</v>
      </c>
      <c r="BE128" s="143">
        <f>IF(N128="základní",J128,0)</f>
        <v>0</v>
      </c>
      <c r="BF128" s="143">
        <f>IF(N128="snížená",J128,0)</f>
        <v>0</v>
      </c>
      <c r="BG128" s="143">
        <f>IF(N128="zákl. přenesená",J128,0)</f>
        <v>0</v>
      </c>
      <c r="BH128" s="143">
        <f>IF(N128="sníž. přenesená",J128,0)</f>
        <v>0</v>
      </c>
      <c r="BI128" s="143">
        <f>IF(N128="nulová",J128,0)</f>
        <v>0</v>
      </c>
      <c r="BJ128" s="18" t="s">
        <v>82</v>
      </c>
      <c r="BK128" s="143">
        <f>ROUND(I128*H128,2)</f>
        <v>0</v>
      </c>
      <c r="BL128" s="18" t="s">
        <v>179</v>
      </c>
      <c r="BM128" s="142" t="s">
        <v>436</v>
      </c>
    </row>
    <row r="129" spans="2:65" s="1" customFormat="1" ht="21.75" customHeight="1">
      <c r="B129" s="33"/>
      <c r="C129" s="131" t="s">
        <v>441</v>
      </c>
      <c r="D129" s="131" t="s">
        <v>174</v>
      </c>
      <c r="E129" s="132" t="s">
        <v>3019</v>
      </c>
      <c r="F129" s="133" t="s">
        <v>3020</v>
      </c>
      <c r="G129" s="134" t="s">
        <v>337</v>
      </c>
      <c r="H129" s="135">
        <v>21</v>
      </c>
      <c r="I129" s="136"/>
      <c r="J129" s="137">
        <f>ROUND(I129*H129,2)</f>
        <v>0</v>
      </c>
      <c r="K129" s="133" t="s">
        <v>19</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82</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444</v>
      </c>
    </row>
    <row r="130" spans="2:65" s="1" customFormat="1" ht="21.75" customHeight="1">
      <c r="B130" s="33"/>
      <c r="C130" s="131" t="s">
        <v>313</v>
      </c>
      <c r="D130" s="131" t="s">
        <v>174</v>
      </c>
      <c r="E130" s="132" t="s">
        <v>3021</v>
      </c>
      <c r="F130" s="133" t="s">
        <v>3022</v>
      </c>
      <c r="G130" s="134" t="s">
        <v>337</v>
      </c>
      <c r="H130" s="135">
        <v>46</v>
      </c>
      <c r="I130" s="136"/>
      <c r="J130" s="137">
        <f>ROUND(I130*H130,2)</f>
        <v>0</v>
      </c>
      <c r="K130" s="133" t="s">
        <v>19</v>
      </c>
      <c r="L130" s="33"/>
      <c r="M130" s="138" t="s">
        <v>19</v>
      </c>
      <c r="N130" s="139" t="s">
        <v>46</v>
      </c>
      <c r="P130" s="140">
        <f>O130*H130</f>
        <v>0</v>
      </c>
      <c r="Q130" s="140">
        <v>0</v>
      </c>
      <c r="R130" s="140">
        <f>Q130*H130</f>
        <v>0</v>
      </c>
      <c r="S130" s="140">
        <v>0</v>
      </c>
      <c r="T130" s="140">
        <f>S130*H130</f>
        <v>0</v>
      </c>
      <c r="U130" s="141" t="s">
        <v>19</v>
      </c>
      <c r="AR130" s="142" t="s">
        <v>179</v>
      </c>
      <c r="AT130" s="142" t="s">
        <v>174</v>
      </c>
      <c r="AU130" s="142" t="s">
        <v>82</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449</v>
      </c>
    </row>
    <row r="131" spans="2:65" s="1" customFormat="1" ht="16.5" customHeight="1">
      <c r="B131" s="33"/>
      <c r="C131" s="131" t="s">
        <v>452</v>
      </c>
      <c r="D131" s="131" t="s">
        <v>174</v>
      </c>
      <c r="E131" s="132" t="s">
        <v>3023</v>
      </c>
      <c r="F131" s="133" t="s">
        <v>3024</v>
      </c>
      <c r="G131" s="134" t="s">
        <v>2962</v>
      </c>
      <c r="H131" s="135">
        <v>3</v>
      </c>
      <c r="I131" s="136"/>
      <c r="J131" s="137">
        <f>ROUND(I131*H131,2)</f>
        <v>0</v>
      </c>
      <c r="K131" s="133" t="s">
        <v>19</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82</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455</v>
      </c>
    </row>
    <row r="132" spans="2:65" s="1" customFormat="1" ht="21.75" customHeight="1">
      <c r="B132" s="33"/>
      <c r="C132" s="131" t="s">
        <v>321</v>
      </c>
      <c r="D132" s="131" t="s">
        <v>174</v>
      </c>
      <c r="E132" s="132" t="s">
        <v>3025</v>
      </c>
      <c r="F132" s="133" t="s">
        <v>3026</v>
      </c>
      <c r="G132" s="134" t="s">
        <v>337</v>
      </c>
      <c r="H132" s="135">
        <v>40</v>
      </c>
      <c r="I132" s="136"/>
      <c r="J132" s="137">
        <f>ROUND(I132*H132,2)</f>
        <v>0</v>
      </c>
      <c r="K132" s="133" t="s">
        <v>19</v>
      </c>
      <c r="L132" s="33"/>
      <c r="M132" s="138" t="s">
        <v>19</v>
      </c>
      <c r="N132" s="139" t="s">
        <v>46</v>
      </c>
      <c r="P132" s="140">
        <f>O132*H132</f>
        <v>0</v>
      </c>
      <c r="Q132" s="140">
        <v>0</v>
      </c>
      <c r="R132" s="140">
        <f>Q132*H132</f>
        <v>0</v>
      </c>
      <c r="S132" s="140">
        <v>0</v>
      </c>
      <c r="T132" s="140">
        <f>S132*H132</f>
        <v>0</v>
      </c>
      <c r="U132" s="141" t="s">
        <v>19</v>
      </c>
      <c r="AR132" s="142" t="s">
        <v>179</v>
      </c>
      <c r="AT132" s="142" t="s">
        <v>174</v>
      </c>
      <c r="AU132" s="142" t="s">
        <v>82</v>
      </c>
      <c r="AY132" s="18" t="s">
        <v>172</v>
      </c>
      <c r="BE132" s="143">
        <f>IF(N132="základní",J132,0)</f>
        <v>0</v>
      </c>
      <c r="BF132" s="143">
        <f>IF(N132="snížená",J132,0)</f>
        <v>0</v>
      </c>
      <c r="BG132" s="143">
        <f>IF(N132="zákl. přenesená",J132,0)</f>
        <v>0</v>
      </c>
      <c r="BH132" s="143">
        <f>IF(N132="sníž. přenesená",J132,0)</f>
        <v>0</v>
      </c>
      <c r="BI132" s="143">
        <f>IF(N132="nulová",J132,0)</f>
        <v>0</v>
      </c>
      <c r="BJ132" s="18" t="s">
        <v>82</v>
      </c>
      <c r="BK132" s="143">
        <f>ROUND(I132*H132,2)</f>
        <v>0</v>
      </c>
      <c r="BL132" s="18" t="s">
        <v>179</v>
      </c>
      <c r="BM132" s="142" t="s">
        <v>461</v>
      </c>
    </row>
    <row r="133" spans="2:65" s="1" customFormat="1" ht="16.5" customHeight="1">
      <c r="B133" s="33"/>
      <c r="C133" s="131" t="s">
        <v>464</v>
      </c>
      <c r="D133" s="131" t="s">
        <v>174</v>
      </c>
      <c r="E133" s="132" t="s">
        <v>3027</v>
      </c>
      <c r="F133" s="133" t="s">
        <v>3028</v>
      </c>
      <c r="G133" s="134" t="s">
        <v>337</v>
      </c>
      <c r="H133" s="135">
        <v>421</v>
      </c>
      <c r="I133" s="136"/>
      <c r="J133" s="137">
        <f>ROUND(I133*H133,2)</f>
        <v>0</v>
      </c>
      <c r="K133" s="133" t="s">
        <v>19</v>
      </c>
      <c r="L133" s="33"/>
      <c r="M133" s="138" t="s">
        <v>19</v>
      </c>
      <c r="N133" s="139" t="s">
        <v>46</v>
      </c>
      <c r="P133" s="140">
        <f>O133*H133</f>
        <v>0</v>
      </c>
      <c r="Q133" s="140">
        <v>0</v>
      </c>
      <c r="R133" s="140">
        <f>Q133*H133</f>
        <v>0</v>
      </c>
      <c r="S133" s="140">
        <v>0</v>
      </c>
      <c r="T133" s="140">
        <f>S133*H133</f>
        <v>0</v>
      </c>
      <c r="U133" s="141" t="s">
        <v>19</v>
      </c>
      <c r="AR133" s="142" t="s">
        <v>179</v>
      </c>
      <c r="AT133" s="142" t="s">
        <v>174</v>
      </c>
      <c r="AU133" s="142" t="s">
        <v>82</v>
      </c>
      <c r="AY133" s="18" t="s">
        <v>172</v>
      </c>
      <c r="BE133" s="143">
        <f>IF(N133="základní",J133,0)</f>
        <v>0</v>
      </c>
      <c r="BF133" s="143">
        <f>IF(N133="snížená",J133,0)</f>
        <v>0</v>
      </c>
      <c r="BG133" s="143">
        <f>IF(N133="zákl. přenesená",J133,0)</f>
        <v>0</v>
      </c>
      <c r="BH133" s="143">
        <f>IF(N133="sníž. přenesená",J133,0)</f>
        <v>0</v>
      </c>
      <c r="BI133" s="143">
        <f>IF(N133="nulová",J133,0)</f>
        <v>0</v>
      </c>
      <c r="BJ133" s="18" t="s">
        <v>82</v>
      </c>
      <c r="BK133" s="143">
        <f>ROUND(I133*H133,2)</f>
        <v>0</v>
      </c>
      <c r="BL133" s="18" t="s">
        <v>179</v>
      </c>
      <c r="BM133" s="142" t="s">
        <v>467</v>
      </c>
    </row>
    <row r="134" spans="2:65" s="1" customFormat="1" ht="16.5" customHeight="1">
      <c r="B134" s="33"/>
      <c r="C134" s="131" t="s">
        <v>327</v>
      </c>
      <c r="D134" s="131" t="s">
        <v>174</v>
      </c>
      <c r="E134" s="132" t="s">
        <v>3029</v>
      </c>
      <c r="F134" s="133" t="s">
        <v>3030</v>
      </c>
      <c r="G134" s="134" t="s">
        <v>337</v>
      </c>
      <c r="H134" s="135">
        <v>106</v>
      </c>
      <c r="I134" s="136"/>
      <c r="J134" s="137">
        <f>ROUND(I134*H134,2)</f>
        <v>0</v>
      </c>
      <c r="K134" s="133" t="s">
        <v>19</v>
      </c>
      <c r="L134" s="33"/>
      <c r="M134" s="138" t="s">
        <v>19</v>
      </c>
      <c r="N134" s="139" t="s">
        <v>46</v>
      </c>
      <c r="P134" s="140">
        <f>O134*H134</f>
        <v>0</v>
      </c>
      <c r="Q134" s="140">
        <v>0</v>
      </c>
      <c r="R134" s="140">
        <f>Q134*H134</f>
        <v>0</v>
      </c>
      <c r="S134" s="140">
        <v>0</v>
      </c>
      <c r="T134" s="140">
        <f>S134*H134</f>
        <v>0</v>
      </c>
      <c r="U134" s="141" t="s">
        <v>19</v>
      </c>
      <c r="AR134" s="142" t="s">
        <v>179</v>
      </c>
      <c r="AT134" s="142" t="s">
        <v>174</v>
      </c>
      <c r="AU134" s="142" t="s">
        <v>82</v>
      </c>
      <c r="AY134" s="18" t="s">
        <v>172</v>
      </c>
      <c r="BE134" s="143">
        <f>IF(N134="základní",J134,0)</f>
        <v>0</v>
      </c>
      <c r="BF134" s="143">
        <f>IF(N134="snížená",J134,0)</f>
        <v>0</v>
      </c>
      <c r="BG134" s="143">
        <f>IF(N134="zákl. přenesená",J134,0)</f>
        <v>0</v>
      </c>
      <c r="BH134" s="143">
        <f>IF(N134="sníž. přenesená",J134,0)</f>
        <v>0</v>
      </c>
      <c r="BI134" s="143">
        <f>IF(N134="nulová",J134,0)</f>
        <v>0</v>
      </c>
      <c r="BJ134" s="18" t="s">
        <v>82</v>
      </c>
      <c r="BK134" s="143">
        <f>ROUND(I134*H134,2)</f>
        <v>0</v>
      </c>
      <c r="BL134" s="18" t="s">
        <v>179</v>
      </c>
      <c r="BM134" s="142" t="s">
        <v>471</v>
      </c>
    </row>
    <row r="135" spans="2:65" s="1" customFormat="1" ht="16.5" customHeight="1">
      <c r="B135" s="33"/>
      <c r="C135" s="131" t="s">
        <v>475</v>
      </c>
      <c r="D135" s="131" t="s">
        <v>174</v>
      </c>
      <c r="E135" s="132" t="s">
        <v>3031</v>
      </c>
      <c r="F135" s="133" t="s">
        <v>3032</v>
      </c>
      <c r="G135" s="134" t="s">
        <v>337</v>
      </c>
      <c r="H135" s="135">
        <v>42</v>
      </c>
      <c r="I135" s="136"/>
      <c r="J135" s="137">
        <f>ROUND(I135*H135,2)</f>
        <v>0</v>
      </c>
      <c r="K135" s="133" t="s">
        <v>19</v>
      </c>
      <c r="L135" s="33"/>
      <c r="M135" s="138" t="s">
        <v>19</v>
      </c>
      <c r="N135" s="139" t="s">
        <v>46</v>
      </c>
      <c r="P135" s="140">
        <f>O135*H135</f>
        <v>0</v>
      </c>
      <c r="Q135" s="140">
        <v>0</v>
      </c>
      <c r="R135" s="140">
        <f>Q135*H135</f>
        <v>0</v>
      </c>
      <c r="S135" s="140">
        <v>0</v>
      </c>
      <c r="T135" s="140">
        <f>S135*H135</f>
        <v>0</v>
      </c>
      <c r="U135" s="141" t="s">
        <v>19</v>
      </c>
      <c r="AR135" s="142" t="s">
        <v>179</v>
      </c>
      <c r="AT135" s="142" t="s">
        <v>174</v>
      </c>
      <c r="AU135" s="142" t="s">
        <v>82</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478</v>
      </c>
    </row>
    <row r="136" spans="2:65" s="1" customFormat="1" ht="16.5" customHeight="1">
      <c r="B136" s="33"/>
      <c r="C136" s="131" t="s">
        <v>338</v>
      </c>
      <c r="D136" s="131" t="s">
        <v>174</v>
      </c>
      <c r="E136" s="132" t="s">
        <v>3033</v>
      </c>
      <c r="F136" s="133" t="s">
        <v>3034</v>
      </c>
      <c r="G136" s="134" t="s">
        <v>337</v>
      </c>
      <c r="H136" s="135">
        <v>421</v>
      </c>
      <c r="I136" s="136"/>
      <c r="J136" s="137">
        <f>ROUND(I136*H136,2)</f>
        <v>0</v>
      </c>
      <c r="K136" s="133" t="s">
        <v>19</v>
      </c>
      <c r="L136" s="33"/>
      <c r="M136" s="138" t="s">
        <v>19</v>
      </c>
      <c r="N136" s="139" t="s">
        <v>46</v>
      </c>
      <c r="P136" s="140">
        <f>O136*H136</f>
        <v>0</v>
      </c>
      <c r="Q136" s="140">
        <v>0</v>
      </c>
      <c r="R136" s="140">
        <f>Q136*H136</f>
        <v>0</v>
      </c>
      <c r="S136" s="140">
        <v>0</v>
      </c>
      <c r="T136" s="140">
        <f>S136*H136</f>
        <v>0</v>
      </c>
      <c r="U136" s="141" t="s">
        <v>19</v>
      </c>
      <c r="AR136" s="142" t="s">
        <v>179</v>
      </c>
      <c r="AT136" s="142" t="s">
        <v>174</v>
      </c>
      <c r="AU136" s="142" t="s">
        <v>82</v>
      </c>
      <c r="AY136" s="18" t="s">
        <v>172</v>
      </c>
      <c r="BE136" s="143">
        <f>IF(N136="základní",J136,0)</f>
        <v>0</v>
      </c>
      <c r="BF136" s="143">
        <f>IF(N136="snížená",J136,0)</f>
        <v>0</v>
      </c>
      <c r="BG136" s="143">
        <f>IF(N136="zákl. přenesená",J136,0)</f>
        <v>0</v>
      </c>
      <c r="BH136" s="143">
        <f>IF(N136="sníž. přenesená",J136,0)</f>
        <v>0</v>
      </c>
      <c r="BI136" s="143">
        <f>IF(N136="nulová",J136,0)</f>
        <v>0</v>
      </c>
      <c r="BJ136" s="18" t="s">
        <v>82</v>
      </c>
      <c r="BK136" s="143">
        <f>ROUND(I136*H136,2)</f>
        <v>0</v>
      </c>
      <c r="BL136" s="18" t="s">
        <v>179</v>
      </c>
      <c r="BM136" s="142" t="s">
        <v>490</v>
      </c>
    </row>
    <row r="137" spans="2:65" s="1" customFormat="1" ht="16.5" customHeight="1">
      <c r="B137" s="33"/>
      <c r="C137" s="131" t="s">
        <v>494</v>
      </c>
      <c r="D137" s="131" t="s">
        <v>174</v>
      </c>
      <c r="E137" s="132" t="s">
        <v>3035</v>
      </c>
      <c r="F137" s="133" t="s">
        <v>3036</v>
      </c>
      <c r="G137" s="134" t="s">
        <v>337</v>
      </c>
      <c r="H137" s="135">
        <v>106</v>
      </c>
      <c r="I137" s="136"/>
      <c r="J137" s="137">
        <f>ROUND(I137*H137,2)</f>
        <v>0</v>
      </c>
      <c r="K137" s="133" t="s">
        <v>19</v>
      </c>
      <c r="L137" s="33"/>
      <c r="M137" s="138" t="s">
        <v>19</v>
      </c>
      <c r="N137" s="139" t="s">
        <v>46</v>
      </c>
      <c r="P137" s="140">
        <f>O137*H137</f>
        <v>0</v>
      </c>
      <c r="Q137" s="140">
        <v>0</v>
      </c>
      <c r="R137" s="140">
        <f>Q137*H137</f>
        <v>0</v>
      </c>
      <c r="S137" s="140">
        <v>0</v>
      </c>
      <c r="T137" s="140">
        <f>S137*H137</f>
        <v>0</v>
      </c>
      <c r="U137" s="141" t="s">
        <v>19</v>
      </c>
      <c r="AR137" s="142" t="s">
        <v>179</v>
      </c>
      <c r="AT137" s="142" t="s">
        <v>174</v>
      </c>
      <c r="AU137" s="142" t="s">
        <v>82</v>
      </c>
      <c r="AY137" s="18" t="s">
        <v>172</v>
      </c>
      <c r="BE137" s="143">
        <f>IF(N137="základní",J137,0)</f>
        <v>0</v>
      </c>
      <c r="BF137" s="143">
        <f>IF(N137="snížená",J137,0)</f>
        <v>0</v>
      </c>
      <c r="BG137" s="143">
        <f>IF(N137="zákl. přenesená",J137,0)</f>
        <v>0</v>
      </c>
      <c r="BH137" s="143">
        <f>IF(N137="sníž. přenesená",J137,0)</f>
        <v>0</v>
      </c>
      <c r="BI137" s="143">
        <f>IF(N137="nulová",J137,0)</f>
        <v>0</v>
      </c>
      <c r="BJ137" s="18" t="s">
        <v>82</v>
      </c>
      <c r="BK137" s="143">
        <f>ROUND(I137*H137,2)</f>
        <v>0</v>
      </c>
      <c r="BL137" s="18" t="s">
        <v>179</v>
      </c>
      <c r="BM137" s="142" t="s">
        <v>497</v>
      </c>
    </row>
    <row r="138" spans="2:65" s="1" customFormat="1" ht="16.5" customHeight="1">
      <c r="B138" s="33"/>
      <c r="C138" s="131" t="s">
        <v>343</v>
      </c>
      <c r="D138" s="131" t="s">
        <v>174</v>
      </c>
      <c r="E138" s="132" t="s">
        <v>3037</v>
      </c>
      <c r="F138" s="133" t="s">
        <v>3038</v>
      </c>
      <c r="G138" s="134" t="s">
        <v>337</v>
      </c>
      <c r="H138" s="135">
        <v>40</v>
      </c>
      <c r="I138" s="136"/>
      <c r="J138" s="137">
        <f>ROUND(I138*H138,2)</f>
        <v>0</v>
      </c>
      <c r="K138" s="133" t="s">
        <v>19</v>
      </c>
      <c r="L138" s="33"/>
      <c r="M138" s="138" t="s">
        <v>19</v>
      </c>
      <c r="N138" s="139" t="s">
        <v>46</v>
      </c>
      <c r="P138" s="140">
        <f>O138*H138</f>
        <v>0</v>
      </c>
      <c r="Q138" s="140">
        <v>0</v>
      </c>
      <c r="R138" s="140">
        <f>Q138*H138</f>
        <v>0</v>
      </c>
      <c r="S138" s="140">
        <v>0</v>
      </c>
      <c r="T138" s="140">
        <f>S138*H138</f>
        <v>0</v>
      </c>
      <c r="U138" s="141" t="s">
        <v>19</v>
      </c>
      <c r="AR138" s="142" t="s">
        <v>179</v>
      </c>
      <c r="AT138" s="142" t="s">
        <v>174</v>
      </c>
      <c r="AU138" s="142" t="s">
        <v>82</v>
      </c>
      <c r="AY138" s="18" t="s">
        <v>172</v>
      </c>
      <c r="BE138" s="143">
        <f>IF(N138="základní",J138,0)</f>
        <v>0</v>
      </c>
      <c r="BF138" s="143">
        <f>IF(N138="snížená",J138,0)</f>
        <v>0</v>
      </c>
      <c r="BG138" s="143">
        <f>IF(N138="zákl. přenesená",J138,0)</f>
        <v>0</v>
      </c>
      <c r="BH138" s="143">
        <f>IF(N138="sníž. přenesená",J138,0)</f>
        <v>0</v>
      </c>
      <c r="BI138" s="143">
        <f>IF(N138="nulová",J138,0)</f>
        <v>0</v>
      </c>
      <c r="BJ138" s="18" t="s">
        <v>82</v>
      </c>
      <c r="BK138" s="143">
        <f>ROUND(I138*H138,2)</f>
        <v>0</v>
      </c>
      <c r="BL138" s="18" t="s">
        <v>179</v>
      </c>
      <c r="BM138" s="142" t="s">
        <v>504</v>
      </c>
    </row>
    <row r="139" spans="2:65" s="1" customFormat="1" ht="16.5" customHeight="1">
      <c r="B139" s="33"/>
      <c r="C139" s="131" t="s">
        <v>513</v>
      </c>
      <c r="D139" s="131" t="s">
        <v>174</v>
      </c>
      <c r="E139" s="132" t="s">
        <v>3039</v>
      </c>
      <c r="F139" s="133" t="s">
        <v>3040</v>
      </c>
      <c r="G139" s="134" t="s">
        <v>337</v>
      </c>
      <c r="H139" s="135">
        <v>88</v>
      </c>
      <c r="I139" s="136"/>
      <c r="J139" s="137">
        <f>ROUND(I139*H139,2)</f>
        <v>0</v>
      </c>
      <c r="K139" s="133" t="s">
        <v>19</v>
      </c>
      <c r="L139" s="33"/>
      <c r="M139" s="138" t="s">
        <v>19</v>
      </c>
      <c r="N139" s="139" t="s">
        <v>46</v>
      </c>
      <c r="P139" s="140">
        <f>O139*H139</f>
        <v>0</v>
      </c>
      <c r="Q139" s="140">
        <v>0</v>
      </c>
      <c r="R139" s="140">
        <f>Q139*H139</f>
        <v>0</v>
      </c>
      <c r="S139" s="140">
        <v>0</v>
      </c>
      <c r="T139" s="140">
        <f>S139*H139</f>
        <v>0</v>
      </c>
      <c r="U139" s="141" t="s">
        <v>19</v>
      </c>
      <c r="AR139" s="142" t="s">
        <v>179</v>
      </c>
      <c r="AT139" s="142" t="s">
        <v>174</v>
      </c>
      <c r="AU139" s="142" t="s">
        <v>82</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516</v>
      </c>
    </row>
    <row r="140" spans="2:65" s="1" customFormat="1" ht="16.5" customHeight="1">
      <c r="B140" s="33"/>
      <c r="C140" s="131" t="s">
        <v>350</v>
      </c>
      <c r="D140" s="131" t="s">
        <v>174</v>
      </c>
      <c r="E140" s="132" t="s">
        <v>3041</v>
      </c>
      <c r="F140" s="133" t="s">
        <v>3042</v>
      </c>
      <c r="G140" s="134" t="s">
        <v>337</v>
      </c>
      <c r="H140" s="135">
        <v>21</v>
      </c>
      <c r="I140" s="136"/>
      <c r="J140" s="137">
        <f>ROUND(I140*H140,2)</f>
        <v>0</v>
      </c>
      <c r="K140" s="133" t="s">
        <v>19</v>
      </c>
      <c r="L140" s="33"/>
      <c r="M140" s="138" t="s">
        <v>19</v>
      </c>
      <c r="N140" s="139" t="s">
        <v>46</v>
      </c>
      <c r="P140" s="140">
        <f>O140*H140</f>
        <v>0</v>
      </c>
      <c r="Q140" s="140">
        <v>0</v>
      </c>
      <c r="R140" s="140">
        <f>Q140*H140</f>
        <v>0</v>
      </c>
      <c r="S140" s="140">
        <v>0</v>
      </c>
      <c r="T140" s="140">
        <f>S140*H140</f>
        <v>0</v>
      </c>
      <c r="U140" s="141" t="s">
        <v>19</v>
      </c>
      <c r="AR140" s="142" t="s">
        <v>179</v>
      </c>
      <c r="AT140" s="142" t="s">
        <v>174</v>
      </c>
      <c r="AU140" s="142" t="s">
        <v>82</v>
      </c>
      <c r="AY140" s="18" t="s">
        <v>172</v>
      </c>
      <c r="BE140" s="143">
        <f>IF(N140="základní",J140,0)</f>
        <v>0</v>
      </c>
      <c r="BF140" s="143">
        <f>IF(N140="snížená",J140,0)</f>
        <v>0</v>
      </c>
      <c r="BG140" s="143">
        <f>IF(N140="zákl. přenesená",J140,0)</f>
        <v>0</v>
      </c>
      <c r="BH140" s="143">
        <f>IF(N140="sníž. přenesená",J140,0)</f>
        <v>0</v>
      </c>
      <c r="BI140" s="143">
        <f>IF(N140="nulová",J140,0)</f>
        <v>0</v>
      </c>
      <c r="BJ140" s="18" t="s">
        <v>82</v>
      </c>
      <c r="BK140" s="143">
        <f>ROUND(I140*H140,2)</f>
        <v>0</v>
      </c>
      <c r="BL140" s="18" t="s">
        <v>179</v>
      </c>
      <c r="BM140" s="142" t="s">
        <v>523</v>
      </c>
    </row>
    <row r="141" spans="2:65" s="1" customFormat="1" ht="16.5" customHeight="1">
      <c r="B141" s="33"/>
      <c r="C141" s="131" t="s">
        <v>533</v>
      </c>
      <c r="D141" s="131" t="s">
        <v>174</v>
      </c>
      <c r="E141" s="132" t="s">
        <v>3043</v>
      </c>
      <c r="F141" s="133" t="s">
        <v>3044</v>
      </c>
      <c r="G141" s="134" t="s">
        <v>337</v>
      </c>
      <c r="H141" s="135">
        <v>26</v>
      </c>
      <c r="I141" s="136"/>
      <c r="J141" s="137">
        <f>ROUND(I141*H141,2)</f>
        <v>0</v>
      </c>
      <c r="K141" s="133" t="s">
        <v>19</v>
      </c>
      <c r="L141" s="33"/>
      <c r="M141" s="138" t="s">
        <v>19</v>
      </c>
      <c r="N141" s="139" t="s">
        <v>46</v>
      </c>
      <c r="P141" s="140">
        <f>O141*H141</f>
        <v>0</v>
      </c>
      <c r="Q141" s="140">
        <v>0</v>
      </c>
      <c r="R141" s="140">
        <f>Q141*H141</f>
        <v>0</v>
      </c>
      <c r="S141" s="140">
        <v>0</v>
      </c>
      <c r="T141" s="140">
        <f>S141*H141</f>
        <v>0</v>
      </c>
      <c r="U141" s="141" t="s">
        <v>19</v>
      </c>
      <c r="AR141" s="142" t="s">
        <v>179</v>
      </c>
      <c r="AT141" s="142" t="s">
        <v>174</v>
      </c>
      <c r="AU141" s="142" t="s">
        <v>82</v>
      </c>
      <c r="AY141" s="18" t="s">
        <v>172</v>
      </c>
      <c r="BE141" s="143">
        <f>IF(N141="základní",J141,0)</f>
        <v>0</v>
      </c>
      <c r="BF141" s="143">
        <f>IF(N141="snížená",J141,0)</f>
        <v>0</v>
      </c>
      <c r="BG141" s="143">
        <f>IF(N141="zákl. přenesená",J141,0)</f>
        <v>0</v>
      </c>
      <c r="BH141" s="143">
        <f>IF(N141="sníž. přenesená",J141,0)</f>
        <v>0</v>
      </c>
      <c r="BI141" s="143">
        <f>IF(N141="nulová",J141,0)</f>
        <v>0</v>
      </c>
      <c r="BJ141" s="18" t="s">
        <v>82</v>
      </c>
      <c r="BK141" s="143">
        <f>ROUND(I141*H141,2)</f>
        <v>0</v>
      </c>
      <c r="BL141" s="18" t="s">
        <v>179</v>
      </c>
      <c r="BM141" s="142" t="s">
        <v>536</v>
      </c>
    </row>
    <row r="142" spans="2:65" s="1" customFormat="1" ht="16.5" customHeight="1">
      <c r="B142" s="33"/>
      <c r="C142" s="131" t="s">
        <v>358</v>
      </c>
      <c r="D142" s="131" t="s">
        <v>174</v>
      </c>
      <c r="E142" s="132" t="s">
        <v>3045</v>
      </c>
      <c r="F142" s="133" t="s">
        <v>3046</v>
      </c>
      <c r="G142" s="134" t="s">
        <v>2962</v>
      </c>
      <c r="H142" s="135">
        <v>1</v>
      </c>
      <c r="I142" s="136"/>
      <c r="J142" s="137">
        <f>ROUND(I142*H142,2)</f>
        <v>0</v>
      </c>
      <c r="K142" s="133" t="s">
        <v>19</v>
      </c>
      <c r="L142" s="33"/>
      <c r="M142" s="138" t="s">
        <v>19</v>
      </c>
      <c r="N142" s="139" t="s">
        <v>46</v>
      </c>
      <c r="P142" s="140">
        <f>O142*H142</f>
        <v>0</v>
      </c>
      <c r="Q142" s="140">
        <v>0</v>
      </c>
      <c r="R142" s="140">
        <f>Q142*H142</f>
        <v>0</v>
      </c>
      <c r="S142" s="140">
        <v>0</v>
      </c>
      <c r="T142" s="140">
        <f>S142*H142</f>
        <v>0</v>
      </c>
      <c r="U142" s="141" t="s">
        <v>19</v>
      </c>
      <c r="AR142" s="142" t="s">
        <v>179</v>
      </c>
      <c r="AT142" s="142" t="s">
        <v>174</v>
      </c>
      <c r="AU142" s="142" t="s">
        <v>82</v>
      </c>
      <c r="AY142" s="18" t="s">
        <v>172</v>
      </c>
      <c r="BE142" s="143">
        <f>IF(N142="základní",J142,0)</f>
        <v>0</v>
      </c>
      <c r="BF142" s="143">
        <f>IF(N142="snížená",J142,0)</f>
        <v>0</v>
      </c>
      <c r="BG142" s="143">
        <f>IF(N142="zákl. přenesená",J142,0)</f>
        <v>0</v>
      </c>
      <c r="BH142" s="143">
        <f>IF(N142="sníž. přenesená",J142,0)</f>
        <v>0</v>
      </c>
      <c r="BI142" s="143">
        <f>IF(N142="nulová",J142,0)</f>
        <v>0</v>
      </c>
      <c r="BJ142" s="18" t="s">
        <v>82</v>
      </c>
      <c r="BK142" s="143">
        <f>ROUND(I142*H142,2)</f>
        <v>0</v>
      </c>
      <c r="BL142" s="18" t="s">
        <v>179</v>
      </c>
      <c r="BM142" s="142" t="s">
        <v>540</v>
      </c>
    </row>
    <row r="143" spans="2:65" s="1" customFormat="1" ht="16.5" customHeight="1">
      <c r="B143" s="33"/>
      <c r="C143" s="131" t="s">
        <v>542</v>
      </c>
      <c r="D143" s="131" t="s">
        <v>174</v>
      </c>
      <c r="E143" s="132" t="s">
        <v>3047</v>
      </c>
      <c r="F143" s="133" t="s">
        <v>3048</v>
      </c>
      <c r="G143" s="134" t="s">
        <v>2959</v>
      </c>
      <c r="H143" s="135">
        <v>85</v>
      </c>
      <c r="I143" s="136"/>
      <c r="J143" s="137">
        <f>ROUND(I143*H143,2)</f>
        <v>0</v>
      </c>
      <c r="K143" s="133" t="s">
        <v>19</v>
      </c>
      <c r="L143" s="33"/>
      <c r="M143" s="138" t="s">
        <v>19</v>
      </c>
      <c r="N143" s="139" t="s">
        <v>46</v>
      </c>
      <c r="P143" s="140">
        <f>O143*H143</f>
        <v>0</v>
      </c>
      <c r="Q143" s="140">
        <v>0</v>
      </c>
      <c r="R143" s="140">
        <f>Q143*H143</f>
        <v>0</v>
      </c>
      <c r="S143" s="140">
        <v>0.03</v>
      </c>
      <c r="T143" s="140">
        <f>S143*H143</f>
        <v>2.5499999999999998</v>
      </c>
      <c r="U143" s="141" t="s">
        <v>19</v>
      </c>
      <c r="AR143" s="142" t="s">
        <v>179</v>
      </c>
      <c r="AT143" s="142" t="s">
        <v>174</v>
      </c>
      <c r="AU143" s="142" t="s">
        <v>82</v>
      </c>
      <c r="AY143" s="18" t="s">
        <v>172</v>
      </c>
      <c r="BE143" s="143">
        <f>IF(N143="základní",J143,0)</f>
        <v>0</v>
      </c>
      <c r="BF143" s="143">
        <f>IF(N143="snížená",J143,0)</f>
        <v>0</v>
      </c>
      <c r="BG143" s="143">
        <f>IF(N143="zákl. přenesená",J143,0)</f>
        <v>0</v>
      </c>
      <c r="BH143" s="143">
        <f>IF(N143="sníž. přenesená",J143,0)</f>
        <v>0</v>
      </c>
      <c r="BI143" s="143">
        <f>IF(N143="nulová",J143,0)</f>
        <v>0</v>
      </c>
      <c r="BJ143" s="18" t="s">
        <v>82</v>
      </c>
      <c r="BK143" s="143">
        <f>ROUND(I143*H143,2)</f>
        <v>0</v>
      </c>
      <c r="BL143" s="18" t="s">
        <v>179</v>
      </c>
      <c r="BM143" s="142" t="s">
        <v>545</v>
      </c>
    </row>
    <row r="144" spans="2:65" s="1" customFormat="1" ht="16.5" customHeight="1">
      <c r="B144" s="33"/>
      <c r="C144" s="131" t="s">
        <v>366</v>
      </c>
      <c r="D144" s="131" t="s">
        <v>174</v>
      </c>
      <c r="E144" s="132" t="s">
        <v>3049</v>
      </c>
      <c r="F144" s="133" t="s">
        <v>3050</v>
      </c>
      <c r="G144" s="134" t="s">
        <v>177</v>
      </c>
      <c r="H144" s="135">
        <v>6</v>
      </c>
      <c r="I144" s="136"/>
      <c r="J144" s="137">
        <f>ROUND(I144*H144,2)</f>
        <v>0</v>
      </c>
      <c r="K144" s="133" t="s">
        <v>19</v>
      </c>
      <c r="L144" s="33"/>
      <c r="M144" s="138" t="s">
        <v>19</v>
      </c>
      <c r="N144" s="139" t="s">
        <v>46</v>
      </c>
      <c r="P144" s="140">
        <f>O144*H144</f>
        <v>0</v>
      </c>
      <c r="Q144" s="140">
        <v>0</v>
      </c>
      <c r="R144" s="140">
        <f>Q144*H144</f>
        <v>0</v>
      </c>
      <c r="S144" s="140">
        <v>0</v>
      </c>
      <c r="T144" s="140">
        <f>S144*H144</f>
        <v>0</v>
      </c>
      <c r="U144" s="141" t="s">
        <v>19</v>
      </c>
      <c r="AR144" s="142" t="s">
        <v>179</v>
      </c>
      <c r="AT144" s="142" t="s">
        <v>174</v>
      </c>
      <c r="AU144" s="142" t="s">
        <v>82</v>
      </c>
      <c r="AY144" s="18" t="s">
        <v>172</v>
      </c>
      <c r="BE144" s="143">
        <f>IF(N144="základní",J144,0)</f>
        <v>0</v>
      </c>
      <c r="BF144" s="143">
        <f>IF(N144="snížená",J144,0)</f>
        <v>0</v>
      </c>
      <c r="BG144" s="143">
        <f>IF(N144="zákl. přenesená",J144,0)</f>
        <v>0</v>
      </c>
      <c r="BH144" s="143">
        <f>IF(N144="sníž. přenesená",J144,0)</f>
        <v>0</v>
      </c>
      <c r="BI144" s="143">
        <f>IF(N144="nulová",J144,0)</f>
        <v>0</v>
      </c>
      <c r="BJ144" s="18" t="s">
        <v>82</v>
      </c>
      <c r="BK144" s="143">
        <f>ROUND(I144*H144,2)</f>
        <v>0</v>
      </c>
      <c r="BL144" s="18" t="s">
        <v>179</v>
      </c>
      <c r="BM144" s="142" t="s">
        <v>551</v>
      </c>
    </row>
    <row r="145" spans="2:65" s="1" customFormat="1" ht="16.5" customHeight="1">
      <c r="B145" s="33"/>
      <c r="C145" s="131" t="s">
        <v>553</v>
      </c>
      <c r="D145" s="131" t="s">
        <v>174</v>
      </c>
      <c r="E145" s="132" t="s">
        <v>3051</v>
      </c>
      <c r="F145" s="133" t="s">
        <v>3052</v>
      </c>
      <c r="G145" s="134" t="s">
        <v>2962</v>
      </c>
      <c r="H145" s="135">
        <v>50</v>
      </c>
      <c r="I145" s="136"/>
      <c r="J145" s="137">
        <f>ROUND(I145*H145,2)</f>
        <v>0</v>
      </c>
      <c r="K145" s="133" t="s">
        <v>19</v>
      </c>
      <c r="L145" s="33"/>
      <c r="M145" s="138" t="s">
        <v>19</v>
      </c>
      <c r="N145" s="139" t="s">
        <v>46</v>
      </c>
      <c r="P145" s="140">
        <f>O145*H145</f>
        <v>0</v>
      </c>
      <c r="Q145" s="140">
        <v>0</v>
      </c>
      <c r="R145" s="140">
        <f>Q145*H145</f>
        <v>0</v>
      </c>
      <c r="S145" s="140">
        <v>0</v>
      </c>
      <c r="T145" s="140">
        <f>S145*H145</f>
        <v>0</v>
      </c>
      <c r="U145" s="141" t="s">
        <v>19</v>
      </c>
      <c r="AR145" s="142" t="s">
        <v>179</v>
      </c>
      <c r="AT145" s="142" t="s">
        <v>174</v>
      </c>
      <c r="AU145" s="142" t="s">
        <v>82</v>
      </c>
      <c r="AY145" s="18" t="s">
        <v>172</v>
      </c>
      <c r="BE145" s="143">
        <f>IF(N145="základní",J145,0)</f>
        <v>0</v>
      </c>
      <c r="BF145" s="143">
        <f>IF(N145="snížená",J145,0)</f>
        <v>0</v>
      </c>
      <c r="BG145" s="143">
        <f>IF(N145="zákl. přenesená",J145,0)</f>
        <v>0</v>
      </c>
      <c r="BH145" s="143">
        <f>IF(N145="sníž. přenesená",J145,0)</f>
        <v>0</v>
      </c>
      <c r="BI145" s="143">
        <f>IF(N145="nulová",J145,0)</f>
        <v>0</v>
      </c>
      <c r="BJ145" s="18" t="s">
        <v>82</v>
      </c>
      <c r="BK145" s="143">
        <f>ROUND(I145*H145,2)</f>
        <v>0</v>
      </c>
      <c r="BL145" s="18" t="s">
        <v>179</v>
      </c>
      <c r="BM145" s="142" t="s">
        <v>556</v>
      </c>
    </row>
    <row r="146" spans="2:65" s="1" customFormat="1" ht="16.5" customHeight="1">
      <c r="B146" s="33"/>
      <c r="C146" s="131" t="s">
        <v>371</v>
      </c>
      <c r="D146" s="131" t="s">
        <v>174</v>
      </c>
      <c r="E146" s="132" t="s">
        <v>3053</v>
      </c>
      <c r="F146" s="133" t="s">
        <v>3054</v>
      </c>
      <c r="G146" s="134" t="s">
        <v>2962</v>
      </c>
      <c r="H146" s="135">
        <v>50</v>
      </c>
      <c r="I146" s="136"/>
      <c r="J146" s="137">
        <f>ROUND(I146*H146,2)</f>
        <v>0</v>
      </c>
      <c r="K146" s="133" t="s">
        <v>19</v>
      </c>
      <c r="L146" s="33"/>
      <c r="M146" s="138" t="s">
        <v>19</v>
      </c>
      <c r="N146" s="139" t="s">
        <v>46</v>
      </c>
      <c r="P146" s="140">
        <f>O146*H146</f>
        <v>0</v>
      </c>
      <c r="Q146" s="140">
        <v>0</v>
      </c>
      <c r="R146" s="140">
        <f>Q146*H146</f>
        <v>0</v>
      </c>
      <c r="S146" s="140">
        <v>0</v>
      </c>
      <c r="T146" s="140">
        <f>S146*H146</f>
        <v>0</v>
      </c>
      <c r="U146" s="141" t="s">
        <v>19</v>
      </c>
      <c r="AR146" s="142" t="s">
        <v>179</v>
      </c>
      <c r="AT146" s="142" t="s">
        <v>174</v>
      </c>
      <c r="AU146" s="142" t="s">
        <v>82</v>
      </c>
      <c r="AY146" s="18" t="s">
        <v>172</v>
      </c>
      <c r="BE146" s="143">
        <f>IF(N146="základní",J146,0)</f>
        <v>0</v>
      </c>
      <c r="BF146" s="143">
        <f>IF(N146="snížená",J146,0)</f>
        <v>0</v>
      </c>
      <c r="BG146" s="143">
        <f>IF(N146="zákl. přenesená",J146,0)</f>
        <v>0</v>
      </c>
      <c r="BH146" s="143">
        <f>IF(N146="sníž. přenesená",J146,0)</f>
        <v>0</v>
      </c>
      <c r="BI146" s="143">
        <f>IF(N146="nulová",J146,0)</f>
        <v>0</v>
      </c>
      <c r="BJ146" s="18" t="s">
        <v>82</v>
      </c>
      <c r="BK146" s="143">
        <f>ROUND(I146*H146,2)</f>
        <v>0</v>
      </c>
      <c r="BL146" s="18" t="s">
        <v>179</v>
      </c>
      <c r="BM146" s="142" t="s">
        <v>560</v>
      </c>
    </row>
    <row r="147" spans="2:65" s="1" customFormat="1" ht="16.5" customHeight="1">
      <c r="B147" s="33"/>
      <c r="C147" s="131" t="s">
        <v>562</v>
      </c>
      <c r="D147" s="131" t="s">
        <v>174</v>
      </c>
      <c r="E147" s="132" t="s">
        <v>3055</v>
      </c>
      <c r="F147" s="133" t="s">
        <v>3056</v>
      </c>
      <c r="G147" s="134" t="s">
        <v>2962</v>
      </c>
      <c r="H147" s="135">
        <v>97</v>
      </c>
      <c r="I147" s="136"/>
      <c r="J147" s="137">
        <f>ROUND(I147*H147,2)</f>
        <v>0</v>
      </c>
      <c r="K147" s="133" t="s">
        <v>19</v>
      </c>
      <c r="L147" s="33"/>
      <c r="M147" s="138" t="s">
        <v>19</v>
      </c>
      <c r="N147" s="139" t="s">
        <v>46</v>
      </c>
      <c r="P147" s="140">
        <f>O147*H147</f>
        <v>0</v>
      </c>
      <c r="Q147" s="140">
        <v>0</v>
      </c>
      <c r="R147" s="140">
        <f>Q147*H147</f>
        <v>0</v>
      </c>
      <c r="S147" s="140">
        <v>0</v>
      </c>
      <c r="T147" s="140">
        <f>S147*H147</f>
        <v>0</v>
      </c>
      <c r="U147" s="141" t="s">
        <v>19</v>
      </c>
      <c r="AR147" s="142" t="s">
        <v>179</v>
      </c>
      <c r="AT147" s="142" t="s">
        <v>174</v>
      </c>
      <c r="AU147" s="142" t="s">
        <v>82</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565</v>
      </c>
    </row>
    <row r="148" spans="2:65" s="1" customFormat="1" ht="16.5" customHeight="1">
      <c r="B148" s="33"/>
      <c r="C148" s="131" t="s">
        <v>391</v>
      </c>
      <c r="D148" s="131" t="s">
        <v>174</v>
      </c>
      <c r="E148" s="132" t="s">
        <v>3057</v>
      </c>
      <c r="F148" s="133" t="s">
        <v>3058</v>
      </c>
      <c r="G148" s="134" t="s">
        <v>753</v>
      </c>
      <c r="H148" s="135">
        <v>120</v>
      </c>
      <c r="I148" s="136"/>
      <c r="J148" s="137">
        <f>ROUND(I148*H148,2)</f>
        <v>0</v>
      </c>
      <c r="K148" s="133" t="s">
        <v>19</v>
      </c>
      <c r="L148" s="33"/>
      <c r="M148" s="138" t="s">
        <v>19</v>
      </c>
      <c r="N148" s="139" t="s">
        <v>46</v>
      </c>
      <c r="P148" s="140">
        <f>O148*H148</f>
        <v>0</v>
      </c>
      <c r="Q148" s="140">
        <v>0</v>
      </c>
      <c r="R148" s="140">
        <f>Q148*H148</f>
        <v>0</v>
      </c>
      <c r="S148" s="140">
        <v>0</v>
      </c>
      <c r="T148" s="140">
        <f>S148*H148</f>
        <v>0</v>
      </c>
      <c r="U148" s="141" t="s">
        <v>19</v>
      </c>
      <c r="AR148" s="142" t="s">
        <v>179</v>
      </c>
      <c r="AT148" s="142" t="s">
        <v>174</v>
      </c>
      <c r="AU148" s="142" t="s">
        <v>82</v>
      </c>
      <c r="AY148" s="18" t="s">
        <v>172</v>
      </c>
      <c r="BE148" s="143">
        <f>IF(N148="základní",J148,0)</f>
        <v>0</v>
      </c>
      <c r="BF148" s="143">
        <f>IF(N148="snížená",J148,0)</f>
        <v>0</v>
      </c>
      <c r="BG148" s="143">
        <f>IF(N148="zákl. přenesená",J148,0)</f>
        <v>0</v>
      </c>
      <c r="BH148" s="143">
        <f>IF(N148="sníž. přenesená",J148,0)</f>
        <v>0</v>
      </c>
      <c r="BI148" s="143">
        <f>IF(N148="nulová",J148,0)</f>
        <v>0</v>
      </c>
      <c r="BJ148" s="18" t="s">
        <v>82</v>
      </c>
      <c r="BK148" s="143">
        <f>ROUND(I148*H148,2)</f>
        <v>0</v>
      </c>
      <c r="BL148" s="18" t="s">
        <v>179</v>
      </c>
      <c r="BM148" s="142" t="s">
        <v>569</v>
      </c>
    </row>
    <row r="149" spans="2:65" s="1" customFormat="1" ht="16.5" customHeight="1">
      <c r="B149" s="33"/>
      <c r="C149" s="131" t="s">
        <v>571</v>
      </c>
      <c r="D149" s="131" t="s">
        <v>174</v>
      </c>
      <c r="E149" s="132" t="s">
        <v>3059</v>
      </c>
      <c r="F149" s="133" t="s">
        <v>3060</v>
      </c>
      <c r="G149" s="134" t="s">
        <v>2962</v>
      </c>
      <c r="H149" s="135">
        <v>1</v>
      </c>
      <c r="I149" s="136"/>
      <c r="J149" s="137">
        <f>ROUND(I149*H149,2)</f>
        <v>0</v>
      </c>
      <c r="K149" s="133" t="s">
        <v>19</v>
      </c>
      <c r="L149" s="33"/>
      <c r="M149" s="138" t="s">
        <v>19</v>
      </c>
      <c r="N149" s="139" t="s">
        <v>46</v>
      </c>
      <c r="P149" s="140">
        <f>O149*H149</f>
        <v>0</v>
      </c>
      <c r="Q149" s="140">
        <v>0</v>
      </c>
      <c r="R149" s="140">
        <f>Q149*H149</f>
        <v>0</v>
      </c>
      <c r="S149" s="140">
        <v>0</v>
      </c>
      <c r="T149" s="140">
        <f>S149*H149</f>
        <v>0</v>
      </c>
      <c r="U149" s="141" t="s">
        <v>19</v>
      </c>
      <c r="AR149" s="142" t="s">
        <v>179</v>
      </c>
      <c r="AT149" s="142" t="s">
        <v>174</v>
      </c>
      <c r="AU149" s="142" t="s">
        <v>82</v>
      </c>
      <c r="AY149" s="18" t="s">
        <v>172</v>
      </c>
      <c r="BE149" s="143">
        <f>IF(N149="základní",J149,0)</f>
        <v>0</v>
      </c>
      <c r="BF149" s="143">
        <f>IF(N149="snížená",J149,0)</f>
        <v>0</v>
      </c>
      <c r="BG149" s="143">
        <f>IF(N149="zákl. přenesená",J149,0)</f>
        <v>0</v>
      </c>
      <c r="BH149" s="143">
        <f>IF(N149="sníž. přenesená",J149,0)</f>
        <v>0</v>
      </c>
      <c r="BI149" s="143">
        <f>IF(N149="nulová",J149,0)</f>
        <v>0</v>
      </c>
      <c r="BJ149" s="18" t="s">
        <v>82</v>
      </c>
      <c r="BK149" s="143">
        <f>ROUND(I149*H149,2)</f>
        <v>0</v>
      </c>
      <c r="BL149" s="18" t="s">
        <v>179</v>
      </c>
      <c r="BM149" s="142" t="s">
        <v>574</v>
      </c>
    </row>
    <row r="150" spans="2:65" s="1" customFormat="1" ht="16.5" customHeight="1">
      <c r="B150" s="33"/>
      <c r="C150" s="131" t="s">
        <v>403</v>
      </c>
      <c r="D150" s="131" t="s">
        <v>174</v>
      </c>
      <c r="E150" s="132" t="s">
        <v>3061</v>
      </c>
      <c r="F150" s="133" t="s">
        <v>3062</v>
      </c>
      <c r="G150" s="134" t="s">
        <v>2962</v>
      </c>
      <c r="H150" s="135">
        <v>5</v>
      </c>
      <c r="I150" s="136"/>
      <c r="J150" s="137">
        <f>ROUND(I150*H150,2)</f>
        <v>0</v>
      </c>
      <c r="K150" s="133" t="s">
        <v>19</v>
      </c>
      <c r="L150" s="33"/>
      <c r="M150" s="138" t="s">
        <v>19</v>
      </c>
      <c r="N150" s="139" t="s">
        <v>46</v>
      </c>
      <c r="P150" s="140">
        <f>O150*H150</f>
        <v>0</v>
      </c>
      <c r="Q150" s="140">
        <v>0</v>
      </c>
      <c r="R150" s="140">
        <f>Q150*H150</f>
        <v>0</v>
      </c>
      <c r="S150" s="140">
        <v>0</v>
      </c>
      <c r="T150" s="140">
        <f>S150*H150</f>
        <v>0</v>
      </c>
      <c r="U150" s="141" t="s">
        <v>19</v>
      </c>
      <c r="AR150" s="142" t="s">
        <v>179</v>
      </c>
      <c r="AT150" s="142" t="s">
        <v>174</v>
      </c>
      <c r="AU150" s="142" t="s">
        <v>82</v>
      </c>
      <c r="AY150" s="18" t="s">
        <v>172</v>
      </c>
      <c r="BE150" s="143">
        <f>IF(N150="základní",J150,0)</f>
        <v>0</v>
      </c>
      <c r="BF150" s="143">
        <f>IF(N150="snížená",J150,0)</f>
        <v>0</v>
      </c>
      <c r="BG150" s="143">
        <f>IF(N150="zákl. přenesená",J150,0)</f>
        <v>0</v>
      </c>
      <c r="BH150" s="143">
        <f>IF(N150="sníž. přenesená",J150,0)</f>
        <v>0</v>
      </c>
      <c r="BI150" s="143">
        <f>IF(N150="nulová",J150,0)</f>
        <v>0</v>
      </c>
      <c r="BJ150" s="18" t="s">
        <v>82</v>
      </c>
      <c r="BK150" s="143">
        <f>ROUND(I150*H150,2)</f>
        <v>0</v>
      </c>
      <c r="BL150" s="18" t="s">
        <v>179</v>
      </c>
      <c r="BM150" s="142" t="s">
        <v>578</v>
      </c>
    </row>
    <row r="151" spans="2:65" s="1" customFormat="1" ht="16.5" customHeight="1">
      <c r="B151" s="33"/>
      <c r="C151" s="131" t="s">
        <v>580</v>
      </c>
      <c r="D151" s="131" t="s">
        <v>174</v>
      </c>
      <c r="E151" s="132" t="s">
        <v>3063</v>
      </c>
      <c r="F151" s="133" t="s">
        <v>3064</v>
      </c>
      <c r="G151" s="134" t="s">
        <v>2962</v>
      </c>
      <c r="H151" s="135">
        <v>5</v>
      </c>
      <c r="I151" s="136"/>
      <c r="J151" s="137">
        <f>ROUND(I151*H151,2)</f>
        <v>0</v>
      </c>
      <c r="K151" s="133" t="s">
        <v>19</v>
      </c>
      <c r="L151" s="33"/>
      <c r="M151" s="138" t="s">
        <v>19</v>
      </c>
      <c r="N151" s="139" t="s">
        <v>46</v>
      </c>
      <c r="P151" s="140">
        <f>O151*H151</f>
        <v>0</v>
      </c>
      <c r="Q151" s="140">
        <v>0</v>
      </c>
      <c r="R151" s="140">
        <f>Q151*H151</f>
        <v>0</v>
      </c>
      <c r="S151" s="140">
        <v>0</v>
      </c>
      <c r="T151" s="140">
        <f>S151*H151</f>
        <v>0</v>
      </c>
      <c r="U151" s="141" t="s">
        <v>19</v>
      </c>
      <c r="AR151" s="142" t="s">
        <v>179</v>
      </c>
      <c r="AT151" s="142" t="s">
        <v>174</v>
      </c>
      <c r="AU151" s="142" t="s">
        <v>82</v>
      </c>
      <c r="AY151" s="18" t="s">
        <v>172</v>
      </c>
      <c r="BE151" s="143">
        <f>IF(N151="základní",J151,0)</f>
        <v>0</v>
      </c>
      <c r="BF151" s="143">
        <f>IF(N151="snížená",J151,0)</f>
        <v>0</v>
      </c>
      <c r="BG151" s="143">
        <f>IF(N151="zákl. přenesená",J151,0)</f>
        <v>0</v>
      </c>
      <c r="BH151" s="143">
        <f>IF(N151="sníž. přenesená",J151,0)</f>
        <v>0</v>
      </c>
      <c r="BI151" s="143">
        <f>IF(N151="nulová",J151,0)</f>
        <v>0</v>
      </c>
      <c r="BJ151" s="18" t="s">
        <v>82</v>
      </c>
      <c r="BK151" s="143">
        <f>ROUND(I151*H151,2)</f>
        <v>0</v>
      </c>
      <c r="BL151" s="18" t="s">
        <v>179</v>
      </c>
      <c r="BM151" s="142" t="s">
        <v>583</v>
      </c>
    </row>
    <row r="152" spans="2:65" s="1" customFormat="1" ht="16.5" customHeight="1">
      <c r="B152" s="33"/>
      <c r="C152" s="131" t="s">
        <v>413</v>
      </c>
      <c r="D152" s="131" t="s">
        <v>174</v>
      </c>
      <c r="E152" s="132" t="s">
        <v>3065</v>
      </c>
      <c r="F152" s="133" t="s">
        <v>3066</v>
      </c>
      <c r="G152" s="134" t="s">
        <v>2962</v>
      </c>
      <c r="H152" s="135">
        <v>1</v>
      </c>
      <c r="I152" s="136"/>
      <c r="J152" s="137">
        <f>ROUND(I152*H152,2)</f>
        <v>0</v>
      </c>
      <c r="K152" s="133" t="s">
        <v>19</v>
      </c>
      <c r="L152" s="33"/>
      <c r="M152" s="138" t="s">
        <v>19</v>
      </c>
      <c r="N152" s="139" t="s">
        <v>46</v>
      </c>
      <c r="P152" s="140">
        <f>O152*H152</f>
        <v>0</v>
      </c>
      <c r="Q152" s="140">
        <v>0</v>
      </c>
      <c r="R152" s="140">
        <f>Q152*H152</f>
        <v>0</v>
      </c>
      <c r="S152" s="140">
        <v>0</v>
      </c>
      <c r="T152" s="140">
        <f>S152*H152</f>
        <v>0</v>
      </c>
      <c r="U152" s="141" t="s">
        <v>19</v>
      </c>
      <c r="AR152" s="142" t="s">
        <v>179</v>
      </c>
      <c r="AT152" s="142" t="s">
        <v>174</v>
      </c>
      <c r="AU152" s="142" t="s">
        <v>82</v>
      </c>
      <c r="AY152" s="18" t="s">
        <v>172</v>
      </c>
      <c r="BE152" s="143">
        <f>IF(N152="základní",J152,0)</f>
        <v>0</v>
      </c>
      <c r="BF152" s="143">
        <f>IF(N152="snížená",J152,0)</f>
        <v>0</v>
      </c>
      <c r="BG152" s="143">
        <f>IF(N152="zákl. přenesená",J152,0)</f>
        <v>0</v>
      </c>
      <c r="BH152" s="143">
        <f>IF(N152="sníž. přenesená",J152,0)</f>
        <v>0</v>
      </c>
      <c r="BI152" s="143">
        <f>IF(N152="nulová",J152,0)</f>
        <v>0</v>
      </c>
      <c r="BJ152" s="18" t="s">
        <v>82</v>
      </c>
      <c r="BK152" s="143">
        <f>ROUND(I152*H152,2)</f>
        <v>0</v>
      </c>
      <c r="BL152" s="18" t="s">
        <v>179</v>
      </c>
      <c r="BM152" s="142" t="s">
        <v>587</v>
      </c>
    </row>
    <row r="153" spans="2:65" s="11" customFormat="1" ht="25.9" customHeight="1">
      <c r="B153" s="119"/>
      <c r="D153" s="120" t="s">
        <v>74</v>
      </c>
      <c r="E153" s="121" t="s">
        <v>3067</v>
      </c>
      <c r="F153" s="121" t="s">
        <v>3068</v>
      </c>
      <c r="I153" s="122"/>
      <c r="J153" s="123">
        <f>BK153</f>
        <v>0</v>
      </c>
      <c r="L153" s="119"/>
      <c r="M153" s="124"/>
      <c r="P153" s="125">
        <f>SUM(P154:P166)</f>
        <v>0</v>
      </c>
      <c r="R153" s="125">
        <f>SUM(R154:R166)</f>
        <v>0</v>
      </c>
      <c r="T153" s="125">
        <f>SUM(T154:T166)</f>
        <v>0.76999999999999991</v>
      </c>
      <c r="U153" s="126"/>
      <c r="AR153" s="120" t="s">
        <v>82</v>
      </c>
      <c r="AT153" s="127" t="s">
        <v>74</v>
      </c>
      <c r="AU153" s="127" t="s">
        <v>75</v>
      </c>
      <c r="AY153" s="120" t="s">
        <v>172</v>
      </c>
      <c r="BK153" s="128">
        <f>SUM(BK154:BK166)</f>
        <v>0</v>
      </c>
    </row>
    <row r="154" spans="2:65" s="1" customFormat="1" ht="16.5" customHeight="1">
      <c r="B154" s="33"/>
      <c r="C154" s="131" t="s">
        <v>593</v>
      </c>
      <c r="D154" s="131" t="s">
        <v>174</v>
      </c>
      <c r="E154" s="132" t="s">
        <v>74</v>
      </c>
      <c r="F154" s="133" t="s">
        <v>3069</v>
      </c>
      <c r="G154" s="134" t="s">
        <v>2962</v>
      </c>
      <c r="H154" s="135">
        <v>2</v>
      </c>
      <c r="I154" s="136"/>
      <c r="J154" s="137">
        <f>ROUND(I154*H154,2)</f>
        <v>0</v>
      </c>
      <c r="K154" s="133" t="s">
        <v>19</v>
      </c>
      <c r="L154" s="33"/>
      <c r="M154" s="138" t="s">
        <v>19</v>
      </c>
      <c r="N154" s="139" t="s">
        <v>46</v>
      </c>
      <c r="P154" s="140">
        <f>O154*H154</f>
        <v>0</v>
      </c>
      <c r="Q154" s="140">
        <v>0</v>
      </c>
      <c r="R154" s="140">
        <f>Q154*H154</f>
        <v>0</v>
      </c>
      <c r="S154" s="140">
        <v>0</v>
      </c>
      <c r="T154" s="140">
        <f>S154*H154</f>
        <v>0</v>
      </c>
      <c r="U154" s="141" t="s">
        <v>19</v>
      </c>
      <c r="AR154" s="142" t="s">
        <v>179</v>
      </c>
      <c r="AT154" s="142" t="s">
        <v>174</v>
      </c>
      <c r="AU154" s="142" t="s">
        <v>82</v>
      </c>
      <c r="AY154" s="18" t="s">
        <v>172</v>
      </c>
      <c r="BE154" s="143">
        <f>IF(N154="základní",J154,0)</f>
        <v>0</v>
      </c>
      <c r="BF154" s="143">
        <f>IF(N154="snížená",J154,0)</f>
        <v>0</v>
      </c>
      <c r="BG154" s="143">
        <f>IF(N154="zákl. přenesená",J154,0)</f>
        <v>0</v>
      </c>
      <c r="BH154" s="143">
        <f>IF(N154="sníž. přenesená",J154,0)</f>
        <v>0</v>
      </c>
      <c r="BI154" s="143">
        <f>IF(N154="nulová",J154,0)</f>
        <v>0</v>
      </c>
      <c r="BJ154" s="18" t="s">
        <v>82</v>
      </c>
      <c r="BK154" s="143">
        <f>ROUND(I154*H154,2)</f>
        <v>0</v>
      </c>
      <c r="BL154" s="18" t="s">
        <v>179</v>
      </c>
      <c r="BM154" s="142" t="s">
        <v>596</v>
      </c>
    </row>
    <row r="155" spans="2:65" s="1" customFormat="1" ht="16.5" customHeight="1">
      <c r="B155" s="33"/>
      <c r="C155" s="131" t="s">
        <v>419</v>
      </c>
      <c r="D155" s="131" t="s">
        <v>174</v>
      </c>
      <c r="E155" s="132" t="s">
        <v>836</v>
      </c>
      <c r="F155" s="133" t="s">
        <v>3070</v>
      </c>
      <c r="G155" s="134" t="s">
        <v>2962</v>
      </c>
      <c r="H155" s="135">
        <v>2</v>
      </c>
      <c r="I155" s="136"/>
      <c r="J155" s="137">
        <f>ROUND(I155*H155,2)</f>
        <v>0</v>
      </c>
      <c r="K155" s="133" t="s">
        <v>19</v>
      </c>
      <c r="L155" s="33"/>
      <c r="M155" s="138" t="s">
        <v>19</v>
      </c>
      <c r="N155" s="139" t="s">
        <v>46</v>
      </c>
      <c r="P155" s="140">
        <f>O155*H155</f>
        <v>0</v>
      </c>
      <c r="Q155" s="140">
        <v>0</v>
      </c>
      <c r="R155" s="140">
        <f>Q155*H155</f>
        <v>0</v>
      </c>
      <c r="S155" s="140">
        <v>0</v>
      </c>
      <c r="T155" s="140">
        <f>S155*H155</f>
        <v>0</v>
      </c>
      <c r="U155" s="141" t="s">
        <v>19</v>
      </c>
      <c r="AR155" s="142" t="s">
        <v>179</v>
      </c>
      <c r="AT155" s="142" t="s">
        <v>174</v>
      </c>
      <c r="AU155" s="142" t="s">
        <v>82</v>
      </c>
      <c r="AY155" s="18" t="s">
        <v>172</v>
      </c>
      <c r="BE155" s="143">
        <f>IF(N155="základní",J155,0)</f>
        <v>0</v>
      </c>
      <c r="BF155" s="143">
        <f>IF(N155="snížená",J155,0)</f>
        <v>0</v>
      </c>
      <c r="BG155" s="143">
        <f>IF(N155="zákl. přenesená",J155,0)</f>
        <v>0</v>
      </c>
      <c r="BH155" s="143">
        <f>IF(N155="sníž. přenesená",J155,0)</f>
        <v>0</v>
      </c>
      <c r="BI155" s="143">
        <f>IF(N155="nulová",J155,0)</f>
        <v>0</v>
      </c>
      <c r="BJ155" s="18" t="s">
        <v>82</v>
      </c>
      <c r="BK155" s="143">
        <f>ROUND(I155*H155,2)</f>
        <v>0</v>
      </c>
      <c r="BL155" s="18" t="s">
        <v>179</v>
      </c>
      <c r="BM155" s="142" t="s">
        <v>611</v>
      </c>
    </row>
    <row r="156" spans="2:65" s="1" customFormat="1" ht="16.5" customHeight="1">
      <c r="B156" s="33"/>
      <c r="C156" s="131" t="s">
        <v>615</v>
      </c>
      <c r="D156" s="131" t="s">
        <v>174</v>
      </c>
      <c r="E156" s="132" t="s">
        <v>943</v>
      </c>
      <c r="F156" s="133" t="s">
        <v>3071</v>
      </c>
      <c r="G156" s="134" t="s">
        <v>2962</v>
      </c>
      <c r="H156" s="135">
        <v>9</v>
      </c>
      <c r="I156" s="136"/>
      <c r="J156" s="137">
        <f>ROUND(I156*H156,2)</f>
        <v>0</v>
      </c>
      <c r="K156" s="133" t="s">
        <v>19</v>
      </c>
      <c r="L156" s="33"/>
      <c r="M156" s="138" t="s">
        <v>19</v>
      </c>
      <c r="N156" s="139" t="s">
        <v>46</v>
      </c>
      <c r="P156" s="140">
        <f>O156*H156</f>
        <v>0</v>
      </c>
      <c r="Q156" s="140">
        <v>0</v>
      </c>
      <c r="R156" s="140">
        <f>Q156*H156</f>
        <v>0</v>
      </c>
      <c r="S156" s="140">
        <v>0</v>
      </c>
      <c r="T156" s="140">
        <f>S156*H156</f>
        <v>0</v>
      </c>
      <c r="U156" s="141" t="s">
        <v>19</v>
      </c>
      <c r="AR156" s="142" t="s">
        <v>179</v>
      </c>
      <c r="AT156" s="142" t="s">
        <v>174</v>
      </c>
      <c r="AU156" s="142" t="s">
        <v>82</v>
      </c>
      <c r="AY156" s="18" t="s">
        <v>172</v>
      </c>
      <c r="BE156" s="143">
        <f>IF(N156="základní",J156,0)</f>
        <v>0</v>
      </c>
      <c r="BF156" s="143">
        <f>IF(N156="snížená",J156,0)</f>
        <v>0</v>
      </c>
      <c r="BG156" s="143">
        <f>IF(N156="zákl. přenesená",J156,0)</f>
        <v>0</v>
      </c>
      <c r="BH156" s="143">
        <f>IF(N156="sníž. přenesená",J156,0)</f>
        <v>0</v>
      </c>
      <c r="BI156" s="143">
        <f>IF(N156="nulová",J156,0)</f>
        <v>0</v>
      </c>
      <c r="BJ156" s="18" t="s">
        <v>82</v>
      </c>
      <c r="BK156" s="143">
        <f>ROUND(I156*H156,2)</f>
        <v>0</v>
      </c>
      <c r="BL156" s="18" t="s">
        <v>179</v>
      </c>
      <c r="BM156" s="142" t="s">
        <v>618</v>
      </c>
    </row>
    <row r="157" spans="2:65" s="1" customFormat="1" ht="16.5" customHeight="1">
      <c r="B157" s="33"/>
      <c r="C157" s="131" t="s">
        <v>426</v>
      </c>
      <c r="D157" s="131" t="s">
        <v>174</v>
      </c>
      <c r="E157" s="132" t="s">
        <v>3072</v>
      </c>
      <c r="F157" s="133" t="s">
        <v>3073</v>
      </c>
      <c r="G157" s="134" t="s">
        <v>2962</v>
      </c>
      <c r="H157" s="135">
        <v>22</v>
      </c>
      <c r="I157" s="136"/>
      <c r="J157" s="137">
        <f>ROUND(I157*H157,2)</f>
        <v>0</v>
      </c>
      <c r="K157" s="133" t="s">
        <v>19</v>
      </c>
      <c r="L157" s="33"/>
      <c r="M157" s="138" t="s">
        <v>19</v>
      </c>
      <c r="N157" s="139" t="s">
        <v>46</v>
      </c>
      <c r="P157" s="140">
        <f>O157*H157</f>
        <v>0</v>
      </c>
      <c r="Q157" s="140">
        <v>0</v>
      </c>
      <c r="R157" s="140">
        <f>Q157*H157</f>
        <v>0</v>
      </c>
      <c r="S157" s="140">
        <v>0.02</v>
      </c>
      <c r="T157" s="140">
        <f>S157*H157</f>
        <v>0.44</v>
      </c>
      <c r="U157" s="141" t="s">
        <v>19</v>
      </c>
      <c r="AR157" s="142" t="s">
        <v>179</v>
      </c>
      <c r="AT157" s="142" t="s">
        <v>174</v>
      </c>
      <c r="AU157" s="142" t="s">
        <v>82</v>
      </c>
      <c r="AY157" s="18" t="s">
        <v>172</v>
      </c>
      <c r="BE157" s="143">
        <f>IF(N157="základní",J157,0)</f>
        <v>0</v>
      </c>
      <c r="BF157" s="143">
        <f>IF(N157="snížená",J157,0)</f>
        <v>0</v>
      </c>
      <c r="BG157" s="143">
        <f>IF(N157="zákl. přenesená",J157,0)</f>
        <v>0</v>
      </c>
      <c r="BH157" s="143">
        <f>IF(N157="sníž. přenesená",J157,0)</f>
        <v>0</v>
      </c>
      <c r="BI157" s="143">
        <f>IF(N157="nulová",J157,0)</f>
        <v>0</v>
      </c>
      <c r="BJ157" s="18" t="s">
        <v>82</v>
      </c>
      <c r="BK157" s="143">
        <f>ROUND(I157*H157,2)</f>
        <v>0</v>
      </c>
      <c r="BL157" s="18" t="s">
        <v>179</v>
      </c>
      <c r="BM157" s="142" t="s">
        <v>622</v>
      </c>
    </row>
    <row r="158" spans="2:65" s="1" customFormat="1" ht="16.5" customHeight="1">
      <c r="B158" s="33"/>
      <c r="C158" s="131" t="s">
        <v>624</v>
      </c>
      <c r="D158" s="131" t="s">
        <v>174</v>
      </c>
      <c r="E158" s="132" t="s">
        <v>3074</v>
      </c>
      <c r="F158" s="133" t="s">
        <v>3075</v>
      </c>
      <c r="G158" s="134" t="s">
        <v>2962</v>
      </c>
      <c r="H158" s="135">
        <v>12</v>
      </c>
      <c r="I158" s="136"/>
      <c r="J158" s="137">
        <f>ROUND(I158*H158,2)</f>
        <v>0</v>
      </c>
      <c r="K158" s="133" t="s">
        <v>19</v>
      </c>
      <c r="L158" s="33"/>
      <c r="M158" s="138" t="s">
        <v>19</v>
      </c>
      <c r="N158" s="139" t="s">
        <v>46</v>
      </c>
      <c r="P158" s="140">
        <f>O158*H158</f>
        <v>0</v>
      </c>
      <c r="Q158" s="140">
        <v>0</v>
      </c>
      <c r="R158" s="140">
        <f>Q158*H158</f>
        <v>0</v>
      </c>
      <c r="S158" s="140">
        <v>0.02</v>
      </c>
      <c r="T158" s="140">
        <f>S158*H158</f>
        <v>0.24</v>
      </c>
      <c r="U158" s="141" t="s">
        <v>19</v>
      </c>
      <c r="AR158" s="142" t="s">
        <v>179</v>
      </c>
      <c r="AT158" s="142" t="s">
        <v>174</v>
      </c>
      <c r="AU158" s="142" t="s">
        <v>82</v>
      </c>
      <c r="AY158" s="18" t="s">
        <v>172</v>
      </c>
      <c r="BE158" s="143">
        <f>IF(N158="základní",J158,0)</f>
        <v>0</v>
      </c>
      <c r="BF158" s="143">
        <f>IF(N158="snížená",J158,0)</f>
        <v>0</v>
      </c>
      <c r="BG158" s="143">
        <f>IF(N158="zákl. přenesená",J158,0)</f>
        <v>0</v>
      </c>
      <c r="BH158" s="143">
        <f>IF(N158="sníž. přenesená",J158,0)</f>
        <v>0</v>
      </c>
      <c r="BI158" s="143">
        <f>IF(N158="nulová",J158,0)</f>
        <v>0</v>
      </c>
      <c r="BJ158" s="18" t="s">
        <v>82</v>
      </c>
      <c r="BK158" s="143">
        <f>ROUND(I158*H158,2)</f>
        <v>0</v>
      </c>
      <c r="BL158" s="18" t="s">
        <v>179</v>
      </c>
      <c r="BM158" s="142" t="s">
        <v>627</v>
      </c>
    </row>
    <row r="159" spans="2:65" s="1" customFormat="1" ht="16.5" customHeight="1">
      <c r="B159" s="33"/>
      <c r="C159" s="131" t="s">
        <v>436</v>
      </c>
      <c r="D159" s="131" t="s">
        <v>174</v>
      </c>
      <c r="E159" s="132" t="s">
        <v>3076</v>
      </c>
      <c r="F159" s="133" t="s">
        <v>3077</v>
      </c>
      <c r="G159" s="134" t="s">
        <v>2962</v>
      </c>
      <c r="H159" s="135">
        <v>6</v>
      </c>
      <c r="I159" s="136"/>
      <c r="J159" s="137">
        <f>ROUND(I159*H159,2)</f>
        <v>0</v>
      </c>
      <c r="K159" s="133" t="s">
        <v>19</v>
      </c>
      <c r="L159" s="33"/>
      <c r="M159" s="138" t="s">
        <v>19</v>
      </c>
      <c r="N159" s="139" t="s">
        <v>46</v>
      </c>
      <c r="P159" s="140">
        <f>O159*H159</f>
        <v>0</v>
      </c>
      <c r="Q159" s="140">
        <v>0</v>
      </c>
      <c r="R159" s="140">
        <f>Q159*H159</f>
        <v>0</v>
      </c>
      <c r="S159" s="140">
        <v>1.4999999999999999E-2</v>
      </c>
      <c r="T159" s="140">
        <f>S159*H159</f>
        <v>0.09</v>
      </c>
      <c r="U159" s="141" t="s">
        <v>19</v>
      </c>
      <c r="AR159" s="142" t="s">
        <v>179</v>
      </c>
      <c r="AT159" s="142" t="s">
        <v>174</v>
      </c>
      <c r="AU159" s="142" t="s">
        <v>82</v>
      </c>
      <c r="AY159" s="18" t="s">
        <v>172</v>
      </c>
      <c r="BE159" s="143">
        <f>IF(N159="základní",J159,0)</f>
        <v>0</v>
      </c>
      <c r="BF159" s="143">
        <f>IF(N159="snížená",J159,0)</f>
        <v>0</v>
      </c>
      <c r="BG159" s="143">
        <f>IF(N159="zákl. přenesená",J159,0)</f>
        <v>0</v>
      </c>
      <c r="BH159" s="143">
        <f>IF(N159="sníž. přenesená",J159,0)</f>
        <v>0</v>
      </c>
      <c r="BI159" s="143">
        <f>IF(N159="nulová",J159,0)</f>
        <v>0</v>
      </c>
      <c r="BJ159" s="18" t="s">
        <v>82</v>
      </c>
      <c r="BK159" s="143">
        <f>ROUND(I159*H159,2)</f>
        <v>0</v>
      </c>
      <c r="BL159" s="18" t="s">
        <v>179</v>
      </c>
      <c r="BM159" s="142" t="s">
        <v>631</v>
      </c>
    </row>
    <row r="160" spans="2:65" s="1" customFormat="1" ht="24.2" customHeight="1">
      <c r="B160" s="33"/>
      <c r="C160" s="131" t="s">
        <v>633</v>
      </c>
      <c r="D160" s="131" t="s">
        <v>174</v>
      </c>
      <c r="E160" s="132" t="s">
        <v>3078</v>
      </c>
      <c r="F160" s="133" t="s">
        <v>3079</v>
      </c>
      <c r="G160" s="134" t="s">
        <v>2962</v>
      </c>
      <c r="H160" s="135">
        <v>1</v>
      </c>
      <c r="I160" s="136"/>
      <c r="J160" s="137">
        <f>ROUND(I160*H160,2)</f>
        <v>0</v>
      </c>
      <c r="K160" s="133" t="s">
        <v>19</v>
      </c>
      <c r="L160" s="33"/>
      <c r="M160" s="138" t="s">
        <v>19</v>
      </c>
      <c r="N160" s="139" t="s">
        <v>46</v>
      </c>
      <c r="P160" s="140">
        <f>O160*H160</f>
        <v>0</v>
      </c>
      <c r="Q160" s="140">
        <v>0</v>
      </c>
      <c r="R160" s="140">
        <f>Q160*H160</f>
        <v>0</v>
      </c>
      <c r="S160" s="140">
        <v>0</v>
      </c>
      <c r="T160" s="140">
        <f>S160*H160</f>
        <v>0</v>
      </c>
      <c r="U160" s="141" t="s">
        <v>19</v>
      </c>
      <c r="AR160" s="142" t="s">
        <v>179</v>
      </c>
      <c r="AT160" s="142" t="s">
        <v>174</v>
      </c>
      <c r="AU160" s="142" t="s">
        <v>82</v>
      </c>
      <c r="AY160" s="18" t="s">
        <v>172</v>
      </c>
      <c r="BE160" s="143">
        <f>IF(N160="základní",J160,0)</f>
        <v>0</v>
      </c>
      <c r="BF160" s="143">
        <f>IF(N160="snížená",J160,0)</f>
        <v>0</v>
      </c>
      <c r="BG160" s="143">
        <f>IF(N160="zákl. přenesená",J160,0)</f>
        <v>0</v>
      </c>
      <c r="BH160" s="143">
        <f>IF(N160="sníž. přenesená",J160,0)</f>
        <v>0</v>
      </c>
      <c r="BI160" s="143">
        <f>IF(N160="nulová",J160,0)</f>
        <v>0</v>
      </c>
      <c r="BJ160" s="18" t="s">
        <v>82</v>
      </c>
      <c r="BK160" s="143">
        <f>ROUND(I160*H160,2)</f>
        <v>0</v>
      </c>
      <c r="BL160" s="18" t="s">
        <v>179</v>
      </c>
      <c r="BM160" s="142" t="s">
        <v>635</v>
      </c>
    </row>
    <row r="161" spans="2:65" s="1" customFormat="1" ht="16.5" customHeight="1">
      <c r="B161" s="33"/>
      <c r="C161" s="131" t="s">
        <v>444</v>
      </c>
      <c r="D161" s="131" t="s">
        <v>174</v>
      </c>
      <c r="E161" s="132" t="s">
        <v>3080</v>
      </c>
      <c r="F161" s="133" t="s">
        <v>3081</v>
      </c>
      <c r="G161" s="134" t="s">
        <v>2962</v>
      </c>
      <c r="H161" s="135">
        <v>10</v>
      </c>
      <c r="I161" s="136"/>
      <c r="J161" s="137">
        <f>ROUND(I161*H161,2)</f>
        <v>0</v>
      </c>
      <c r="K161" s="133" t="s">
        <v>19</v>
      </c>
      <c r="L161" s="33"/>
      <c r="M161" s="138" t="s">
        <v>19</v>
      </c>
      <c r="N161" s="139" t="s">
        <v>46</v>
      </c>
      <c r="P161" s="140">
        <f>O161*H161</f>
        <v>0</v>
      </c>
      <c r="Q161" s="140">
        <v>0</v>
      </c>
      <c r="R161" s="140">
        <f>Q161*H161</f>
        <v>0</v>
      </c>
      <c r="S161" s="140">
        <v>0</v>
      </c>
      <c r="T161" s="140">
        <f>S161*H161</f>
        <v>0</v>
      </c>
      <c r="U161" s="141" t="s">
        <v>19</v>
      </c>
      <c r="AR161" s="142" t="s">
        <v>179</v>
      </c>
      <c r="AT161" s="142" t="s">
        <v>174</v>
      </c>
      <c r="AU161" s="142" t="s">
        <v>82</v>
      </c>
      <c r="AY161" s="18" t="s">
        <v>172</v>
      </c>
      <c r="BE161" s="143">
        <f>IF(N161="základní",J161,0)</f>
        <v>0</v>
      </c>
      <c r="BF161" s="143">
        <f>IF(N161="snížená",J161,0)</f>
        <v>0</v>
      </c>
      <c r="BG161" s="143">
        <f>IF(N161="zákl. přenesená",J161,0)</f>
        <v>0</v>
      </c>
      <c r="BH161" s="143">
        <f>IF(N161="sníž. přenesená",J161,0)</f>
        <v>0</v>
      </c>
      <c r="BI161" s="143">
        <f>IF(N161="nulová",J161,0)</f>
        <v>0</v>
      </c>
      <c r="BJ161" s="18" t="s">
        <v>82</v>
      </c>
      <c r="BK161" s="143">
        <f>ROUND(I161*H161,2)</f>
        <v>0</v>
      </c>
      <c r="BL161" s="18" t="s">
        <v>179</v>
      </c>
      <c r="BM161" s="142" t="s">
        <v>641</v>
      </c>
    </row>
    <row r="162" spans="2:65" s="1" customFormat="1" ht="24.2" customHeight="1">
      <c r="B162" s="33"/>
      <c r="C162" s="131" t="s">
        <v>645</v>
      </c>
      <c r="D162" s="131" t="s">
        <v>174</v>
      </c>
      <c r="E162" s="132" t="s">
        <v>3082</v>
      </c>
      <c r="F162" s="133" t="s">
        <v>3083</v>
      </c>
      <c r="G162" s="134" t="s">
        <v>2962</v>
      </c>
      <c r="H162" s="135">
        <v>1</v>
      </c>
      <c r="I162" s="136"/>
      <c r="J162" s="137">
        <f>ROUND(I162*H162,2)</f>
        <v>0</v>
      </c>
      <c r="K162" s="133" t="s">
        <v>19</v>
      </c>
      <c r="L162" s="33"/>
      <c r="M162" s="138" t="s">
        <v>19</v>
      </c>
      <c r="N162" s="139" t="s">
        <v>46</v>
      </c>
      <c r="P162" s="140">
        <f>O162*H162</f>
        <v>0</v>
      </c>
      <c r="Q162" s="140">
        <v>0</v>
      </c>
      <c r="R162" s="140">
        <f>Q162*H162</f>
        <v>0</v>
      </c>
      <c r="S162" s="140">
        <v>0</v>
      </c>
      <c r="T162" s="140">
        <f>S162*H162</f>
        <v>0</v>
      </c>
      <c r="U162" s="141" t="s">
        <v>19</v>
      </c>
      <c r="AR162" s="142" t="s">
        <v>179</v>
      </c>
      <c r="AT162" s="142" t="s">
        <v>174</v>
      </c>
      <c r="AU162" s="142" t="s">
        <v>82</v>
      </c>
      <c r="AY162" s="18" t="s">
        <v>172</v>
      </c>
      <c r="BE162" s="143">
        <f>IF(N162="základní",J162,0)</f>
        <v>0</v>
      </c>
      <c r="BF162" s="143">
        <f>IF(N162="snížená",J162,0)</f>
        <v>0</v>
      </c>
      <c r="BG162" s="143">
        <f>IF(N162="zákl. přenesená",J162,0)</f>
        <v>0</v>
      </c>
      <c r="BH162" s="143">
        <f>IF(N162="sníž. přenesená",J162,0)</f>
        <v>0</v>
      </c>
      <c r="BI162" s="143">
        <f>IF(N162="nulová",J162,0)</f>
        <v>0</v>
      </c>
      <c r="BJ162" s="18" t="s">
        <v>82</v>
      </c>
      <c r="BK162" s="143">
        <f>ROUND(I162*H162,2)</f>
        <v>0</v>
      </c>
      <c r="BL162" s="18" t="s">
        <v>179</v>
      </c>
      <c r="BM162" s="142" t="s">
        <v>648</v>
      </c>
    </row>
    <row r="163" spans="2:65" s="1" customFormat="1" ht="37.9" customHeight="1">
      <c r="B163" s="33"/>
      <c r="C163" s="131" t="s">
        <v>449</v>
      </c>
      <c r="D163" s="131" t="s">
        <v>174</v>
      </c>
      <c r="E163" s="132" t="s">
        <v>3084</v>
      </c>
      <c r="F163" s="133" t="s">
        <v>3085</v>
      </c>
      <c r="G163" s="134" t="s">
        <v>2962</v>
      </c>
      <c r="H163" s="135">
        <v>4</v>
      </c>
      <c r="I163" s="136"/>
      <c r="J163" s="137">
        <f>ROUND(I163*H163,2)</f>
        <v>0</v>
      </c>
      <c r="K163" s="133" t="s">
        <v>19</v>
      </c>
      <c r="L163" s="33"/>
      <c r="M163" s="138" t="s">
        <v>19</v>
      </c>
      <c r="N163" s="139" t="s">
        <v>46</v>
      </c>
      <c r="P163" s="140">
        <f>O163*H163</f>
        <v>0</v>
      </c>
      <c r="Q163" s="140">
        <v>0</v>
      </c>
      <c r="R163" s="140">
        <f>Q163*H163</f>
        <v>0</v>
      </c>
      <c r="S163" s="140">
        <v>0</v>
      </c>
      <c r="T163" s="140">
        <f>S163*H163</f>
        <v>0</v>
      </c>
      <c r="U163" s="141" t="s">
        <v>19</v>
      </c>
      <c r="AR163" s="142" t="s">
        <v>179</v>
      </c>
      <c r="AT163" s="142" t="s">
        <v>174</v>
      </c>
      <c r="AU163" s="142" t="s">
        <v>82</v>
      </c>
      <c r="AY163" s="18" t="s">
        <v>172</v>
      </c>
      <c r="BE163" s="143">
        <f>IF(N163="základní",J163,0)</f>
        <v>0</v>
      </c>
      <c r="BF163" s="143">
        <f>IF(N163="snížená",J163,0)</f>
        <v>0</v>
      </c>
      <c r="BG163" s="143">
        <f>IF(N163="zákl. přenesená",J163,0)</f>
        <v>0</v>
      </c>
      <c r="BH163" s="143">
        <f>IF(N163="sníž. přenesená",J163,0)</f>
        <v>0</v>
      </c>
      <c r="BI163" s="143">
        <f>IF(N163="nulová",J163,0)</f>
        <v>0</v>
      </c>
      <c r="BJ163" s="18" t="s">
        <v>82</v>
      </c>
      <c r="BK163" s="143">
        <f>ROUND(I163*H163,2)</f>
        <v>0</v>
      </c>
      <c r="BL163" s="18" t="s">
        <v>179</v>
      </c>
      <c r="BM163" s="142" t="s">
        <v>652</v>
      </c>
    </row>
    <row r="164" spans="2:65" s="1" customFormat="1" ht="37.9" customHeight="1">
      <c r="B164" s="33"/>
      <c r="C164" s="131" t="s">
        <v>654</v>
      </c>
      <c r="D164" s="131" t="s">
        <v>174</v>
      </c>
      <c r="E164" s="132" t="s">
        <v>3086</v>
      </c>
      <c r="F164" s="133" t="s">
        <v>3087</v>
      </c>
      <c r="G164" s="134" t="s">
        <v>2962</v>
      </c>
      <c r="H164" s="135">
        <v>2</v>
      </c>
      <c r="I164" s="136"/>
      <c r="J164" s="137">
        <f>ROUND(I164*H164,2)</f>
        <v>0</v>
      </c>
      <c r="K164" s="133" t="s">
        <v>19</v>
      </c>
      <c r="L164" s="33"/>
      <c r="M164" s="138" t="s">
        <v>19</v>
      </c>
      <c r="N164" s="139" t="s">
        <v>46</v>
      </c>
      <c r="P164" s="140">
        <f>O164*H164</f>
        <v>0</v>
      </c>
      <c r="Q164" s="140">
        <v>0</v>
      </c>
      <c r="R164" s="140">
        <f>Q164*H164</f>
        <v>0</v>
      </c>
      <c r="S164" s="140">
        <v>0</v>
      </c>
      <c r="T164" s="140">
        <f>S164*H164</f>
        <v>0</v>
      </c>
      <c r="U164" s="141" t="s">
        <v>19</v>
      </c>
      <c r="AR164" s="142" t="s">
        <v>179</v>
      </c>
      <c r="AT164" s="142" t="s">
        <v>174</v>
      </c>
      <c r="AU164" s="142" t="s">
        <v>82</v>
      </c>
      <c r="AY164" s="18" t="s">
        <v>172</v>
      </c>
      <c r="BE164" s="143">
        <f>IF(N164="základní",J164,0)</f>
        <v>0</v>
      </c>
      <c r="BF164" s="143">
        <f>IF(N164="snížená",J164,0)</f>
        <v>0</v>
      </c>
      <c r="BG164" s="143">
        <f>IF(N164="zákl. přenesená",J164,0)</f>
        <v>0</v>
      </c>
      <c r="BH164" s="143">
        <f>IF(N164="sníž. přenesená",J164,0)</f>
        <v>0</v>
      </c>
      <c r="BI164" s="143">
        <f>IF(N164="nulová",J164,0)</f>
        <v>0</v>
      </c>
      <c r="BJ164" s="18" t="s">
        <v>82</v>
      </c>
      <c r="BK164" s="143">
        <f>ROUND(I164*H164,2)</f>
        <v>0</v>
      </c>
      <c r="BL164" s="18" t="s">
        <v>179</v>
      </c>
      <c r="BM164" s="142" t="s">
        <v>657</v>
      </c>
    </row>
    <row r="165" spans="2:65" s="1" customFormat="1" ht="24.2" customHeight="1">
      <c r="B165" s="33"/>
      <c r="C165" s="131" t="s">
        <v>455</v>
      </c>
      <c r="D165" s="131" t="s">
        <v>174</v>
      </c>
      <c r="E165" s="132" t="s">
        <v>3088</v>
      </c>
      <c r="F165" s="133" t="s">
        <v>3089</v>
      </c>
      <c r="G165" s="134" t="s">
        <v>2962</v>
      </c>
      <c r="H165" s="135">
        <v>2</v>
      </c>
      <c r="I165" s="136"/>
      <c r="J165" s="137">
        <f>ROUND(I165*H165,2)</f>
        <v>0</v>
      </c>
      <c r="K165" s="133" t="s">
        <v>19</v>
      </c>
      <c r="L165" s="33"/>
      <c r="M165" s="138" t="s">
        <v>19</v>
      </c>
      <c r="N165" s="139" t="s">
        <v>46</v>
      </c>
      <c r="P165" s="140">
        <f>O165*H165</f>
        <v>0</v>
      </c>
      <c r="Q165" s="140">
        <v>0</v>
      </c>
      <c r="R165" s="140">
        <f>Q165*H165</f>
        <v>0</v>
      </c>
      <c r="S165" s="140">
        <v>0</v>
      </c>
      <c r="T165" s="140">
        <f>S165*H165</f>
        <v>0</v>
      </c>
      <c r="U165" s="141" t="s">
        <v>19</v>
      </c>
      <c r="AR165" s="142" t="s">
        <v>179</v>
      </c>
      <c r="AT165" s="142" t="s">
        <v>174</v>
      </c>
      <c r="AU165" s="142" t="s">
        <v>82</v>
      </c>
      <c r="AY165" s="18" t="s">
        <v>172</v>
      </c>
      <c r="BE165" s="143">
        <f>IF(N165="základní",J165,0)</f>
        <v>0</v>
      </c>
      <c r="BF165" s="143">
        <f>IF(N165="snížená",J165,0)</f>
        <v>0</v>
      </c>
      <c r="BG165" s="143">
        <f>IF(N165="zákl. přenesená",J165,0)</f>
        <v>0</v>
      </c>
      <c r="BH165" s="143">
        <f>IF(N165="sníž. přenesená",J165,0)</f>
        <v>0</v>
      </c>
      <c r="BI165" s="143">
        <f>IF(N165="nulová",J165,0)</f>
        <v>0</v>
      </c>
      <c r="BJ165" s="18" t="s">
        <v>82</v>
      </c>
      <c r="BK165" s="143">
        <f>ROUND(I165*H165,2)</f>
        <v>0</v>
      </c>
      <c r="BL165" s="18" t="s">
        <v>179</v>
      </c>
      <c r="BM165" s="142" t="s">
        <v>661</v>
      </c>
    </row>
    <row r="166" spans="2:65" s="1" customFormat="1" ht="24.2" customHeight="1">
      <c r="B166" s="33"/>
      <c r="C166" s="131" t="s">
        <v>669</v>
      </c>
      <c r="D166" s="131" t="s">
        <v>174</v>
      </c>
      <c r="E166" s="132" t="s">
        <v>3090</v>
      </c>
      <c r="F166" s="133" t="s">
        <v>3091</v>
      </c>
      <c r="G166" s="134" t="s">
        <v>2962</v>
      </c>
      <c r="H166" s="135">
        <v>23</v>
      </c>
      <c r="I166" s="136"/>
      <c r="J166" s="137">
        <f>ROUND(I166*H166,2)</f>
        <v>0</v>
      </c>
      <c r="K166" s="133" t="s">
        <v>19</v>
      </c>
      <c r="L166" s="33"/>
      <c r="M166" s="138" t="s">
        <v>19</v>
      </c>
      <c r="N166" s="139" t="s">
        <v>46</v>
      </c>
      <c r="P166" s="140">
        <f>O166*H166</f>
        <v>0</v>
      </c>
      <c r="Q166" s="140">
        <v>0</v>
      </c>
      <c r="R166" s="140">
        <f>Q166*H166</f>
        <v>0</v>
      </c>
      <c r="S166" s="140">
        <v>0</v>
      </c>
      <c r="T166" s="140">
        <f>S166*H166</f>
        <v>0</v>
      </c>
      <c r="U166" s="141" t="s">
        <v>19</v>
      </c>
      <c r="AR166" s="142" t="s">
        <v>179</v>
      </c>
      <c r="AT166" s="142" t="s">
        <v>174</v>
      </c>
      <c r="AU166" s="142" t="s">
        <v>82</v>
      </c>
      <c r="AY166" s="18" t="s">
        <v>172</v>
      </c>
      <c r="BE166" s="143">
        <f>IF(N166="základní",J166,0)</f>
        <v>0</v>
      </c>
      <c r="BF166" s="143">
        <f>IF(N166="snížená",J166,0)</f>
        <v>0</v>
      </c>
      <c r="BG166" s="143">
        <f>IF(N166="zákl. přenesená",J166,0)</f>
        <v>0</v>
      </c>
      <c r="BH166" s="143">
        <f>IF(N166="sníž. přenesená",J166,0)</f>
        <v>0</v>
      </c>
      <c r="BI166" s="143">
        <f>IF(N166="nulová",J166,0)</f>
        <v>0</v>
      </c>
      <c r="BJ166" s="18" t="s">
        <v>82</v>
      </c>
      <c r="BK166" s="143">
        <f>ROUND(I166*H166,2)</f>
        <v>0</v>
      </c>
      <c r="BL166" s="18" t="s">
        <v>179</v>
      </c>
      <c r="BM166" s="142" t="s">
        <v>672</v>
      </c>
    </row>
    <row r="167" spans="2:65" s="11" customFormat="1" ht="25.9" customHeight="1">
      <c r="B167" s="119"/>
      <c r="D167" s="120" t="s">
        <v>74</v>
      </c>
      <c r="E167" s="121" t="s">
        <v>3092</v>
      </c>
      <c r="F167" s="121" t="s">
        <v>3093</v>
      </c>
      <c r="I167" s="122"/>
      <c r="J167" s="123">
        <f>BK167</f>
        <v>0</v>
      </c>
      <c r="L167" s="119"/>
      <c r="M167" s="124"/>
      <c r="P167" s="125">
        <f>SUM(P168:P193)</f>
        <v>0</v>
      </c>
      <c r="R167" s="125">
        <f>SUM(R168:R193)</f>
        <v>0</v>
      </c>
      <c r="T167" s="125">
        <f>SUM(T168:T193)</f>
        <v>6.72</v>
      </c>
      <c r="U167" s="126"/>
      <c r="AR167" s="120" t="s">
        <v>82</v>
      </c>
      <c r="AT167" s="127" t="s">
        <v>74</v>
      </c>
      <c r="AU167" s="127" t="s">
        <v>75</v>
      </c>
      <c r="AY167" s="120" t="s">
        <v>172</v>
      </c>
      <c r="BK167" s="128">
        <f>SUM(BK168:BK193)</f>
        <v>0</v>
      </c>
    </row>
    <row r="168" spans="2:65" s="1" customFormat="1" ht="16.5" customHeight="1">
      <c r="B168" s="33"/>
      <c r="C168" s="131" t="s">
        <v>461</v>
      </c>
      <c r="D168" s="131" t="s">
        <v>174</v>
      </c>
      <c r="E168" s="132" t="s">
        <v>3094</v>
      </c>
      <c r="F168" s="133" t="s">
        <v>3095</v>
      </c>
      <c r="G168" s="134" t="s">
        <v>2959</v>
      </c>
      <c r="H168" s="135">
        <v>125</v>
      </c>
      <c r="I168" s="136"/>
      <c r="J168" s="137">
        <f>ROUND(I168*H168,2)</f>
        <v>0</v>
      </c>
      <c r="K168" s="133" t="s">
        <v>19</v>
      </c>
      <c r="L168" s="33"/>
      <c r="M168" s="138" t="s">
        <v>19</v>
      </c>
      <c r="N168" s="139" t="s">
        <v>46</v>
      </c>
      <c r="P168" s="140">
        <f>O168*H168</f>
        <v>0</v>
      </c>
      <c r="Q168" s="140">
        <v>0</v>
      </c>
      <c r="R168" s="140">
        <f>Q168*H168</f>
        <v>0</v>
      </c>
      <c r="S168" s="140">
        <v>0.01</v>
      </c>
      <c r="T168" s="140">
        <f>S168*H168</f>
        <v>1.25</v>
      </c>
      <c r="U168" s="141" t="s">
        <v>19</v>
      </c>
      <c r="AR168" s="142" t="s">
        <v>179</v>
      </c>
      <c r="AT168" s="142" t="s">
        <v>174</v>
      </c>
      <c r="AU168" s="142" t="s">
        <v>82</v>
      </c>
      <c r="AY168" s="18" t="s">
        <v>172</v>
      </c>
      <c r="BE168" s="143">
        <f>IF(N168="základní",J168,0)</f>
        <v>0</v>
      </c>
      <c r="BF168" s="143">
        <f>IF(N168="snížená",J168,0)</f>
        <v>0</v>
      </c>
      <c r="BG168" s="143">
        <f>IF(N168="zákl. přenesená",J168,0)</f>
        <v>0</v>
      </c>
      <c r="BH168" s="143">
        <f>IF(N168="sníž. přenesená",J168,0)</f>
        <v>0</v>
      </c>
      <c r="BI168" s="143">
        <f>IF(N168="nulová",J168,0)</f>
        <v>0</v>
      </c>
      <c r="BJ168" s="18" t="s">
        <v>82</v>
      </c>
      <c r="BK168" s="143">
        <f>ROUND(I168*H168,2)</f>
        <v>0</v>
      </c>
      <c r="BL168" s="18" t="s">
        <v>179</v>
      </c>
      <c r="BM168" s="142" t="s">
        <v>677</v>
      </c>
    </row>
    <row r="169" spans="2:65" s="1" customFormat="1" ht="21.75" customHeight="1">
      <c r="B169" s="33"/>
      <c r="C169" s="131" t="s">
        <v>679</v>
      </c>
      <c r="D169" s="131" t="s">
        <v>174</v>
      </c>
      <c r="E169" s="132" t="s">
        <v>3096</v>
      </c>
      <c r="F169" s="133" t="s">
        <v>3097</v>
      </c>
      <c r="G169" s="134" t="s">
        <v>2962</v>
      </c>
      <c r="H169" s="135">
        <v>12</v>
      </c>
      <c r="I169" s="136"/>
      <c r="J169" s="137">
        <f>ROUND(I169*H169,2)</f>
        <v>0</v>
      </c>
      <c r="K169" s="133" t="s">
        <v>19</v>
      </c>
      <c r="L169" s="33"/>
      <c r="M169" s="138" t="s">
        <v>19</v>
      </c>
      <c r="N169" s="139" t="s">
        <v>46</v>
      </c>
      <c r="P169" s="140">
        <f>O169*H169</f>
        <v>0</v>
      </c>
      <c r="Q169" s="140">
        <v>0</v>
      </c>
      <c r="R169" s="140">
        <f>Q169*H169</f>
        <v>0</v>
      </c>
      <c r="S169" s="140">
        <v>0</v>
      </c>
      <c r="T169" s="140">
        <f>S169*H169</f>
        <v>0</v>
      </c>
      <c r="U169" s="141" t="s">
        <v>19</v>
      </c>
      <c r="AR169" s="142" t="s">
        <v>179</v>
      </c>
      <c r="AT169" s="142" t="s">
        <v>174</v>
      </c>
      <c r="AU169" s="142" t="s">
        <v>82</v>
      </c>
      <c r="AY169" s="18" t="s">
        <v>172</v>
      </c>
      <c r="BE169" s="143">
        <f>IF(N169="základní",J169,0)</f>
        <v>0</v>
      </c>
      <c r="BF169" s="143">
        <f>IF(N169="snížená",J169,0)</f>
        <v>0</v>
      </c>
      <c r="BG169" s="143">
        <f>IF(N169="zákl. přenesená",J169,0)</f>
        <v>0</v>
      </c>
      <c r="BH169" s="143">
        <f>IF(N169="sníž. přenesená",J169,0)</f>
        <v>0</v>
      </c>
      <c r="BI169" s="143">
        <f>IF(N169="nulová",J169,0)</f>
        <v>0</v>
      </c>
      <c r="BJ169" s="18" t="s">
        <v>82</v>
      </c>
      <c r="BK169" s="143">
        <f>ROUND(I169*H169,2)</f>
        <v>0</v>
      </c>
      <c r="BL169" s="18" t="s">
        <v>179</v>
      </c>
      <c r="BM169" s="142" t="s">
        <v>682</v>
      </c>
    </row>
    <row r="170" spans="2:65" s="1" customFormat="1" ht="16.5" customHeight="1">
      <c r="B170" s="33"/>
      <c r="C170" s="131" t="s">
        <v>467</v>
      </c>
      <c r="D170" s="131" t="s">
        <v>174</v>
      </c>
      <c r="E170" s="132" t="s">
        <v>3098</v>
      </c>
      <c r="F170" s="133" t="s">
        <v>3099</v>
      </c>
      <c r="G170" s="134" t="s">
        <v>2959</v>
      </c>
      <c r="H170" s="135">
        <v>7</v>
      </c>
      <c r="I170" s="136"/>
      <c r="J170" s="137">
        <f>ROUND(I170*H170,2)</f>
        <v>0</v>
      </c>
      <c r="K170" s="133" t="s">
        <v>19</v>
      </c>
      <c r="L170" s="33"/>
      <c r="M170" s="138" t="s">
        <v>19</v>
      </c>
      <c r="N170" s="139" t="s">
        <v>46</v>
      </c>
      <c r="P170" s="140">
        <f>O170*H170</f>
        <v>0</v>
      </c>
      <c r="Q170" s="140">
        <v>0</v>
      </c>
      <c r="R170" s="140">
        <f>Q170*H170</f>
        <v>0</v>
      </c>
      <c r="S170" s="140">
        <v>0.01</v>
      </c>
      <c r="T170" s="140">
        <f>S170*H170</f>
        <v>7.0000000000000007E-2</v>
      </c>
      <c r="U170" s="141" t="s">
        <v>19</v>
      </c>
      <c r="AR170" s="142" t="s">
        <v>179</v>
      </c>
      <c r="AT170" s="142" t="s">
        <v>174</v>
      </c>
      <c r="AU170" s="142" t="s">
        <v>82</v>
      </c>
      <c r="AY170" s="18" t="s">
        <v>172</v>
      </c>
      <c r="BE170" s="143">
        <f>IF(N170="základní",J170,0)</f>
        <v>0</v>
      </c>
      <c r="BF170" s="143">
        <f>IF(N170="snížená",J170,0)</f>
        <v>0</v>
      </c>
      <c r="BG170" s="143">
        <f>IF(N170="zákl. přenesená",J170,0)</f>
        <v>0</v>
      </c>
      <c r="BH170" s="143">
        <f>IF(N170="sníž. přenesená",J170,0)</f>
        <v>0</v>
      </c>
      <c r="BI170" s="143">
        <f>IF(N170="nulová",J170,0)</f>
        <v>0</v>
      </c>
      <c r="BJ170" s="18" t="s">
        <v>82</v>
      </c>
      <c r="BK170" s="143">
        <f>ROUND(I170*H170,2)</f>
        <v>0</v>
      </c>
      <c r="BL170" s="18" t="s">
        <v>179</v>
      </c>
      <c r="BM170" s="142" t="s">
        <v>691</v>
      </c>
    </row>
    <row r="171" spans="2:65" s="1" customFormat="1" ht="37.9" customHeight="1">
      <c r="B171" s="33"/>
      <c r="C171" s="131" t="s">
        <v>701</v>
      </c>
      <c r="D171" s="131" t="s">
        <v>174</v>
      </c>
      <c r="E171" s="132" t="s">
        <v>3100</v>
      </c>
      <c r="F171" s="133" t="s">
        <v>3101</v>
      </c>
      <c r="G171" s="134" t="s">
        <v>1131</v>
      </c>
      <c r="H171" s="135">
        <v>2</v>
      </c>
      <c r="I171" s="136"/>
      <c r="J171" s="137">
        <f>ROUND(I171*H171,2)</f>
        <v>0</v>
      </c>
      <c r="K171" s="133" t="s">
        <v>19</v>
      </c>
      <c r="L171" s="33"/>
      <c r="M171" s="138" t="s">
        <v>19</v>
      </c>
      <c r="N171" s="139" t="s">
        <v>46</v>
      </c>
      <c r="P171" s="140">
        <f>O171*H171</f>
        <v>0</v>
      </c>
      <c r="Q171" s="140">
        <v>0</v>
      </c>
      <c r="R171" s="140">
        <f>Q171*H171</f>
        <v>0</v>
      </c>
      <c r="S171" s="140">
        <v>0</v>
      </c>
      <c r="T171" s="140">
        <f>S171*H171</f>
        <v>0</v>
      </c>
      <c r="U171" s="141" t="s">
        <v>19</v>
      </c>
      <c r="AR171" s="142" t="s">
        <v>179</v>
      </c>
      <c r="AT171" s="142" t="s">
        <v>174</v>
      </c>
      <c r="AU171" s="142" t="s">
        <v>82</v>
      </c>
      <c r="AY171" s="18" t="s">
        <v>172</v>
      </c>
      <c r="BE171" s="143">
        <f>IF(N171="základní",J171,0)</f>
        <v>0</v>
      </c>
      <c r="BF171" s="143">
        <f>IF(N171="snížená",J171,0)</f>
        <v>0</v>
      </c>
      <c r="BG171" s="143">
        <f>IF(N171="zákl. přenesená",J171,0)</f>
        <v>0</v>
      </c>
      <c r="BH171" s="143">
        <f>IF(N171="sníž. přenesená",J171,0)</f>
        <v>0</v>
      </c>
      <c r="BI171" s="143">
        <f>IF(N171="nulová",J171,0)</f>
        <v>0</v>
      </c>
      <c r="BJ171" s="18" t="s">
        <v>82</v>
      </c>
      <c r="BK171" s="143">
        <f>ROUND(I171*H171,2)</f>
        <v>0</v>
      </c>
      <c r="BL171" s="18" t="s">
        <v>179</v>
      </c>
      <c r="BM171" s="142" t="s">
        <v>704</v>
      </c>
    </row>
    <row r="172" spans="2:65" s="1" customFormat="1" ht="37.9" customHeight="1">
      <c r="B172" s="33"/>
      <c r="C172" s="131" t="s">
        <v>471</v>
      </c>
      <c r="D172" s="131" t="s">
        <v>174</v>
      </c>
      <c r="E172" s="132" t="s">
        <v>3102</v>
      </c>
      <c r="F172" s="133" t="s">
        <v>3103</v>
      </c>
      <c r="G172" s="134" t="s">
        <v>1131</v>
      </c>
      <c r="H172" s="135">
        <v>2</v>
      </c>
      <c r="I172" s="136"/>
      <c r="J172" s="137">
        <f>ROUND(I172*H172,2)</f>
        <v>0</v>
      </c>
      <c r="K172" s="133" t="s">
        <v>19</v>
      </c>
      <c r="L172" s="33"/>
      <c r="M172" s="138" t="s">
        <v>19</v>
      </c>
      <c r="N172" s="139" t="s">
        <v>46</v>
      </c>
      <c r="P172" s="140">
        <f>O172*H172</f>
        <v>0</v>
      </c>
      <c r="Q172" s="140">
        <v>0</v>
      </c>
      <c r="R172" s="140">
        <f>Q172*H172</f>
        <v>0</v>
      </c>
      <c r="S172" s="140">
        <v>0</v>
      </c>
      <c r="T172" s="140">
        <f>S172*H172</f>
        <v>0</v>
      </c>
      <c r="U172" s="141" t="s">
        <v>19</v>
      </c>
      <c r="AR172" s="142" t="s">
        <v>179</v>
      </c>
      <c r="AT172" s="142" t="s">
        <v>174</v>
      </c>
      <c r="AU172" s="142" t="s">
        <v>82</v>
      </c>
      <c r="AY172" s="18" t="s">
        <v>172</v>
      </c>
      <c r="BE172" s="143">
        <f>IF(N172="základní",J172,0)</f>
        <v>0</v>
      </c>
      <c r="BF172" s="143">
        <f>IF(N172="snížená",J172,0)</f>
        <v>0</v>
      </c>
      <c r="BG172" s="143">
        <f>IF(N172="zákl. přenesená",J172,0)</f>
        <v>0</v>
      </c>
      <c r="BH172" s="143">
        <f>IF(N172="sníž. přenesená",J172,0)</f>
        <v>0</v>
      </c>
      <c r="BI172" s="143">
        <f>IF(N172="nulová",J172,0)</f>
        <v>0</v>
      </c>
      <c r="BJ172" s="18" t="s">
        <v>82</v>
      </c>
      <c r="BK172" s="143">
        <f>ROUND(I172*H172,2)</f>
        <v>0</v>
      </c>
      <c r="BL172" s="18" t="s">
        <v>179</v>
      </c>
      <c r="BM172" s="142" t="s">
        <v>712</v>
      </c>
    </row>
    <row r="173" spans="2:65" s="1" customFormat="1" ht="24.2" customHeight="1">
      <c r="B173" s="33"/>
      <c r="C173" s="131" t="s">
        <v>714</v>
      </c>
      <c r="D173" s="131" t="s">
        <v>174</v>
      </c>
      <c r="E173" s="132" t="s">
        <v>3104</v>
      </c>
      <c r="F173" s="133" t="s">
        <v>3105</v>
      </c>
      <c r="G173" s="134" t="s">
        <v>1131</v>
      </c>
      <c r="H173" s="135">
        <v>2</v>
      </c>
      <c r="I173" s="136"/>
      <c r="J173" s="137">
        <f>ROUND(I173*H173,2)</f>
        <v>0</v>
      </c>
      <c r="K173" s="133" t="s">
        <v>19</v>
      </c>
      <c r="L173" s="33"/>
      <c r="M173" s="138" t="s">
        <v>19</v>
      </c>
      <c r="N173" s="139" t="s">
        <v>46</v>
      </c>
      <c r="P173" s="140">
        <f>O173*H173</f>
        <v>0</v>
      </c>
      <c r="Q173" s="140">
        <v>0</v>
      </c>
      <c r="R173" s="140">
        <f>Q173*H173</f>
        <v>0</v>
      </c>
      <c r="S173" s="140">
        <v>0</v>
      </c>
      <c r="T173" s="140">
        <f>S173*H173</f>
        <v>0</v>
      </c>
      <c r="U173" s="141" t="s">
        <v>19</v>
      </c>
      <c r="AR173" s="142" t="s">
        <v>179</v>
      </c>
      <c r="AT173" s="142" t="s">
        <v>174</v>
      </c>
      <c r="AU173" s="142" t="s">
        <v>82</v>
      </c>
      <c r="AY173" s="18" t="s">
        <v>172</v>
      </c>
      <c r="BE173" s="143">
        <f>IF(N173="základní",J173,0)</f>
        <v>0</v>
      </c>
      <c r="BF173" s="143">
        <f>IF(N173="snížená",J173,0)</f>
        <v>0</v>
      </c>
      <c r="BG173" s="143">
        <f>IF(N173="zákl. přenesená",J173,0)</f>
        <v>0</v>
      </c>
      <c r="BH173" s="143">
        <f>IF(N173="sníž. přenesená",J173,0)</f>
        <v>0</v>
      </c>
      <c r="BI173" s="143">
        <f>IF(N173="nulová",J173,0)</f>
        <v>0</v>
      </c>
      <c r="BJ173" s="18" t="s">
        <v>82</v>
      </c>
      <c r="BK173" s="143">
        <f>ROUND(I173*H173,2)</f>
        <v>0</v>
      </c>
      <c r="BL173" s="18" t="s">
        <v>179</v>
      </c>
      <c r="BM173" s="142" t="s">
        <v>717</v>
      </c>
    </row>
    <row r="174" spans="2:65" s="1" customFormat="1" ht="24.2" customHeight="1">
      <c r="B174" s="33"/>
      <c r="C174" s="131" t="s">
        <v>478</v>
      </c>
      <c r="D174" s="131" t="s">
        <v>174</v>
      </c>
      <c r="E174" s="132" t="s">
        <v>3106</v>
      </c>
      <c r="F174" s="133" t="s">
        <v>3107</v>
      </c>
      <c r="G174" s="134" t="s">
        <v>1131</v>
      </c>
      <c r="H174" s="135">
        <v>3</v>
      </c>
      <c r="I174" s="136"/>
      <c r="J174" s="137">
        <f>ROUND(I174*H174,2)</f>
        <v>0</v>
      </c>
      <c r="K174" s="133" t="s">
        <v>19</v>
      </c>
      <c r="L174" s="33"/>
      <c r="M174" s="138" t="s">
        <v>19</v>
      </c>
      <c r="N174" s="139" t="s">
        <v>46</v>
      </c>
      <c r="P174" s="140">
        <f>O174*H174</f>
        <v>0</v>
      </c>
      <c r="Q174" s="140">
        <v>0</v>
      </c>
      <c r="R174" s="140">
        <f>Q174*H174</f>
        <v>0</v>
      </c>
      <c r="S174" s="140">
        <v>0</v>
      </c>
      <c r="T174" s="140">
        <f>S174*H174</f>
        <v>0</v>
      </c>
      <c r="U174" s="141" t="s">
        <v>19</v>
      </c>
      <c r="AR174" s="142" t="s">
        <v>179</v>
      </c>
      <c r="AT174" s="142" t="s">
        <v>174</v>
      </c>
      <c r="AU174" s="142" t="s">
        <v>82</v>
      </c>
      <c r="AY174" s="18" t="s">
        <v>172</v>
      </c>
      <c r="BE174" s="143">
        <f>IF(N174="základní",J174,0)</f>
        <v>0</v>
      </c>
      <c r="BF174" s="143">
        <f>IF(N174="snížená",J174,0)</f>
        <v>0</v>
      </c>
      <c r="BG174" s="143">
        <f>IF(N174="zákl. přenesená",J174,0)</f>
        <v>0</v>
      </c>
      <c r="BH174" s="143">
        <f>IF(N174="sníž. přenesená",J174,0)</f>
        <v>0</v>
      </c>
      <c r="BI174" s="143">
        <f>IF(N174="nulová",J174,0)</f>
        <v>0</v>
      </c>
      <c r="BJ174" s="18" t="s">
        <v>82</v>
      </c>
      <c r="BK174" s="143">
        <f>ROUND(I174*H174,2)</f>
        <v>0</v>
      </c>
      <c r="BL174" s="18" t="s">
        <v>179</v>
      </c>
      <c r="BM174" s="142" t="s">
        <v>722</v>
      </c>
    </row>
    <row r="175" spans="2:65" s="1" customFormat="1" ht="16.5" customHeight="1">
      <c r="B175" s="33"/>
      <c r="C175" s="131" t="s">
        <v>724</v>
      </c>
      <c r="D175" s="131" t="s">
        <v>174</v>
      </c>
      <c r="E175" s="132" t="s">
        <v>3108</v>
      </c>
      <c r="F175" s="133" t="s">
        <v>3109</v>
      </c>
      <c r="G175" s="134" t="s">
        <v>1131</v>
      </c>
      <c r="H175" s="135">
        <v>1</v>
      </c>
      <c r="I175" s="136"/>
      <c r="J175" s="137">
        <f>ROUND(I175*H175,2)</f>
        <v>0</v>
      </c>
      <c r="K175" s="133" t="s">
        <v>19</v>
      </c>
      <c r="L175" s="33"/>
      <c r="M175" s="138" t="s">
        <v>19</v>
      </c>
      <c r="N175" s="139" t="s">
        <v>46</v>
      </c>
      <c r="P175" s="140">
        <f>O175*H175</f>
        <v>0</v>
      </c>
      <c r="Q175" s="140">
        <v>0</v>
      </c>
      <c r="R175" s="140">
        <f>Q175*H175</f>
        <v>0</v>
      </c>
      <c r="S175" s="140">
        <v>0</v>
      </c>
      <c r="T175" s="140">
        <f>S175*H175</f>
        <v>0</v>
      </c>
      <c r="U175" s="141" t="s">
        <v>19</v>
      </c>
      <c r="AR175" s="142" t="s">
        <v>179</v>
      </c>
      <c r="AT175" s="142" t="s">
        <v>174</v>
      </c>
      <c r="AU175" s="142" t="s">
        <v>82</v>
      </c>
      <c r="AY175" s="18" t="s">
        <v>172</v>
      </c>
      <c r="BE175" s="143">
        <f>IF(N175="základní",J175,0)</f>
        <v>0</v>
      </c>
      <c r="BF175" s="143">
        <f>IF(N175="snížená",J175,0)</f>
        <v>0</v>
      </c>
      <c r="BG175" s="143">
        <f>IF(N175="zákl. přenesená",J175,0)</f>
        <v>0</v>
      </c>
      <c r="BH175" s="143">
        <f>IF(N175="sníž. přenesená",J175,0)</f>
        <v>0</v>
      </c>
      <c r="BI175" s="143">
        <f>IF(N175="nulová",J175,0)</f>
        <v>0</v>
      </c>
      <c r="BJ175" s="18" t="s">
        <v>82</v>
      </c>
      <c r="BK175" s="143">
        <f>ROUND(I175*H175,2)</f>
        <v>0</v>
      </c>
      <c r="BL175" s="18" t="s">
        <v>179</v>
      </c>
      <c r="BM175" s="142" t="s">
        <v>727</v>
      </c>
    </row>
    <row r="176" spans="2:65" s="1" customFormat="1" ht="16.5" customHeight="1">
      <c r="B176" s="33"/>
      <c r="C176" s="131" t="s">
        <v>490</v>
      </c>
      <c r="D176" s="131" t="s">
        <v>174</v>
      </c>
      <c r="E176" s="132" t="s">
        <v>3110</v>
      </c>
      <c r="F176" s="133" t="s">
        <v>3111</v>
      </c>
      <c r="G176" s="134" t="s">
        <v>2959</v>
      </c>
      <c r="H176" s="135">
        <v>120</v>
      </c>
      <c r="I176" s="136"/>
      <c r="J176" s="137">
        <f>ROUND(I176*H176,2)</f>
        <v>0</v>
      </c>
      <c r="K176" s="133" t="s">
        <v>19</v>
      </c>
      <c r="L176" s="33"/>
      <c r="M176" s="138" t="s">
        <v>19</v>
      </c>
      <c r="N176" s="139" t="s">
        <v>46</v>
      </c>
      <c r="P176" s="140">
        <f>O176*H176</f>
        <v>0</v>
      </c>
      <c r="Q176" s="140">
        <v>0</v>
      </c>
      <c r="R176" s="140">
        <f>Q176*H176</f>
        <v>0</v>
      </c>
      <c r="S176" s="140">
        <v>4.4999999999999998E-2</v>
      </c>
      <c r="T176" s="140">
        <f>S176*H176</f>
        <v>5.3999999999999995</v>
      </c>
      <c r="U176" s="141" t="s">
        <v>19</v>
      </c>
      <c r="AR176" s="142" t="s">
        <v>179</v>
      </c>
      <c r="AT176" s="142" t="s">
        <v>174</v>
      </c>
      <c r="AU176" s="142" t="s">
        <v>82</v>
      </c>
      <c r="AY176" s="18" t="s">
        <v>172</v>
      </c>
      <c r="BE176" s="143">
        <f>IF(N176="základní",J176,0)</f>
        <v>0</v>
      </c>
      <c r="BF176" s="143">
        <f>IF(N176="snížená",J176,0)</f>
        <v>0</v>
      </c>
      <c r="BG176" s="143">
        <f>IF(N176="zákl. přenesená",J176,0)</f>
        <v>0</v>
      </c>
      <c r="BH176" s="143">
        <f>IF(N176="sníž. přenesená",J176,0)</f>
        <v>0</v>
      </c>
      <c r="BI176" s="143">
        <f>IF(N176="nulová",J176,0)</f>
        <v>0</v>
      </c>
      <c r="BJ176" s="18" t="s">
        <v>82</v>
      </c>
      <c r="BK176" s="143">
        <f>ROUND(I176*H176,2)</f>
        <v>0</v>
      </c>
      <c r="BL176" s="18" t="s">
        <v>179</v>
      </c>
      <c r="BM176" s="142" t="s">
        <v>733</v>
      </c>
    </row>
    <row r="177" spans="2:65" s="1" customFormat="1" ht="16.5" customHeight="1">
      <c r="B177" s="33"/>
      <c r="C177" s="131" t="s">
        <v>739</v>
      </c>
      <c r="D177" s="131" t="s">
        <v>174</v>
      </c>
      <c r="E177" s="132" t="s">
        <v>3112</v>
      </c>
      <c r="F177" s="133" t="s">
        <v>3113</v>
      </c>
      <c r="G177" s="134" t="s">
        <v>337</v>
      </c>
      <c r="H177" s="135">
        <v>244</v>
      </c>
      <c r="I177" s="136"/>
      <c r="J177" s="137">
        <f>ROUND(I177*H177,2)</f>
        <v>0</v>
      </c>
      <c r="K177" s="133" t="s">
        <v>19</v>
      </c>
      <c r="L177" s="33"/>
      <c r="M177" s="138" t="s">
        <v>19</v>
      </c>
      <c r="N177" s="139" t="s">
        <v>46</v>
      </c>
      <c r="P177" s="140">
        <f>O177*H177</f>
        <v>0</v>
      </c>
      <c r="Q177" s="140">
        <v>0</v>
      </c>
      <c r="R177" s="140">
        <f>Q177*H177</f>
        <v>0</v>
      </c>
      <c r="S177" s="140">
        <v>0</v>
      </c>
      <c r="T177" s="140">
        <f>S177*H177</f>
        <v>0</v>
      </c>
      <c r="U177" s="141" t="s">
        <v>19</v>
      </c>
      <c r="AR177" s="142" t="s">
        <v>179</v>
      </c>
      <c r="AT177" s="142" t="s">
        <v>174</v>
      </c>
      <c r="AU177" s="142" t="s">
        <v>82</v>
      </c>
      <c r="AY177" s="18" t="s">
        <v>172</v>
      </c>
      <c r="BE177" s="143">
        <f>IF(N177="základní",J177,0)</f>
        <v>0</v>
      </c>
      <c r="BF177" s="143">
        <f>IF(N177="snížená",J177,0)</f>
        <v>0</v>
      </c>
      <c r="BG177" s="143">
        <f>IF(N177="zákl. přenesená",J177,0)</f>
        <v>0</v>
      </c>
      <c r="BH177" s="143">
        <f>IF(N177="sníž. přenesená",J177,0)</f>
        <v>0</v>
      </c>
      <c r="BI177" s="143">
        <f>IF(N177="nulová",J177,0)</f>
        <v>0</v>
      </c>
      <c r="BJ177" s="18" t="s">
        <v>82</v>
      </c>
      <c r="BK177" s="143">
        <f>ROUND(I177*H177,2)</f>
        <v>0</v>
      </c>
      <c r="BL177" s="18" t="s">
        <v>179</v>
      </c>
      <c r="BM177" s="142" t="s">
        <v>742</v>
      </c>
    </row>
    <row r="178" spans="2:65" s="1" customFormat="1" ht="16.5" customHeight="1">
      <c r="B178" s="33"/>
      <c r="C178" s="131" t="s">
        <v>497</v>
      </c>
      <c r="D178" s="131" t="s">
        <v>174</v>
      </c>
      <c r="E178" s="132" t="s">
        <v>3114</v>
      </c>
      <c r="F178" s="133" t="s">
        <v>3115</v>
      </c>
      <c r="G178" s="134" t="s">
        <v>337</v>
      </c>
      <c r="H178" s="135">
        <v>11</v>
      </c>
      <c r="I178" s="136"/>
      <c r="J178" s="137">
        <f>ROUND(I178*H178,2)</f>
        <v>0</v>
      </c>
      <c r="K178" s="133" t="s">
        <v>19</v>
      </c>
      <c r="L178" s="33"/>
      <c r="M178" s="138" t="s">
        <v>19</v>
      </c>
      <c r="N178" s="139" t="s">
        <v>46</v>
      </c>
      <c r="P178" s="140">
        <f>O178*H178</f>
        <v>0</v>
      </c>
      <c r="Q178" s="140">
        <v>0</v>
      </c>
      <c r="R178" s="140">
        <f>Q178*H178</f>
        <v>0</v>
      </c>
      <c r="S178" s="140">
        <v>0</v>
      </c>
      <c r="T178" s="140">
        <f>S178*H178</f>
        <v>0</v>
      </c>
      <c r="U178" s="141" t="s">
        <v>19</v>
      </c>
      <c r="AR178" s="142" t="s">
        <v>179</v>
      </c>
      <c r="AT178" s="142" t="s">
        <v>174</v>
      </c>
      <c r="AU178" s="142" t="s">
        <v>82</v>
      </c>
      <c r="AY178" s="18" t="s">
        <v>172</v>
      </c>
      <c r="BE178" s="143">
        <f>IF(N178="základní",J178,0)</f>
        <v>0</v>
      </c>
      <c r="BF178" s="143">
        <f>IF(N178="snížená",J178,0)</f>
        <v>0</v>
      </c>
      <c r="BG178" s="143">
        <f>IF(N178="zákl. přenesená",J178,0)</f>
        <v>0</v>
      </c>
      <c r="BH178" s="143">
        <f>IF(N178="sníž. přenesená",J178,0)</f>
        <v>0</v>
      </c>
      <c r="BI178" s="143">
        <f>IF(N178="nulová",J178,0)</f>
        <v>0</v>
      </c>
      <c r="BJ178" s="18" t="s">
        <v>82</v>
      </c>
      <c r="BK178" s="143">
        <f>ROUND(I178*H178,2)</f>
        <v>0</v>
      </c>
      <c r="BL178" s="18" t="s">
        <v>179</v>
      </c>
      <c r="BM178" s="142" t="s">
        <v>748</v>
      </c>
    </row>
    <row r="179" spans="2:65" s="1" customFormat="1" ht="16.5" customHeight="1">
      <c r="B179" s="33"/>
      <c r="C179" s="131" t="s">
        <v>750</v>
      </c>
      <c r="D179" s="131" t="s">
        <v>174</v>
      </c>
      <c r="E179" s="132" t="s">
        <v>3116</v>
      </c>
      <c r="F179" s="133" t="s">
        <v>3117</v>
      </c>
      <c r="G179" s="134" t="s">
        <v>337</v>
      </c>
      <c r="H179" s="135">
        <v>99</v>
      </c>
      <c r="I179" s="136"/>
      <c r="J179" s="137">
        <f>ROUND(I179*H179,2)</f>
        <v>0</v>
      </c>
      <c r="K179" s="133" t="s">
        <v>19</v>
      </c>
      <c r="L179" s="33"/>
      <c r="M179" s="138" t="s">
        <v>19</v>
      </c>
      <c r="N179" s="139" t="s">
        <v>46</v>
      </c>
      <c r="P179" s="140">
        <f>O179*H179</f>
        <v>0</v>
      </c>
      <c r="Q179" s="140">
        <v>0</v>
      </c>
      <c r="R179" s="140">
        <f>Q179*H179</f>
        <v>0</v>
      </c>
      <c r="S179" s="140">
        <v>0</v>
      </c>
      <c r="T179" s="140">
        <f>S179*H179</f>
        <v>0</v>
      </c>
      <c r="U179" s="141" t="s">
        <v>19</v>
      </c>
      <c r="AR179" s="142" t="s">
        <v>179</v>
      </c>
      <c r="AT179" s="142" t="s">
        <v>174</v>
      </c>
      <c r="AU179" s="142" t="s">
        <v>82</v>
      </c>
      <c r="AY179" s="18" t="s">
        <v>172</v>
      </c>
      <c r="BE179" s="143">
        <f>IF(N179="základní",J179,0)</f>
        <v>0</v>
      </c>
      <c r="BF179" s="143">
        <f>IF(N179="snížená",J179,0)</f>
        <v>0</v>
      </c>
      <c r="BG179" s="143">
        <f>IF(N179="zákl. přenesená",J179,0)</f>
        <v>0</v>
      </c>
      <c r="BH179" s="143">
        <f>IF(N179="sníž. přenesená",J179,0)</f>
        <v>0</v>
      </c>
      <c r="BI179" s="143">
        <f>IF(N179="nulová",J179,0)</f>
        <v>0</v>
      </c>
      <c r="BJ179" s="18" t="s">
        <v>82</v>
      </c>
      <c r="BK179" s="143">
        <f>ROUND(I179*H179,2)</f>
        <v>0</v>
      </c>
      <c r="BL179" s="18" t="s">
        <v>179</v>
      </c>
      <c r="BM179" s="142" t="s">
        <v>754</v>
      </c>
    </row>
    <row r="180" spans="2:65" s="1" customFormat="1" ht="16.5" customHeight="1">
      <c r="B180" s="33"/>
      <c r="C180" s="131" t="s">
        <v>504</v>
      </c>
      <c r="D180" s="131" t="s">
        <v>174</v>
      </c>
      <c r="E180" s="132" t="s">
        <v>3118</v>
      </c>
      <c r="F180" s="133" t="s">
        <v>3119</v>
      </c>
      <c r="G180" s="134" t="s">
        <v>337</v>
      </c>
      <c r="H180" s="135">
        <v>139</v>
      </c>
      <c r="I180" s="136"/>
      <c r="J180" s="137">
        <f>ROUND(I180*H180,2)</f>
        <v>0</v>
      </c>
      <c r="K180" s="133" t="s">
        <v>19</v>
      </c>
      <c r="L180" s="33"/>
      <c r="M180" s="138" t="s">
        <v>19</v>
      </c>
      <c r="N180" s="139" t="s">
        <v>46</v>
      </c>
      <c r="P180" s="140">
        <f>O180*H180</f>
        <v>0</v>
      </c>
      <c r="Q180" s="140">
        <v>0</v>
      </c>
      <c r="R180" s="140">
        <f>Q180*H180</f>
        <v>0</v>
      </c>
      <c r="S180" s="140">
        <v>0</v>
      </c>
      <c r="T180" s="140">
        <f>S180*H180</f>
        <v>0</v>
      </c>
      <c r="U180" s="141" t="s">
        <v>19</v>
      </c>
      <c r="AR180" s="142" t="s">
        <v>179</v>
      </c>
      <c r="AT180" s="142" t="s">
        <v>174</v>
      </c>
      <c r="AU180" s="142" t="s">
        <v>82</v>
      </c>
      <c r="AY180" s="18" t="s">
        <v>172</v>
      </c>
      <c r="BE180" s="143">
        <f>IF(N180="základní",J180,0)</f>
        <v>0</v>
      </c>
      <c r="BF180" s="143">
        <f>IF(N180="snížená",J180,0)</f>
        <v>0</v>
      </c>
      <c r="BG180" s="143">
        <f>IF(N180="zákl. přenesená",J180,0)</f>
        <v>0</v>
      </c>
      <c r="BH180" s="143">
        <f>IF(N180="sníž. přenesená",J180,0)</f>
        <v>0</v>
      </c>
      <c r="BI180" s="143">
        <f>IF(N180="nulová",J180,0)</f>
        <v>0</v>
      </c>
      <c r="BJ180" s="18" t="s">
        <v>82</v>
      </c>
      <c r="BK180" s="143">
        <f>ROUND(I180*H180,2)</f>
        <v>0</v>
      </c>
      <c r="BL180" s="18" t="s">
        <v>179</v>
      </c>
      <c r="BM180" s="142" t="s">
        <v>764</v>
      </c>
    </row>
    <row r="181" spans="2:65" s="1" customFormat="1" ht="16.5" customHeight="1">
      <c r="B181" s="33"/>
      <c r="C181" s="131" t="s">
        <v>767</v>
      </c>
      <c r="D181" s="131" t="s">
        <v>174</v>
      </c>
      <c r="E181" s="132" t="s">
        <v>3120</v>
      </c>
      <c r="F181" s="133" t="s">
        <v>3121</v>
      </c>
      <c r="G181" s="134" t="s">
        <v>337</v>
      </c>
      <c r="H181" s="135">
        <v>233</v>
      </c>
      <c r="I181" s="136"/>
      <c r="J181" s="137">
        <f>ROUND(I181*H181,2)</f>
        <v>0</v>
      </c>
      <c r="K181" s="133" t="s">
        <v>19</v>
      </c>
      <c r="L181" s="33"/>
      <c r="M181" s="138" t="s">
        <v>19</v>
      </c>
      <c r="N181" s="139" t="s">
        <v>46</v>
      </c>
      <c r="P181" s="140">
        <f>O181*H181</f>
        <v>0</v>
      </c>
      <c r="Q181" s="140">
        <v>0</v>
      </c>
      <c r="R181" s="140">
        <f>Q181*H181</f>
        <v>0</v>
      </c>
      <c r="S181" s="140">
        <v>0</v>
      </c>
      <c r="T181" s="140">
        <f>S181*H181</f>
        <v>0</v>
      </c>
      <c r="U181" s="141" t="s">
        <v>19</v>
      </c>
      <c r="AR181" s="142" t="s">
        <v>179</v>
      </c>
      <c r="AT181" s="142" t="s">
        <v>174</v>
      </c>
      <c r="AU181" s="142" t="s">
        <v>82</v>
      </c>
      <c r="AY181" s="18" t="s">
        <v>172</v>
      </c>
      <c r="BE181" s="143">
        <f>IF(N181="základní",J181,0)</f>
        <v>0</v>
      </c>
      <c r="BF181" s="143">
        <f>IF(N181="snížená",J181,0)</f>
        <v>0</v>
      </c>
      <c r="BG181" s="143">
        <f>IF(N181="zákl. přenesená",J181,0)</f>
        <v>0</v>
      </c>
      <c r="BH181" s="143">
        <f>IF(N181="sníž. přenesená",J181,0)</f>
        <v>0</v>
      </c>
      <c r="BI181" s="143">
        <f>IF(N181="nulová",J181,0)</f>
        <v>0</v>
      </c>
      <c r="BJ181" s="18" t="s">
        <v>82</v>
      </c>
      <c r="BK181" s="143">
        <f>ROUND(I181*H181,2)</f>
        <v>0</v>
      </c>
      <c r="BL181" s="18" t="s">
        <v>179</v>
      </c>
      <c r="BM181" s="142" t="s">
        <v>770</v>
      </c>
    </row>
    <row r="182" spans="2:65" s="1" customFormat="1" ht="16.5" customHeight="1">
      <c r="B182" s="33"/>
      <c r="C182" s="131" t="s">
        <v>516</v>
      </c>
      <c r="D182" s="131" t="s">
        <v>174</v>
      </c>
      <c r="E182" s="132" t="s">
        <v>3122</v>
      </c>
      <c r="F182" s="133" t="s">
        <v>3123</v>
      </c>
      <c r="G182" s="134" t="s">
        <v>337</v>
      </c>
      <c r="H182" s="135">
        <v>68</v>
      </c>
      <c r="I182" s="136"/>
      <c r="J182" s="137">
        <f>ROUND(I182*H182,2)</f>
        <v>0</v>
      </c>
      <c r="K182" s="133" t="s">
        <v>19</v>
      </c>
      <c r="L182" s="33"/>
      <c r="M182" s="138" t="s">
        <v>19</v>
      </c>
      <c r="N182" s="139" t="s">
        <v>46</v>
      </c>
      <c r="P182" s="140">
        <f>O182*H182</f>
        <v>0</v>
      </c>
      <c r="Q182" s="140">
        <v>0</v>
      </c>
      <c r="R182" s="140">
        <f>Q182*H182</f>
        <v>0</v>
      </c>
      <c r="S182" s="140">
        <v>0</v>
      </c>
      <c r="T182" s="140">
        <f>S182*H182</f>
        <v>0</v>
      </c>
      <c r="U182" s="141" t="s">
        <v>19</v>
      </c>
      <c r="AR182" s="142" t="s">
        <v>179</v>
      </c>
      <c r="AT182" s="142" t="s">
        <v>174</v>
      </c>
      <c r="AU182" s="142" t="s">
        <v>82</v>
      </c>
      <c r="AY182" s="18" t="s">
        <v>172</v>
      </c>
      <c r="BE182" s="143">
        <f>IF(N182="základní",J182,0)</f>
        <v>0</v>
      </c>
      <c r="BF182" s="143">
        <f>IF(N182="snížená",J182,0)</f>
        <v>0</v>
      </c>
      <c r="BG182" s="143">
        <f>IF(N182="zákl. přenesená",J182,0)</f>
        <v>0</v>
      </c>
      <c r="BH182" s="143">
        <f>IF(N182="sníž. přenesená",J182,0)</f>
        <v>0</v>
      </c>
      <c r="BI182" s="143">
        <f>IF(N182="nulová",J182,0)</f>
        <v>0</v>
      </c>
      <c r="BJ182" s="18" t="s">
        <v>82</v>
      </c>
      <c r="BK182" s="143">
        <f>ROUND(I182*H182,2)</f>
        <v>0</v>
      </c>
      <c r="BL182" s="18" t="s">
        <v>179</v>
      </c>
      <c r="BM182" s="142" t="s">
        <v>775</v>
      </c>
    </row>
    <row r="183" spans="2:65" s="1" customFormat="1" ht="16.5" customHeight="1">
      <c r="B183" s="33"/>
      <c r="C183" s="131" t="s">
        <v>783</v>
      </c>
      <c r="D183" s="131" t="s">
        <v>174</v>
      </c>
      <c r="E183" s="132" t="s">
        <v>3124</v>
      </c>
      <c r="F183" s="133" t="s">
        <v>3125</v>
      </c>
      <c r="G183" s="134" t="s">
        <v>337</v>
      </c>
      <c r="H183" s="135">
        <v>27</v>
      </c>
      <c r="I183" s="136"/>
      <c r="J183" s="137">
        <f>ROUND(I183*H183,2)</f>
        <v>0</v>
      </c>
      <c r="K183" s="133" t="s">
        <v>19</v>
      </c>
      <c r="L183" s="33"/>
      <c r="M183" s="138" t="s">
        <v>19</v>
      </c>
      <c r="N183" s="139" t="s">
        <v>46</v>
      </c>
      <c r="P183" s="140">
        <f>O183*H183</f>
        <v>0</v>
      </c>
      <c r="Q183" s="140">
        <v>0</v>
      </c>
      <c r="R183" s="140">
        <f>Q183*H183</f>
        <v>0</v>
      </c>
      <c r="S183" s="140">
        <v>0</v>
      </c>
      <c r="T183" s="140">
        <f>S183*H183</f>
        <v>0</v>
      </c>
      <c r="U183" s="141" t="s">
        <v>19</v>
      </c>
      <c r="AR183" s="142" t="s">
        <v>179</v>
      </c>
      <c r="AT183" s="142" t="s">
        <v>174</v>
      </c>
      <c r="AU183" s="142" t="s">
        <v>82</v>
      </c>
      <c r="AY183" s="18" t="s">
        <v>172</v>
      </c>
      <c r="BE183" s="143">
        <f>IF(N183="základní",J183,0)</f>
        <v>0</v>
      </c>
      <c r="BF183" s="143">
        <f>IF(N183="snížená",J183,0)</f>
        <v>0</v>
      </c>
      <c r="BG183" s="143">
        <f>IF(N183="zákl. přenesená",J183,0)</f>
        <v>0</v>
      </c>
      <c r="BH183" s="143">
        <f>IF(N183="sníž. přenesená",J183,0)</f>
        <v>0</v>
      </c>
      <c r="BI183" s="143">
        <f>IF(N183="nulová",J183,0)</f>
        <v>0</v>
      </c>
      <c r="BJ183" s="18" t="s">
        <v>82</v>
      </c>
      <c r="BK183" s="143">
        <f>ROUND(I183*H183,2)</f>
        <v>0</v>
      </c>
      <c r="BL183" s="18" t="s">
        <v>179</v>
      </c>
      <c r="BM183" s="142" t="s">
        <v>786</v>
      </c>
    </row>
    <row r="184" spans="2:65" s="1" customFormat="1" ht="16.5" customHeight="1">
      <c r="B184" s="33"/>
      <c r="C184" s="131" t="s">
        <v>523</v>
      </c>
      <c r="D184" s="131" t="s">
        <v>174</v>
      </c>
      <c r="E184" s="132" t="s">
        <v>3126</v>
      </c>
      <c r="F184" s="133" t="s">
        <v>3127</v>
      </c>
      <c r="G184" s="134" t="s">
        <v>337</v>
      </c>
      <c r="H184" s="135">
        <v>10</v>
      </c>
      <c r="I184" s="136"/>
      <c r="J184" s="137">
        <f>ROUND(I184*H184,2)</f>
        <v>0</v>
      </c>
      <c r="K184" s="133" t="s">
        <v>19</v>
      </c>
      <c r="L184" s="33"/>
      <c r="M184" s="138" t="s">
        <v>19</v>
      </c>
      <c r="N184" s="139" t="s">
        <v>46</v>
      </c>
      <c r="P184" s="140">
        <f>O184*H184</f>
        <v>0</v>
      </c>
      <c r="Q184" s="140">
        <v>0</v>
      </c>
      <c r="R184" s="140">
        <f>Q184*H184</f>
        <v>0</v>
      </c>
      <c r="S184" s="140">
        <v>0</v>
      </c>
      <c r="T184" s="140">
        <f>S184*H184</f>
        <v>0</v>
      </c>
      <c r="U184" s="141" t="s">
        <v>19</v>
      </c>
      <c r="AR184" s="142" t="s">
        <v>179</v>
      </c>
      <c r="AT184" s="142" t="s">
        <v>174</v>
      </c>
      <c r="AU184" s="142" t="s">
        <v>82</v>
      </c>
      <c r="AY184" s="18" t="s">
        <v>172</v>
      </c>
      <c r="BE184" s="143">
        <f>IF(N184="základní",J184,0)</f>
        <v>0</v>
      </c>
      <c r="BF184" s="143">
        <f>IF(N184="snížená",J184,0)</f>
        <v>0</v>
      </c>
      <c r="BG184" s="143">
        <f>IF(N184="zákl. přenesená",J184,0)</f>
        <v>0</v>
      </c>
      <c r="BH184" s="143">
        <f>IF(N184="sníž. přenesená",J184,0)</f>
        <v>0</v>
      </c>
      <c r="BI184" s="143">
        <f>IF(N184="nulová",J184,0)</f>
        <v>0</v>
      </c>
      <c r="BJ184" s="18" t="s">
        <v>82</v>
      </c>
      <c r="BK184" s="143">
        <f>ROUND(I184*H184,2)</f>
        <v>0</v>
      </c>
      <c r="BL184" s="18" t="s">
        <v>179</v>
      </c>
      <c r="BM184" s="142" t="s">
        <v>798</v>
      </c>
    </row>
    <row r="185" spans="2:65" s="1" customFormat="1" ht="16.5" customHeight="1">
      <c r="B185" s="33"/>
      <c r="C185" s="131" t="s">
        <v>802</v>
      </c>
      <c r="D185" s="131" t="s">
        <v>174</v>
      </c>
      <c r="E185" s="132" t="s">
        <v>3128</v>
      </c>
      <c r="F185" s="133" t="s">
        <v>3129</v>
      </c>
      <c r="G185" s="134" t="s">
        <v>2962</v>
      </c>
      <c r="H185" s="135">
        <v>10</v>
      </c>
      <c r="I185" s="136"/>
      <c r="J185" s="137">
        <f>ROUND(I185*H185,2)</f>
        <v>0</v>
      </c>
      <c r="K185" s="133" t="s">
        <v>19</v>
      </c>
      <c r="L185" s="33"/>
      <c r="M185" s="138" t="s">
        <v>19</v>
      </c>
      <c r="N185" s="139" t="s">
        <v>46</v>
      </c>
      <c r="P185" s="140">
        <f>O185*H185</f>
        <v>0</v>
      </c>
      <c r="Q185" s="140">
        <v>0</v>
      </c>
      <c r="R185" s="140">
        <f>Q185*H185</f>
        <v>0</v>
      </c>
      <c r="S185" s="140">
        <v>0</v>
      </c>
      <c r="T185" s="140">
        <f>S185*H185</f>
        <v>0</v>
      </c>
      <c r="U185" s="141" t="s">
        <v>19</v>
      </c>
      <c r="AR185" s="142" t="s">
        <v>179</v>
      </c>
      <c r="AT185" s="142" t="s">
        <v>174</v>
      </c>
      <c r="AU185" s="142" t="s">
        <v>82</v>
      </c>
      <c r="AY185" s="18" t="s">
        <v>172</v>
      </c>
      <c r="BE185" s="143">
        <f>IF(N185="základní",J185,0)</f>
        <v>0</v>
      </c>
      <c r="BF185" s="143">
        <f>IF(N185="snížená",J185,0)</f>
        <v>0</v>
      </c>
      <c r="BG185" s="143">
        <f>IF(N185="zákl. přenesená",J185,0)</f>
        <v>0</v>
      </c>
      <c r="BH185" s="143">
        <f>IF(N185="sníž. přenesená",J185,0)</f>
        <v>0</v>
      </c>
      <c r="BI185" s="143">
        <f>IF(N185="nulová",J185,0)</f>
        <v>0</v>
      </c>
      <c r="BJ185" s="18" t="s">
        <v>82</v>
      </c>
      <c r="BK185" s="143">
        <f>ROUND(I185*H185,2)</f>
        <v>0</v>
      </c>
      <c r="BL185" s="18" t="s">
        <v>179</v>
      </c>
      <c r="BM185" s="142" t="s">
        <v>805</v>
      </c>
    </row>
    <row r="186" spans="2:65" s="1" customFormat="1" ht="16.5" customHeight="1">
      <c r="B186" s="33"/>
      <c r="C186" s="131" t="s">
        <v>536</v>
      </c>
      <c r="D186" s="131" t="s">
        <v>174</v>
      </c>
      <c r="E186" s="132" t="s">
        <v>3130</v>
      </c>
      <c r="F186" s="133" t="s">
        <v>3131</v>
      </c>
      <c r="G186" s="134" t="s">
        <v>460</v>
      </c>
      <c r="H186" s="135">
        <v>2</v>
      </c>
      <c r="I186" s="136"/>
      <c r="J186" s="137">
        <f>ROUND(I186*H186,2)</f>
        <v>0</v>
      </c>
      <c r="K186" s="133" t="s">
        <v>19</v>
      </c>
      <c r="L186" s="33"/>
      <c r="M186" s="138" t="s">
        <v>19</v>
      </c>
      <c r="N186" s="139" t="s">
        <v>46</v>
      </c>
      <c r="P186" s="140">
        <f>O186*H186</f>
        <v>0</v>
      </c>
      <c r="Q186" s="140">
        <v>0</v>
      </c>
      <c r="R186" s="140">
        <f>Q186*H186</f>
        <v>0</v>
      </c>
      <c r="S186" s="140">
        <v>0</v>
      </c>
      <c r="T186" s="140">
        <f>S186*H186</f>
        <v>0</v>
      </c>
      <c r="U186" s="141" t="s">
        <v>19</v>
      </c>
      <c r="AR186" s="142" t="s">
        <v>179</v>
      </c>
      <c r="AT186" s="142" t="s">
        <v>174</v>
      </c>
      <c r="AU186" s="142" t="s">
        <v>82</v>
      </c>
      <c r="AY186" s="18" t="s">
        <v>172</v>
      </c>
      <c r="BE186" s="143">
        <f>IF(N186="základní",J186,0)</f>
        <v>0</v>
      </c>
      <c r="BF186" s="143">
        <f>IF(N186="snížená",J186,0)</f>
        <v>0</v>
      </c>
      <c r="BG186" s="143">
        <f>IF(N186="zákl. přenesená",J186,0)</f>
        <v>0</v>
      </c>
      <c r="BH186" s="143">
        <f>IF(N186="sníž. přenesená",J186,0)</f>
        <v>0</v>
      </c>
      <c r="BI186" s="143">
        <f>IF(N186="nulová",J186,0)</f>
        <v>0</v>
      </c>
      <c r="BJ186" s="18" t="s">
        <v>82</v>
      </c>
      <c r="BK186" s="143">
        <f>ROUND(I186*H186,2)</f>
        <v>0</v>
      </c>
      <c r="BL186" s="18" t="s">
        <v>179</v>
      </c>
      <c r="BM186" s="142" t="s">
        <v>1346</v>
      </c>
    </row>
    <row r="187" spans="2:65" s="1" customFormat="1" ht="16.5" customHeight="1">
      <c r="B187" s="33"/>
      <c r="C187" s="131" t="s">
        <v>1350</v>
      </c>
      <c r="D187" s="131" t="s">
        <v>174</v>
      </c>
      <c r="E187" s="132" t="s">
        <v>3132</v>
      </c>
      <c r="F187" s="133" t="s">
        <v>3133</v>
      </c>
      <c r="G187" s="134" t="s">
        <v>460</v>
      </c>
      <c r="H187" s="135">
        <v>1</v>
      </c>
      <c r="I187" s="136"/>
      <c r="J187" s="137">
        <f>ROUND(I187*H187,2)</f>
        <v>0</v>
      </c>
      <c r="K187" s="133" t="s">
        <v>19</v>
      </c>
      <c r="L187" s="33"/>
      <c r="M187" s="138" t="s">
        <v>19</v>
      </c>
      <c r="N187" s="139" t="s">
        <v>46</v>
      </c>
      <c r="P187" s="140">
        <f>O187*H187</f>
        <v>0</v>
      </c>
      <c r="Q187" s="140">
        <v>0</v>
      </c>
      <c r="R187" s="140">
        <f>Q187*H187</f>
        <v>0</v>
      </c>
      <c r="S187" s="140">
        <v>0</v>
      </c>
      <c r="T187" s="140">
        <f>S187*H187</f>
        <v>0</v>
      </c>
      <c r="U187" s="141" t="s">
        <v>19</v>
      </c>
      <c r="AR187" s="142" t="s">
        <v>179</v>
      </c>
      <c r="AT187" s="142" t="s">
        <v>174</v>
      </c>
      <c r="AU187" s="142" t="s">
        <v>82</v>
      </c>
      <c r="AY187" s="18" t="s">
        <v>172</v>
      </c>
      <c r="BE187" s="143">
        <f>IF(N187="základní",J187,0)</f>
        <v>0</v>
      </c>
      <c r="BF187" s="143">
        <f>IF(N187="snížená",J187,0)</f>
        <v>0</v>
      </c>
      <c r="BG187" s="143">
        <f>IF(N187="zákl. přenesená",J187,0)</f>
        <v>0</v>
      </c>
      <c r="BH187" s="143">
        <f>IF(N187="sníž. přenesená",J187,0)</f>
        <v>0</v>
      </c>
      <c r="BI187" s="143">
        <f>IF(N187="nulová",J187,0)</f>
        <v>0</v>
      </c>
      <c r="BJ187" s="18" t="s">
        <v>82</v>
      </c>
      <c r="BK187" s="143">
        <f>ROUND(I187*H187,2)</f>
        <v>0</v>
      </c>
      <c r="BL187" s="18" t="s">
        <v>179</v>
      </c>
      <c r="BM187" s="142" t="s">
        <v>1353</v>
      </c>
    </row>
    <row r="188" spans="2:65" s="1" customFormat="1" ht="21.75" customHeight="1">
      <c r="B188" s="33"/>
      <c r="C188" s="131" t="s">
        <v>540</v>
      </c>
      <c r="D188" s="131" t="s">
        <v>174</v>
      </c>
      <c r="E188" s="132" t="s">
        <v>3134</v>
      </c>
      <c r="F188" s="133" t="s">
        <v>3135</v>
      </c>
      <c r="G188" s="134" t="s">
        <v>2962</v>
      </c>
      <c r="H188" s="135">
        <v>28</v>
      </c>
      <c r="I188" s="136"/>
      <c r="J188" s="137">
        <f>ROUND(I188*H188,2)</f>
        <v>0</v>
      </c>
      <c r="K188" s="133" t="s">
        <v>19</v>
      </c>
      <c r="L188" s="33"/>
      <c r="M188" s="138" t="s">
        <v>19</v>
      </c>
      <c r="N188" s="139" t="s">
        <v>46</v>
      </c>
      <c r="P188" s="140">
        <f>O188*H188</f>
        <v>0</v>
      </c>
      <c r="Q188" s="140">
        <v>0</v>
      </c>
      <c r="R188" s="140">
        <f>Q188*H188</f>
        <v>0</v>
      </c>
      <c r="S188" s="140">
        <v>0</v>
      </c>
      <c r="T188" s="140">
        <f>S188*H188</f>
        <v>0</v>
      </c>
      <c r="U188" s="141" t="s">
        <v>19</v>
      </c>
      <c r="AR188" s="142" t="s">
        <v>179</v>
      </c>
      <c r="AT188" s="142" t="s">
        <v>174</v>
      </c>
      <c r="AU188" s="142" t="s">
        <v>82</v>
      </c>
      <c r="AY188" s="18" t="s">
        <v>172</v>
      </c>
      <c r="BE188" s="143">
        <f>IF(N188="základní",J188,0)</f>
        <v>0</v>
      </c>
      <c r="BF188" s="143">
        <f>IF(N188="snížená",J188,0)</f>
        <v>0</v>
      </c>
      <c r="BG188" s="143">
        <f>IF(N188="zákl. přenesená",J188,0)</f>
        <v>0</v>
      </c>
      <c r="BH188" s="143">
        <f>IF(N188="sníž. přenesená",J188,0)</f>
        <v>0</v>
      </c>
      <c r="BI188" s="143">
        <f>IF(N188="nulová",J188,0)</f>
        <v>0</v>
      </c>
      <c r="BJ188" s="18" t="s">
        <v>82</v>
      </c>
      <c r="BK188" s="143">
        <f>ROUND(I188*H188,2)</f>
        <v>0</v>
      </c>
      <c r="BL188" s="18" t="s">
        <v>179</v>
      </c>
      <c r="BM188" s="142" t="s">
        <v>1357</v>
      </c>
    </row>
    <row r="189" spans="2:65" s="1" customFormat="1" ht="16.5" customHeight="1">
      <c r="B189" s="33"/>
      <c r="C189" s="131" t="s">
        <v>1361</v>
      </c>
      <c r="D189" s="131" t="s">
        <v>174</v>
      </c>
      <c r="E189" s="132" t="s">
        <v>3136</v>
      </c>
      <c r="F189" s="133" t="s">
        <v>3137</v>
      </c>
      <c r="G189" s="134" t="s">
        <v>2962</v>
      </c>
      <c r="H189" s="135">
        <v>29</v>
      </c>
      <c r="I189" s="136"/>
      <c r="J189" s="137">
        <f>ROUND(I189*H189,2)</f>
        <v>0</v>
      </c>
      <c r="K189" s="133" t="s">
        <v>19</v>
      </c>
      <c r="L189" s="33"/>
      <c r="M189" s="138" t="s">
        <v>19</v>
      </c>
      <c r="N189" s="139" t="s">
        <v>46</v>
      </c>
      <c r="P189" s="140">
        <f>O189*H189</f>
        <v>0</v>
      </c>
      <c r="Q189" s="140">
        <v>0</v>
      </c>
      <c r="R189" s="140">
        <f>Q189*H189</f>
        <v>0</v>
      </c>
      <c r="S189" s="140">
        <v>0</v>
      </c>
      <c r="T189" s="140">
        <f>S189*H189</f>
        <v>0</v>
      </c>
      <c r="U189" s="141" t="s">
        <v>19</v>
      </c>
      <c r="AR189" s="142" t="s">
        <v>179</v>
      </c>
      <c r="AT189" s="142" t="s">
        <v>174</v>
      </c>
      <c r="AU189" s="142" t="s">
        <v>82</v>
      </c>
      <c r="AY189" s="18" t="s">
        <v>172</v>
      </c>
      <c r="BE189" s="143">
        <f>IF(N189="základní",J189,0)</f>
        <v>0</v>
      </c>
      <c r="BF189" s="143">
        <f>IF(N189="snížená",J189,0)</f>
        <v>0</v>
      </c>
      <c r="BG189" s="143">
        <f>IF(N189="zákl. přenesená",J189,0)</f>
        <v>0</v>
      </c>
      <c r="BH189" s="143">
        <f>IF(N189="sníž. přenesená",J189,0)</f>
        <v>0</v>
      </c>
      <c r="BI189" s="143">
        <f>IF(N189="nulová",J189,0)</f>
        <v>0</v>
      </c>
      <c r="BJ189" s="18" t="s">
        <v>82</v>
      </c>
      <c r="BK189" s="143">
        <f>ROUND(I189*H189,2)</f>
        <v>0</v>
      </c>
      <c r="BL189" s="18" t="s">
        <v>179</v>
      </c>
      <c r="BM189" s="142" t="s">
        <v>1364</v>
      </c>
    </row>
    <row r="190" spans="2:65" s="1" customFormat="1" ht="16.5" customHeight="1">
      <c r="B190" s="33"/>
      <c r="C190" s="131" t="s">
        <v>545</v>
      </c>
      <c r="D190" s="131" t="s">
        <v>174</v>
      </c>
      <c r="E190" s="132" t="s">
        <v>3138</v>
      </c>
      <c r="F190" s="133" t="s">
        <v>3139</v>
      </c>
      <c r="G190" s="134" t="s">
        <v>2962</v>
      </c>
      <c r="H190" s="135">
        <v>11</v>
      </c>
      <c r="I190" s="136"/>
      <c r="J190" s="137">
        <f>ROUND(I190*H190,2)</f>
        <v>0</v>
      </c>
      <c r="K190" s="133" t="s">
        <v>19</v>
      </c>
      <c r="L190" s="33"/>
      <c r="M190" s="138" t="s">
        <v>19</v>
      </c>
      <c r="N190" s="139" t="s">
        <v>46</v>
      </c>
      <c r="P190" s="140">
        <f>O190*H190</f>
        <v>0</v>
      </c>
      <c r="Q190" s="140">
        <v>0</v>
      </c>
      <c r="R190" s="140">
        <f>Q190*H190</f>
        <v>0</v>
      </c>
      <c r="S190" s="140">
        <v>0</v>
      </c>
      <c r="T190" s="140">
        <f>S190*H190</f>
        <v>0</v>
      </c>
      <c r="U190" s="141" t="s">
        <v>19</v>
      </c>
      <c r="AR190" s="142" t="s">
        <v>179</v>
      </c>
      <c r="AT190" s="142" t="s">
        <v>174</v>
      </c>
      <c r="AU190" s="142" t="s">
        <v>82</v>
      </c>
      <c r="AY190" s="18" t="s">
        <v>172</v>
      </c>
      <c r="BE190" s="143">
        <f>IF(N190="základní",J190,0)</f>
        <v>0</v>
      </c>
      <c r="BF190" s="143">
        <f>IF(N190="snížená",J190,0)</f>
        <v>0</v>
      </c>
      <c r="BG190" s="143">
        <f>IF(N190="zákl. přenesená",J190,0)</f>
        <v>0</v>
      </c>
      <c r="BH190" s="143">
        <f>IF(N190="sníž. přenesená",J190,0)</f>
        <v>0</v>
      </c>
      <c r="BI190" s="143">
        <f>IF(N190="nulová",J190,0)</f>
        <v>0</v>
      </c>
      <c r="BJ190" s="18" t="s">
        <v>82</v>
      </c>
      <c r="BK190" s="143">
        <f>ROUND(I190*H190,2)</f>
        <v>0</v>
      </c>
      <c r="BL190" s="18" t="s">
        <v>179</v>
      </c>
      <c r="BM190" s="142" t="s">
        <v>1368</v>
      </c>
    </row>
    <row r="191" spans="2:65" s="1" customFormat="1" ht="16.5" customHeight="1">
      <c r="B191" s="33"/>
      <c r="C191" s="131" t="s">
        <v>1374</v>
      </c>
      <c r="D191" s="131" t="s">
        <v>174</v>
      </c>
      <c r="E191" s="132" t="s">
        <v>3140</v>
      </c>
      <c r="F191" s="133" t="s">
        <v>3141</v>
      </c>
      <c r="G191" s="134" t="s">
        <v>2962</v>
      </c>
      <c r="H191" s="135">
        <v>35</v>
      </c>
      <c r="I191" s="136"/>
      <c r="J191" s="137">
        <f>ROUND(I191*H191,2)</f>
        <v>0</v>
      </c>
      <c r="K191" s="133" t="s">
        <v>19</v>
      </c>
      <c r="L191" s="33"/>
      <c r="M191" s="138" t="s">
        <v>19</v>
      </c>
      <c r="N191" s="139" t="s">
        <v>46</v>
      </c>
      <c r="P191" s="140">
        <f>O191*H191</f>
        <v>0</v>
      </c>
      <c r="Q191" s="140">
        <v>0</v>
      </c>
      <c r="R191" s="140">
        <f>Q191*H191</f>
        <v>0</v>
      </c>
      <c r="S191" s="140">
        <v>0</v>
      </c>
      <c r="T191" s="140">
        <f>S191*H191</f>
        <v>0</v>
      </c>
      <c r="U191" s="141" t="s">
        <v>19</v>
      </c>
      <c r="AR191" s="142" t="s">
        <v>179</v>
      </c>
      <c r="AT191" s="142" t="s">
        <v>174</v>
      </c>
      <c r="AU191" s="142" t="s">
        <v>82</v>
      </c>
      <c r="AY191" s="18" t="s">
        <v>172</v>
      </c>
      <c r="BE191" s="143">
        <f>IF(N191="základní",J191,0)</f>
        <v>0</v>
      </c>
      <c r="BF191" s="143">
        <f>IF(N191="snížená",J191,0)</f>
        <v>0</v>
      </c>
      <c r="BG191" s="143">
        <f>IF(N191="zákl. přenesená",J191,0)</f>
        <v>0</v>
      </c>
      <c r="BH191" s="143">
        <f>IF(N191="sníž. přenesená",J191,0)</f>
        <v>0</v>
      </c>
      <c r="BI191" s="143">
        <f>IF(N191="nulová",J191,0)</f>
        <v>0</v>
      </c>
      <c r="BJ191" s="18" t="s">
        <v>82</v>
      </c>
      <c r="BK191" s="143">
        <f>ROUND(I191*H191,2)</f>
        <v>0</v>
      </c>
      <c r="BL191" s="18" t="s">
        <v>179</v>
      </c>
      <c r="BM191" s="142" t="s">
        <v>1377</v>
      </c>
    </row>
    <row r="192" spans="2:65" s="1" customFormat="1" ht="16.5" customHeight="1">
      <c r="B192" s="33"/>
      <c r="C192" s="131" t="s">
        <v>551</v>
      </c>
      <c r="D192" s="131" t="s">
        <v>174</v>
      </c>
      <c r="E192" s="132" t="s">
        <v>3142</v>
      </c>
      <c r="F192" s="133" t="s">
        <v>3143</v>
      </c>
      <c r="G192" s="134" t="s">
        <v>2962</v>
      </c>
      <c r="H192" s="135">
        <v>47</v>
      </c>
      <c r="I192" s="136"/>
      <c r="J192" s="137">
        <f>ROUND(I192*H192,2)</f>
        <v>0</v>
      </c>
      <c r="K192" s="133" t="s">
        <v>19</v>
      </c>
      <c r="L192" s="33"/>
      <c r="M192" s="138" t="s">
        <v>19</v>
      </c>
      <c r="N192" s="139" t="s">
        <v>46</v>
      </c>
      <c r="P192" s="140">
        <f>O192*H192</f>
        <v>0</v>
      </c>
      <c r="Q192" s="140">
        <v>0</v>
      </c>
      <c r="R192" s="140">
        <f>Q192*H192</f>
        <v>0</v>
      </c>
      <c r="S192" s="140">
        <v>0</v>
      </c>
      <c r="T192" s="140">
        <f>S192*H192</f>
        <v>0</v>
      </c>
      <c r="U192" s="141" t="s">
        <v>19</v>
      </c>
      <c r="AR192" s="142" t="s">
        <v>179</v>
      </c>
      <c r="AT192" s="142" t="s">
        <v>174</v>
      </c>
      <c r="AU192" s="142" t="s">
        <v>82</v>
      </c>
      <c r="AY192" s="18" t="s">
        <v>172</v>
      </c>
      <c r="BE192" s="143">
        <f>IF(N192="základní",J192,0)</f>
        <v>0</v>
      </c>
      <c r="BF192" s="143">
        <f>IF(N192="snížená",J192,0)</f>
        <v>0</v>
      </c>
      <c r="BG192" s="143">
        <f>IF(N192="zákl. přenesená",J192,0)</f>
        <v>0</v>
      </c>
      <c r="BH192" s="143">
        <f>IF(N192="sníž. přenesená",J192,0)</f>
        <v>0</v>
      </c>
      <c r="BI192" s="143">
        <f>IF(N192="nulová",J192,0)</f>
        <v>0</v>
      </c>
      <c r="BJ192" s="18" t="s">
        <v>82</v>
      </c>
      <c r="BK192" s="143">
        <f>ROUND(I192*H192,2)</f>
        <v>0</v>
      </c>
      <c r="BL192" s="18" t="s">
        <v>179</v>
      </c>
      <c r="BM192" s="142" t="s">
        <v>1383</v>
      </c>
    </row>
    <row r="193" spans="2:65" s="1" customFormat="1" ht="16.5" customHeight="1">
      <c r="B193" s="33"/>
      <c r="C193" s="131" t="s">
        <v>1386</v>
      </c>
      <c r="D193" s="131" t="s">
        <v>174</v>
      </c>
      <c r="E193" s="132" t="s">
        <v>3144</v>
      </c>
      <c r="F193" s="133" t="s">
        <v>3145</v>
      </c>
      <c r="G193" s="134" t="s">
        <v>2962</v>
      </c>
      <c r="H193" s="135">
        <v>2</v>
      </c>
      <c r="I193" s="136"/>
      <c r="J193" s="137">
        <f>ROUND(I193*H193,2)</f>
        <v>0</v>
      </c>
      <c r="K193" s="133" t="s">
        <v>19</v>
      </c>
      <c r="L193" s="33"/>
      <c r="M193" s="138" t="s">
        <v>19</v>
      </c>
      <c r="N193" s="139" t="s">
        <v>46</v>
      </c>
      <c r="P193" s="140">
        <f>O193*H193</f>
        <v>0</v>
      </c>
      <c r="Q193" s="140">
        <v>0</v>
      </c>
      <c r="R193" s="140">
        <f>Q193*H193</f>
        <v>0</v>
      </c>
      <c r="S193" s="140">
        <v>0</v>
      </c>
      <c r="T193" s="140">
        <f>S193*H193</f>
        <v>0</v>
      </c>
      <c r="U193" s="141" t="s">
        <v>19</v>
      </c>
      <c r="AR193" s="142" t="s">
        <v>179</v>
      </c>
      <c r="AT193" s="142" t="s">
        <v>174</v>
      </c>
      <c r="AU193" s="142" t="s">
        <v>82</v>
      </c>
      <c r="AY193" s="18" t="s">
        <v>172</v>
      </c>
      <c r="BE193" s="143">
        <f>IF(N193="základní",J193,0)</f>
        <v>0</v>
      </c>
      <c r="BF193" s="143">
        <f>IF(N193="snížená",J193,0)</f>
        <v>0</v>
      </c>
      <c r="BG193" s="143">
        <f>IF(N193="zákl. přenesená",J193,0)</f>
        <v>0</v>
      </c>
      <c r="BH193" s="143">
        <f>IF(N193="sníž. přenesená",J193,0)</f>
        <v>0</v>
      </c>
      <c r="BI193" s="143">
        <f>IF(N193="nulová",J193,0)</f>
        <v>0</v>
      </c>
      <c r="BJ193" s="18" t="s">
        <v>82</v>
      </c>
      <c r="BK193" s="143">
        <f>ROUND(I193*H193,2)</f>
        <v>0</v>
      </c>
      <c r="BL193" s="18" t="s">
        <v>179</v>
      </c>
      <c r="BM193" s="142" t="s">
        <v>1389</v>
      </c>
    </row>
    <row r="194" spans="2:65" s="11" customFormat="1" ht="25.9" customHeight="1">
      <c r="B194" s="119"/>
      <c r="D194" s="120" t="s">
        <v>74</v>
      </c>
      <c r="E194" s="121" t="s">
        <v>3146</v>
      </c>
      <c r="F194" s="121" t="s">
        <v>3147</v>
      </c>
      <c r="I194" s="122"/>
      <c r="J194" s="123">
        <f>BK194</f>
        <v>0</v>
      </c>
      <c r="L194" s="119"/>
      <c r="M194" s="124"/>
      <c r="P194" s="125">
        <f>SUM(P195:P197)</f>
        <v>0</v>
      </c>
      <c r="R194" s="125">
        <f>SUM(R195:R197)</f>
        <v>0</v>
      </c>
      <c r="T194" s="125">
        <f>SUM(T195:T197)</f>
        <v>0</v>
      </c>
      <c r="U194" s="126"/>
      <c r="AR194" s="120" t="s">
        <v>82</v>
      </c>
      <c r="AT194" s="127" t="s">
        <v>74</v>
      </c>
      <c r="AU194" s="127" t="s">
        <v>75</v>
      </c>
      <c r="AY194" s="120" t="s">
        <v>172</v>
      </c>
      <c r="BK194" s="128">
        <f>SUM(BK195:BK197)</f>
        <v>0</v>
      </c>
    </row>
    <row r="195" spans="2:65" s="1" customFormat="1" ht="16.5" customHeight="1">
      <c r="B195" s="33"/>
      <c r="C195" s="131" t="s">
        <v>556</v>
      </c>
      <c r="D195" s="131" t="s">
        <v>174</v>
      </c>
      <c r="E195" s="132" t="s">
        <v>3148</v>
      </c>
      <c r="F195" s="133" t="s">
        <v>3149</v>
      </c>
      <c r="G195" s="134" t="s">
        <v>337</v>
      </c>
      <c r="H195" s="135">
        <v>760</v>
      </c>
      <c r="I195" s="136"/>
      <c r="J195" s="137">
        <f>ROUND(I195*H195,2)</f>
        <v>0</v>
      </c>
      <c r="K195" s="133" t="s">
        <v>19</v>
      </c>
      <c r="L195" s="33"/>
      <c r="M195" s="138" t="s">
        <v>19</v>
      </c>
      <c r="N195" s="139" t="s">
        <v>46</v>
      </c>
      <c r="P195" s="140">
        <f>O195*H195</f>
        <v>0</v>
      </c>
      <c r="Q195" s="140">
        <v>0</v>
      </c>
      <c r="R195" s="140">
        <f>Q195*H195</f>
        <v>0</v>
      </c>
      <c r="S195" s="140">
        <v>0</v>
      </c>
      <c r="T195" s="140">
        <f>S195*H195</f>
        <v>0</v>
      </c>
      <c r="U195" s="141" t="s">
        <v>19</v>
      </c>
      <c r="AR195" s="142" t="s">
        <v>179</v>
      </c>
      <c r="AT195" s="142" t="s">
        <v>174</v>
      </c>
      <c r="AU195" s="142" t="s">
        <v>82</v>
      </c>
      <c r="AY195" s="18" t="s">
        <v>172</v>
      </c>
      <c r="BE195" s="143">
        <f>IF(N195="základní",J195,0)</f>
        <v>0</v>
      </c>
      <c r="BF195" s="143">
        <f>IF(N195="snížená",J195,0)</f>
        <v>0</v>
      </c>
      <c r="BG195" s="143">
        <f>IF(N195="zákl. přenesená",J195,0)</f>
        <v>0</v>
      </c>
      <c r="BH195" s="143">
        <f>IF(N195="sníž. přenesená",J195,0)</f>
        <v>0</v>
      </c>
      <c r="BI195" s="143">
        <f>IF(N195="nulová",J195,0)</f>
        <v>0</v>
      </c>
      <c r="BJ195" s="18" t="s">
        <v>82</v>
      </c>
      <c r="BK195" s="143">
        <f>ROUND(I195*H195,2)</f>
        <v>0</v>
      </c>
      <c r="BL195" s="18" t="s">
        <v>179</v>
      </c>
      <c r="BM195" s="142" t="s">
        <v>1394</v>
      </c>
    </row>
    <row r="196" spans="2:65" s="1" customFormat="1" ht="16.5" customHeight="1">
      <c r="B196" s="33"/>
      <c r="C196" s="131" t="s">
        <v>1397</v>
      </c>
      <c r="D196" s="131" t="s">
        <v>174</v>
      </c>
      <c r="E196" s="132" t="s">
        <v>3150</v>
      </c>
      <c r="F196" s="133" t="s">
        <v>3151</v>
      </c>
      <c r="G196" s="134" t="s">
        <v>337</v>
      </c>
      <c r="H196" s="135">
        <v>760</v>
      </c>
      <c r="I196" s="136"/>
      <c r="J196" s="137">
        <f>ROUND(I196*H196,2)</f>
        <v>0</v>
      </c>
      <c r="K196" s="133" t="s">
        <v>19</v>
      </c>
      <c r="L196" s="33"/>
      <c r="M196" s="138" t="s">
        <v>19</v>
      </c>
      <c r="N196" s="139" t="s">
        <v>46</v>
      </c>
      <c r="P196" s="140">
        <f>O196*H196</f>
        <v>0</v>
      </c>
      <c r="Q196" s="140">
        <v>0</v>
      </c>
      <c r="R196" s="140">
        <f>Q196*H196</f>
        <v>0</v>
      </c>
      <c r="S196" s="140">
        <v>0</v>
      </c>
      <c r="T196" s="140">
        <f>S196*H196</f>
        <v>0</v>
      </c>
      <c r="U196" s="141" t="s">
        <v>19</v>
      </c>
      <c r="AR196" s="142" t="s">
        <v>179</v>
      </c>
      <c r="AT196" s="142" t="s">
        <v>174</v>
      </c>
      <c r="AU196" s="142" t="s">
        <v>82</v>
      </c>
      <c r="AY196" s="18" t="s">
        <v>172</v>
      </c>
      <c r="BE196" s="143">
        <f>IF(N196="základní",J196,0)</f>
        <v>0</v>
      </c>
      <c r="BF196" s="143">
        <f>IF(N196="snížená",J196,0)</f>
        <v>0</v>
      </c>
      <c r="BG196" s="143">
        <f>IF(N196="zákl. přenesená",J196,0)</f>
        <v>0</v>
      </c>
      <c r="BH196" s="143">
        <f>IF(N196="sníž. přenesená",J196,0)</f>
        <v>0</v>
      </c>
      <c r="BI196" s="143">
        <f>IF(N196="nulová",J196,0)</f>
        <v>0</v>
      </c>
      <c r="BJ196" s="18" t="s">
        <v>82</v>
      </c>
      <c r="BK196" s="143">
        <f>ROUND(I196*H196,2)</f>
        <v>0</v>
      </c>
      <c r="BL196" s="18" t="s">
        <v>179</v>
      </c>
      <c r="BM196" s="142" t="s">
        <v>1400</v>
      </c>
    </row>
    <row r="197" spans="2:65" s="1" customFormat="1" ht="16.5" customHeight="1">
      <c r="B197" s="33"/>
      <c r="C197" s="131" t="s">
        <v>560</v>
      </c>
      <c r="D197" s="131" t="s">
        <v>174</v>
      </c>
      <c r="E197" s="132" t="s">
        <v>3152</v>
      </c>
      <c r="F197" s="133" t="s">
        <v>3153</v>
      </c>
      <c r="G197" s="134" t="s">
        <v>337</v>
      </c>
      <c r="H197" s="135">
        <v>683</v>
      </c>
      <c r="I197" s="136"/>
      <c r="J197" s="137">
        <f>ROUND(I197*H197,2)</f>
        <v>0</v>
      </c>
      <c r="K197" s="133" t="s">
        <v>19</v>
      </c>
      <c r="L197" s="33"/>
      <c r="M197" s="138" t="s">
        <v>19</v>
      </c>
      <c r="N197" s="139" t="s">
        <v>46</v>
      </c>
      <c r="P197" s="140">
        <f>O197*H197</f>
        <v>0</v>
      </c>
      <c r="Q197" s="140">
        <v>0</v>
      </c>
      <c r="R197" s="140">
        <f>Q197*H197</f>
        <v>0</v>
      </c>
      <c r="S197" s="140">
        <v>0</v>
      </c>
      <c r="T197" s="140">
        <f>S197*H197</f>
        <v>0</v>
      </c>
      <c r="U197" s="141" t="s">
        <v>19</v>
      </c>
      <c r="AR197" s="142" t="s">
        <v>179</v>
      </c>
      <c r="AT197" s="142" t="s">
        <v>174</v>
      </c>
      <c r="AU197" s="142" t="s">
        <v>82</v>
      </c>
      <c r="AY197" s="18" t="s">
        <v>172</v>
      </c>
      <c r="BE197" s="143">
        <f>IF(N197="základní",J197,0)</f>
        <v>0</v>
      </c>
      <c r="BF197" s="143">
        <f>IF(N197="snížená",J197,0)</f>
        <v>0</v>
      </c>
      <c r="BG197" s="143">
        <f>IF(N197="zákl. přenesená",J197,0)</f>
        <v>0</v>
      </c>
      <c r="BH197" s="143">
        <f>IF(N197="sníž. přenesená",J197,0)</f>
        <v>0</v>
      </c>
      <c r="BI197" s="143">
        <f>IF(N197="nulová",J197,0)</f>
        <v>0</v>
      </c>
      <c r="BJ197" s="18" t="s">
        <v>82</v>
      </c>
      <c r="BK197" s="143">
        <f>ROUND(I197*H197,2)</f>
        <v>0</v>
      </c>
      <c r="BL197" s="18" t="s">
        <v>179</v>
      </c>
      <c r="BM197" s="142" t="s">
        <v>1423</v>
      </c>
    </row>
    <row r="198" spans="2:65" s="11" customFormat="1" ht="25.9" customHeight="1">
      <c r="B198" s="119"/>
      <c r="D198" s="120" t="s">
        <v>74</v>
      </c>
      <c r="E198" s="121" t="s">
        <v>170</v>
      </c>
      <c r="F198" s="121" t="s">
        <v>171</v>
      </c>
      <c r="I198" s="122"/>
      <c r="J198" s="123">
        <f>BK198</f>
        <v>0</v>
      </c>
      <c r="L198" s="119"/>
      <c r="M198" s="124"/>
      <c r="P198" s="125">
        <f>P199</f>
        <v>0</v>
      </c>
      <c r="R198" s="125">
        <f>R199</f>
        <v>0</v>
      </c>
      <c r="T198" s="125">
        <f>T199</f>
        <v>0</v>
      </c>
      <c r="U198" s="126"/>
      <c r="AR198" s="120" t="s">
        <v>82</v>
      </c>
      <c r="AT198" s="127" t="s">
        <v>74</v>
      </c>
      <c r="AU198" s="127" t="s">
        <v>75</v>
      </c>
      <c r="AY198" s="120" t="s">
        <v>172</v>
      </c>
      <c r="BK198" s="128">
        <f>BK199</f>
        <v>0</v>
      </c>
    </row>
    <row r="199" spans="2:65" s="11" customFormat="1" ht="22.9" customHeight="1">
      <c r="B199" s="119"/>
      <c r="D199" s="120" t="s">
        <v>74</v>
      </c>
      <c r="E199" s="129" t="s">
        <v>531</v>
      </c>
      <c r="F199" s="129" t="s">
        <v>532</v>
      </c>
      <c r="I199" s="122"/>
      <c r="J199" s="130">
        <f>BK199</f>
        <v>0</v>
      </c>
      <c r="L199" s="119"/>
      <c r="M199" s="124"/>
      <c r="P199" s="125">
        <f>SUM(P200:P209)</f>
        <v>0</v>
      </c>
      <c r="R199" s="125">
        <f>SUM(R200:R209)</f>
        <v>0</v>
      </c>
      <c r="T199" s="125">
        <f>SUM(T200:T209)</f>
        <v>0</v>
      </c>
      <c r="U199" s="126"/>
      <c r="AR199" s="120" t="s">
        <v>82</v>
      </c>
      <c r="AT199" s="127" t="s">
        <v>74</v>
      </c>
      <c r="AU199" s="127" t="s">
        <v>82</v>
      </c>
      <c r="AY199" s="120" t="s">
        <v>172</v>
      </c>
      <c r="BK199" s="128">
        <f>SUM(BK200:BK209)</f>
        <v>0</v>
      </c>
    </row>
    <row r="200" spans="2:65" s="1" customFormat="1" ht="24.2" customHeight="1">
      <c r="B200" s="33"/>
      <c r="C200" s="131" t="s">
        <v>1430</v>
      </c>
      <c r="D200" s="131" t="s">
        <v>174</v>
      </c>
      <c r="E200" s="132" t="s">
        <v>534</v>
      </c>
      <c r="F200" s="133" t="s">
        <v>535</v>
      </c>
      <c r="G200" s="134" t="s">
        <v>225</v>
      </c>
      <c r="H200" s="135">
        <v>11.78</v>
      </c>
      <c r="I200" s="136"/>
      <c r="J200" s="137">
        <f>ROUND(I200*H200,2)</f>
        <v>0</v>
      </c>
      <c r="K200" s="133" t="s">
        <v>178</v>
      </c>
      <c r="L200" s="33"/>
      <c r="M200" s="138" t="s">
        <v>19</v>
      </c>
      <c r="N200" s="139" t="s">
        <v>46</v>
      </c>
      <c r="P200" s="140">
        <f>O200*H200</f>
        <v>0</v>
      </c>
      <c r="Q200" s="140">
        <v>0</v>
      </c>
      <c r="R200" s="140">
        <f>Q200*H200</f>
        <v>0</v>
      </c>
      <c r="S200" s="140">
        <v>0</v>
      </c>
      <c r="T200" s="140">
        <f>S200*H200</f>
        <v>0</v>
      </c>
      <c r="U200" s="141" t="s">
        <v>19</v>
      </c>
      <c r="AR200" s="142" t="s">
        <v>179</v>
      </c>
      <c r="AT200" s="142" t="s">
        <v>174</v>
      </c>
      <c r="AU200" s="142" t="s">
        <v>84</v>
      </c>
      <c r="AY200" s="18" t="s">
        <v>172</v>
      </c>
      <c r="BE200" s="143">
        <f>IF(N200="základní",J200,0)</f>
        <v>0</v>
      </c>
      <c r="BF200" s="143">
        <f>IF(N200="snížená",J200,0)</f>
        <v>0</v>
      </c>
      <c r="BG200" s="143">
        <f>IF(N200="zákl. přenesená",J200,0)</f>
        <v>0</v>
      </c>
      <c r="BH200" s="143">
        <f>IF(N200="sníž. přenesená",J200,0)</f>
        <v>0</v>
      </c>
      <c r="BI200" s="143">
        <f>IF(N200="nulová",J200,0)</f>
        <v>0</v>
      </c>
      <c r="BJ200" s="18" t="s">
        <v>82</v>
      </c>
      <c r="BK200" s="143">
        <f>ROUND(I200*H200,2)</f>
        <v>0</v>
      </c>
      <c r="BL200" s="18" t="s">
        <v>179</v>
      </c>
      <c r="BM200" s="142" t="s">
        <v>3154</v>
      </c>
    </row>
    <row r="201" spans="2:65" s="1" customFormat="1">
      <c r="B201" s="33"/>
      <c r="D201" s="144" t="s">
        <v>180</v>
      </c>
      <c r="F201" s="145" t="s">
        <v>537</v>
      </c>
      <c r="I201" s="146"/>
      <c r="L201" s="33"/>
      <c r="M201" s="147"/>
      <c r="U201" s="54"/>
      <c r="AT201" s="18" t="s">
        <v>180</v>
      </c>
      <c r="AU201" s="18" t="s">
        <v>84</v>
      </c>
    </row>
    <row r="202" spans="2:65" s="1" customFormat="1" ht="21.75" customHeight="1">
      <c r="B202" s="33"/>
      <c r="C202" s="131" t="s">
        <v>565</v>
      </c>
      <c r="D202" s="131" t="s">
        <v>174</v>
      </c>
      <c r="E202" s="132" t="s">
        <v>538</v>
      </c>
      <c r="F202" s="133" t="s">
        <v>539</v>
      </c>
      <c r="G202" s="134" t="s">
        <v>225</v>
      </c>
      <c r="H202" s="135">
        <v>11.78</v>
      </c>
      <c r="I202" s="136"/>
      <c r="J202" s="137">
        <f>ROUND(I202*H202,2)</f>
        <v>0</v>
      </c>
      <c r="K202" s="133" t="s">
        <v>178</v>
      </c>
      <c r="L202" s="33"/>
      <c r="M202" s="138" t="s">
        <v>19</v>
      </c>
      <c r="N202" s="139" t="s">
        <v>46</v>
      </c>
      <c r="P202" s="140">
        <f>O202*H202</f>
        <v>0</v>
      </c>
      <c r="Q202" s="140">
        <v>0</v>
      </c>
      <c r="R202" s="140">
        <f>Q202*H202</f>
        <v>0</v>
      </c>
      <c r="S202" s="140">
        <v>0</v>
      </c>
      <c r="T202" s="140">
        <f>S202*H202</f>
        <v>0</v>
      </c>
      <c r="U202" s="141" t="s">
        <v>19</v>
      </c>
      <c r="AR202" s="142" t="s">
        <v>179</v>
      </c>
      <c r="AT202" s="142" t="s">
        <v>174</v>
      </c>
      <c r="AU202" s="142" t="s">
        <v>84</v>
      </c>
      <c r="AY202" s="18" t="s">
        <v>172</v>
      </c>
      <c r="BE202" s="143">
        <f>IF(N202="základní",J202,0)</f>
        <v>0</v>
      </c>
      <c r="BF202" s="143">
        <f>IF(N202="snížená",J202,0)</f>
        <v>0</v>
      </c>
      <c r="BG202" s="143">
        <f>IF(N202="zákl. přenesená",J202,0)</f>
        <v>0</v>
      </c>
      <c r="BH202" s="143">
        <f>IF(N202="sníž. přenesená",J202,0)</f>
        <v>0</v>
      </c>
      <c r="BI202" s="143">
        <f>IF(N202="nulová",J202,0)</f>
        <v>0</v>
      </c>
      <c r="BJ202" s="18" t="s">
        <v>82</v>
      </c>
      <c r="BK202" s="143">
        <f>ROUND(I202*H202,2)</f>
        <v>0</v>
      </c>
      <c r="BL202" s="18" t="s">
        <v>179</v>
      </c>
      <c r="BM202" s="142" t="s">
        <v>3155</v>
      </c>
    </row>
    <row r="203" spans="2:65" s="1" customFormat="1">
      <c r="B203" s="33"/>
      <c r="D203" s="144" t="s">
        <v>180</v>
      </c>
      <c r="F203" s="145" t="s">
        <v>541</v>
      </c>
      <c r="I203" s="146"/>
      <c r="L203" s="33"/>
      <c r="M203" s="147"/>
      <c r="U203" s="54"/>
      <c r="AT203" s="18" t="s">
        <v>180</v>
      </c>
      <c r="AU203" s="18" t="s">
        <v>84</v>
      </c>
    </row>
    <row r="204" spans="2:65" s="1" customFormat="1" ht="24.2" customHeight="1">
      <c r="B204" s="33"/>
      <c r="C204" s="131" t="s">
        <v>1461</v>
      </c>
      <c r="D204" s="131" t="s">
        <v>174</v>
      </c>
      <c r="E204" s="132" t="s">
        <v>543</v>
      </c>
      <c r="F204" s="133" t="s">
        <v>544</v>
      </c>
      <c r="G204" s="134" t="s">
        <v>225</v>
      </c>
      <c r="H204" s="135">
        <v>58.9</v>
      </c>
      <c r="I204" s="136"/>
      <c r="J204" s="137">
        <f>ROUND(I204*H204,2)</f>
        <v>0</v>
      </c>
      <c r="K204" s="133" t="s">
        <v>178</v>
      </c>
      <c r="L204" s="33"/>
      <c r="M204" s="138" t="s">
        <v>19</v>
      </c>
      <c r="N204" s="139" t="s">
        <v>46</v>
      </c>
      <c r="P204" s="140">
        <f>O204*H204</f>
        <v>0</v>
      </c>
      <c r="Q204" s="140">
        <v>0</v>
      </c>
      <c r="R204" s="140">
        <f>Q204*H204</f>
        <v>0</v>
      </c>
      <c r="S204" s="140">
        <v>0</v>
      </c>
      <c r="T204" s="140">
        <f>S204*H204</f>
        <v>0</v>
      </c>
      <c r="U204" s="141" t="s">
        <v>19</v>
      </c>
      <c r="AR204" s="142" t="s">
        <v>179</v>
      </c>
      <c r="AT204" s="142" t="s">
        <v>174</v>
      </c>
      <c r="AU204" s="142" t="s">
        <v>84</v>
      </c>
      <c r="AY204" s="18" t="s">
        <v>172</v>
      </c>
      <c r="BE204" s="143">
        <f>IF(N204="základní",J204,0)</f>
        <v>0</v>
      </c>
      <c r="BF204" s="143">
        <f>IF(N204="snížená",J204,0)</f>
        <v>0</v>
      </c>
      <c r="BG204" s="143">
        <f>IF(N204="zákl. přenesená",J204,0)</f>
        <v>0</v>
      </c>
      <c r="BH204" s="143">
        <f>IF(N204="sníž. přenesená",J204,0)</f>
        <v>0</v>
      </c>
      <c r="BI204" s="143">
        <f>IF(N204="nulová",J204,0)</f>
        <v>0</v>
      </c>
      <c r="BJ204" s="18" t="s">
        <v>82</v>
      </c>
      <c r="BK204" s="143">
        <f>ROUND(I204*H204,2)</f>
        <v>0</v>
      </c>
      <c r="BL204" s="18" t="s">
        <v>179</v>
      </c>
      <c r="BM204" s="142" t="s">
        <v>3156</v>
      </c>
    </row>
    <row r="205" spans="2:65" s="1" customFormat="1">
      <c r="B205" s="33"/>
      <c r="D205" s="144" t="s">
        <v>180</v>
      </c>
      <c r="F205" s="145" t="s">
        <v>546</v>
      </c>
      <c r="I205" s="146"/>
      <c r="L205" s="33"/>
      <c r="M205" s="147"/>
      <c r="U205" s="54"/>
      <c r="AT205" s="18" t="s">
        <v>180</v>
      </c>
      <c r="AU205" s="18" t="s">
        <v>84</v>
      </c>
    </row>
    <row r="206" spans="2:65" s="13" customFormat="1">
      <c r="B206" s="155"/>
      <c r="D206" s="149" t="s">
        <v>182</v>
      </c>
      <c r="E206" s="156" t="s">
        <v>19</v>
      </c>
      <c r="F206" s="157" t="s">
        <v>3157</v>
      </c>
      <c r="H206" s="158">
        <v>58.9</v>
      </c>
      <c r="I206" s="159"/>
      <c r="L206" s="155"/>
      <c r="M206" s="160"/>
      <c r="U206" s="161"/>
      <c r="AT206" s="156" t="s">
        <v>182</v>
      </c>
      <c r="AU206" s="156" t="s">
        <v>84</v>
      </c>
      <c r="AV206" s="13" t="s">
        <v>84</v>
      </c>
      <c r="AW206" s="13" t="s">
        <v>37</v>
      </c>
      <c r="AX206" s="13" t="s">
        <v>75</v>
      </c>
      <c r="AY206" s="156" t="s">
        <v>172</v>
      </c>
    </row>
    <row r="207" spans="2:65" s="14" customFormat="1">
      <c r="B207" s="162"/>
      <c r="D207" s="149" t="s">
        <v>182</v>
      </c>
      <c r="E207" s="163" t="s">
        <v>19</v>
      </c>
      <c r="F207" s="164" t="s">
        <v>185</v>
      </c>
      <c r="H207" s="165">
        <v>58.9</v>
      </c>
      <c r="I207" s="166"/>
      <c r="L207" s="162"/>
      <c r="M207" s="167"/>
      <c r="U207" s="168"/>
      <c r="AT207" s="163" t="s">
        <v>182</v>
      </c>
      <c r="AU207" s="163" t="s">
        <v>84</v>
      </c>
      <c r="AV207" s="14" t="s">
        <v>179</v>
      </c>
      <c r="AW207" s="14" t="s">
        <v>37</v>
      </c>
      <c r="AX207" s="14" t="s">
        <v>82</v>
      </c>
      <c r="AY207" s="163" t="s">
        <v>172</v>
      </c>
    </row>
    <row r="208" spans="2:65" s="1" customFormat="1" ht="24.2" customHeight="1">
      <c r="B208" s="33"/>
      <c r="C208" s="131" t="s">
        <v>569</v>
      </c>
      <c r="D208" s="131" t="s">
        <v>174</v>
      </c>
      <c r="E208" s="132" t="s">
        <v>567</v>
      </c>
      <c r="F208" s="133" t="s">
        <v>568</v>
      </c>
      <c r="G208" s="134" t="s">
        <v>225</v>
      </c>
      <c r="H208" s="135">
        <v>11.78</v>
      </c>
      <c r="I208" s="136"/>
      <c r="J208" s="137">
        <f>ROUND(I208*H208,2)</f>
        <v>0</v>
      </c>
      <c r="K208" s="133" t="s">
        <v>178</v>
      </c>
      <c r="L208" s="33"/>
      <c r="M208" s="138" t="s">
        <v>19</v>
      </c>
      <c r="N208" s="139" t="s">
        <v>46</v>
      </c>
      <c r="P208" s="140">
        <f>O208*H208</f>
        <v>0</v>
      </c>
      <c r="Q208" s="140">
        <v>0</v>
      </c>
      <c r="R208" s="140">
        <f>Q208*H208</f>
        <v>0</v>
      </c>
      <c r="S208" s="140">
        <v>0</v>
      </c>
      <c r="T208" s="140">
        <f>S208*H208</f>
        <v>0</v>
      </c>
      <c r="U208" s="141" t="s">
        <v>19</v>
      </c>
      <c r="AR208" s="142" t="s">
        <v>179</v>
      </c>
      <c r="AT208" s="142" t="s">
        <v>174</v>
      </c>
      <c r="AU208" s="142" t="s">
        <v>84</v>
      </c>
      <c r="AY208" s="18" t="s">
        <v>172</v>
      </c>
      <c r="BE208" s="143">
        <f>IF(N208="základní",J208,0)</f>
        <v>0</v>
      </c>
      <c r="BF208" s="143">
        <f>IF(N208="snížená",J208,0)</f>
        <v>0</v>
      </c>
      <c r="BG208" s="143">
        <f>IF(N208="zákl. přenesená",J208,0)</f>
        <v>0</v>
      </c>
      <c r="BH208" s="143">
        <f>IF(N208="sníž. přenesená",J208,0)</f>
        <v>0</v>
      </c>
      <c r="BI208" s="143">
        <f>IF(N208="nulová",J208,0)</f>
        <v>0</v>
      </c>
      <c r="BJ208" s="18" t="s">
        <v>82</v>
      </c>
      <c r="BK208" s="143">
        <f>ROUND(I208*H208,2)</f>
        <v>0</v>
      </c>
      <c r="BL208" s="18" t="s">
        <v>179</v>
      </c>
      <c r="BM208" s="142" t="s">
        <v>3158</v>
      </c>
    </row>
    <row r="209" spans="2:47" s="1" customFormat="1">
      <c r="B209" s="33"/>
      <c r="D209" s="144" t="s">
        <v>180</v>
      </c>
      <c r="F209" s="145" t="s">
        <v>570</v>
      </c>
      <c r="I209" s="146"/>
      <c r="L209" s="33"/>
      <c r="M209" s="190"/>
      <c r="N209" s="191"/>
      <c r="O209" s="191"/>
      <c r="P209" s="191"/>
      <c r="Q209" s="191"/>
      <c r="R209" s="191"/>
      <c r="S209" s="191"/>
      <c r="T209" s="191"/>
      <c r="U209" s="192"/>
      <c r="AT209" s="18" t="s">
        <v>180</v>
      </c>
      <c r="AU209" s="18" t="s">
        <v>84</v>
      </c>
    </row>
    <row r="210" spans="2:47" s="1" customFormat="1" ht="6.95" customHeight="1">
      <c r="B210" s="42"/>
      <c r="C210" s="43"/>
      <c r="D210" s="43"/>
      <c r="E210" s="43"/>
      <c r="F210" s="43"/>
      <c r="G210" s="43"/>
      <c r="H210" s="43"/>
      <c r="I210" s="43"/>
      <c r="J210" s="43"/>
      <c r="K210" s="43"/>
      <c r="L210" s="33"/>
    </row>
  </sheetData>
  <sheetProtection algorithmName="SHA-512" hashValue="Kh+L+lG5G0sk/0xqeInLYhCrlKUet/BHZYrF+DF7QCWWjRXIw9BK8Z3+hls3K310+jt480eCQ5viwDUaPxLCpA==" saltValue="GZZOfkXniiPSAdJiT+DKremnQ0AtKagP6QZXQhmoupSnFFfmAgOMy7pKLzYZvseA+HRnAUpvwKMUd1GPhOAYpQ==" spinCount="100000" sheet="1" objects="1" scenarios="1" formatColumns="0" formatRows="0" autoFilter="0"/>
  <autoFilter ref="C96:K209" xr:uid="{00000000-0009-0000-0000-00000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201" r:id="rId1" xr:uid="{00000000-0004-0000-0300-000000000000}"/>
    <hyperlink ref="F203" r:id="rId2" xr:uid="{00000000-0004-0000-0300-000001000000}"/>
    <hyperlink ref="F205" r:id="rId3" xr:uid="{00000000-0004-0000-0300-000002000000}"/>
    <hyperlink ref="F209" r:id="rId4" xr:uid="{00000000-0004-0000-03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102</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c r="B8" s="21"/>
      <c r="D8" s="28" t="s">
        <v>130</v>
      </c>
      <c r="L8" s="21"/>
    </row>
    <row r="9" spans="2:46" ht="16.5" customHeight="1">
      <c r="B9" s="21"/>
      <c r="E9" s="287" t="s">
        <v>131</v>
      </c>
      <c r="F9" s="299"/>
      <c r="G9" s="299"/>
      <c r="H9" s="299"/>
      <c r="L9" s="21"/>
    </row>
    <row r="10" spans="2:46" ht="12" customHeight="1">
      <c r="B10" s="21"/>
      <c r="D10" s="28" t="s">
        <v>132</v>
      </c>
      <c r="L10" s="21"/>
    </row>
    <row r="11" spans="2:46" s="1" customFormat="1" ht="16.5" customHeight="1">
      <c r="B11" s="33"/>
      <c r="E11" s="285" t="s">
        <v>2949</v>
      </c>
      <c r="F11" s="289"/>
      <c r="G11" s="289"/>
      <c r="H11" s="289"/>
      <c r="L11" s="33"/>
    </row>
    <row r="12" spans="2:46" s="1" customFormat="1" ht="12" customHeight="1">
      <c r="B12" s="33"/>
      <c r="D12" s="28" t="s">
        <v>134</v>
      </c>
      <c r="L12" s="33"/>
    </row>
    <row r="13" spans="2:46" s="1" customFormat="1" ht="16.5" customHeight="1">
      <c r="B13" s="33"/>
      <c r="E13" s="251" t="s">
        <v>3159</v>
      </c>
      <c r="F13" s="289"/>
      <c r="G13" s="289"/>
      <c r="H13" s="289"/>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290" t="str">
        <f>'Rekapitulace stavby'!E14</f>
        <v>Vyplň údaj</v>
      </c>
      <c r="F22" s="257"/>
      <c r="G22" s="257"/>
      <c r="H22" s="25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61" t="s">
        <v>19</v>
      </c>
      <c r="F31" s="261"/>
      <c r="G31" s="261"/>
      <c r="H31" s="261"/>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ROUND((SUM(BE97:BE138)),  2)</f>
        <v>0</v>
      </c>
      <c r="I37" s="94">
        <v>0.21</v>
      </c>
      <c r="J37" s="83">
        <f>ROUND(((SUM(BE97:BE138))*I37),  2)</f>
        <v>0</v>
      </c>
      <c r="L37" s="33"/>
    </row>
    <row r="38" spans="2:12" s="1" customFormat="1" ht="14.45" customHeight="1">
      <c r="B38" s="33"/>
      <c r="E38" s="28" t="s">
        <v>47</v>
      </c>
      <c r="F38" s="83">
        <f>ROUND((SUM(BF97:BF138)),  2)</f>
        <v>0</v>
      </c>
      <c r="I38" s="94">
        <v>0.12</v>
      </c>
      <c r="J38" s="83">
        <f>ROUND(((SUM(BF97:BF138))*I38),  2)</f>
        <v>0</v>
      </c>
      <c r="L38" s="33"/>
    </row>
    <row r="39" spans="2:12" s="1" customFormat="1" ht="14.45" hidden="1" customHeight="1">
      <c r="B39" s="33"/>
      <c r="E39" s="28" t="s">
        <v>48</v>
      </c>
      <c r="F39" s="83">
        <f>ROUND((SUM(BG97:BG138)),  2)</f>
        <v>0</v>
      </c>
      <c r="I39" s="94">
        <v>0.21</v>
      </c>
      <c r="J39" s="83">
        <f>0</f>
        <v>0</v>
      </c>
      <c r="L39" s="33"/>
    </row>
    <row r="40" spans="2:12" s="1" customFormat="1" ht="14.45" hidden="1" customHeight="1">
      <c r="B40" s="33"/>
      <c r="E40" s="28" t="s">
        <v>49</v>
      </c>
      <c r="F40" s="83">
        <f>ROUND((SUM(BH97:BH138)),  2)</f>
        <v>0</v>
      </c>
      <c r="I40" s="94">
        <v>0.12</v>
      </c>
      <c r="J40" s="83">
        <f>0</f>
        <v>0</v>
      </c>
      <c r="L40" s="33"/>
    </row>
    <row r="41" spans="2:12" s="1" customFormat="1" ht="14.45" hidden="1" customHeight="1">
      <c r="B41" s="33"/>
      <c r="E41" s="28" t="s">
        <v>50</v>
      </c>
      <c r="F41" s="83">
        <f>ROUND((SUM(BI97:BI138)),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287" t="str">
        <f>E7</f>
        <v>Nástavby a stavební úpravy vnitřních prostor budovy A, PF UPOL_REV01_19.11.2024</v>
      </c>
      <c r="F52" s="288"/>
      <c r="G52" s="288"/>
      <c r="H52" s="288"/>
      <c r="L52" s="33"/>
    </row>
    <row r="53" spans="2:12" ht="12" customHeight="1">
      <c r="B53" s="21"/>
      <c r="C53" s="28" t="s">
        <v>130</v>
      </c>
      <c r="L53" s="21"/>
    </row>
    <row r="54" spans="2:12" ht="16.5" customHeight="1">
      <c r="B54" s="21"/>
      <c r="E54" s="287" t="s">
        <v>131</v>
      </c>
      <c r="F54" s="299"/>
      <c r="G54" s="299"/>
      <c r="H54" s="299"/>
      <c r="L54" s="21"/>
    </row>
    <row r="55" spans="2:12" ht="12" customHeight="1">
      <c r="B55" s="21"/>
      <c r="C55" s="28" t="s">
        <v>132</v>
      </c>
      <c r="L55" s="21"/>
    </row>
    <row r="56" spans="2:12" s="1" customFormat="1" ht="16.5" customHeight="1">
      <c r="B56" s="33"/>
      <c r="E56" s="285" t="s">
        <v>2949</v>
      </c>
      <c r="F56" s="289"/>
      <c r="G56" s="289"/>
      <c r="H56" s="289"/>
      <c r="L56" s="33"/>
    </row>
    <row r="57" spans="2:12" s="1" customFormat="1" ht="12" customHeight="1">
      <c r="B57" s="33"/>
      <c r="C57" s="28" t="s">
        <v>134</v>
      </c>
      <c r="L57" s="33"/>
    </row>
    <row r="58" spans="2:12" s="1" customFormat="1" ht="16.5" customHeight="1">
      <c r="B58" s="33"/>
      <c r="E58" s="251" t="str">
        <f>E13</f>
        <v>02 - Zdravotně technické instalace - rotunda</v>
      </c>
      <c r="F58" s="289"/>
      <c r="G58" s="289"/>
      <c r="H58" s="289"/>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J97</f>
        <v>0</v>
      </c>
      <c r="L67" s="33"/>
      <c r="AU67" s="18" t="s">
        <v>139</v>
      </c>
    </row>
    <row r="68" spans="2:47" s="8" customFormat="1" ht="24.95" customHeight="1">
      <c r="B68" s="104"/>
      <c r="D68" s="105" t="s">
        <v>2951</v>
      </c>
      <c r="E68" s="106"/>
      <c r="F68" s="106"/>
      <c r="G68" s="106"/>
      <c r="H68" s="106"/>
      <c r="I68" s="106"/>
      <c r="J68" s="107">
        <f>J98</f>
        <v>0</v>
      </c>
      <c r="L68" s="104"/>
    </row>
    <row r="69" spans="2:47" s="8" customFormat="1" ht="24.95" customHeight="1">
      <c r="B69" s="104"/>
      <c r="D69" s="105" t="s">
        <v>2952</v>
      </c>
      <c r="E69" s="106"/>
      <c r="F69" s="106"/>
      <c r="G69" s="106"/>
      <c r="H69" s="106"/>
      <c r="I69" s="106"/>
      <c r="J69" s="107">
        <f>J106</f>
        <v>0</v>
      </c>
      <c r="L69" s="104"/>
    </row>
    <row r="70" spans="2:47" s="8" customFormat="1" ht="24.95" customHeight="1">
      <c r="B70" s="104"/>
      <c r="D70" s="105" t="s">
        <v>2953</v>
      </c>
      <c r="E70" s="106"/>
      <c r="F70" s="106"/>
      <c r="G70" s="106"/>
      <c r="H70" s="106"/>
      <c r="I70" s="106"/>
      <c r="J70" s="107">
        <f>J112</f>
        <v>0</v>
      </c>
      <c r="L70" s="104"/>
    </row>
    <row r="71" spans="2:47" s="8" customFormat="1" ht="24.95" customHeight="1">
      <c r="B71" s="104"/>
      <c r="D71" s="105" t="s">
        <v>2954</v>
      </c>
      <c r="E71" s="106"/>
      <c r="F71" s="106"/>
      <c r="G71" s="106"/>
      <c r="H71" s="106"/>
      <c r="I71" s="106"/>
      <c r="J71" s="107">
        <f>J123</f>
        <v>0</v>
      </c>
      <c r="L71" s="104"/>
    </row>
    <row r="72" spans="2:47" s="8" customFormat="1" ht="24.95" customHeight="1">
      <c r="B72" s="104"/>
      <c r="D72" s="105" t="s">
        <v>140</v>
      </c>
      <c r="E72" s="106"/>
      <c r="F72" s="106"/>
      <c r="G72" s="106"/>
      <c r="H72" s="106"/>
      <c r="I72" s="106"/>
      <c r="J72" s="107">
        <f>J127</f>
        <v>0</v>
      </c>
      <c r="L72" s="104"/>
    </row>
    <row r="73" spans="2:47" s="9" customFormat="1" ht="19.899999999999999" customHeight="1">
      <c r="B73" s="108"/>
      <c r="D73" s="109" t="s">
        <v>143</v>
      </c>
      <c r="E73" s="110"/>
      <c r="F73" s="110"/>
      <c r="G73" s="110"/>
      <c r="H73" s="110"/>
      <c r="I73" s="110"/>
      <c r="J73" s="111">
        <f>J128</f>
        <v>0</v>
      </c>
      <c r="L73" s="108"/>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156</v>
      </c>
      <c r="L80" s="33"/>
    </row>
    <row r="81" spans="2:21" s="1" customFormat="1" ht="6.95" customHeight="1">
      <c r="B81" s="33"/>
      <c r="L81" s="33"/>
    </row>
    <row r="82" spans="2:21" s="1" customFormat="1" ht="12" customHeight="1">
      <c r="B82" s="33"/>
      <c r="C82" s="28" t="s">
        <v>16</v>
      </c>
      <c r="L82" s="33"/>
    </row>
    <row r="83" spans="2:21" s="1" customFormat="1" ht="16.5" customHeight="1">
      <c r="B83" s="33"/>
      <c r="E83" s="287" t="str">
        <f>E7</f>
        <v>Nástavby a stavební úpravy vnitřních prostor budovy A, PF UPOL_REV01_19.11.2024</v>
      </c>
      <c r="F83" s="288"/>
      <c r="G83" s="288"/>
      <c r="H83" s="288"/>
      <c r="L83" s="33"/>
    </row>
    <row r="84" spans="2:21" ht="12" customHeight="1">
      <c r="B84" s="21"/>
      <c r="C84" s="28" t="s">
        <v>130</v>
      </c>
      <c r="L84" s="21"/>
    </row>
    <row r="85" spans="2:21" ht="16.5" customHeight="1">
      <c r="B85" s="21"/>
      <c r="E85" s="287" t="s">
        <v>131</v>
      </c>
      <c r="F85" s="299"/>
      <c r="G85" s="299"/>
      <c r="H85" s="299"/>
      <c r="L85" s="21"/>
    </row>
    <row r="86" spans="2:21" ht="12" customHeight="1">
      <c r="B86" s="21"/>
      <c r="C86" s="28" t="s">
        <v>132</v>
      </c>
      <c r="L86" s="21"/>
    </row>
    <row r="87" spans="2:21" s="1" customFormat="1" ht="16.5" customHeight="1">
      <c r="B87" s="33"/>
      <c r="E87" s="285" t="s">
        <v>2949</v>
      </c>
      <c r="F87" s="289"/>
      <c r="G87" s="289"/>
      <c r="H87" s="289"/>
      <c r="L87" s="33"/>
    </row>
    <row r="88" spans="2:21" s="1" customFormat="1" ht="12" customHeight="1">
      <c r="B88" s="33"/>
      <c r="C88" s="28" t="s">
        <v>134</v>
      </c>
      <c r="L88" s="33"/>
    </row>
    <row r="89" spans="2:21" s="1" customFormat="1" ht="16.5" customHeight="1">
      <c r="B89" s="33"/>
      <c r="E89" s="251" t="str">
        <f>E13</f>
        <v>02 - Zdravotně technické instalace - rotunda</v>
      </c>
      <c r="F89" s="289"/>
      <c r="G89" s="289"/>
      <c r="H89" s="289"/>
      <c r="L89" s="33"/>
    </row>
    <row r="90" spans="2:21" s="1" customFormat="1" ht="6.95" customHeight="1">
      <c r="B90" s="33"/>
      <c r="L90" s="33"/>
    </row>
    <row r="91" spans="2:21" s="1" customFormat="1" ht="12" customHeight="1">
      <c r="B91" s="33"/>
      <c r="C91" s="28" t="s">
        <v>21</v>
      </c>
      <c r="F91" s="26" t="str">
        <f>F16</f>
        <v xml:space="preserve"> </v>
      </c>
      <c r="I91" s="28" t="s">
        <v>23</v>
      </c>
      <c r="J91" s="50" t="str">
        <f>IF(J16="","",J16)</f>
        <v>19. 11. 2024</v>
      </c>
      <c r="L91" s="33"/>
    </row>
    <row r="92" spans="2:21" s="1" customFormat="1" ht="6.95" customHeight="1">
      <c r="B92" s="33"/>
      <c r="L92" s="33"/>
    </row>
    <row r="93" spans="2:21" s="1" customFormat="1" ht="54.4" customHeight="1">
      <c r="B93" s="33"/>
      <c r="C93" s="28" t="s">
        <v>25</v>
      </c>
      <c r="F93" s="26" t="str">
        <f>E19</f>
        <v>UP v Olomouci,Křižkovského 511/8,Olomouc 77900</v>
      </c>
      <c r="I93" s="28" t="s">
        <v>33</v>
      </c>
      <c r="J93" s="31" t="str">
        <f>E25</f>
        <v>SAFETY PRO s.r.o.,Přerovská 434/60,Olomouc 77900</v>
      </c>
      <c r="L93" s="33"/>
    </row>
    <row r="94" spans="2:21" s="1" customFormat="1" ht="54.4" customHeight="1">
      <c r="B94" s="33"/>
      <c r="C94" s="28" t="s">
        <v>31</v>
      </c>
      <c r="F94" s="26" t="str">
        <f>IF(E22="","",E22)</f>
        <v>Vyplň údaj</v>
      </c>
      <c r="I94" s="28" t="s">
        <v>38</v>
      </c>
      <c r="J94" s="31" t="str">
        <f>E28</f>
        <v>SAFETY PRO s.r.o.,Přerovská 434/60,Olomouc 77900</v>
      </c>
      <c r="L94" s="33"/>
    </row>
    <row r="95" spans="2:21" s="1" customFormat="1" ht="10.35" customHeight="1">
      <c r="B95" s="33"/>
      <c r="L95" s="33"/>
    </row>
    <row r="96" spans="2:21" s="10" customFormat="1" ht="29.25" customHeight="1">
      <c r="B96" s="112"/>
      <c r="C96" s="113" t="s">
        <v>157</v>
      </c>
      <c r="D96" s="114" t="s">
        <v>60</v>
      </c>
      <c r="E96" s="114" t="s">
        <v>56</v>
      </c>
      <c r="F96" s="114" t="s">
        <v>57</v>
      </c>
      <c r="G96" s="114" t="s">
        <v>158</v>
      </c>
      <c r="H96" s="114" t="s">
        <v>159</v>
      </c>
      <c r="I96" s="114" t="s">
        <v>160</v>
      </c>
      <c r="J96" s="114" t="s">
        <v>138</v>
      </c>
      <c r="K96" s="115" t="s">
        <v>161</v>
      </c>
      <c r="L96" s="112"/>
      <c r="M96" s="57" t="s">
        <v>19</v>
      </c>
      <c r="N96" s="58" t="s">
        <v>45</v>
      </c>
      <c r="O96" s="58" t="s">
        <v>162</v>
      </c>
      <c r="P96" s="58" t="s">
        <v>163</v>
      </c>
      <c r="Q96" s="58" t="s">
        <v>164</v>
      </c>
      <c r="R96" s="58" t="s">
        <v>165</v>
      </c>
      <c r="S96" s="58" t="s">
        <v>166</v>
      </c>
      <c r="T96" s="58" t="s">
        <v>167</v>
      </c>
      <c r="U96" s="59" t="s">
        <v>168</v>
      </c>
    </row>
    <row r="97" spans="2:65" s="1" customFormat="1" ht="22.9" customHeight="1">
      <c r="B97" s="33"/>
      <c r="C97" s="62" t="s">
        <v>169</v>
      </c>
      <c r="J97" s="116">
        <f>BK97</f>
        <v>0</v>
      </c>
      <c r="L97" s="33"/>
      <c r="M97" s="60"/>
      <c r="N97" s="51"/>
      <c r="O97" s="51"/>
      <c r="P97" s="117">
        <f>P98+P106+P112+P123+P127</f>
        <v>0</v>
      </c>
      <c r="Q97" s="51"/>
      <c r="R97" s="117">
        <f>R98+R106+R112+R123+R127</f>
        <v>0</v>
      </c>
      <c r="S97" s="51"/>
      <c r="T97" s="117">
        <f>T98+T106+T112+T123+T127</f>
        <v>1.6400000000000001</v>
      </c>
      <c r="U97" s="52"/>
      <c r="AT97" s="18" t="s">
        <v>74</v>
      </c>
      <c r="AU97" s="18" t="s">
        <v>139</v>
      </c>
      <c r="BK97" s="118">
        <f>BK98+BK106+BK112+BK123+BK127</f>
        <v>0</v>
      </c>
    </row>
    <row r="98" spans="2:65" s="11" customFormat="1" ht="25.9" customHeight="1">
      <c r="B98" s="119"/>
      <c r="D98" s="120" t="s">
        <v>74</v>
      </c>
      <c r="E98" s="121" t="s">
        <v>2955</v>
      </c>
      <c r="F98" s="121" t="s">
        <v>2956</v>
      </c>
      <c r="I98" s="122"/>
      <c r="J98" s="123">
        <f>BK98</f>
        <v>0</v>
      </c>
      <c r="L98" s="119"/>
      <c r="M98" s="124"/>
      <c r="P98" s="125">
        <f>SUM(P99:P105)</f>
        <v>0</v>
      </c>
      <c r="R98" s="125">
        <f>SUM(R99:R105)</f>
        <v>0</v>
      </c>
      <c r="T98" s="125">
        <f>SUM(T99:T105)</f>
        <v>0.3</v>
      </c>
      <c r="U98" s="126"/>
      <c r="AR98" s="120" t="s">
        <v>82</v>
      </c>
      <c r="AT98" s="127" t="s">
        <v>74</v>
      </c>
      <c r="AU98" s="127" t="s">
        <v>75</v>
      </c>
      <c r="AY98" s="120" t="s">
        <v>172</v>
      </c>
      <c r="BK98" s="128">
        <f>SUM(BK99:BK105)</f>
        <v>0</v>
      </c>
    </row>
    <row r="99" spans="2:65" s="1" customFormat="1" ht="16.5" customHeight="1">
      <c r="B99" s="33"/>
      <c r="C99" s="131" t="s">
        <v>82</v>
      </c>
      <c r="D99" s="131" t="s">
        <v>174</v>
      </c>
      <c r="E99" s="132" t="s">
        <v>2981</v>
      </c>
      <c r="F99" s="133" t="s">
        <v>2982</v>
      </c>
      <c r="G99" s="134" t="s">
        <v>2962</v>
      </c>
      <c r="H99" s="135">
        <v>6</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179</v>
      </c>
      <c r="AT99" s="142" t="s">
        <v>174</v>
      </c>
      <c r="AU99" s="142" t="s">
        <v>82</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84</v>
      </c>
    </row>
    <row r="100" spans="2:65" s="1" customFormat="1" ht="16.5" customHeight="1">
      <c r="B100" s="33"/>
      <c r="C100" s="131" t="s">
        <v>84</v>
      </c>
      <c r="D100" s="131" t="s">
        <v>174</v>
      </c>
      <c r="E100" s="132" t="s">
        <v>3027</v>
      </c>
      <c r="F100" s="133" t="s">
        <v>3028</v>
      </c>
      <c r="G100" s="134" t="s">
        <v>337</v>
      </c>
      <c r="H100" s="135">
        <v>25</v>
      </c>
      <c r="I100" s="136"/>
      <c r="J100" s="137">
        <f>ROUND(I100*H100,2)</f>
        <v>0</v>
      </c>
      <c r="K100" s="133" t="s">
        <v>19</v>
      </c>
      <c r="L100" s="33"/>
      <c r="M100" s="138" t="s">
        <v>19</v>
      </c>
      <c r="N100" s="139" t="s">
        <v>46</v>
      </c>
      <c r="P100" s="140">
        <f>O100*H100</f>
        <v>0</v>
      </c>
      <c r="Q100" s="140">
        <v>0</v>
      </c>
      <c r="R100" s="140">
        <f>Q100*H100</f>
        <v>0</v>
      </c>
      <c r="S100" s="140">
        <v>0</v>
      </c>
      <c r="T100" s="140">
        <f>S100*H100</f>
        <v>0</v>
      </c>
      <c r="U100" s="141" t="s">
        <v>19</v>
      </c>
      <c r="AR100" s="142" t="s">
        <v>179</v>
      </c>
      <c r="AT100" s="142" t="s">
        <v>174</v>
      </c>
      <c r="AU100" s="142" t="s">
        <v>82</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179</v>
      </c>
      <c r="BM100" s="142" t="s">
        <v>179</v>
      </c>
    </row>
    <row r="101" spans="2:65" s="1" customFormat="1" ht="16.5" customHeight="1">
      <c r="B101" s="33"/>
      <c r="C101" s="131" t="s">
        <v>92</v>
      </c>
      <c r="D101" s="131" t="s">
        <v>174</v>
      </c>
      <c r="E101" s="132" t="s">
        <v>3033</v>
      </c>
      <c r="F101" s="133" t="s">
        <v>3034</v>
      </c>
      <c r="G101" s="134" t="s">
        <v>337</v>
      </c>
      <c r="H101" s="135">
        <v>25</v>
      </c>
      <c r="I101" s="136"/>
      <c r="J101" s="137">
        <f>ROUND(I101*H101,2)</f>
        <v>0</v>
      </c>
      <c r="K101" s="133" t="s">
        <v>19</v>
      </c>
      <c r="L101" s="33"/>
      <c r="M101" s="138" t="s">
        <v>19</v>
      </c>
      <c r="N101" s="139" t="s">
        <v>46</v>
      </c>
      <c r="P101" s="140">
        <f>O101*H101</f>
        <v>0</v>
      </c>
      <c r="Q101" s="140">
        <v>0</v>
      </c>
      <c r="R101" s="140">
        <f>Q101*H101</f>
        <v>0</v>
      </c>
      <c r="S101" s="140">
        <v>0</v>
      </c>
      <c r="T101" s="140">
        <f>S101*H101</f>
        <v>0</v>
      </c>
      <c r="U101" s="141" t="s">
        <v>19</v>
      </c>
      <c r="AR101" s="142" t="s">
        <v>179</v>
      </c>
      <c r="AT101" s="142" t="s">
        <v>174</v>
      </c>
      <c r="AU101" s="142" t="s">
        <v>82</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179</v>
      </c>
      <c r="BM101" s="142" t="s">
        <v>192</v>
      </c>
    </row>
    <row r="102" spans="2:65" s="1" customFormat="1" ht="16.5" customHeight="1">
      <c r="B102" s="33"/>
      <c r="C102" s="131" t="s">
        <v>179</v>
      </c>
      <c r="D102" s="131" t="s">
        <v>174</v>
      </c>
      <c r="E102" s="132" t="s">
        <v>3047</v>
      </c>
      <c r="F102" s="133" t="s">
        <v>3048</v>
      </c>
      <c r="G102" s="134" t="s">
        <v>2959</v>
      </c>
      <c r="H102" s="135">
        <v>10</v>
      </c>
      <c r="I102" s="136"/>
      <c r="J102" s="137">
        <f>ROUND(I102*H102,2)</f>
        <v>0</v>
      </c>
      <c r="K102" s="133" t="s">
        <v>19</v>
      </c>
      <c r="L102" s="33"/>
      <c r="M102" s="138" t="s">
        <v>19</v>
      </c>
      <c r="N102" s="139" t="s">
        <v>46</v>
      </c>
      <c r="P102" s="140">
        <f>O102*H102</f>
        <v>0</v>
      </c>
      <c r="Q102" s="140">
        <v>0</v>
      </c>
      <c r="R102" s="140">
        <f>Q102*H102</f>
        <v>0</v>
      </c>
      <c r="S102" s="140">
        <v>0.03</v>
      </c>
      <c r="T102" s="140">
        <f>S102*H102</f>
        <v>0.3</v>
      </c>
      <c r="U102" s="141" t="s">
        <v>19</v>
      </c>
      <c r="AR102" s="142" t="s">
        <v>179</v>
      </c>
      <c r="AT102" s="142" t="s">
        <v>174</v>
      </c>
      <c r="AU102" s="142" t="s">
        <v>82</v>
      </c>
      <c r="AY102" s="18" t="s">
        <v>172</v>
      </c>
      <c r="BE102" s="143">
        <f>IF(N102="základní",J102,0)</f>
        <v>0</v>
      </c>
      <c r="BF102" s="143">
        <f>IF(N102="snížená",J102,0)</f>
        <v>0</v>
      </c>
      <c r="BG102" s="143">
        <f>IF(N102="zákl. přenesená",J102,0)</f>
        <v>0</v>
      </c>
      <c r="BH102" s="143">
        <f>IF(N102="sníž. přenesená",J102,0)</f>
        <v>0</v>
      </c>
      <c r="BI102" s="143">
        <f>IF(N102="nulová",J102,0)</f>
        <v>0</v>
      </c>
      <c r="BJ102" s="18" t="s">
        <v>82</v>
      </c>
      <c r="BK102" s="143">
        <f>ROUND(I102*H102,2)</f>
        <v>0</v>
      </c>
      <c r="BL102" s="18" t="s">
        <v>179</v>
      </c>
      <c r="BM102" s="142" t="s">
        <v>198</v>
      </c>
    </row>
    <row r="103" spans="2:65" s="1" customFormat="1" ht="16.5" customHeight="1">
      <c r="B103" s="33"/>
      <c r="C103" s="131" t="s">
        <v>202</v>
      </c>
      <c r="D103" s="131" t="s">
        <v>174</v>
      </c>
      <c r="E103" s="132" t="s">
        <v>3049</v>
      </c>
      <c r="F103" s="133" t="s">
        <v>3050</v>
      </c>
      <c r="G103" s="134" t="s">
        <v>177</v>
      </c>
      <c r="H103" s="135">
        <v>1</v>
      </c>
      <c r="I103" s="136"/>
      <c r="J103" s="137">
        <f>ROUND(I103*H103,2)</f>
        <v>0</v>
      </c>
      <c r="K103" s="133" t="s">
        <v>19</v>
      </c>
      <c r="L103" s="33"/>
      <c r="M103" s="138" t="s">
        <v>19</v>
      </c>
      <c r="N103" s="139" t="s">
        <v>46</v>
      </c>
      <c r="P103" s="140">
        <f>O103*H103</f>
        <v>0</v>
      </c>
      <c r="Q103" s="140">
        <v>0</v>
      </c>
      <c r="R103" s="140">
        <f>Q103*H103</f>
        <v>0</v>
      </c>
      <c r="S103" s="140">
        <v>0</v>
      </c>
      <c r="T103" s="140">
        <f>S103*H103</f>
        <v>0</v>
      </c>
      <c r="U103" s="141" t="s">
        <v>19</v>
      </c>
      <c r="AR103" s="142" t="s">
        <v>179</v>
      </c>
      <c r="AT103" s="142" t="s">
        <v>174</v>
      </c>
      <c r="AU103" s="142" t="s">
        <v>82</v>
      </c>
      <c r="AY103" s="18" t="s">
        <v>172</v>
      </c>
      <c r="BE103" s="143">
        <f>IF(N103="základní",J103,0)</f>
        <v>0</v>
      </c>
      <c r="BF103" s="143">
        <f>IF(N103="snížená",J103,0)</f>
        <v>0</v>
      </c>
      <c r="BG103" s="143">
        <f>IF(N103="zákl. přenesená",J103,0)</f>
        <v>0</v>
      </c>
      <c r="BH103" s="143">
        <f>IF(N103="sníž. přenesená",J103,0)</f>
        <v>0</v>
      </c>
      <c r="BI103" s="143">
        <f>IF(N103="nulová",J103,0)</f>
        <v>0</v>
      </c>
      <c r="BJ103" s="18" t="s">
        <v>82</v>
      </c>
      <c r="BK103" s="143">
        <f>ROUND(I103*H103,2)</f>
        <v>0</v>
      </c>
      <c r="BL103" s="18" t="s">
        <v>179</v>
      </c>
      <c r="BM103" s="142" t="s">
        <v>205</v>
      </c>
    </row>
    <row r="104" spans="2:65" s="1" customFormat="1" ht="16.5" customHeight="1">
      <c r="B104" s="33"/>
      <c r="C104" s="131" t="s">
        <v>192</v>
      </c>
      <c r="D104" s="131" t="s">
        <v>174</v>
      </c>
      <c r="E104" s="132" t="s">
        <v>3055</v>
      </c>
      <c r="F104" s="133" t="s">
        <v>3056</v>
      </c>
      <c r="G104" s="134" t="s">
        <v>2962</v>
      </c>
      <c r="H104" s="135">
        <v>4</v>
      </c>
      <c r="I104" s="136"/>
      <c r="J104" s="137">
        <f>ROUND(I104*H104,2)</f>
        <v>0</v>
      </c>
      <c r="K104" s="133" t="s">
        <v>19</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82</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8</v>
      </c>
    </row>
    <row r="105" spans="2:65" s="1" customFormat="1" ht="16.5" customHeight="1">
      <c r="B105" s="33"/>
      <c r="C105" s="131" t="s">
        <v>212</v>
      </c>
      <c r="D105" s="131" t="s">
        <v>174</v>
      </c>
      <c r="E105" s="132" t="s">
        <v>3057</v>
      </c>
      <c r="F105" s="133" t="s">
        <v>3058</v>
      </c>
      <c r="G105" s="134" t="s">
        <v>753</v>
      </c>
      <c r="H105" s="135">
        <v>5</v>
      </c>
      <c r="I105" s="136"/>
      <c r="J105" s="137">
        <f>ROUND(I105*H105,2)</f>
        <v>0</v>
      </c>
      <c r="K105" s="133" t="s">
        <v>19</v>
      </c>
      <c r="L105" s="33"/>
      <c r="M105" s="138" t="s">
        <v>19</v>
      </c>
      <c r="N105" s="139" t="s">
        <v>46</v>
      </c>
      <c r="P105" s="140">
        <f>O105*H105</f>
        <v>0</v>
      </c>
      <c r="Q105" s="140">
        <v>0</v>
      </c>
      <c r="R105" s="140">
        <f>Q105*H105</f>
        <v>0</v>
      </c>
      <c r="S105" s="140">
        <v>0</v>
      </c>
      <c r="T105" s="140">
        <f>S105*H105</f>
        <v>0</v>
      </c>
      <c r="U105" s="141" t="s">
        <v>19</v>
      </c>
      <c r="AR105" s="142" t="s">
        <v>179</v>
      </c>
      <c r="AT105" s="142" t="s">
        <v>174</v>
      </c>
      <c r="AU105" s="142" t="s">
        <v>82</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215</v>
      </c>
    </row>
    <row r="106" spans="2:65" s="11" customFormat="1" ht="25.9" customHeight="1">
      <c r="B106" s="119"/>
      <c r="D106" s="120" t="s">
        <v>74</v>
      </c>
      <c r="E106" s="121" t="s">
        <v>3067</v>
      </c>
      <c r="F106" s="121" t="s">
        <v>3068</v>
      </c>
      <c r="I106" s="122"/>
      <c r="J106" s="123">
        <f>BK106</f>
        <v>0</v>
      </c>
      <c r="L106" s="119"/>
      <c r="M106" s="124"/>
      <c r="P106" s="125">
        <f>SUM(P107:P111)</f>
        <v>0</v>
      </c>
      <c r="R106" s="125">
        <f>SUM(R107:R111)</f>
        <v>0</v>
      </c>
      <c r="T106" s="125">
        <f>SUM(T107:T111)</f>
        <v>0.02</v>
      </c>
      <c r="U106" s="126"/>
      <c r="AR106" s="120" t="s">
        <v>82</v>
      </c>
      <c r="AT106" s="127" t="s">
        <v>74</v>
      </c>
      <c r="AU106" s="127" t="s">
        <v>75</v>
      </c>
      <c r="AY106" s="120" t="s">
        <v>172</v>
      </c>
      <c r="BK106" s="128">
        <f>SUM(BK107:BK111)</f>
        <v>0</v>
      </c>
    </row>
    <row r="107" spans="2:65" s="1" customFormat="1" ht="16.5" customHeight="1">
      <c r="B107" s="33"/>
      <c r="C107" s="131" t="s">
        <v>198</v>
      </c>
      <c r="D107" s="131" t="s">
        <v>174</v>
      </c>
      <c r="E107" s="132" t="s">
        <v>74</v>
      </c>
      <c r="F107" s="133" t="s">
        <v>3069</v>
      </c>
      <c r="G107" s="134" t="s">
        <v>2962</v>
      </c>
      <c r="H107" s="135">
        <v>1</v>
      </c>
      <c r="I107" s="136"/>
      <c r="J107" s="137">
        <f>ROUND(I107*H107,2)</f>
        <v>0</v>
      </c>
      <c r="K107" s="133" t="s">
        <v>19</v>
      </c>
      <c r="L107" s="33"/>
      <c r="M107" s="138" t="s">
        <v>19</v>
      </c>
      <c r="N107" s="139" t="s">
        <v>46</v>
      </c>
      <c r="P107" s="140">
        <f>O107*H107</f>
        <v>0</v>
      </c>
      <c r="Q107" s="140">
        <v>0</v>
      </c>
      <c r="R107" s="140">
        <f>Q107*H107</f>
        <v>0</v>
      </c>
      <c r="S107" s="140">
        <v>0</v>
      </c>
      <c r="T107" s="140">
        <f>S107*H107</f>
        <v>0</v>
      </c>
      <c r="U107" s="141" t="s">
        <v>19</v>
      </c>
      <c r="AR107" s="142" t="s">
        <v>179</v>
      </c>
      <c r="AT107" s="142" t="s">
        <v>174</v>
      </c>
      <c r="AU107" s="142" t="s">
        <v>82</v>
      </c>
      <c r="AY107" s="18" t="s">
        <v>172</v>
      </c>
      <c r="BE107" s="143">
        <f>IF(N107="základní",J107,0)</f>
        <v>0</v>
      </c>
      <c r="BF107" s="143">
        <f>IF(N107="snížená",J107,0)</f>
        <v>0</v>
      </c>
      <c r="BG107" s="143">
        <f>IF(N107="zákl. přenesená",J107,0)</f>
        <v>0</v>
      </c>
      <c r="BH107" s="143">
        <f>IF(N107="sníž. přenesená",J107,0)</f>
        <v>0</v>
      </c>
      <c r="BI107" s="143">
        <f>IF(N107="nulová",J107,0)</f>
        <v>0</v>
      </c>
      <c r="BJ107" s="18" t="s">
        <v>82</v>
      </c>
      <c r="BK107" s="143">
        <f>ROUND(I107*H107,2)</f>
        <v>0</v>
      </c>
      <c r="BL107" s="18" t="s">
        <v>179</v>
      </c>
      <c r="BM107" s="142" t="s">
        <v>220</v>
      </c>
    </row>
    <row r="108" spans="2:65" s="1" customFormat="1" ht="16.5" customHeight="1">
      <c r="B108" s="33"/>
      <c r="C108" s="131" t="s">
        <v>222</v>
      </c>
      <c r="D108" s="131" t="s">
        <v>174</v>
      </c>
      <c r="E108" s="132" t="s">
        <v>836</v>
      </c>
      <c r="F108" s="133" t="s">
        <v>3070</v>
      </c>
      <c r="G108" s="134" t="s">
        <v>2962</v>
      </c>
      <c r="H108" s="135">
        <v>1</v>
      </c>
      <c r="I108" s="136"/>
      <c r="J108" s="137">
        <f>ROUND(I108*H108,2)</f>
        <v>0</v>
      </c>
      <c r="K108" s="133" t="s">
        <v>19</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82</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226</v>
      </c>
    </row>
    <row r="109" spans="2:65" s="1" customFormat="1" ht="16.5" customHeight="1">
      <c r="B109" s="33"/>
      <c r="C109" s="131" t="s">
        <v>205</v>
      </c>
      <c r="D109" s="131" t="s">
        <v>174</v>
      </c>
      <c r="E109" s="132" t="s">
        <v>3160</v>
      </c>
      <c r="F109" s="133" t="s">
        <v>3073</v>
      </c>
      <c r="G109" s="134" t="s">
        <v>2962</v>
      </c>
      <c r="H109" s="135">
        <v>1</v>
      </c>
      <c r="I109" s="136"/>
      <c r="J109" s="137">
        <f>ROUND(I109*H109,2)</f>
        <v>0</v>
      </c>
      <c r="K109" s="133" t="s">
        <v>19</v>
      </c>
      <c r="L109" s="33"/>
      <c r="M109" s="138" t="s">
        <v>19</v>
      </c>
      <c r="N109" s="139" t="s">
        <v>46</v>
      </c>
      <c r="P109" s="140">
        <f>O109*H109</f>
        <v>0</v>
      </c>
      <c r="Q109" s="140">
        <v>0</v>
      </c>
      <c r="R109" s="140">
        <f>Q109*H109</f>
        <v>0</v>
      </c>
      <c r="S109" s="140">
        <v>0.02</v>
      </c>
      <c r="T109" s="140">
        <f>S109*H109</f>
        <v>0.02</v>
      </c>
      <c r="U109" s="141" t="s">
        <v>19</v>
      </c>
      <c r="AR109" s="142" t="s">
        <v>179</v>
      </c>
      <c r="AT109" s="142" t="s">
        <v>174</v>
      </c>
      <c r="AU109" s="142" t="s">
        <v>82</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232</v>
      </c>
    </row>
    <row r="110" spans="2:65" s="1" customFormat="1" ht="16.5" customHeight="1">
      <c r="B110" s="33"/>
      <c r="C110" s="131" t="s">
        <v>238</v>
      </c>
      <c r="D110" s="131" t="s">
        <v>174</v>
      </c>
      <c r="E110" s="132" t="s">
        <v>3080</v>
      </c>
      <c r="F110" s="133" t="s">
        <v>3081</v>
      </c>
      <c r="G110" s="134" t="s">
        <v>2962</v>
      </c>
      <c r="H110" s="135">
        <v>1</v>
      </c>
      <c r="I110" s="136"/>
      <c r="J110" s="137">
        <f>ROUND(I110*H110,2)</f>
        <v>0</v>
      </c>
      <c r="K110" s="133" t="s">
        <v>19</v>
      </c>
      <c r="L110" s="33"/>
      <c r="M110" s="138" t="s">
        <v>19</v>
      </c>
      <c r="N110" s="139" t="s">
        <v>46</v>
      </c>
      <c r="P110" s="140">
        <f>O110*H110</f>
        <v>0</v>
      </c>
      <c r="Q110" s="140">
        <v>0</v>
      </c>
      <c r="R110" s="140">
        <f>Q110*H110</f>
        <v>0</v>
      </c>
      <c r="S110" s="140">
        <v>0</v>
      </c>
      <c r="T110" s="140">
        <f>S110*H110</f>
        <v>0</v>
      </c>
      <c r="U110" s="141" t="s">
        <v>19</v>
      </c>
      <c r="AR110" s="142" t="s">
        <v>179</v>
      </c>
      <c r="AT110" s="142" t="s">
        <v>174</v>
      </c>
      <c r="AU110" s="142" t="s">
        <v>82</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241</v>
      </c>
    </row>
    <row r="111" spans="2:65" s="1" customFormat="1" ht="24.2" customHeight="1">
      <c r="B111" s="33"/>
      <c r="C111" s="131" t="s">
        <v>8</v>
      </c>
      <c r="D111" s="131" t="s">
        <v>174</v>
      </c>
      <c r="E111" s="132" t="s">
        <v>3088</v>
      </c>
      <c r="F111" s="133" t="s">
        <v>3089</v>
      </c>
      <c r="G111" s="134" t="s">
        <v>2962</v>
      </c>
      <c r="H111" s="135">
        <v>1</v>
      </c>
      <c r="I111" s="136"/>
      <c r="J111" s="137">
        <f>ROUND(I111*H111,2)</f>
        <v>0</v>
      </c>
      <c r="K111" s="133" t="s">
        <v>19</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82</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263</v>
      </c>
    </row>
    <row r="112" spans="2:65" s="11" customFormat="1" ht="25.9" customHeight="1">
      <c r="B112" s="119"/>
      <c r="D112" s="120" t="s">
        <v>74</v>
      </c>
      <c r="E112" s="121" t="s">
        <v>3092</v>
      </c>
      <c r="F112" s="121" t="s">
        <v>3093</v>
      </c>
      <c r="I112" s="122"/>
      <c r="J112" s="123">
        <f>BK112</f>
        <v>0</v>
      </c>
      <c r="L112" s="119"/>
      <c r="M112" s="124"/>
      <c r="P112" s="125">
        <f>SUM(P113:P122)</f>
        <v>0</v>
      </c>
      <c r="R112" s="125">
        <f>SUM(R113:R122)</f>
        <v>0</v>
      </c>
      <c r="T112" s="125">
        <f>SUM(T113:T122)</f>
        <v>1.32</v>
      </c>
      <c r="U112" s="126"/>
      <c r="AR112" s="120" t="s">
        <v>82</v>
      </c>
      <c r="AT112" s="127" t="s">
        <v>74</v>
      </c>
      <c r="AU112" s="127" t="s">
        <v>75</v>
      </c>
      <c r="AY112" s="120" t="s">
        <v>172</v>
      </c>
      <c r="BK112" s="128">
        <f>SUM(BK113:BK122)</f>
        <v>0</v>
      </c>
    </row>
    <row r="113" spans="2:65" s="1" customFormat="1" ht="16.5" customHeight="1">
      <c r="B113" s="33"/>
      <c r="C113" s="131" t="s">
        <v>269</v>
      </c>
      <c r="D113" s="131" t="s">
        <v>174</v>
      </c>
      <c r="E113" s="132" t="s">
        <v>3094</v>
      </c>
      <c r="F113" s="133" t="s">
        <v>3095</v>
      </c>
      <c r="G113" s="134" t="s">
        <v>2959</v>
      </c>
      <c r="H113" s="135">
        <v>125</v>
      </c>
      <c r="I113" s="136"/>
      <c r="J113" s="137">
        <f>ROUND(I113*H113,2)</f>
        <v>0</v>
      </c>
      <c r="K113" s="133" t="s">
        <v>19</v>
      </c>
      <c r="L113" s="33"/>
      <c r="M113" s="138" t="s">
        <v>19</v>
      </c>
      <c r="N113" s="139" t="s">
        <v>46</v>
      </c>
      <c r="P113" s="140">
        <f>O113*H113</f>
        <v>0</v>
      </c>
      <c r="Q113" s="140">
        <v>0</v>
      </c>
      <c r="R113" s="140">
        <f>Q113*H113</f>
        <v>0</v>
      </c>
      <c r="S113" s="140">
        <v>0.01</v>
      </c>
      <c r="T113" s="140">
        <f>S113*H113</f>
        <v>1.25</v>
      </c>
      <c r="U113" s="141" t="s">
        <v>19</v>
      </c>
      <c r="AR113" s="142" t="s">
        <v>179</v>
      </c>
      <c r="AT113" s="142" t="s">
        <v>174</v>
      </c>
      <c r="AU113" s="142" t="s">
        <v>82</v>
      </c>
      <c r="AY113" s="18" t="s">
        <v>172</v>
      </c>
      <c r="BE113" s="143">
        <f>IF(N113="základní",J113,0)</f>
        <v>0</v>
      </c>
      <c r="BF113" s="143">
        <f>IF(N113="snížená",J113,0)</f>
        <v>0</v>
      </c>
      <c r="BG113" s="143">
        <f>IF(N113="zákl. přenesená",J113,0)</f>
        <v>0</v>
      </c>
      <c r="BH113" s="143">
        <f>IF(N113="sníž. přenesená",J113,0)</f>
        <v>0</v>
      </c>
      <c r="BI113" s="143">
        <f>IF(N113="nulová",J113,0)</f>
        <v>0</v>
      </c>
      <c r="BJ113" s="18" t="s">
        <v>82</v>
      </c>
      <c r="BK113" s="143">
        <f>ROUND(I113*H113,2)</f>
        <v>0</v>
      </c>
      <c r="BL113" s="18" t="s">
        <v>179</v>
      </c>
      <c r="BM113" s="142" t="s">
        <v>272</v>
      </c>
    </row>
    <row r="114" spans="2:65" s="1" customFormat="1" ht="21.75" customHeight="1">
      <c r="B114" s="33"/>
      <c r="C114" s="131" t="s">
        <v>215</v>
      </c>
      <c r="D114" s="131" t="s">
        <v>174</v>
      </c>
      <c r="E114" s="132" t="s">
        <v>3096</v>
      </c>
      <c r="F114" s="133" t="s">
        <v>3097</v>
      </c>
      <c r="G114" s="134" t="s">
        <v>2962</v>
      </c>
      <c r="H114" s="135">
        <v>12</v>
      </c>
      <c r="I114" s="136"/>
      <c r="J114" s="137">
        <f>ROUND(I114*H114,2)</f>
        <v>0</v>
      </c>
      <c r="K114" s="133" t="s">
        <v>19</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82</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284</v>
      </c>
    </row>
    <row r="115" spans="2:65" s="1" customFormat="1" ht="16.5" customHeight="1">
      <c r="B115" s="33"/>
      <c r="C115" s="131" t="s">
        <v>300</v>
      </c>
      <c r="D115" s="131" t="s">
        <v>174</v>
      </c>
      <c r="E115" s="132" t="s">
        <v>3098</v>
      </c>
      <c r="F115" s="133" t="s">
        <v>3099</v>
      </c>
      <c r="G115" s="134" t="s">
        <v>2959</v>
      </c>
      <c r="H115" s="135">
        <v>7</v>
      </c>
      <c r="I115" s="136"/>
      <c r="J115" s="137">
        <f>ROUND(I115*H115,2)</f>
        <v>0</v>
      </c>
      <c r="K115" s="133" t="s">
        <v>19</v>
      </c>
      <c r="L115" s="33"/>
      <c r="M115" s="138" t="s">
        <v>19</v>
      </c>
      <c r="N115" s="139" t="s">
        <v>46</v>
      </c>
      <c r="P115" s="140">
        <f>O115*H115</f>
        <v>0</v>
      </c>
      <c r="Q115" s="140">
        <v>0</v>
      </c>
      <c r="R115" s="140">
        <f>Q115*H115</f>
        <v>0</v>
      </c>
      <c r="S115" s="140">
        <v>0.01</v>
      </c>
      <c r="T115" s="140">
        <f>S115*H115</f>
        <v>7.0000000000000007E-2</v>
      </c>
      <c r="U115" s="141" t="s">
        <v>19</v>
      </c>
      <c r="AR115" s="142" t="s">
        <v>179</v>
      </c>
      <c r="AT115" s="142" t="s">
        <v>174</v>
      </c>
      <c r="AU115" s="142" t="s">
        <v>82</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303</v>
      </c>
    </row>
    <row r="116" spans="2:65" s="1" customFormat="1" ht="16.5" customHeight="1">
      <c r="B116" s="33"/>
      <c r="C116" s="131" t="s">
        <v>220</v>
      </c>
      <c r="D116" s="131" t="s">
        <v>174</v>
      </c>
      <c r="E116" s="132" t="s">
        <v>3112</v>
      </c>
      <c r="F116" s="133" t="s">
        <v>3113</v>
      </c>
      <c r="G116" s="134" t="s">
        <v>337</v>
      </c>
      <c r="H116" s="135">
        <v>15</v>
      </c>
      <c r="I116" s="136"/>
      <c r="J116" s="137">
        <f>ROUND(I116*H116,2)</f>
        <v>0</v>
      </c>
      <c r="K116" s="133" t="s">
        <v>19</v>
      </c>
      <c r="L116" s="33"/>
      <c r="M116" s="138" t="s">
        <v>19</v>
      </c>
      <c r="N116" s="139" t="s">
        <v>46</v>
      </c>
      <c r="P116" s="140">
        <f>O116*H116</f>
        <v>0</v>
      </c>
      <c r="Q116" s="140">
        <v>0</v>
      </c>
      <c r="R116" s="140">
        <f>Q116*H116</f>
        <v>0</v>
      </c>
      <c r="S116" s="140">
        <v>0</v>
      </c>
      <c r="T116" s="140">
        <f>S116*H116</f>
        <v>0</v>
      </c>
      <c r="U116" s="141" t="s">
        <v>19</v>
      </c>
      <c r="AR116" s="142" t="s">
        <v>179</v>
      </c>
      <c r="AT116" s="142" t="s">
        <v>174</v>
      </c>
      <c r="AU116" s="142" t="s">
        <v>82</v>
      </c>
      <c r="AY116" s="18" t="s">
        <v>172</v>
      </c>
      <c r="BE116" s="143">
        <f>IF(N116="základní",J116,0)</f>
        <v>0</v>
      </c>
      <c r="BF116" s="143">
        <f>IF(N116="snížená",J116,0)</f>
        <v>0</v>
      </c>
      <c r="BG116" s="143">
        <f>IF(N116="zákl. přenesená",J116,0)</f>
        <v>0</v>
      </c>
      <c r="BH116" s="143">
        <f>IF(N116="sníž. přenesená",J116,0)</f>
        <v>0</v>
      </c>
      <c r="BI116" s="143">
        <f>IF(N116="nulová",J116,0)</f>
        <v>0</v>
      </c>
      <c r="BJ116" s="18" t="s">
        <v>82</v>
      </c>
      <c r="BK116" s="143">
        <f>ROUND(I116*H116,2)</f>
        <v>0</v>
      </c>
      <c r="BL116" s="18" t="s">
        <v>179</v>
      </c>
      <c r="BM116" s="142" t="s">
        <v>313</v>
      </c>
    </row>
    <row r="117" spans="2:65" s="1" customFormat="1" ht="16.5" customHeight="1">
      <c r="B117" s="33"/>
      <c r="C117" s="131" t="s">
        <v>318</v>
      </c>
      <c r="D117" s="131" t="s">
        <v>174</v>
      </c>
      <c r="E117" s="132" t="s">
        <v>3114</v>
      </c>
      <c r="F117" s="133" t="s">
        <v>3115</v>
      </c>
      <c r="G117" s="134" t="s">
        <v>337</v>
      </c>
      <c r="H117" s="135">
        <v>5</v>
      </c>
      <c r="I117" s="136"/>
      <c r="J117" s="137">
        <f>ROUND(I117*H117,2)</f>
        <v>0</v>
      </c>
      <c r="K117" s="133" t="s">
        <v>19</v>
      </c>
      <c r="L117" s="33"/>
      <c r="M117" s="138" t="s">
        <v>19</v>
      </c>
      <c r="N117" s="139" t="s">
        <v>46</v>
      </c>
      <c r="P117" s="140">
        <f>O117*H117</f>
        <v>0</v>
      </c>
      <c r="Q117" s="140">
        <v>0</v>
      </c>
      <c r="R117" s="140">
        <f>Q117*H117</f>
        <v>0</v>
      </c>
      <c r="S117" s="140">
        <v>0</v>
      </c>
      <c r="T117" s="140">
        <f>S117*H117</f>
        <v>0</v>
      </c>
      <c r="U117" s="141" t="s">
        <v>19</v>
      </c>
      <c r="AR117" s="142" t="s">
        <v>179</v>
      </c>
      <c r="AT117" s="142" t="s">
        <v>174</v>
      </c>
      <c r="AU117" s="142" t="s">
        <v>82</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179</v>
      </c>
      <c r="BM117" s="142" t="s">
        <v>321</v>
      </c>
    </row>
    <row r="118" spans="2:65" s="1" customFormat="1" ht="16.5" customHeight="1">
      <c r="B118" s="33"/>
      <c r="C118" s="131" t="s">
        <v>226</v>
      </c>
      <c r="D118" s="131" t="s">
        <v>174</v>
      </c>
      <c r="E118" s="132" t="s">
        <v>3116</v>
      </c>
      <c r="F118" s="133" t="s">
        <v>3117</v>
      </c>
      <c r="G118" s="134" t="s">
        <v>337</v>
      </c>
      <c r="H118" s="135">
        <v>5</v>
      </c>
      <c r="I118" s="136"/>
      <c r="J118" s="137">
        <f>ROUND(I118*H118,2)</f>
        <v>0</v>
      </c>
      <c r="K118" s="133" t="s">
        <v>19</v>
      </c>
      <c r="L118" s="33"/>
      <c r="M118" s="138" t="s">
        <v>19</v>
      </c>
      <c r="N118" s="139" t="s">
        <v>46</v>
      </c>
      <c r="P118" s="140">
        <f>O118*H118</f>
        <v>0</v>
      </c>
      <c r="Q118" s="140">
        <v>0</v>
      </c>
      <c r="R118" s="140">
        <f>Q118*H118</f>
        <v>0</v>
      </c>
      <c r="S118" s="140">
        <v>0</v>
      </c>
      <c r="T118" s="140">
        <f>S118*H118</f>
        <v>0</v>
      </c>
      <c r="U118" s="141" t="s">
        <v>19</v>
      </c>
      <c r="AR118" s="142" t="s">
        <v>179</v>
      </c>
      <c r="AT118" s="142" t="s">
        <v>174</v>
      </c>
      <c r="AU118" s="142" t="s">
        <v>82</v>
      </c>
      <c r="AY118" s="18" t="s">
        <v>172</v>
      </c>
      <c r="BE118" s="143">
        <f>IF(N118="základní",J118,0)</f>
        <v>0</v>
      </c>
      <c r="BF118" s="143">
        <f>IF(N118="snížená",J118,0)</f>
        <v>0</v>
      </c>
      <c r="BG118" s="143">
        <f>IF(N118="zákl. přenesená",J118,0)</f>
        <v>0</v>
      </c>
      <c r="BH118" s="143">
        <f>IF(N118="sníž. přenesená",J118,0)</f>
        <v>0</v>
      </c>
      <c r="BI118" s="143">
        <f>IF(N118="nulová",J118,0)</f>
        <v>0</v>
      </c>
      <c r="BJ118" s="18" t="s">
        <v>82</v>
      </c>
      <c r="BK118" s="143">
        <f>ROUND(I118*H118,2)</f>
        <v>0</v>
      </c>
      <c r="BL118" s="18" t="s">
        <v>179</v>
      </c>
      <c r="BM118" s="142" t="s">
        <v>327</v>
      </c>
    </row>
    <row r="119" spans="2:65" s="1" customFormat="1" ht="16.5" customHeight="1">
      <c r="B119" s="33"/>
      <c r="C119" s="131" t="s">
        <v>334</v>
      </c>
      <c r="D119" s="131" t="s">
        <v>174</v>
      </c>
      <c r="E119" s="132" t="s">
        <v>3120</v>
      </c>
      <c r="F119" s="133" t="s">
        <v>3121</v>
      </c>
      <c r="G119" s="134" t="s">
        <v>337</v>
      </c>
      <c r="H119" s="135">
        <v>42</v>
      </c>
      <c r="I119" s="136"/>
      <c r="J119" s="137">
        <f>ROUND(I119*H119,2)</f>
        <v>0</v>
      </c>
      <c r="K119" s="133" t="s">
        <v>19</v>
      </c>
      <c r="L119" s="33"/>
      <c r="M119" s="138" t="s">
        <v>19</v>
      </c>
      <c r="N119" s="139" t="s">
        <v>46</v>
      </c>
      <c r="P119" s="140">
        <f>O119*H119</f>
        <v>0</v>
      </c>
      <c r="Q119" s="140">
        <v>0</v>
      </c>
      <c r="R119" s="140">
        <f>Q119*H119</f>
        <v>0</v>
      </c>
      <c r="S119" s="140">
        <v>0</v>
      </c>
      <c r="T119" s="140">
        <f>S119*H119</f>
        <v>0</v>
      </c>
      <c r="U119" s="141" t="s">
        <v>19</v>
      </c>
      <c r="AR119" s="142" t="s">
        <v>179</v>
      </c>
      <c r="AT119" s="142" t="s">
        <v>174</v>
      </c>
      <c r="AU119" s="142" t="s">
        <v>82</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338</v>
      </c>
    </row>
    <row r="120" spans="2:65" s="1" customFormat="1" ht="16.5" customHeight="1">
      <c r="B120" s="33"/>
      <c r="C120" s="131" t="s">
        <v>232</v>
      </c>
      <c r="D120" s="131" t="s">
        <v>174</v>
      </c>
      <c r="E120" s="132" t="s">
        <v>3128</v>
      </c>
      <c r="F120" s="133" t="s">
        <v>3129</v>
      </c>
      <c r="G120" s="134" t="s">
        <v>2962</v>
      </c>
      <c r="H120" s="135">
        <v>2</v>
      </c>
      <c r="I120" s="136"/>
      <c r="J120" s="137">
        <f>ROUND(I120*H120,2)</f>
        <v>0</v>
      </c>
      <c r="K120" s="133" t="s">
        <v>19</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82</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343</v>
      </c>
    </row>
    <row r="121" spans="2:65" s="1" customFormat="1" ht="16.5" customHeight="1">
      <c r="B121" s="33"/>
      <c r="C121" s="131" t="s">
        <v>7</v>
      </c>
      <c r="D121" s="131" t="s">
        <v>174</v>
      </c>
      <c r="E121" s="132" t="s">
        <v>3142</v>
      </c>
      <c r="F121" s="133" t="s">
        <v>3143</v>
      </c>
      <c r="G121" s="134" t="s">
        <v>2962</v>
      </c>
      <c r="H121" s="135">
        <v>8</v>
      </c>
      <c r="I121" s="136"/>
      <c r="J121" s="137">
        <f>ROUND(I121*H121,2)</f>
        <v>0</v>
      </c>
      <c r="K121" s="133" t="s">
        <v>19</v>
      </c>
      <c r="L121" s="33"/>
      <c r="M121" s="138" t="s">
        <v>19</v>
      </c>
      <c r="N121" s="139" t="s">
        <v>46</v>
      </c>
      <c r="P121" s="140">
        <f>O121*H121</f>
        <v>0</v>
      </c>
      <c r="Q121" s="140">
        <v>0</v>
      </c>
      <c r="R121" s="140">
        <f>Q121*H121</f>
        <v>0</v>
      </c>
      <c r="S121" s="140">
        <v>0</v>
      </c>
      <c r="T121" s="140">
        <f>S121*H121</f>
        <v>0</v>
      </c>
      <c r="U121" s="141" t="s">
        <v>19</v>
      </c>
      <c r="AR121" s="142" t="s">
        <v>179</v>
      </c>
      <c r="AT121" s="142" t="s">
        <v>174</v>
      </c>
      <c r="AU121" s="142" t="s">
        <v>82</v>
      </c>
      <c r="AY121" s="18" t="s">
        <v>172</v>
      </c>
      <c r="BE121" s="143">
        <f>IF(N121="základní",J121,0)</f>
        <v>0</v>
      </c>
      <c r="BF121" s="143">
        <f>IF(N121="snížená",J121,0)</f>
        <v>0</v>
      </c>
      <c r="BG121" s="143">
        <f>IF(N121="zákl. přenesená",J121,0)</f>
        <v>0</v>
      </c>
      <c r="BH121" s="143">
        <f>IF(N121="sníž. přenesená",J121,0)</f>
        <v>0</v>
      </c>
      <c r="BI121" s="143">
        <f>IF(N121="nulová",J121,0)</f>
        <v>0</v>
      </c>
      <c r="BJ121" s="18" t="s">
        <v>82</v>
      </c>
      <c r="BK121" s="143">
        <f>ROUND(I121*H121,2)</f>
        <v>0</v>
      </c>
      <c r="BL121" s="18" t="s">
        <v>179</v>
      </c>
      <c r="BM121" s="142" t="s">
        <v>350</v>
      </c>
    </row>
    <row r="122" spans="2:65" s="1" customFormat="1" ht="24.2" customHeight="1">
      <c r="B122" s="33"/>
      <c r="C122" s="131" t="s">
        <v>241</v>
      </c>
      <c r="D122" s="131" t="s">
        <v>174</v>
      </c>
      <c r="E122" s="132" t="s">
        <v>3161</v>
      </c>
      <c r="F122" s="133" t="s">
        <v>3162</v>
      </c>
      <c r="G122" s="134" t="s">
        <v>1131</v>
      </c>
      <c r="H122" s="135">
        <v>4</v>
      </c>
      <c r="I122" s="136"/>
      <c r="J122" s="137">
        <f>ROUND(I122*H122,2)</f>
        <v>0</v>
      </c>
      <c r="K122" s="133" t="s">
        <v>19</v>
      </c>
      <c r="L122" s="33"/>
      <c r="M122" s="138" t="s">
        <v>19</v>
      </c>
      <c r="N122" s="139" t="s">
        <v>46</v>
      </c>
      <c r="P122" s="140">
        <f>O122*H122</f>
        <v>0</v>
      </c>
      <c r="Q122" s="140">
        <v>0</v>
      </c>
      <c r="R122" s="140">
        <f>Q122*H122</f>
        <v>0</v>
      </c>
      <c r="S122" s="140">
        <v>0</v>
      </c>
      <c r="T122" s="140">
        <f>S122*H122</f>
        <v>0</v>
      </c>
      <c r="U122" s="141" t="s">
        <v>19</v>
      </c>
      <c r="AR122" s="142" t="s">
        <v>179</v>
      </c>
      <c r="AT122" s="142" t="s">
        <v>174</v>
      </c>
      <c r="AU122" s="142" t="s">
        <v>82</v>
      </c>
      <c r="AY122" s="18" t="s">
        <v>172</v>
      </c>
      <c r="BE122" s="143">
        <f>IF(N122="základní",J122,0)</f>
        <v>0</v>
      </c>
      <c r="BF122" s="143">
        <f>IF(N122="snížená",J122,0)</f>
        <v>0</v>
      </c>
      <c r="BG122" s="143">
        <f>IF(N122="zákl. přenesená",J122,0)</f>
        <v>0</v>
      </c>
      <c r="BH122" s="143">
        <f>IF(N122="sníž. přenesená",J122,0)</f>
        <v>0</v>
      </c>
      <c r="BI122" s="143">
        <f>IF(N122="nulová",J122,0)</f>
        <v>0</v>
      </c>
      <c r="BJ122" s="18" t="s">
        <v>82</v>
      </c>
      <c r="BK122" s="143">
        <f>ROUND(I122*H122,2)</f>
        <v>0</v>
      </c>
      <c r="BL122" s="18" t="s">
        <v>179</v>
      </c>
      <c r="BM122" s="142" t="s">
        <v>358</v>
      </c>
    </row>
    <row r="123" spans="2:65" s="11" customFormat="1" ht="25.9" customHeight="1">
      <c r="B123" s="119"/>
      <c r="D123" s="120" t="s">
        <v>74</v>
      </c>
      <c r="E123" s="121" t="s">
        <v>3146</v>
      </c>
      <c r="F123" s="121" t="s">
        <v>3147</v>
      </c>
      <c r="I123" s="122"/>
      <c r="J123" s="123">
        <f>BK123</f>
        <v>0</v>
      </c>
      <c r="L123" s="119"/>
      <c r="M123" s="124"/>
      <c r="P123" s="125">
        <f>SUM(P124:P126)</f>
        <v>0</v>
      </c>
      <c r="R123" s="125">
        <f>SUM(R124:R126)</f>
        <v>0</v>
      </c>
      <c r="T123" s="125">
        <f>SUM(T124:T126)</f>
        <v>0</v>
      </c>
      <c r="U123" s="126"/>
      <c r="AR123" s="120" t="s">
        <v>82</v>
      </c>
      <c r="AT123" s="127" t="s">
        <v>74</v>
      </c>
      <c r="AU123" s="127" t="s">
        <v>75</v>
      </c>
      <c r="AY123" s="120" t="s">
        <v>172</v>
      </c>
      <c r="BK123" s="128">
        <f>SUM(BK124:BK126)</f>
        <v>0</v>
      </c>
    </row>
    <row r="124" spans="2:65" s="1" customFormat="1" ht="16.5" customHeight="1">
      <c r="B124" s="33"/>
      <c r="C124" s="131" t="s">
        <v>363</v>
      </c>
      <c r="D124" s="131" t="s">
        <v>174</v>
      </c>
      <c r="E124" s="132" t="s">
        <v>3148</v>
      </c>
      <c r="F124" s="133" t="s">
        <v>3149</v>
      </c>
      <c r="G124" s="134" t="s">
        <v>337</v>
      </c>
      <c r="H124" s="135">
        <v>25</v>
      </c>
      <c r="I124" s="136"/>
      <c r="J124" s="137">
        <f>ROUND(I124*H124,2)</f>
        <v>0</v>
      </c>
      <c r="K124" s="133" t="s">
        <v>19</v>
      </c>
      <c r="L124" s="33"/>
      <c r="M124" s="138" t="s">
        <v>19</v>
      </c>
      <c r="N124" s="139" t="s">
        <v>46</v>
      </c>
      <c r="P124" s="140">
        <f>O124*H124</f>
        <v>0</v>
      </c>
      <c r="Q124" s="140">
        <v>0</v>
      </c>
      <c r="R124" s="140">
        <f>Q124*H124</f>
        <v>0</v>
      </c>
      <c r="S124" s="140">
        <v>0</v>
      </c>
      <c r="T124" s="140">
        <f>S124*H124</f>
        <v>0</v>
      </c>
      <c r="U124" s="141" t="s">
        <v>19</v>
      </c>
      <c r="AR124" s="142" t="s">
        <v>179</v>
      </c>
      <c r="AT124" s="142" t="s">
        <v>174</v>
      </c>
      <c r="AU124" s="142" t="s">
        <v>82</v>
      </c>
      <c r="AY124" s="18" t="s">
        <v>172</v>
      </c>
      <c r="BE124" s="143">
        <f>IF(N124="základní",J124,0)</f>
        <v>0</v>
      </c>
      <c r="BF124" s="143">
        <f>IF(N124="snížená",J124,0)</f>
        <v>0</v>
      </c>
      <c r="BG124" s="143">
        <f>IF(N124="zákl. přenesená",J124,0)</f>
        <v>0</v>
      </c>
      <c r="BH124" s="143">
        <f>IF(N124="sníž. přenesená",J124,0)</f>
        <v>0</v>
      </c>
      <c r="BI124" s="143">
        <f>IF(N124="nulová",J124,0)</f>
        <v>0</v>
      </c>
      <c r="BJ124" s="18" t="s">
        <v>82</v>
      </c>
      <c r="BK124" s="143">
        <f>ROUND(I124*H124,2)</f>
        <v>0</v>
      </c>
      <c r="BL124" s="18" t="s">
        <v>179</v>
      </c>
      <c r="BM124" s="142" t="s">
        <v>366</v>
      </c>
    </row>
    <row r="125" spans="2:65" s="1" customFormat="1" ht="16.5" customHeight="1">
      <c r="B125" s="33"/>
      <c r="C125" s="131" t="s">
        <v>263</v>
      </c>
      <c r="D125" s="131" t="s">
        <v>174</v>
      </c>
      <c r="E125" s="132" t="s">
        <v>3150</v>
      </c>
      <c r="F125" s="133" t="s">
        <v>3151</v>
      </c>
      <c r="G125" s="134" t="s">
        <v>337</v>
      </c>
      <c r="H125" s="135">
        <v>25</v>
      </c>
      <c r="I125" s="136"/>
      <c r="J125" s="137">
        <f>ROUND(I125*H125,2)</f>
        <v>0</v>
      </c>
      <c r="K125" s="133" t="s">
        <v>19</v>
      </c>
      <c r="L125" s="33"/>
      <c r="M125" s="138" t="s">
        <v>19</v>
      </c>
      <c r="N125" s="139" t="s">
        <v>46</v>
      </c>
      <c r="P125" s="140">
        <f>O125*H125</f>
        <v>0</v>
      </c>
      <c r="Q125" s="140">
        <v>0</v>
      </c>
      <c r="R125" s="140">
        <f>Q125*H125</f>
        <v>0</v>
      </c>
      <c r="S125" s="140">
        <v>0</v>
      </c>
      <c r="T125" s="140">
        <f>S125*H125</f>
        <v>0</v>
      </c>
      <c r="U125" s="141" t="s">
        <v>19</v>
      </c>
      <c r="AR125" s="142" t="s">
        <v>179</v>
      </c>
      <c r="AT125" s="142" t="s">
        <v>174</v>
      </c>
      <c r="AU125" s="142" t="s">
        <v>82</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371</v>
      </c>
    </row>
    <row r="126" spans="2:65" s="1" customFormat="1" ht="16.5" customHeight="1">
      <c r="B126" s="33"/>
      <c r="C126" s="131" t="s">
        <v>388</v>
      </c>
      <c r="D126" s="131" t="s">
        <v>174</v>
      </c>
      <c r="E126" s="132" t="s">
        <v>3152</v>
      </c>
      <c r="F126" s="133" t="s">
        <v>3153</v>
      </c>
      <c r="G126" s="134" t="s">
        <v>337</v>
      </c>
      <c r="H126" s="135">
        <v>67</v>
      </c>
      <c r="I126" s="136"/>
      <c r="J126" s="137">
        <f>ROUND(I126*H126,2)</f>
        <v>0</v>
      </c>
      <c r="K126" s="133" t="s">
        <v>19</v>
      </c>
      <c r="L126" s="33"/>
      <c r="M126" s="138" t="s">
        <v>19</v>
      </c>
      <c r="N126" s="139" t="s">
        <v>46</v>
      </c>
      <c r="P126" s="140">
        <f>O126*H126</f>
        <v>0</v>
      </c>
      <c r="Q126" s="140">
        <v>0</v>
      </c>
      <c r="R126" s="140">
        <f>Q126*H126</f>
        <v>0</v>
      </c>
      <c r="S126" s="140">
        <v>0</v>
      </c>
      <c r="T126" s="140">
        <f>S126*H126</f>
        <v>0</v>
      </c>
      <c r="U126" s="141" t="s">
        <v>19</v>
      </c>
      <c r="AR126" s="142" t="s">
        <v>179</v>
      </c>
      <c r="AT126" s="142" t="s">
        <v>174</v>
      </c>
      <c r="AU126" s="142" t="s">
        <v>82</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391</v>
      </c>
    </row>
    <row r="127" spans="2:65" s="11" customFormat="1" ht="25.9" customHeight="1">
      <c r="B127" s="119"/>
      <c r="D127" s="120" t="s">
        <v>74</v>
      </c>
      <c r="E127" s="121" t="s">
        <v>170</v>
      </c>
      <c r="F127" s="121" t="s">
        <v>171</v>
      </c>
      <c r="I127" s="122"/>
      <c r="J127" s="123">
        <f>BK127</f>
        <v>0</v>
      </c>
      <c r="L127" s="119"/>
      <c r="M127" s="124"/>
      <c r="P127" s="125">
        <f>P128</f>
        <v>0</v>
      </c>
      <c r="R127" s="125">
        <f>R128</f>
        <v>0</v>
      </c>
      <c r="T127" s="125">
        <f>T128</f>
        <v>0</v>
      </c>
      <c r="U127" s="126"/>
      <c r="AR127" s="120" t="s">
        <v>82</v>
      </c>
      <c r="AT127" s="127" t="s">
        <v>74</v>
      </c>
      <c r="AU127" s="127" t="s">
        <v>75</v>
      </c>
      <c r="AY127" s="120" t="s">
        <v>172</v>
      </c>
      <c r="BK127" s="128">
        <f>BK128</f>
        <v>0</v>
      </c>
    </row>
    <row r="128" spans="2:65" s="11" customFormat="1" ht="22.9" customHeight="1">
      <c r="B128" s="119"/>
      <c r="D128" s="120" t="s">
        <v>74</v>
      </c>
      <c r="E128" s="129" t="s">
        <v>531</v>
      </c>
      <c r="F128" s="129" t="s">
        <v>532</v>
      </c>
      <c r="I128" s="122"/>
      <c r="J128" s="130">
        <f>BK128</f>
        <v>0</v>
      </c>
      <c r="L128" s="119"/>
      <c r="M128" s="124"/>
      <c r="P128" s="125">
        <f>SUM(P129:P138)</f>
        <v>0</v>
      </c>
      <c r="R128" s="125">
        <f>SUM(R129:R138)</f>
        <v>0</v>
      </c>
      <c r="T128" s="125">
        <f>SUM(T129:T138)</f>
        <v>0</v>
      </c>
      <c r="U128" s="126"/>
      <c r="AR128" s="120" t="s">
        <v>82</v>
      </c>
      <c r="AT128" s="127" t="s">
        <v>74</v>
      </c>
      <c r="AU128" s="127" t="s">
        <v>82</v>
      </c>
      <c r="AY128" s="120" t="s">
        <v>172</v>
      </c>
      <c r="BK128" s="128">
        <f>SUM(BK129:BK138)</f>
        <v>0</v>
      </c>
    </row>
    <row r="129" spans="2:65" s="1" customFormat="1" ht="24.2" customHeight="1">
      <c r="B129" s="33"/>
      <c r="C129" s="131" t="s">
        <v>272</v>
      </c>
      <c r="D129" s="131" t="s">
        <v>174</v>
      </c>
      <c r="E129" s="132" t="s">
        <v>534</v>
      </c>
      <c r="F129" s="133" t="s">
        <v>3163</v>
      </c>
      <c r="G129" s="134" t="s">
        <v>225</v>
      </c>
      <c r="H129" s="135">
        <v>1.64</v>
      </c>
      <c r="I129" s="136"/>
      <c r="J129" s="137">
        <f>ROUND(I129*H129,2)</f>
        <v>0</v>
      </c>
      <c r="K129" s="133" t="s">
        <v>1828</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84</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3164</v>
      </c>
    </row>
    <row r="130" spans="2:65" s="1" customFormat="1">
      <c r="B130" s="33"/>
      <c r="D130" s="144" t="s">
        <v>180</v>
      </c>
      <c r="F130" s="145" t="s">
        <v>3165</v>
      </c>
      <c r="I130" s="146"/>
      <c r="L130" s="33"/>
      <c r="M130" s="147"/>
      <c r="U130" s="54"/>
      <c r="AT130" s="18" t="s">
        <v>180</v>
      </c>
      <c r="AU130" s="18" t="s">
        <v>84</v>
      </c>
    </row>
    <row r="131" spans="2:65" s="1" customFormat="1" ht="21.75" customHeight="1">
      <c r="B131" s="33"/>
      <c r="C131" s="131" t="s">
        <v>410</v>
      </c>
      <c r="D131" s="131" t="s">
        <v>174</v>
      </c>
      <c r="E131" s="132" t="s">
        <v>538</v>
      </c>
      <c r="F131" s="133" t="s">
        <v>539</v>
      </c>
      <c r="G131" s="134" t="s">
        <v>225</v>
      </c>
      <c r="H131" s="135">
        <v>1.64</v>
      </c>
      <c r="I131" s="136"/>
      <c r="J131" s="137">
        <f>ROUND(I131*H131,2)</f>
        <v>0</v>
      </c>
      <c r="K131" s="133" t="s">
        <v>1828</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84</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3166</v>
      </c>
    </row>
    <row r="132" spans="2:65" s="1" customFormat="1">
      <c r="B132" s="33"/>
      <c r="D132" s="144" t="s">
        <v>180</v>
      </c>
      <c r="F132" s="145" t="s">
        <v>3167</v>
      </c>
      <c r="I132" s="146"/>
      <c r="L132" s="33"/>
      <c r="M132" s="147"/>
      <c r="U132" s="54"/>
      <c r="AT132" s="18" t="s">
        <v>180</v>
      </c>
      <c r="AU132" s="18" t="s">
        <v>84</v>
      </c>
    </row>
    <row r="133" spans="2:65" s="1" customFormat="1" ht="24.2" customHeight="1">
      <c r="B133" s="33"/>
      <c r="C133" s="131" t="s">
        <v>284</v>
      </c>
      <c r="D133" s="131" t="s">
        <v>174</v>
      </c>
      <c r="E133" s="132" t="s">
        <v>543</v>
      </c>
      <c r="F133" s="133" t="s">
        <v>544</v>
      </c>
      <c r="G133" s="134" t="s">
        <v>225</v>
      </c>
      <c r="H133" s="135">
        <v>8.1999999999999993</v>
      </c>
      <c r="I133" s="136"/>
      <c r="J133" s="137">
        <f>ROUND(I133*H133,2)</f>
        <v>0</v>
      </c>
      <c r="K133" s="133" t="s">
        <v>178</v>
      </c>
      <c r="L133" s="33"/>
      <c r="M133" s="138" t="s">
        <v>19</v>
      </c>
      <c r="N133" s="139" t="s">
        <v>46</v>
      </c>
      <c r="P133" s="140">
        <f>O133*H133</f>
        <v>0</v>
      </c>
      <c r="Q133" s="140">
        <v>0</v>
      </c>
      <c r="R133" s="140">
        <f>Q133*H133</f>
        <v>0</v>
      </c>
      <c r="S133" s="140">
        <v>0</v>
      </c>
      <c r="T133" s="140">
        <f>S133*H133</f>
        <v>0</v>
      </c>
      <c r="U133" s="141" t="s">
        <v>19</v>
      </c>
      <c r="AR133" s="142" t="s">
        <v>179</v>
      </c>
      <c r="AT133" s="142" t="s">
        <v>174</v>
      </c>
      <c r="AU133" s="142" t="s">
        <v>84</v>
      </c>
      <c r="AY133" s="18" t="s">
        <v>172</v>
      </c>
      <c r="BE133" s="143">
        <f>IF(N133="základní",J133,0)</f>
        <v>0</v>
      </c>
      <c r="BF133" s="143">
        <f>IF(N133="snížená",J133,0)</f>
        <v>0</v>
      </c>
      <c r="BG133" s="143">
        <f>IF(N133="zákl. přenesená",J133,0)</f>
        <v>0</v>
      </c>
      <c r="BH133" s="143">
        <f>IF(N133="sníž. přenesená",J133,0)</f>
        <v>0</v>
      </c>
      <c r="BI133" s="143">
        <f>IF(N133="nulová",J133,0)</f>
        <v>0</v>
      </c>
      <c r="BJ133" s="18" t="s">
        <v>82</v>
      </c>
      <c r="BK133" s="143">
        <f>ROUND(I133*H133,2)</f>
        <v>0</v>
      </c>
      <c r="BL133" s="18" t="s">
        <v>179</v>
      </c>
      <c r="BM133" s="142" t="s">
        <v>3168</v>
      </c>
    </row>
    <row r="134" spans="2:65" s="1" customFormat="1">
      <c r="B134" s="33"/>
      <c r="D134" s="144" t="s">
        <v>180</v>
      </c>
      <c r="F134" s="145" t="s">
        <v>546</v>
      </c>
      <c r="I134" s="146"/>
      <c r="L134" s="33"/>
      <c r="M134" s="147"/>
      <c r="U134" s="54"/>
      <c r="AT134" s="18" t="s">
        <v>180</v>
      </c>
      <c r="AU134" s="18" t="s">
        <v>84</v>
      </c>
    </row>
    <row r="135" spans="2:65" s="13" customFormat="1">
      <c r="B135" s="155"/>
      <c r="D135" s="149" t="s">
        <v>182</v>
      </c>
      <c r="E135" s="156" t="s">
        <v>19</v>
      </c>
      <c r="F135" s="157" t="s">
        <v>3169</v>
      </c>
      <c r="H135" s="158">
        <v>8.1999999999999993</v>
      </c>
      <c r="I135" s="159"/>
      <c r="L135" s="155"/>
      <c r="M135" s="160"/>
      <c r="U135" s="161"/>
      <c r="AT135" s="156" t="s">
        <v>182</v>
      </c>
      <c r="AU135" s="156" t="s">
        <v>84</v>
      </c>
      <c r="AV135" s="13" t="s">
        <v>84</v>
      </c>
      <c r="AW135" s="13" t="s">
        <v>37</v>
      </c>
      <c r="AX135" s="13" t="s">
        <v>75</v>
      </c>
      <c r="AY135" s="156" t="s">
        <v>172</v>
      </c>
    </row>
    <row r="136" spans="2:65" s="14" customFormat="1">
      <c r="B136" s="162"/>
      <c r="D136" s="149" t="s">
        <v>182</v>
      </c>
      <c r="E136" s="163" t="s">
        <v>19</v>
      </c>
      <c r="F136" s="164" t="s">
        <v>185</v>
      </c>
      <c r="H136" s="165">
        <v>8.1999999999999993</v>
      </c>
      <c r="I136" s="166"/>
      <c r="L136" s="162"/>
      <c r="M136" s="167"/>
      <c r="U136" s="168"/>
      <c r="AT136" s="163" t="s">
        <v>182</v>
      </c>
      <c r="AU136" s="163" t="s">
        <v>84</v>
      </c>
      <c r="AV136" s="14" t="s">
        <v>179</v>
      </c>
      <c r="AW136" s="14" t="s">
        <v>37</v>
      </c>
      <c r="AX136" s="14" t="s">
        <v>82</v>
      </c>
      <c r="AY136" s="163" t="s">
        <v>172</v>
      </c>
    </row>
    <row r="137" spans="2:65" s="1" customFormat="1" ht="24.2" customHeight="1">
      <c r="B137" s="33"/>
      <c r="C137" s="131" t="s">
        <v>423</v>
      </c>
      <c r="D137" s="131" t="s">
        <v>174</v>
      </c>
      <c r="E137" s="132" t="s">
        <v>567</v>
      </c>
      <c r="F137" s="133" t="s">
        <v>568</v>
      </c>
      <c r="G137" s="134" t="s">
        <v>225</v>
      </c>
      <c r="H137" s="135">
        <v>1.64</v>
      </c>
      <c r="I137" s="136"/>
      <c r="J137" s="137">
        <f>ROUND(I137*H137,2)</f>
        <v>0</v>
      </c>
      <c r="K137" s="133" t="s">
        <v>178</v>
      </c>
      <c r="L137" s="33"/>
      <c r="M137" s="138" t="s">
        <v>19</v>
      </c>
      <c r="N137" s="139" t="s">
        <v>46</v>
      </c>
      <c r="P137" s="140">
        <f>O137*H137</f>
        <v>0</v>
      </c>
      <c r="Q137" s="140">
        <v>0</v>
      </c>
      <c r="R137" s="140">
        <f>Q137*H137</f>
        <v>0</v>
      </c>
      <c r="S137" s="140">
        <v>0</v>
      </c>
      <c r="T137" s="140">
        <f>S137*H137</f>
        <v>0</v>
      </c>
      <c r="U137" s="141" t="s">
        <v>19</v>
      </c>
      <c r="AR137" s="142" t="s">
        <v>179</v>
      </c>
      <c r="AT137" s="142" t="s">
        <v>174</v>
      </c>
      <c r="AU137" s="142" t="s">
        <v>84</v>
      </c>
      <c r="AY137" s="18" t="s">
        <v>172</v>
      </c>
      <c r="BE137" s="143">
        <f>IF(N137="základní",J137,0)</f>
        <v>0</v>
      </c>
      <c r="BF137" s="143">
        <f>IF(N137="snížená",J137,0)</f>
        <v>0</v>
      </c>
      <c r="BG137" s="143">
        <f>IF(N137="zákl. přenesená",J137,0)</f>
        <v>0</v>
      </c>
      <c r="BH137" s="143">
        <f>IF(N137="sníž. přenesená",J137,0)</f>
        <v>0</v>
      </c>
      <c r="BI137" s="143">
        <f>IF(N137="nulová",J137,0)</f>
        <v>0</v>
      </c>
      <c r="BJ137" s="18" t="s">
        <v>82</v>
      </c>
      <c r="BK137" s="143">
        <f>ROUND(I137*H137,2)</f>
        <v>0</v>
      </c>
      <c r="BL137" s="18" t="s">
        <v>179</v>
      </c>
      <c r="BM137" s="142" t="s">
        <v>3170</v>
      </c>
    </row>
    <row r="138" spans="2:65" s="1" customFormat="1">
      <c r="B138" s="33"/>
      <c r="D138" s="144" t="s">
        <v>180</v>
      </c>
      <c r="F138" s="145" t="s">
        <v>570</v>
      </c>
      <c r="I138" s="146"/>
      <c r="L138" s="33"/>
      <c r="M138" s="190"/>
      <c r="N138" s="191"/>
      <c r="O138" s="191"/>
      <c r="P138" s="191"/>
      <c r="Q138" s="191"/>
      <c r="R138" s="191"/>
      <c r="S138" s="191"/>
      <c r="T138" s="191"/>
      <c r="U138" s="192"/>
      <c r="AT138" s="18" t="s">
        <v>180</v>
      </c>
      <c r="AU138" s="18" t="s">
        <v>84</v>
      </c>
    </row>
    <row r="139" spans="2:65" s="1" customFormat="1" ht="6.95" customHeight="1">
      <c r="B139" s="42"/>
      <c r="C139" s="43"/>
      <c r="D139" s="43"/>
      <c r="E139" s="43"/>
      <c r="F139" s="43"/>
      <c r="G139" s="43"/>
      <c r="H139" s="43"/>
      <c r="I139" s="43"/>
      <c r="J139" s="43"/>
      <c r="K139" s="43"/>
      <c r="L139" s="33"/>
    </row>
  </sheetData>
  <sheetProtection algorithmName="SHA-512" hashValue="eHCJMCf5rxBP0Z9UbjeYJlR4RV26HTg58IDGIFkTAtEBiTVp1glEhzqegTNn+Eshur+rtiuPT3WcbmusWTOiCg==" saltValue="vb2Jx6MQzdujDezSqoaNgxqoInGE/9b5MewRKl1xWvg2P+XyYXaqAnrOZhSo2VtGRQyMkG/IS7wSW/wTSAZxZQ==" spinCount="100000" sheet="1" objects="1" scenarios="1" formatColumns="0" formatRows="0" autoFilter="0"/>
  <autoFilter ref="C96:K138" xr:uid="{00000000-0009-0000-0000-00000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30" r:id="rId1" xr:uid="{00000000-0004-0000-0400-000000000000}"/>
    <hyperlink ref="F132" r:id="rId2" xr:uid="{00000000-0004-0000-0400-000001000000}"/>
    <hyperlink ref="F134" r:id="rId3" xr:uid="{00000000-0004-0000-0400-000002000000}"/>
    <hyperlink ref="F138" r:id="rId4" xr:uid="{00000000-0004-0000-04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106</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c r="B8" s="21"/>
      <c r="D8" s="28" t="s">
        <v>130</v>
      </c>
      <c r="L8" s="21"/>
    </row>
    <row r="9" spans="2:46" ht="16.5" customHeight="1">
      <c r="B9" s="21"/>
      <c r="E9" s="287" t="s">
        <v>131</v>
      </c>
      <c r="F9" s="299"/>
      <c r="G9" s="299"/>
      <c r="H9" s="299"/>
      <c r="L9" s="21"/>
    </row>
    <row r="10" spans="2:46" ht="12" customHeight="1">
      <c r="B10" s="21"/>
      <c r="D10" s="28" t="s">
        <v>132</v>
      </c>
      <c r="L10" s="21"/>
    </row>
    <row r="11" spans="2:46" s="1" customFormat="1" ht="16.5" customHeight="1">
      <c r="B11" s="33"/>
      <c r="E11" s="285" t="s">
        <v>3171</v>
      </c>
      <c r="F11" s="289"/>
      <c r="G11" s="289"/>
      <c r="H11" s="289"/>
      <c r="L11" s="33"/>
    </row>
    <row r="12" spans="2:46" s="1" customFormat="1" ht="12" customHeight="1">
      <c r="B12" s="33"/>
      <c r="D12" s="28" t="s">
        <v>134</v>
      </c>
      <c r="L12" s="33"/>
    </row>
    <row r="13" spans="2:46" s="1" customFormat="1" ht="16.5" customHeight="1">
      <c r="B13" s="33"/>
      <c r="E13" s="251" t="s">
        <v>3172</v>
      </c>
      <c r="F13" s="289"/>
      <c r="G13" s="289"/>
      <c r="H13" s="289"/>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290" t="str">
        <f>'Rekapitulace stavby'!E14</f>
        <v>Vyplň údaj</v>
      </c>
      <c r="F22" s="257"/>
      <c r="G22" s="257"/>
      <c r="H22" s="25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61" t="s">
        <v>19</v>
      </c>
      <c r="F31" s="261"/>
      <c r="G31" s="261"/>
      <c r="H31" s="261"/>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ROUND((SUM(BE97:BE337)),  2)</f>
        <v>0</v>
      </c>
      <c r="I37" s="94">
        <v>0.21</v>
      </c>
      <c r="J37" s="83">
        <f>ROUND(((SUM(BE97:BE337))*I37),  2)</f>
        <v>0</v>
      </c>
      <c r="L37" s="33"/>
    </row>
    <row r="38" spans="2:12" s="1" customFormat="1" ht="14.45" customHeight="1">
      <c r="B38" s="33"/>
      <c r="E38" s="28" t="s">
        <v>47</v>
      </c>
      <c r="F38" s="83">
        <f>ROUND((SUM(BF97:BF337)),  2)</f>
        <v>0</v>
      </c>
      <c r="I38" s="94">
        <v>0.12</v>
      </c>
      <c r="J38" s="83">
        <f>ROUND(((SUM(BF97:BF337))*I38),  2)</f>
        <v>0</v>
      </c>
      <c r="L38" s="33"/>
    </row>
    <row r="39" spans="2:12" s="1" customFormat="1" ht="14.45" hidden="1" customHeight="1">
      <c r="B39" s="33"/>
      <c r="E39" s="28" t="s">
        <v>48</v>
      </c>
      <c r="F39" s="83">
        <f>ROUND((SUM(BG97:BG337)),  2)</f>
        <v>0</v>
      </c>
      <c r="I39" s="94">
        <v>0.21</v>
      </c>
      <c r="J39" s="83">
        <f>0</f>
        <v>0</v>
      </c>
      <c r="L39" s="33"/>
    </row>
    <row r="40" spans="2:12" s="1" customFormat="1" ht="14.45" hidden="1" customHeight="1">
      <c r="B40" s="33"/>
      <c r="E40" s="28" t="s">
        <v>49</v>
      </c>
      <c r="F40" s="83">
        <f>ROUND((SUM(BH97:BH337)),  2)</f>
        <v>0</v>
      </c>
      <c r="I40" s="94">
        <v>0.12</v>
      </c>
      <c r="J40" s="83">
        <f>0</f>
        <v>0</v>
      </c>
      <c r="L40" s="33"/>
    </row>
    <row r="41" spans="2:12" s="1" customFormat="1" ht="14.45" hidden="1" customHeight="1">
      <c r="B41" s="33"/>
      <c r="E41" s="28" t="s">
        <v>50</v>
      </c>
      <c r="F41" s="83">
        <f>ROUND((SUM(BI97:BI337)),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287" t="str">
        <f>E7</f>
        <v>Nástavby a stavební úpravy vnitřních prostor budovy A, PF UPOL_REV01_19.11.2024</v>
      </c>
      <c r="F52" s="288"/>
      <c r="G52" s="288"/>
      <c r="H52" s="288"/>
      <c r="L52" s="33"/>
    </row>
    <row r="53" spans="2:12" ht="12" customHeight="1">
      <c r="B53" s="21"/>
      <c r="C53" s="28" t="s">
        <v>130</v>
      </c>
      <c r="L53" s="21"/>
    </row>
    <row r="54" spans="2:12" ht="16.5" customHeight="1">
      <c r="B54" s="21"/>
      <c r="E54" s="287" t="s">
        <v>131</v>
      </c>
      <c r="F54" s="299"/>
      <c r="G54" s="299"/>
      <c r="H54" s="299"/>
      <c r="L54" s="21"/>
    </row>
    <row r="55" spans="2:12" ht="12" customHeight="1">
      <c r="B55" s="21"/>
      <c r="C55" s="28" t="s">
        <v>132</v>
      </c>
      <c r="L55" s="21"/>
    </row>
    <row r="56" spans="2:12" s="1" customFormat="1" ht="16.5" customHeight="1">
      <c r="B56" s="33"/>
      <c r="E56" s="285" t="s">
        <v>3171</v>
      </c>
      <c r="F56" s="289"/>
      <c r="G56" s="289"/>
      <c r="H56" s="289"/>
      <c r="L56" s="33"/>
    </row>
    <row r="57" spans="2:12" s="1" customFormat="1" ht="12" customHeight="1">
      <c r="B57" s="33"/>
      <c r="C57" s="28" t="s">
        <v>134</v>
      </c>
      <c r="L57" s="33"/>
    </row>
    <row r="58" spans="2:12" s="1" customFormat="1" ht="16.5" customHeight="1">
      <c r="B58" s="33"/>
      <c r="E58" s="251" t="str">
        <f>E13</f>
        <v>01 - Vzduchotechnika a chlazení</v>
      </c>
      <c r="F58" s="289"/>
      <c r="G58" s="289"/>
      <c r="H58" s="289"/>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J97</f>
        <v>0</v>
      </c>
      <c r="L67" s="33"/>
      <c r="AU67" s="18" t="s">
        <v>139</v>
      </c>
    </row>
    <row r="68" spans="2:47" s="8" customFormat="1" ht="24.95" customHeight="1">
      <c r="B68" s="104"/>
      <c r="D68" s="105" t="s">
        <v>140</v>
      </c>
      <c r="E68" s="106"/>
      <c r="F68" s="106"/>
      <c r="G68" s="106"/>
      <c r="H68" s="106"/>
      <c r="I68" s="106"/>
      <c r="J68" s="107">
        <f>J98</f>
        <v>0</v>
      </c>
      <c r="L68" s="104"/>
    </row>
    <row r="69" spans="2:47" s="9" customFormat="1" ht="19.899999999999999" customHeight="1">
      <c r="B69" s="108"/>
      <c r="D69" s="109" t="s">
        <v>3173</v>
      </c>
      <c r="E69" s="110"/>
      <c r="F69" s="110"/>
      <c r="G69" s="110"/>
      <c r="H69" s="110"/>
      <c r="I69" s="110"/>
      <c r="J69" s="111">
        <f>J224</f>
        <v>0</v>
      </c>
      <c r="L69" s="108"/>
    </row>
    <row r="70" spans="2:47" s="9" customFormat="1" ht="19.899999999999999" customHeight="1">
      <c r="B70" s="108"/>
      <c r="D70" s="109" t="s">
        <v>3174</v>
      </c>
      <c r="E70" s="110"/>
      <c r="F70" s="110"/>
      <c r="G70" s="110"/>
      <c r="H70" s="110"/>
      <c r="I70" s="110"/>
      <c r="J70" s="111">
        <f>J275</f>
        <v>0</v>
      </c>
      <c r="L70" s="108"/>
    </row>
    <row r="71" spans="2:47" s="9" customFormat="1" ht="19.899999999999999" customHeight="1">
      <c r="B71" s="108"/>
      <c r="D71" s="109" t="s">
        <v>3175</v>
      </c>
      <c r="E71" s="110"/>
      <c r="F71" s="110"/>
      <c r="G71" s="110"/>
      <c r="H71" s="110"/>
      <c r="I71" s="110"/>
      <c r="J71" s="111">
        <f>J279</f>
        <v>0</v>
      </c>
      <c r="L71" s="108"/>
    </row>
    <row r="72" spans="2:47" s="9" customFormat="1" ht="19.899999999999999" customHeight="1">
      <c r="B72" s="108"/>
      <c r="D72" s="109" t="s">
        <v>3176</v>
      </c>
      <c r="E72" s="110"/>
      <c r="F72" s="110"/>
      <c r="G72" s="110"/>
      <c r="H72" s="110"/>
      <c r="I72" s="110"/>
      <c r="J72" s="111">
        <f>J322</f>
        <v>0</v>
      </c>
      <c r="L72" s="108"/>
    </row>
    <row r="73" spans="2:47" s="9" customFormat="1" ht="19.899999999999999" customHeight="1">
      <c r="B73" s="108"/>
      <c r="D73" s="109" t="s">
        <v>3177</v>
      </c>
      <c r="E73" s="110"/>
      <c r="F73" s="110"/>
      <c r="G73" s="110"/>
      <c r="H73" s="110"/>
      <c r="I73" s="110"/>
      <c r="J73" s="111">
        <f>J335</f>
        <v>0</v>
      </c>
      <c r="L73" s="108"/>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156</v>
      </c>
      <c r="L80" s="33"/>
    </row>
    <row r="81" spans="2:21" s="1" customFormat="1" ht="6.95" customHeight="1">
      <c r="B81" s="33"/>
      <c r="L81" s="33"/>
    </row>
    <row r="82" spans="2:21" s="1" customFormat="1" ht="12" customHeight="1">
      <c r="B82" s="33"/>
      <c r="C82" s="28" t="s">
        <v>16</v>
      </c>
      <c r="L82" s="33"/>
    </row>
    <row r="83" spans="2:21" s="1" customFormat="1" ht="16.5" customHeight="1">
      <c r="B83" s="33"/>
      <c r="E83" s="287" t="str">
        <f>E7</f>
        <v>Nástavby a stavební úpravy vnitřních prostor budovy A, PF UPOL_REV01_19.11.2024</v>
      </c>
      <c r="F83" s="288"/>
      <c r="G83" s="288"/>
      <c r="H83" s="288"/>
      <c r="L83" s="33"/>
    </row>
    <row r="84" spans="2:21" ht="12" customHeight="1">
      <c r="B84" s="21"/>
      <c r="C84" s="28" t="s">
        <v>130</v>
      </c>
      <c r="L84" s="21"/>
    </row>
    <row r="85" spans="2:21" ht="16.5" customHeight="1">
      <c r="B85" s="21"/>
      <c r="E85" s="287" t="s">
        <v>131</v>
      </c>
      <c r="F85" s="299"/>
      <c r="G85" s="299"/>
      <c r="H85" s="299"/>
      <c r="L85" s="21"/>
    </row>
    <row r="86" spans="2:21" ht="12" customHeight="1">
      <c r="B86" s="21"/>
      <c r="C86" s="28" t="s">
        <v>132</v>
      </c>
      <c r="L86" s="21"/>
    </row>
    <row r="87" spans="2:21" s="1" customFormat="1" ht="16.5" customHeight="1">
      <c r="B87" s="33"/>
      <c r="E87" s="285" t="s">
        <v>3171</v>
      </c>
      <c r="F87" s="289"/>
      <c r="G87" s="289"/>
      <c r="H87" s="289"/>
      <c r="L87" s="33"/>
    </row>
    <row r="88" spans="2:21" s="1" customFormat="1" ht="12" customHeight="1">
      <c r="B88" s="33"/>
      <c r="C88" s="28" t="s">
        <v>134</v>
      </c>
      <c r="L88" s="33"/>
    </row>
    <row r="89" spans="2:21" s="1" customFormat="1" ht="16.5" customHeight="1">
      <c r="B89" s="33"/>
      <c r="E89" s="251" t="str">
        <f>E13</f>
        <v>01 - Vzduchotechnika a chlazení</v>
      </c>
      <c r="F89" s="289"/>
      <c r="G89" s="289"/>
      <c r="H89" s="289"/>
      <c r="L89" s="33"/>
    </row>
    <row r="90" spans="2:21" s="1" customFormat="1" ht="6.95" customHeight="1">
      <c r="B90" s="33"/>
      <c r="L90" s="33"/>
    </row>
    <row r="91" spans="2:21" s="1" customFormat="1" ht="12" customHeight="1">
      <c r="B91" s="33"/>
      <c r="C91" s="28" t="s">
        <v>21</v>
      </c>
      <c r="F91" s="26" t="str">
        <f>F16</f>
        <v xml:space="preserve"> </v>
      </c>
      <c r="I91" s="28" t="s">
        <v>23</v>
      </c>
      <c r="J91" s="50" t="str">
        <f>IF(J16="","",J16)</f>
        <v>19. 11. 2024</v>
      </c>
      <c r="L91" s="33"/>
    </row>
    <row r="92" spans="2:21" s="1" customFormat="1" ht="6.95" customHeight="1">
      <c r="B92" s="33"/>
      <c r="L92" s="33"/>
    </row>
    <row r="93" spans="2:21" s="1" customFormat="1" ht="54.4" customHeight="1">
      <c r="B93" s="33"/>
      <c r="C93" s="28" t="s">
        <v>25</v>
      </c>
      <c r="F93" s="26" t="str">
        <f>E19</f>
        <v>UP v Olomouci,Křižkovského 511/8,Olomouc 77900</v>
      </c>
      <c r="I93" s="28" t="s">
        <v>33</v>
      </c>
      <c r="J93" s="31" t="str">
        <f>E25</f>
        <v>SAFETY PRO s.r.o.,Přerovská 434/60,Olomouc 77900</v>
      </c>
      <c r="L93" s="33"/>
    </row>
    <row r="94" spans="2:21" s="1" customFormat="1" ht="54.4" customHeight="1">
      <c r="B94" s="33"/>
      <c r="C94" s="28" t="s">
        <v>31</v>
      </c>
      <c r="F94" s="26" t="str">
        <f>IF(E22="","",E22)</f>
        <v>Vyplň údaj</v>
      </c>
      <c r="I94" s="28" t="s">
        <v>38</v>
      </c>
      <c r="J94" s="31" t="str">
        <f>E28</f>
        <v>SAFETY PRO s.r.o.,Přerovská 434/60,Olomouc 77900</v>
      </c>
      <c r="L94" s="33"/>
    </row>
    <row r="95" spans="2:21" s="1" customFormat="1" ht="10.35" customHeight="1">
      <c r="B95" s="33"/>
      <c r="L95" s="33"/>
    </row>
    <row r="96" spans="2:21" s="10" customFormat="1" ht="29.25" customHeight="1">
      <c r="B96" s="112"/>
      <c r="C96" s="113" t="s">
        <v>157</v>
      </c>
      <c r="D96" s="114" t="s">
        <v>60</v>
      </c>
      <c r="E96" s="114" t="s">
        <v>56</v>
      </c>
      <c r="F96" s="114" t="s">
        <v>57</v>
      </c>
      <c r="G96" s="114" t="s">
        <v>158</v>
      </c>
      <c r="H96" s="114" t="s">
        <v>159</v>
      </c>
      <c r="I96" s="114" t="s">
        <v>160</v>
      </c>
      <c r="J96" s="114" t="s">
        <v>138</v>
      </c>
      <c r="K96" s="115" t="s">
        <v>161</v>
      </c>
      <c r="L96" s="112"/>
      <c r="M96" s="57" t="s">
        <v>19</v>
      </c>
      <c r="N96" s="58" t="s">
        <v>45</v>
      </c>
      <c r="O96" s="58" t="s">
        <v>162</v>
      </c>
      <c r="P96" s="58" t="s">
        <v>163</v>
      </c>
      <c r="Q96" s="58" t="s">
        <v>164</v>
      </c>
      <c r="R96" s="58" t="s">
        <v>165</v>
      </c>
      <c r="S96" s="58" t="s">
        <v>166</v>
      </c>
      <c r="T96" s="58" t="s">
        <v>167</v>
      </c>
      <c r="U96" s="59" t="s">
        <v>168</v>
      </c>
    </row>
    <row r="97" spans="2:65" s="1" customFormat="1" ht="22.9" customHeight="1">
      <c r="B97" s="33"/>
      <c r="C97" s="62" t="s">
        <v>169</v>
      </c>
      <c r="J97" s="116">
        <f>BK97</f>
        <v>0</v>
      </c>
      <c r="L97" s="33"/>
      <c r="M97" s="60"/>
      <c r="N97" s="51"/>
      <c r="O97" s="51"/>
      <c r="P97" s="117">
        <f>P98</f>
        <v>0</v>
      </c>
      <c r="Q97" s="51"/>
      <c r="R97" s="117">
        <f>R98</f>
        <v>0</v>
      </c>
      <c r="S97" s="51"/>
      <c r="T97" s="117">
        <f>T98</f>
        <v>0</v>
      </c>
      <c r="U97" s="52"/>
      <c r="AT97" s="18" t="s">
        <v>74</v>
      </c>
      <c r="AU97" s="18" t="s">
        <v>139</v>
      </c>
      <c r="BK97" s="118">
        <f>BK98</f>
        <v>0</v>
      </c>
    </row>
    <row r="98" spans="2:65" s="11" customFormat="1" ht="25.9" customHeight="1">
      <c r="B98" s="119"/>
      <c r="D98" s="120" t="s">
        <v>74</v>
      </c>
      <c r="E98" s="121" t="s">
        <v>170</v>
      </c>
      <c r="F98" s="121" t="s">
        <v>171</v>
      </c>
      <c r="I98" s="122"/>
      <c r="J98" s="123">
        <f>BK98</f>
        <v>0</v>
      </c>
      <c r="L98" s="119"/>
      <c r="M98" s="124"/>
      <c r="P98" s="125">
        <f>P99+SUM(P100:P224)+P275+P279+P322+P335</f>
        <v>0</v>
      </c>
      <c r="R98" s="125">
        <f>R99+SUM(R100:R224)+R275+R279+R322+R335</f>
        <v>0</v>
      </c>
      <c r="T98" s="125">
        <f>T99+SUM(T100:T224)+T275+T279+T322+T335</f>
        <v>0</v>
      </c>
      <c r="U98" s="126"/>
      <c r="AR98" s="120" t="s">
        <v>82</v>
      </c>
      <c r="AT98" s="127" t="s">
        <v>74</v>
      </c>
      <c r="AU98" s="127" t="s">
        <v>75</v>
      </c>
      <c r="AY98" s="120" t="s">
        <v>172</v>
      </c>
      <c r="BK98" s="128">
        <f>BK99+SUM(BK100:BK224)+BK275+BK279+BK322+BK335</f>
        <v>0</v>
      </c>
    </row>
    <row r="99" spans="2:65" s="1" customFormat="1" ht="24.2" customHeight="1">
      <c r="B99" s="33"/>
      <c r="C99" s="131" t="s">
        <v>82</v>
      </c>
      <c r="D99" s="131" t="s">
        <v>174</v>
      </c>
      <c r="E99" s="132" t="s">
        <v>3178</v>
      </c>
      <c r="F99" s="133" t="s">
        <v>3179</v>
      </c>
      <c r="G99" s="134" t="s">
        <v>2962</v>
      </c>
      <c r="H99" s="135">
        <v>1</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179</v>
      </c>
      <c r="AT99" s="142" t="s">
        <v>174</v>
      </c>
      <c r="AU99" s="142" t="s">
        <v>82</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84</v>
      </c>
    </row>
    <row r="100" spans="2:65" s="1" customFormat="1">
      <c r="B100" s="33"/>
      <c r="D100" s="149" t="s">
        <v>943</v>
      </c>
      <c r="F100" s="189" t="s">
        <v>3180</v>
      </c>
      <c r="I100" s="146"/>
      <c r="L100" s="33"/>
      <c r="M100" s="147"/>
      <c r="U100" s="54"/>
      <c r="AT100" s="18" t="s">
        <v>943</v>
      </c>
      <c r="AU100" s="18" t="s">
        <v>82</v>
      </c>
    </row>
    <row r="101" spans="2:65" s="1" customFormat="1" ht="16.5" customHeight="1">
      <c r="B101" s="33"/>
      <c r="C101" s="131" t="s">
        <v>84</v>
      </c>
      <c r="D101" s="131" t="s">
        <v>174</v>
      </c>
      <c r="E101" s="132" t="s">
        <v>3181</v>
      </c>
      <c r="F101" s="133" t="s">
        <v>3182</v>
      </c>
      <c r="G101" s="134" t="s">
        <v>2962</v>
      </c>
      <c r="H101" s="135">
        <v>5</v>
      </c>
      <c r="I101" s="136"/>
      <c r="J101" s="137">
        <f>ROUND(I101*H101,2)</f>
        <v>0</v>
      </c>
      <c r="K101" s="133" t="s">
        <v>19</v>
      </c>
      <c r="L101" s="33"/>
      <c r="M101" s="138" t="s">
        <v>19</v>
      </c>
      <c r="N101" s="139" t="s">
        <v>46</v>
      </c>
      <c r="P101" s="140">
        <f>O101*H101</f>
        <v>0</v>
      </c>
      <c r="Q101" s="140">
        <v>0</v>
      </c>
      <c r="R101" s="140">
        <f>Q101*H101</f>
        <v>0</v>
      </c>
      <c r="S101" s="140">
        <v>0</v>
      </c>
      <c r="T101" s="140">
        <f>S101*H101</f>
        <v>0</v>
      </c>
      <c r="U101" s="141" t="s">
        <v>19</v>
      </c>
      <c r="AR101" s="142" t="s">
        <v>179</v>
      </c>
      <c r="AT101" s="142" t="s">
        <v>174</v>
      </c>
      <c r="AU101" s="142" t="s">
        <v>82</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179</v>
      </c>
      <c r="BM101" s="142" t="s">
        <v>179</v>
      </c>
    </row>
    <row r="102" spans="2:65" s="1" customFormat="1" ht="16.5" customHeight="1">
      <c r="B102" s="33"/>
      <c r="C102" s="131" t="s">
        <v>92</v>
      </c>
      <c r="D102" s="131" t="s">
        <v>174</v>
      </c>
      <c r="E102" s="132" t="s">
        <v>3183</v>
      </c>
      <c r="F102" s="133" t="s">
        <v>3184</v>
      </c>
      <c r="G102" s="134" t="s">
        <v>2962</v>
      </c>
      <c r="H102" s="135">
        <v>1</v>
      </c>
      <c r="I102" s="136"/>
      <c r="J102" s="137">
        <f>ROUND(I102*H102,2)</f>
        <v>0</v>
      </c>
      <c r="K102" s="133" t="s">
        <v>19</v>
      </c>
      <c r="L102" s="33"/>
      <c r="M102" s="138" t="s">
        <v>19</v>
      </c>
      <c r="N102" s="139" t="s">
        <v>46</v>
      </c>
      <c r="P102" s="140">
        <f>O102*H102</f>
        <v>0</v>
      </c>
      <c r="Q102" s="140">
        <v>0</v>
      </c>
      <c r="R102" s="140">
        <f>Q102*H102</f>
        <v>0</v>
      </c>
      <c r="S102" s="140">
        <v>0</v>
      </c>
      <c r="T102" s="140">
        <f>S102*H102</f>
        <v>0</v>
      </c>
      <c r="U102" s="141" t="s">
        <v>19</v>
      </c>
      <c r="AR102" s="142" t="s">
        <v>179</v>
      </c>
      <c r="AT102" s="142" t="s">
        <v>174</v>
      </c>
      <c r="AU102" s="142" t="s">
        <v>82</v>
      </c>
      <c r="AY102" s="18" t="s">
        <v>172</v>
      </c>
      <c r="BE102" s="143">
        <f>IF(N102="základní",J102,0)</f>
        <v>0</v>
      </c>
      <c r="BF102" s="143">
        <f>IF(N102="snížená",J102,0)</f>
        <v>0</v>
      </c>
      <c r="BG102" s="143">
        <f>IF(N102="zákl. přenesená",J102,0)</f>
        <v>0</v>
      </c>
      <c r="BH102" s="143">
        <f>IF(N102="sníž. přenesená",J102,0)</f>
        <v>0</v>
      </c>
      <c r="BI102" s="143">
        <f>IF(N102="nulová",J102,0)</f>
        <v>0</v>
      </c>
      <c r="BJ102" s="18" t="s">
        <v>82</v>
      </c>
      <c r="BK102" s="143">
        <f>ROUND(I102*H102,2)</f>
        <v>0</v>
      </c>
      <c r="BL102" s="18" t="s">
        <v>179</v>
      </c>
      <c r="BM102" s="142" t="s">
        <v>192</v>
      </c>
    </row>
    <row r="103" spans="2:65" s="1" customFormat="1" ht="16.5" customHeight="1">
      <c r="B103" s="33"/>
      <c r="C103" s="131" t="s">
        <v>179</v>
      </c>
      <c r="D103" s="131" t="s">
        <v>174</v>
      </c>
      <c r="E103" s="132" t="s">
        <v>3185</v>
      </c>
      <c r="F103" s="133" t="s">
        <v>3186</v>
      </c>
      <c r="G103" s="134" t="s">
        <v>2962</v>
      </c>
      <c r="H103" s="135">
        <v>1</v>
      </c>
      <c r="I103" s="136"/>
      <c r="J103" s="137">
        <f>ROUND(I103*H103,2)</f>
        <v>0</v>
      </c>
      <c r="K103" s="133" t="s">
        <v>19</v>
      </c>
      <c r="L103" s="33"/>
      <c r="M103" s="138" t="s">
        <v>19</v>
      </c>
      <c r="N103" s="139" t="s">
        <v>46</v>
      </c>
      <c r="P103" s="140">
        <f>O103*H103</f>
        <v>0</v>
      </c>
      <c r="Q103" s="140">
        <v>0</v>
      </c>
      <c r="R103" s="140">
        <f>Q103*H103</f>
        <v>0</v>
      </c>
      <c r="S103" s="140">
        <v>0</v>
      </c>
      <c r="T103" s="140">
        <f>S103*H103</f>
        <v>0</v>
      </c>
      <c r="U103" s="141" t="s">
        <v>19</v>
      </c>
      <c r="AR103" s="142" t="s">
        <v>179</v>
      </c>
      <c r="AT103" s="142" t="s">
        <v>174</v>
      </c>
      <c r="AU103" s="142" t="s">
        <v>82</v>
      </c>
      <c r="AY103" s="18" t="s">
        <v>172</v>
      </c>
      <c r="BE103" s="143">
        <f>IF(N103="základní",J103,0)</f>
        <v>0</v>
      </c>
      <c r="BF103" s="143">
        <f>IF(N103="snížená",J103,0)</f>
        <v>0</v>
      </c>
      <c r="BG103" s="143">
        <f>IF(N103="zákl. přenesená",J103,0)</f>
        <v>0</v>
      </c>
      <c r="BH103" s="143">
        <f>IF(N103="sníž. přenesená",J103,0)</f>
        <v>0</v>
      </c>
      <c r="BI103" s="143">
        <f>IF(N103="nulová",J103,0)</f>
        <v>0</v>
      </c>
      <c r="BJ103" s="18" t="s">
        <v>82</v>
      </c>
      <c r="BK103" s="143">
        <f>ROUND(I103*H103,2)</f>
        <v>0</v>
      </c>
      <c r="BL103" s="18" t="s">
        <v>179</v>
      </c>
      <c r="BM103" s="142" t="s">
        <v>198</v>
      </c>
    </row>
    <row r="104" spans="2:65" s="1" customFormat="1" ht="16.5" customHeight="1">
      <c r="B104" s="33"/>
      <c r="C104" s="131" t="s">
        <v>202</v>
      </c>
      <c r="D104" s="131" t="s">
        <v>174</v>
      </c>
      <c r="E104" s="132" t="s">
        <v>3187</v>
      </c>
      <c r="F104" s="133" t="s">
        <v>3188</v>
      </c>
      <c r="G104" s="134" t="s">
        <v>2962</v>
      </c>
      <c r="H104" s="135">
        <v>3</v>
      </c>
      <c r="I104" s="136"/>
      <c r="J104" s="137">
        <f>ROUND(I104*H104,2)</f>
        <v>0</v>
      </c>
      <c r="K104" s="133" t="s">
        <v>19</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82</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205</v>
      </c>
    </row>
    <row r="105" spans="2:65" s="1" customFormat="1" ht="16.5" customHeight="1">
      <c r="B105" s="33"/>
      <c r="C105" s="131" t="s">
        <v>192</v>
      </c>
      <c r="D105" s="131" t="s">
        <v>174</v>
      </c>
      <c r="E105" s="132" t="s">
        <v>3189</v>
      </c>
      <c r="F105" s="133" t="s">
        <v>3190</v>
      </c>
      <c r="G105" s="134" t="s">
        <v>2962</v>
      </c>
      <c r="H105" s="135">
        <v>4</v>
      </c>
      <c r="I105" s="136"/>
      <c r="J105" s="137">
        <f>ROUND(I105*H105,2)</f>
        <v>0</v>
      </c>
      <c r="K105" s="133" t="s">
        <v>19</v>
      </c>
      <c r="L105" s="33"/>
      <c r="M105" s="138" t="s">
        <v>19</v>
      </c>
      <c r="N105" s="139" t="s">
        <v>46</v>
      </c>
      <c r="P105" s="140">
        <f>O105*H105</f>
        <v>0</v>
      </c>
      <c r="Q105" s="140">
        <v>0</v>
      </c>
      <c r="R105" s="140">
        <f>Q105*H105</f>
        <v>0</v>
      </c>
      <c r="S105" s="140">
        <v>0</v>
      </c>
      <c r="T105" s="140">
        <f>S105*H105</f>
        <v>0</v>
      </c>
      <c r="U105" s="141" t="s">
        <v>19</v>
      </c>
      <c r="AR105" s="142" t="s">
        <v>179</v>
      </c>
      <c r="AT105" s="142" t="s">
        <v>174</v>
      </c>
      <c r="AU105" s="142" t="s">
        <v>82</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8</v>
      </c>
    </row>
    <row r="106" spans="2:65" s="1" customFormat="1" ht="16.5" customHeight="1">
      <c r="B106" s="33"/>
      <c r="C106" s="131" t="s">
        <v>212</v>
      </c>
      <c r="D106" s="131" t="s">
        <v>174</v>
      </c>
      <c r="E106" s="132" t="s">
        <v>3191</v>
      </c>
      <c r="F106" s="133" t="s">
        <v>3192</v>
      </c>
      <c r="G106" s="134" t="s">
        <v>2962</v>
      </c>
      <c r="H106" s="135">
        <v>1</v>
      </c>
      <c r="I106" s="136"/>
      <c r="J106" s="137">
        <f>ROUND(I106*H106,2)</f>
        <v>0</v>
      </c>
      <c r="K106" s="133" t="s">
        <v>19</v>
      </c>
      <c r="L106" s="33"/>
      <c r="M106" s="138" t="s">
        <v>19</v>
      </c>
      <c r="N106" s="139" t="s">
        <v>46</v>
      </c>
      <c r="P106" s="140">
        <f>O106*H106</f>
        <v>0</v>
      </c>
      <c r="Q106" s="140">
        <v>0</v>
      </c>
      <c r="R106" s="140">
        <f>Q106*H106</f>
        <v>0</v>
      </c>
      <c r="S106" s="140">
        <v>0</v>
      </c>
      <c r="T106" s="140">
        <f>S106*H106</f>
        <v>0</v>
      </c>
      <c r="U106" s="141" t="s">
        <v>19</v>
      </c>
      <c r="AR106" s="142" t="s">
        <v>179</v>
      </c>
      <c r="AT106" s="142" t="s">
        <v>174</v>
      </c>
      <c r="AU106" s="142" t="s">
        <v>82</v>
      </c>
      <c r="AY106" s="18" t="s">
        <v>172</v>
      </c>
      <c r="BE106" s="143">
        <f>IF(N106="základní",J106,0)</f>
        <v>0</v>
      </c>
      <c r="BF106" s="143">
        <f>IF(N106="snížená",J106,0)</f>
        <v>0</v>
      </c>
      <c r="BG106" s="143">
        <f>IF(N106="zákl. přenesená",J106,0)</f>
        <v>0</v>
      </c>
      <c r="BH106" s="143">
        <f>IF(N106="sníž. přenesená",J106,0)</f>
        <v>0</v>
      </c>
      <c r="BI106" s="143">
        <f>IF(N106="nulová",J106,0)</f>
        <v>0</v>
      </c>
      <c r="BJ106" s="18" t="s">
        <v>82</v>
      </c>
      <c r="BK106" s="143">
        <f>ROUND(I106*H106,2)</f>
        <v>0</v>
      </c>
      <c r="BL106" s="18" t="s">
        <v>179</v>
      </c>
      <c r="BM106" s="142" t="s">
        <v>215</v>
      </c>
    </row>
    <row r="107" spans="2:65" s="1" customFormat="1" ht="16.5" customHeight="1">
      <c r="B107" s="33"/>
      <c r="C107" s="131" t="s">
        <v>198</v>
      </c>
      <c r="D107" s="131" t="s">
        <v>174</v>
      </c>
      <c r="E107" s="132" t="s">
        <v>3193</v>
      </c>
      <c r="F107" s="133" t="s">
        <v>3194</v>
      </c>
      <c r="G107" s="134" t="s">
        <v>2962</v>
      </c>
      <c r="H107" s="135">
        <v>1</v>
      </c>
      <c r="I107" s="136"/>
      <c r="J107" s="137">
        <f>ROUND(I107*H107,2)</f>
        <v>0</v>
      </c>
      <c r="K107" s="133" t="s">
        <v>19</v>
      </c>
      <c r="L107" s="33"/>
      <c r="M107" s="138" t="s">
        <v>19</v>
      </c>
      <c r="N107" s="139" t="s">
        <v>46</v>
      </c>
      <c r="P107" s="140">
        <f>O107*H107</f>
        <v>0</v>
      </c>
      <c r="Q107" s="140">
        <v>0</v>
      </c>
      <c r="R107" s="140">
        <f>Q107*H107</f>
        <v>0</v>
      </c>
      <c r="S107" s="140">
        <v>0</v>
      </c>
      <c r="T107" s="140">
        <f>S107*H107</f>
        <v>0</v>
      </c>
      <c r="U107" s="141" t="s">
        <v>19</v>
      </c>
      <c r="AR107" s="142" t="s">
        <v>179</v>
      </c>
      <c r="AT107" s="142" t="s">
        <v>174</v>
      </c>
      <c r="AU107" s="142" t="s">
        <v>82</v>
      </c>
      <c r="AY107" s="18" t="s">
        <v>172</v>
      </c>
      <c r="BE107" s="143">
        <f>IF(N107="základní",J107,0)</f>
        <v>0</v>
      </c>
      <c r="BF107" s="143">
        <f>IF(N107="snížená",J107,0)</f>
        <v>0</v>
      </c>
      <c r="BG107" s="143">
        <f>IF(N107="zákl. přenesená",J107,0)</f>
        <v>0</v>
      </c>
      <c r="BH107" s="143">
        <f>IF(N107="sníž. přenesená",J107,0)</f>
        <v>0</v>
      </c>
      <c r="BI107" s="143">
        <f>IF(N107="nulová",J107,0)</f>
        <v>0</v>
      </c>
      <c r="BJ107" s="18" t="s">
        <v>82</v>
      </c>
      <c r="BK107" s="143">
        <f>ROUND(I107*H107,2)</f>
        <v>0</v>
      </c>
      <c r="BL107" s="18" t="s">
        <v>179</v>
      </c>
      <c r="BM107" s="142" t="s">
        <v>220</v>
      </c>
    </row>
    <row r="108" spans="2:65" s="1" customFormat="1" ht="33" customHeight="1">
      <c r="B108" s="33"/>
      <c r="C108" s="131" t="s">
        <v>222</v>
      </c>
      <c r="D108" s="131" t="s">
        <v>174</v>
      </c>
      <c r="E108" s="132" t="s">
        <v>3195</v>
      </c>
      <c r="F108" s="133" t="s">
        <v>3196</v>
      </c>
      <c r="G108" s="134" t="s">
        <v>2962</v>
      </c>
      <c r="H108" s="135">
        <v>1</v>
      </c>
      <c r="I108" s="136"/>
      <c r="J108" s="137">
        <f>ROUND(I108*H108,2)</f>
        <v>0</v>
      </c>
      <c r="K108" s="133" t="s">
        <v>19</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82</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226</v>
      </c>
    </row>
    <row r="109" spans="2:65" s="1" customFormat="1" ht="16.5" customHeight="1">
      <c r="B109" s="33"/>
      <c r="C109" s="131" t="s">
        <v>205</v>
      </c>
      <c r="D109" s="131" t="s">
        <v>174</v>
      </c>
      <c r="E109" s="132" t="s">
        <v>3197</v>
      </c>
      <c r="F109" s="133" t="s">
        <v>3198</v>
      </c>
      <c r="G109" s="134" t="s">
        <v>2962</v>
      </c>
      <c r="H109" s="135">
        <v>11</v>
      </c>
      <c r="I109" s="136"/>
      <c r="J109" s="137">
        <f>ROUND(I109*H109,2)</f>
        <v>0</v>
      </c>
      <c r="K109" s="133" t="s">
        <v>19</v>
      </c>
      <c r="L109" s="33"/>
      <c r="M109" s="138" t="s">
        <v>19</v>
      </c>
      <c r="N109" s="139" t="s">
        <v>46</v>
      </c>
      <c r="P109" s="140">
        <f>O109*H109</f>
        <v>0</v>
      </c>
      <c r="Q109" s="140">
        <v>0</v>
      </c>
      <c r="R109" s="140">
        <f>Q109*H109</f>
        <v>0</v>
      </c>
      <c r="S109" s="140">
        <v>0</v>
      </c>
      <c r="T109" s="140">
        <f>S109*H109</f>
        <v>0</v>
      </c>
      <c r="U109" s="141" t="s">
        <v>19</v>
      </c>
      <c r="AR109" s="142" t="s">
        <v>179</v>
      </c>
      <c r="AT109" s="142" t="s">
        <v>174</v>
      </c>
      <c r="AU109" s="142" t="s">
        <v>82</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232</v>
      </c>
    </row>
    <row r="110" spans="2:65" s="1" customFormat="1" ht="16.5" customHeight="1">
      <c r="B110" s="33"/>
      <c r="C110" s="131" t="s">
        <v>238</v>
      </c>
      <c r="D110" s="131" t="s">
        <v>174</v>
      </c>
      <c r="E110" s="132" t="s">
        <v>3199</v>
      </c>
      <c r="F110" s="133" t="s">
        <v>3200</v>
      </c>
      <c r="G110" s="134" t="s">
        <v>2962</v>
      </c>
      <c r="H110" s="135">
        <v>7</v>
      </c>
      <c r="I110" s="136"/>
      <c r="J110" s="137">
        <f>ROUND(I110*H110,2)</f>
        <v>0</v>
      </c>
      <c r="K110" s="133" t="s">
        <v>19</v>
      </c>
      <c r="L110" s="33"/>
      <c r="M110" s="138" t="s">
        <v>19</v>
      </c>
      <c r="N110" s="139" t="s">
        <v>46</v>
      </c>
      <c r="P110" s="140">
        <f>O110*H110</f>
        <v>0</v>
      </c>
      <c r="Q110" s="140">
        <v>0</v>
      </c>
      <c r="R110" s="140">
        <f>Q110*H110</f>
        <v>0</v>
      </c>
      <c r="S110" s="140">
        <v>0</v>
      </c>
      <c r="T110" s="140">
        <f>S110*H110</f>
        <v>0</v>
      </c>
      <c r="U110" s="141" t="s">
        <v>19</v>
      </c>
      <c r="AR110" s="142" t="s">
        <v>179</v>
      </c>
      <c r="AT110" s="142" t="s">
        <v>174</v>
      </c>
      <c r="AU110" s="142" t="s">
        <v>82</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241</v>
      </c>
    </row>
    <row r="111" spans="2:65" s="1" customFormat="1" ht="16.5" customHeight="1">
      <c r="B111" s="33"/>
      <c r="C111" s="131" t="s">
        <v>8</v>
      </c>
      <c r="D111" s="131" t="s">
        <v>174</v>
      </c>
      <c r="E111" s="132" t="s">
        <v>3201</v>
      </c>
      <c r="F111" s="133" t="s">
        <v>3202</v>
      </c>
      <c r="G111" s="134" t="s">
        <v>2962</v>
      </c>
      <c r="H111" s="135">
        <v>1</v>
      </c>
      <c r="I111" s="136"/>
      <c r="J111" s="137">
        <f>ROUND(I111*H111,2)</f>
        <v>0</v>
      </c>
      <c r="K111" s="133" t="s">
        <v>19</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82</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263</v>
      </c>
    </row>
    <row r="112" spans="2:65" s="1" customFormat="1" ht="16.5" customHeight="1">
      <c r="B112" s="33"/>
      <c r="C112" s="131" t="s">
        <v>269</v>
      </c>
      <c r="D112" s="131" t="s">
        <v>174</v>
      </c>
      <c r="E112" s="132" t="s">
        <v>3203</v>
      </c>
      <c r="F112" s="133" t="s">
        <v>3204</v>
      </c>
      <c r="G112" s="134" t="s">
        <v>2962</v>
      </c>
      <c r="H112" s="135">
        <v>1</v>
      </c>
      <c r="I112" s="136"/>
      <c r="J112" s="137">
        <f>ROUND(I112*H112,2)</f>
        <v>0</v>
      </c>
      <c r="K112" s="133" t="s">
        <v>19</v>
      </c>
      <c r="L112" s="33"/>
      <c r="M112" s="138" t="s">
        <v>19</v>
      </c>
      <c r="N112" s="139" t="s">
        <v>46</v>
      </c>
      <c r="P112" s="140">
        <f>O112*H112</f>
        <v>0</v>
      </c>
      <c r="Q112" s="140">
        <v>0</v>
      </c>
      <c r="R112" s="140">
        <f>Q112*H112</f>
        <v>0</v>
      </c>
      <c r="S112" s="140">
        <v>0</v>
      </c>
      <c r="T112" s="140">
        <f>S112*H112</f>
        <v>0</v>
      </c>
      <c r="U112" s="141" t="s">
        <v>19</v>
      </c>
      <c r="AR112" s="142" t="s">
        <v>179</v>
      </c>
      <c r="AT112" s="142" t="s">
        <v>174</v>
      </c>
      <c r="AU112" s="142" t="s">
        <v>82</v>
      </c>
      <c r="AY112" s="18" t="s">
        <v>172</v>
      </c>
      <c r="BE112" s="143">
        <f>IF(N112="základní",J112,0)</f>
        <v>0</v>
      </c>
      <c r="BF112" s="143">
        <f>IF(N112="snížená",J112,0)</f>
        <v>0</v>
      </c>
      <c r="BG112" s="143">
        <f>IF(N112="zákl. přenesená",J112,0)</f>
        <v>0</v>
      </c>
      <c r="BH112" s="143">
        <f>IF(N112="sníž. přenesená",J112,0)</f>
        <v>0</v>
      </c>
      <c r="BI112" s="143">
        <f>IF(N112="nulová",J112,0)</f>
        <v>0</v>
      </c>
      <c r="BJ112" s="18" t="s">
        <v>82</v>
      </c>
      <c r="BK112" s="143">
        <f>ROUND(I112*H112,2)</f>
        <v>0</v>
      </c>
      <c r="BL112" s="18" t="s">
        <v>179</v>
      </c>
      <c r="BM112" s="142" t="s">
        <v>272</v>
      </c>
    </row>
    <row r="113" spans="2:65" s="1" customFormat="1" ht="21.75" customHeight="1">
      <c r="B113" s="33"/>
      <c r="C113" s="131" t="s">
        <v>215</v>
      </c>
      <c r="D113" s="131" t="s">
        <v>174</v>
      </c>
      <c r="E113" s="132" t="s">
        <v>3205</v>
      </c>
      <c r="F113" s="133" t="s">
        <v>3206</v>
      </c>
      <c r="G113" s="134" t="s">
        <v>2962</v>
      </c>
      <c r="H113" s="135">
        <v>5</v>
      </c>
      <c r="I113" s="136"/>
      <c r="J113" s="137">
        <f>ROUND(I113*H113,2)</f>
        <v>0</v>
      </c>
      <c r="K113" s="133" t="s">
        <v>19</v>
      </c>
      <c r="L113" s="33"/>
      <c r="M113" s="138" t="s">
        <v>19</v>
      </c>
      <c r="N113" s="139" t="s">
        <v>46</v>
      </c>
      <c r="P113" s="140">
        <f>O113*H113</f>
        <v>0</v>
      </c>
      <c r="Q113" s="140">
        <v>0</v>
      </c>
      <c r="R113" s="140">
        <f>Q113*H113</f>
        <v>0</v>
      </c>
      <c r="S113" s="140">
        <v>0</v>
      </c>
      <c r="T113" s="140">
        <f>S113*H113</f>
        <v>0</v>
      </c>
      <c r="U113" s="141" t="s">
        <v>19</v>
      </c>
      <c r="AR113" s="142" t="s">
        <v>179</v>
      </c>
      <c r="AT113" s="142" t="s">
        <v>174</v>
      </c>
      <c r="AU113" s="142" t="s">
        <v>82</v>
      </c>
      <c r="AY113" s="18" t="s">
        <v>172</v>
      </c>
      <c r="BE113" s="143">
        <f>IF(N113="základní",J113,0)</f>
        <v>0</v>
      </c>
      <c r="BF113" s="143">
        <f>IF(N113="snížená",J113,0)</f>
        <v>0</v>
      </c>
      <c r="BG113" s="143">
        <f>IF(N113="zákl. přenesená",J113,0)</f>
        <v>0</v>
      </c>
      <c r="BH113" s="143">
        <f>IF(N113="sníž. přenesená",J113,0)</f>
        <v>0</v>
      </c>
      <c r="BI113" s="143">
        <f>IF(N113="nulová",J113,0)</f>
        <v>0</v>
      </c>
      <c r="BJ113" s="18" t="s">
        <v>82</v>
      </c>
      <c r="BK113" s="143">
        <f>ROUND(I113*H113,2)</f>
        <v>0</v>
      </c>
      <c r="BL113" s="18" t="s">
        <v>179</v>
      </c>
      <c r="BM113" s="142" t="s">
        <v>284</v>
      </c>
    </row>
    <row r="114" spans="2:65" s="1" customFormat="1" ht="21.75" customHeight="1">
      <c r="B114" s="33"/>
      <c r="C114" s="131" t="s">
        <v>300</v>
      </c>
      <c r="D114" s="131" t="s">
        <v>174</v>
      </c>
      <c r="E114" s="132" t="s">
        <v>3207</v>
      </c>
      <c r="F114" s="133" t="s">
        <v>3208</v>
      </c>
      <c r="G114" s="134" t="s">
        <v>2962</v>
      </c>
      <c r="H114" s="135">
        <v>2</v>
      </c>
      <c r="I114" s="136"/>
      <c r="J114" s="137">
        <f>ROUND(I114*H114,2)</f>
        <v>0</v>
      </c>
      <c r="K114" s="133" t="s">
        <v>19</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82</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303</v>
      </c>
    </row>
    <row r="115" spans="2:65" s="1" customFormat="1" ht="21.75" customHeight="1">
      <c r="B115" s="33"/>
      <c r="C115" s="131" t="s">
        <v>220</v>
      </c>
      <c r="D115" s="131" t="s">
        <v>174</v>
      </c>
      <c r="E115" s="132" t="s">
        <v>3209</v>
      </c>
      <c r="F115" s="133" t="s">
        <v>3210</v>
      </c>
      <c r="G115" s="134" t="s">
        <v>2962</v>
      </c>
      <c r="H115" s="135">
        <v>1</v>
      </c>
      <c r="I115" s="136"/>
      <c r="J115" s="137">
        <f>ROUND(I115*H115,2)</f>
        <v>0</v>
      </c>
      <c r="K115" s="133" t="s">
        <v>19</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82</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313</v>
      </c>
    </row>
    <row r="116" spans="2:65" s="1" customFormat="1" ht="21.75" customHeight="1">
      <c r="B116" s="33"/>
      <c r="C116" s="131" t="s">
        <v>318</v>
      </c>
      <c r="D116" s="131" t="s">
        <v>174</v>
      </c>
      <c r="E116" s="132" t="s">
        <v>3211</v>
      </c>
      <c r="F116" s="133" t="s">
        <v>3212</v>
      </c>
      <c r="G116" s="134" t="s">
        <v>2962</v>
      </c>
      <c r="H116" s="135">
        <v>5</v>
      </c>
      <c r="I116" s="136"/>
      <c r="J116" s="137">
        <f>ROUND(I116*H116,2)</f>
        <v>0</v>
      </c>
      <c r="K116" s="133" t="s">
        <v>19</v>
      </c>
      <c r="L116" s="33"/>
      <c r="M116" s="138" t="s">
        <v>19</v>
      </c>
      <c r="N116" s="139" t="s">
        <v>46</v>
      </c>
      <c r="P116" s="140">
        <f>O116*H116</f>
        <v>0</v>
      </c>
      <c r="Q116" s="140">
        <v>0</v>
      </c>
      <c r="R116" s="140">
        <f>Q116*H116</f>
        <v>0</v>
      </c>
      <c r="S116" s="140">
        <v>0</v>
      </c>
      <c r="T116" s="140">
        <f>S116*H116</f>
        <v>0</v>
      </c>
      <c r="U116" s="141" t="s">
        <v>19</v>
      </c>
      <c r="AR116" s="142" t="s">
        <v>179</v>
      </c>
      <c r="AT116" s="142" t="s">
        <v>174</v>
      </c>
      <c r="AU116" s="142" t="s">
        <v>82</v>
      </c>
      <c r="AY116" s="18" t="s">
        <v>172</v>
      </c>
      <c r="BE116" s="143">
        <f>IF(N116="základní",J116,0)</f>
        <v>0</v>
      </c>
      <c r="BF116" s="143">
        <f>IF(N116="snížená",J116,0)</f>
        <v>0</v>
      </c>
      <c r="BG116" s="143">
        <f>IF(N116="zákl. přenesená",J116,0)</f>
        <v>0</v>
      </c>
      <c r="BH116" s="143">
        <f>IF(N116="sníž. přenesená",J116,0)</f>
        <v>0</v>
      </c>
      <c r="BI116" s="143">
        <f>IF(N116="nulová",J116,0)</f>
        <v>0</v>
      </c>
      <c r="BJ116" s="18" t="s">
        <v>82</v>
      </c>
      <c r="BK116" s="143">
        <f>ROUND(I116*H116,2)</f>
        <v>0</v>
      </c>
      <c r="BL116" s="18" t="s">
        <v>179</v>
      </c>
      <c r="BM116" s="142" t="s">
        <v>321</v>
      </c>
    </row>
    <row r="117" spans="2:65" s="1" customFormat="1" ht="21.75" customHeight="1">
      <c r="B117" s="33"/>
      <c r="C117" s="131" t="s">
        <v>226</v>
      </c>
      <c r="D117" s="131" t="s">
        <v>174</v>
      </c>
      <c r="E117" s="132" t="s">
        <v>3213</v>
      </c>
      <c r="F117" s="133" t="s">
        <v>3214</v>
      </c>
      <c r="G117" s="134" t="s">
        <v>2962</v>
      </c>
      <c r="H117" s="135">
        <v>2</v>
      </c>
      <c r="I117" s="136"/>
      <c r="J117" s="137">
        <f>ROUND(I117*H117,2)</f>
        <v>0</v>
      </c>
      <c r="K117" s="133" t="s">
        <v>19</v>
      </c>
      <c r="L117" s="33"/>
      <c r="M117" s="138" t="s">
        <v>19</v>
      </c>
      <c r="N117" s="139" t="s">
        <v>46</v>
      </c>
      <c r="P117" s="140">
        <f>O117*H117</f>
        <v>0</v>
      </c>
      <c r="Q117" s="140">
        <v>0</v>
      </c>
      <c r="R117" s="140">
        <f>Q117*H117</f>
        <v>0</v>
      </c>
      <c r="S117" s="140">
        <v>0</v>
      </c>
      <c r="T117" s="140">
        <f>S117*H117</f>
        <v>0</v>
      </c>
      <c r="U117" s="141" t="s">
        <v>19</v>
      </c>
      <c r="AR117" s="142" t="s">
        <v>179</v>
      </c>
      <c r="AT117" s="142" t="s">
        <v>174</v>
      </c>
      <c r="AU117" s="142" t="s">
        <v>82</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179</v>
      </c>
      <c r="BM117" s="142" t="s">
        <v>327</v>
      </c>
    </row>
    <row r="118" spans="2:65" s="1" customFormat="1" ht="33" customHeight="1">
      <c r="B118" s="33"/>
      <c r="C118" s="131" t="s">
        <v>334</v>
      </c>
      <c r="D118" s="131" t="s">
        <v>174</v>
      </c>
      <c r="E118" s="132" t="s">
        <v>3215</v>
      </c>
      <c r="F118" s="133" t="s">
        <v>3216</v>
      </c>
      <c r="G118" s="134" t="s">
        <v>2962</v>
      </c>
      <c r="H118" s="135">
        <v>1</v>
      </c>
      <c r="I118" s="136"/>
      <c r="J118" s="137">
        <f>ROUND(I118*H118,2)</f>
        <v>0</v>
      </c>
      <c r="K118" s="133" t="s">
        <v>19</v>
      </c>
      <c r="L118" s="33"/>
      <c r="M118" s="138" t="s">
        <v>19</v>
      </c>
      <c r="N118" s="139" t="s">
        <v>46</v>
      </c>
      <c r="P118" s="140">
        <f>O118*H118</f>
        <v>0</v>
      </c>
      <c r="Q118" s="140">
        <v>0</v>
      </c>
      <c r="R118" s="140">
        <f>Q118*H118</f>
        <v>0</v>
      </c>
      <c r="S118" s="140">
        <v>0</v>
      </c>
      <c r="T118" s="140">
        <f>S118*H118</f>
        <v>0</v>
      </c>
      <c r="U118" s="141" t="s">
        <v>19</v>
      </c>
      <c r="AR118" s="142" t="s">
        <v>179</v>
      </c>
      <c r="AT118" s="142" t="s">
        <v>174</v>
      </c>
      <c r="AU118" s="142" t="s">
        <v>82</v>
      </c>
      <c r="AY118" s="18" t="s">
        <v>172</v>
      </c>
      <c r="BE118" s="143">
        <f>IF(N118="základní",J118,0)</f>
        <v>0</v>
      </c>
      <c r="BF118" s="143">
        <f>IF(N118="snížená",J118,0)</f>
        <v>0</v>
      </c>
      <c r="BG118" s="143">
        <f>IF(N118="zákl. přenesená",J118,0)</f>
        <v>0</v>
      </c>
      <c r="BH118" s="143">
        <f>IF(N118="sníž. přenesená",J118,0)</f>
        <v>0</v>
      </c>
      <c r="BI118" s="143">
        <f>IF(N118="nulová",J118,0)</f>
        <v>0</v>
      </c>
      <c r="BJ118" s="18" t="s">
        <v>82</v>
      </c>
      <c r="BK118" s="143">
        <f>ROUND(I118*H118,2)</f>
        <v>0</v>
      </c>
      <c r="BL118" s="18" t="s">
        <v>179</v>
      </c>
      <c r="BM118" s="142" t="s">
        <v>338</v>
      </c>
    </row>
    <row r="119" spans="2:65" s="1" customFormat="1" ht="21.75" customHeight="1">
      <c r="B119" s="33"/>
      <c r="C119" s="131" t="s">
        <v>232</v>
      </c>
      <c r="D119" s="131" t="s">
        <v>174</v>
      </c>
      <c r="E119" s="132" t="s">
        <v>3217</v>
      </c>
      <c r="F119" s="133" t="s">
        <v>3218</v>
      </c>
      <c r="G119" s="134" t="s">
        <v>2962</v>
      </c>
      <c r="H119" s="135">
        <v>1</v>
      </c>
      <c r="I119" s="136"/>
      <c r="J119" s="137">
        <f>ROUND(I119*H119,2)</f>
        <v>0</v>
      </c>
      <c r="K119" s="133" t="s">
        <v>19</v>
      </c>
      <c r="L119" s="33"/>
      <c r="M119" s="138" t="s">
        <v>19</v>
      </c>
      <c r="N119" s="139" t="s">
        <v>46</v>
      </c>
      <c r="P119" s="140">
        <f>O119*H119</f>
        <v>0</v>
      </c>
      <c r="Q119" s="140">
        <v>0</v>
      </c>
      <c r="R119" s="140">
        <f>Q119*H119</f>
        <v>0</v>
      </c>
      <c r="S119" s="140">
        <v>0</v>
      </c>
      <c r="T119" s="140">
        <f>S119*H119</f>
        <v>0</v>
      </c>
      <c r="U119" s="141" t="s">
        <v>19</v>
      </c>
      <c r="AR119" s="142" t="s">
        <v>179</v>
      </c>
      <c r="AT119" s="142" t="s">
        <v>174</v>
      </c>
      <c r="AU119" s="142" t="s">
        <v>82</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343</v>
      </c>
    </row>
    <row r="120" spans="2:65" s="1" customFormat="1" ht="21.75" customHeight="1">
      <c r="B120" s="33"/>
      <c r="C120" s="131" t="s">
        <v>7</v>
      </c>
      <c r="D120" s="131" t="s">
        <v>174</v>
      </c>
      <c r="E120" s="132" t="s">
        <v>3219</v>
      </c>
      <c r="F120" s="133" t="s">
        <v>3220</v>
      </c>
      <c r="G120" s="134" t="s">
        <v>2962</v>
      </c>
      <c r="H120" s="135">
        <v>1</v>
      </c>
      <c r="I120" s="136"/>
      <c r="J120" s="137">
        <f>ROUND(I120*H120,2)</f>
        <v>0</v>
      </c>
      <c r="K120" s="133" t="s">
        <v>19</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82</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350</v>
      </c>
    </row>
    <row r="121" spans="2:65" s="1" customFormat="1" ht="21.75" customHeight="1">
      <c r="B121" s="33"/>
      <c r="C121" s="131" t="s">
        <v>241</v>
      </c>
      <c r="D121" s="131" t="s">
        <v>174</v>
      </c>
      <c r="E121" s="132" t="s">
        <v>3221</v>
      </c>
      <c r="F121" s="133" t="s">
        <v>3222</v>
      </c>
      <c r="G121" s="134" t="s">
        <v>2962</v>
      </c>
      <c r="H121" s="135">
        <v>2</v>
      </c>
      <c r="I121" s="136"/>
      <c r="J121" s="137">
        <f>ROUND(I121*H121,2)</f>
        <v>0</v>
      </c>
      <c r="K121" s="133" t="s">
        <v>19</v>
      </c>
      <c r="L121" s="33"/>
      <c r="M121" s="138" t="s">
        <v>19</v>
      </c>
      <c r="N121" s="139" t="s">
        <v>46</v>
      </c>
      <c r="P121" s="140">
        <f>O121*H121</f>
        <v>0</v>
      </c>
      <c r="Q121" s="140">
        <v>0</v>
      </c>
      <c r="R121" s="140">
        <f>Q121*H121</f>
        <v>0</v>
      </c>
      <c r="S121" s="140">
        <v>0</v>
      </c>
      <c r="T121" s="140">
        <f>S121*H121</f>
        <v>0</v>
      </c>
      <c r="U121" s="141" t="s">
        <v>19</v>
      </c>
      <c r="AR121" s="142" t="s">
        <v>179</v>
      </c>
      <c r="AT121" s="142" t="s">
        <v>174</v>
      </c>
      <c r="AU121" s="142" t="s">
        <v>82</v>
      </c>
      <c r="AY121" s="18" t="s">
        <v>172</v>
      </c>
      <c r="BE121" s="143">
        <f>IF(N121="základní",J121,0)</f>
        <v>0</v>
      </c>
      <c r="BF121" s="143">
        <f>IF(N121="snížená",J121,0)</f>
        <v>0</v>
      </c>
      <c r="BG121" s="143">
        <f>IF(N121="zákl. přenesená",J121,0)</f>
        <v>0</v>
      </c>
      <c r="BH121" s="143">
        <f>IF(N121="sníž. přenesená",J121,0)</f>
        <v>0</v>
      </c>
      <c r="BI121" s="143">
        <f>IF(N121="nulová",J121,0)</f>
        <v>0</v>
      </c>
      <c r="BJ121" s="18" t="s">
        <v>82</v>
      </c>
      <c r="BK121" s="143">
        <f>ROUND(I121*H121,2)</f>
        <v>0</v>
      </c>
      <c r="BL121" s="18" t="s">
        <v>179</v>
      </c>
      <c r="BM121" s="142" t="s">
        <v>358</v>
      </c>
    </row>
    <row r="122" spans="2:65" s="1" customFormat="1" ht="21.75" customHeight="1">
      <c r="B122" s="33"/>
      <c r="C122" s="131" t="s">
        <v>363</v>
      </c>
      <c r="D122" s="131" t="s">
        <v>174</v>
      </c>
      <c r="E122" s="132" t="s">
        <v>3223</v>
      </c>
      <c r="F122" s="133" t="s">
        <v>3224</v>
      </c>
      <c r="G122" s="134" t="s">
        <v>2962</v>
      </c>
      <c r="H122" s="135">
        <v>3</v>
      </c>
      <c r="I122" s="136"/>
      <c r="J122" s="137">
        <f>ROUND(I122*H122,2)</f>
        <v>0</v>
      </c>
      <c r="K122" s="133" t="s">
        <v>19</v>
      </c>
      <c r="L122" s="33"/>
      <c r="M122" s="138" t="s">
        <v>19</v>
      </c>
      <c r="N122" s="139" t="s">
        <v>46</v>
      </c>
      <c r="P122" s="140">
        <f>O122*H122</f>
        <v>0</v>
      </c>
      <c r="Q122" s="140">
        <v>0</v>
      </c>
      <c r="R122" s="140">
        <f>Q122*H122</f>
        <v>0</v>
      </c>
      <c r="S122" s="140">
        <v>0</v>
      </c>
      <c r="T122" s="140">
        <f>S122*H122</f>
        <v>0</v>
      </c>
      <c r="U122" s="141" t="s">
        <v>19</v>
      </c>
      <c r="AR122" s="142" t="s">
        <v>179</v>
      </c>
      <c r="AT122" s="142" t="s">
        <v>174</v>
      </c>
      <c r="AU122" s="142" t="s">
        <v>82</v>
      </c>
      <c r="AY122" s="18" t="s">
        <v>172</v>
      </c>
      <c r="BE122" s="143">
        <f>IF(N122="základní",J122,0)</f>
        <v>0</v>
      </c>
      <c r="BF122" s="143">
        <f>IF(N122="snížená",J122,0)</f>
        <v>0</v>
      </c>
      <c r="BG122" s="143">
        <f>IF(N122="zákl. přenesená",J122,0)</f>
        <v>0</v>
      </c>
      <c r="BH122" s="143">
        <f>IF(N122="sníž. přenesená",J122,0)</f>
        <v>0</v>
      </c>
      <c r="BI122" s="143">
        <f>IF(N122="nulová",J122,0)</f>
        <v>0</v>
      </c>
      <c r="BJ122" s="18" t="s">
        <v>82</v>
      </c>
      <c r="BK122" s="143">
        <f>ROUND(I122*H122,2)</f>
        <v>0</v>
      </c>
      <c r="BL122" s="18" t="s">
        <v>179</v>
      </c>
      <c r="BM122" s="142" t="s">
        <v>366</v>
      </c>
    </row>
    <row r="123" spans="2:65" s="1" customFormat="1" ht="33" customHeight="1">
      <c r="B123" s="33"/>
      <c r="C123" s="131" t="s">
        <v>263</v>
      </c>
      <c r="D123" s="131" t="s">
        <v>174</v>
      </c>
      <c r="E123" s="132" t="s">
        <v>3225</v>
      </c>
      <c r="F123" s="133" t="s">
        <v>3226</v>
      </c>
      <c r="G123" s="134" t="s">
        <v>2962</v>
      </c>
      <c r="H123" s="135">
        <v>1</v>
      </c>
      <c r="I123" s="136"/>
      <c r="J123" s="137">
        <f>ROUND(I123*H123,2)</f>
        <v>0</v>
      </c>
      <c r="K123" s="133" t="s">
        <v>19</v>
      </c>
      <c r="L123" s="33"/>
      <c r="M123" s="138" t="s">
        <v>19</v>
      </c>
      <c r="N123" s="139" t="s">
        <v>46</v>
      </c>
      <c r="P123" s="140">
        <f>O123*H123</f>
        <v>0</v>
      </c>
      <c r="Q123" s="140">
        <v>0</v>
      </c>
      <c r="R123" s="140">
        <f>Q123*H123</f>
        <v>0</v>
      </c>
      <c r="S123" s="140">
        <v>0</v>
      </c>
      <c r="T123" s="140">
        <f>S123*H123</f>
        <v>0</v>
      </c>
      <c r="U123" s="141" t="s">
        <v>19</v>
      </c>
      <c r="AR123" s="142" t="s">
        <v>179</v>
      </c>
      <c r="AT123" s="142" t="s">
        <v>174</v>
      </c>
      <c r="AU123" s="142" t="s">
        <v>82</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371</v>
      </c>
    </row>
    <row r="124" spans="2:65" s="1" customFormat="1" ht="33" customHeight="1">
      <c r="B124" s="33"/>
      <c r="C124" s="131" t="s">
        <v>388</v>
      </c>
      <c r="D124" s="131" t="s">
        <v>174</v>
      </c>
      <c r="E124" s="132" t="s">
        <v>3227</v>
      </c>
      <c r="F124" s="133" t="s">
        <v>3228</v>
      </c>
      <c r="G124" s="134" t="s">
        <v>2962</v>
      </c>
      <c r="H124" s="135">
        <v>1</v>
      </c>
      <c r="I124" s="136"/>
      <c r="J124" s="137">
        <f>ROUND(I124*H124,2)</f>
        <v>0</v>
      </c>
      <c r="K124" s="133" t="s">
        <v>19</v>
      </c>
      <c r="L124" s="33"/>
      <c r="M124" s="138" t="s">
        <v>19</v>
      </c>
      <c r="N124" s="139" t="s">
        <v>46</v>
      </c>
      <c r="P124" s="140">
        <f>O124*H124</f>
        <v>0</v>
      </c>
      <c r="Q124" s="140">
        <v>0</v>
      </c>
      <c r="R124" s="140">
        <f>Q124*H124</f>
        <v>0</v>
      </c>
      <c r="S124" s="140">
        <v>0</v>
      </c>
      <c r="T124" s="140">
        <f>S124*H124</f>
        <v>0</v>
      </c>
      <c r="U124" s="141" t="s">
        <v>19</v>
      </c>
      <c r="AR124" s="142" t="s">
        <v>179</v>
      </c>
      <c r="AT124" s="142" t="s">
        <v>174</v>
      </c>
      <c r="AU124" s="142" t="s">
        <v>82</v>
      </c>
      <c r="AY124" s="18" t="s">
        <v>172</v>
      </c>
      <c r="BE124" s="143">
        <f>IF(N124="základní",J124,0)</f>
        <v>0</v>
      </c>
      <c r="BF124" s="143">
        <f>IF(N124="snížená",J124,0)</f>
        <v>0</v>
      </c>
      <c r="BG124" s="143">
        <f>IF(N124="zákl. přenesená",J124,0)</f>
        <v>0</v>
      </c>
      <c r="BH124" s="143">
        <f>IF(N124="sníž. přenesená",J124,0)</f>
        <v>0</v>
      </c>
      <c r="BI124" s="143">
        <f>IF(N124="nulová",J124,0)</f>
        <v>0</v>
      </c>
      <c r="BJ124" s="18" t="s">
        <v>82</v>
      </c>
      <c r="BK124" s="143">
        <f>ROUND(I124*H124,2)</f>
        <v>0</v>
      </c>
      <c r="BL124" s="18" t="s">
        <v>179</v>
      </c>
      <c r="BM124" s="142" t="s">
        <v>391</v>
      </c>
    </row>
    <row r="125" spans="2:65" s="1" customFormat="1" ht="33" customHeight="1">
      <c r="B125" s="33"/>
      <c r="C125" s="131" t="s">
        <v>272</v>
      </c>
      <c r="D125" s="131" t="s">
        <v>174</v>
      </c>
      <c r="E125" s="132" t="s">
        <v>3229</v>
      </c>
      <c r="F125" s="133" t="s">
        <v>3230</v>
      </c>
      <c r="G125" s="134" t="s">
        <v>2962</v>
      </c>
      <c r="H125" s="135">
        <v>1</v>
      </c>
      <c r="I125" s="136"/>
      <c r="J125" s="137">
        <f>ROUND(I125*H125,2)</f>
        <v>0</v>
      </c>
      <c r="K125" s="133" t="s">
        <v>19</v>
      </c>
      <c r="L125" s="33"/>
      <c r="M125" s="138" t="s">
        <v>19</v>
      </c>
      <c r="N125" s="139" t="s">
        <v>46</v>
      </c>
      <c r="P125" s="140">
        <f>O125*H125</f>
        <v>0</v>
      </c>
      <c r="Q125" s="140">
        <v>0</v>
      </c>
      <c r="R125" s="140">
        <f>Q125*H125</f>
        <v>0</v>
      </c>
      <c r="S125" s="140">
        <v>0</v>
      </c>
      <c r="T125" s="140">
        <f>S125*H125</f>
        <v>0</v>
      </c>
      <c r="U125" s="141" t="s">
        <v>19</v>
      </c>
      <c r="AR125" s="142" t="s">
        <v>179</v>
      </c>
      <c r="AT125" s="142" t="s">
        <v>174</v>
      </c>
      <c r="AU125" s="142" t="s">
        <v>82</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403</v>
      </c>
    </row>
    <row r="126" spans="2:65" s="1" customFormat="1" ht="33" customHeight="1">
      <c r="B126" s="33"/>
      <c r="C126" s="131" t="s">
        <v>410</v>
      </c>
      <c r="D126" s="131" t="s">
        <v>174</v>
      </c>
      <c r="E126" s="132" t="s">
        <v>3231</v>
      </c>
      <c r="F126" s="133" t="s">
        <v>3232</v>
      </c>
      <c r="G126" s="134" t="s">
        <v>2962</v>
      </c>
      <c r="H126" s="135">
        <v>1</v>
      </c>
      <c r="I126" s="136"/>
      <c r="J126" s="137">
        <f>ROUND(I126*H126,2)</f>
        <v>0</v>
      </c>
      <c r="K126" s="133" t="s">
        <v>19</v>
      </c>
      <c r="L126" s="33"/>
      <c r="M126" s="138" t="s">
        <v>19</v>
      </c>
      <c r="N126" s="139" t="s">
        <v>46</v>
      </c>
      <c r="P126" s="140">
        <f>O126*H126</f>
        <v>0</v>
      </c>
      <c r="Q126" s="140">
        <v>0</v>
      </c>
      <c r="R126" s="140">
        <f>Q126*H126</f>
        <v>0</v>
      </c>
      <c r="S126" s="140">
        <v>0</v>
      </c>
      <c r="T126" s="140">
        <f>S126*H126</f>
        <v>0</v>
      </c>
      <c r="U126" s="141" t="s">
        <v>19</v>
      </c>
      <c r="AR126" s="142" t="s">
        <v>179</v>
      </c>
      <c r="AT126" s="142" t="s">
        <v>174</v>
      </c>
      <c r="AU126" s="142" t="s">
        <v>82</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413</v>
      </c>
    </row>
    <row r="127" spans="2:65" s="1" customFormat="1" ht="37.9" customHeight="1">
      <c r="B127" s="33"/>
      <c r="C127" s="131" t="s">
        <v>284</v>
      </c>
      <c r="D127" s="131" t="s">
        <v>174</v>
      </c>
      <c r="E127" s="132" t="s">
        <v>3233</v>
      </c>
      <c r="F127" s="133" t="s">
        <v>3234</v>
      </c>
      <c r="G127" s="134" t="s">
        <v>2962</v>
      </c>
      <c r="H127" s="135">
        <v>4</v>
      </c>
      <c r="I127" s="136"/>
      <c r="J127" s="137">
        <f>ROUND(I127*H127,2)</f>
        <v>0</v>
      </c>
      <c r="K127" s="133" t="s">
        <v>19</v>
      </c>
      <c r="L127" s="33"/>
      <c r="M127" s="138" t="s">
        <v>19</v>
      </c>
      <c r="N127" s="139" t="s">
        <v>46</v>
      </c>
      <c r="P127" s="140">
        <f>O127*H127</f>
        <v>0</v>
      </c>
      <c r="Q127" s="140">
        <v>0</v>
      </c>
      <c r="R127" s="140">
        <f>Q127*H127</f>
        <v>0</v>
      </c>
      <c r="S127" s="140">
        <v>0</v>
      </c>
      <c r="T127" s="140">
        <f>S127*H127</f>
        <v>0</v>
      </c>
      <c r="U127" s="141" t="s">
        <v>19</v>
      </c>
      <c r="AR127" s="142" t="s">
        <v>179</v>
      </c>
      <c r="AT127" s="142" t="s">
        <v>174</v>
      </c>
      <c r="AU127" s="142" t="s">
        <v>82</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419</v>
      </c>
    </row>
    <row r="128" spans="2:65" s="1" customFormat="1" ht="21.75" customHeight="1">
      <c r="B128" s="33"/>
      <c r="C128" s="131" t="s">
        <v>423</v>
      </c>
      <c r="D128" s="131" t="s">
        <v>174</v>
      </c>
      <c r="E128" s="132" t="s">
        <v>3235</v>
      </c>
      <c r="F128" s="133" t="s">
        <v>3236</v>
      </c>
      <c r="G128" s="134" t="s">
        <v>2962</v>
      </c>
      <c r="H128" s="135">
        <v>12</v>
      </c>
      <c r="I128" s="136"/>
      <c r="J128" s="137">
        <f>ROUND(I128*H128,2)</f>
        <v>0</v>
      </c>
      <c r="K128" s="133" t="s">
        <v>19</v>
      </c>
      <c r="L128" s="33"/>
      <c r="M128" s="138" t="s">
        <v>19</v>
      </c>
      <c r="N128" s="139" t="s">
        <v>46</v>
      </c>
      <c r="P128" s="140">
        <f>O128*H128</f>
        <v>0</v>
      </c>
      <c r="Q128" s="140">
        <v>0</v>
      </c>
      <c r="R128" s="140">
        <f>Q128*H128</f>
        <v>0</v>
      </c>
      <c r="S128" s="140">
        <v>0</v>
      </c>
      <c r="T128" s="140">
        <f>S128*H128</f>
        <v>0</v>
      </c>
      <c r="U128" s="141" t="s">
        <v>19</v>
      </c>
      <c r="AR128" s="142" t="s">
        <v>179</v>
      </c>
      <c r="AT128" s="142" t="s">
        <v>174</v>
      </c>
      <c r="AU128" s="142" t="s">
        <v>82</v>
      </c>
      <c r="AY128" s="18" t="s">
        <v>172</v>
      </c>
      <c r="BE128" s="143">
        <f>IF(N128="základní",J128,0)</f>
        <v>0</v>
      </c>
      <c r="BF128" s="143">
        <f>IF(N128="snížená",J128,0)</f>
        <v>0</v>
      </c>
      <c r="BG128" s="143">
        <f>IF(N128="zákl. přenesená",J128,0)</f>
        <v>0</v>
      </c>
      <c r="BH128" s="143">
        <f>IF(N128="sníž. přenesená",J128,0)</f>
        <v>0</v>
      </c>
      <c r="BI128" s="143">
        <f>IF(N128="nulová",J128,0)</f>
        <v>0</v>
      </c>
      <c r="BJ128" s="18" t="s">
        <v>82</v>
      </c>
      <c r="BK128" s="143">
        <f>ROUND(I128*H128,2)</f>
        <v>0</v>
      </c>
      <c r="BL128" s="18" t="s">
        <v>179</v>
      </c>
      <c r="BM128" s="142" t="s">
        <v>426</v>
      </c>
    </row>
    <row r="129" spans="2:65" s="1" customFormat="1" ht="16.5" customHeight="1">
      <c r="B129" s="33"/>
      <c r="C129" s="131" t="s">
        <v>303</v>
      </c>
      <c r="D129" s="131" t="s">
        <v>174</v>
      </c>
      <c r="E129" s="132" t="s">
        <v>3237</v>
      </c>
      <c r="F129" s="133" t="s">
        <v>3238</v>
      </c>
      <c r="G129" s="134" t="s">
        <v>2962</v>
      </c>
      <c r="H129" s="135">
        <v>1</v>
      </c>
      <c r="I129" s="136"/>
      <c r="J129" s="137">
        <f>ROUND(I129*H129,2)</f>
        <v>0</v>
      </c>
      <c r="K129" s="133" t="s">
        <v>19</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82</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436</v>
      </c>
    </row>
    <row r="130" spans="2:65" s="1" customFormat="1" ht="33" customHeight="1">
      <c r="B130" s="33"/>
      <c r="C130" s="131" t="s">
        <v>441</v>
      </c>
      <c r="D130" s="131" t="s">
        <v>174</v>
      </c>
      <c r="E130" s="132" t="s">
        <v>3239</v>
      </c>
      <c r="F130" s="133" t="s">
        <v>3240</v>
      </c>
      <c r="G130" s="134" t="s">
        <v>2962</v>
      </c>
      <c r="H130" s="135">
        <v>1</v>
      </c>
      <c r="I130" s="136"/>
      <c r="J130" s="137">
        <f>ROUND(I130*H130,2)</f>
        <v>0</v>
      </c>
      <c r="K130" s="133" t="s">
        <v>19</v>
      </c>
      <c r="L130" s="33"/>
      <c r="M130" s="138" t="s">
        <v>19</v>
      </c>
      <c r="N130" s="139" t="s">
        <v>46</v>
      </c>
      <c r="P130" s="140">
        <f>O130*H130</f>
        <v>0</v>
      </c>
      <c r="Q130" s="140">
        <v>0</v>
      </c>
      <c r="R130" s="140">
        <f>Q130*H130</f>
        <v>0</v>
      </c>
      <c r="S130" s="140">
        <v>0</v>
      </c>
      <c r="T130" s="140">
        <f>S130*H130</f>
        <v>0</v>
      </c>
      <c r="U130" s="141" t="s">
        <v>19</v>
      </c>
      <c r="AR130" s="142" t="s">
        <v>179</v>
      </c>
      <c r="AT130" s="142" t="s">
        <v>174</v>
      </c>
      <c r="AU130" s="142" t="s">
        <v>82</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444</v>
      </c>
    </row>
    <row r="131" spans="2:65" s="1" customFormat="1" ht="33" customHeight="1">
      <c r="B131" s="33"/>
      <c r="C131" s="131" t="s">
        <v>313</v>
      </c>
      <c r="D131" s="131" t="s">
        <v>174</v>
      </c>
      <c r="E131" s="132" t="s">
        <v>3241</v>
      </c>
      <c r="F131" s="133" t="s">
        <v>3242</v>
      </c>
      <c r="G131" s="134" t="s">
        <v>2962</v>
      </c>
      <c r="H131" s="135">
        <v>1</v>
      </c>
      <c r="I131" s="136"/>
      <c r="J131" s="137">
        <f>ROUND(I131*H131,2)</f>
        <v>0</v>
      </c>
      <c r="K131" s="133" t="s">
        <v>19</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82</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449</v>
      </c>
    </row>
    <row r="132" spans="2:65" s="1" customFormat="1" ht="16.5" customHeight="1">
      <c r="B132" s="33"/>
      <c r="C132" s="131" t="s">
        <v>452</v>
      </c>
      <c r="D132" s="131" t="s">
        <v>174</v>
      </c>
      <c r="E132" s="132" t="s">
        <v>3243</v>
      </c>
      <c r="F132" s="133" t="s">
        <v>3244</v>
      </c>
      <c r="G132" s="134" t="s">
        <v>2962</v>
      </c>
      <c r="H132" s="135">
        <v>1</v>
      </c>
      <c r="I132" s="136"/>
      <c r="J132" s="137">
        <f>ROUND(I132*H132,2)</f>
        <v>0</v>
      </c>
      <c r="K132" s="133" t="s">
        <v>19</v>
      </c>
      <c r="L132" s="33"/>
      <c r="M132" s="138" t="s">
        <v>19</v>
      </c>
      <c r="N132" s="139" t="s">
        <v>46</v>
      </c>
      <c r="P132" s="140">
        <f>O132*H132</f>
        <v>0</v>
      </c>
      <c r="Q132" s="140">
        <v>0</v>
      </c>
      <c r="R132" s="140">
        <f>Q132*H132</f>
        <v>0</v>
      </c>
      <c r="S132" s="140">
        <v>0</v>
      </c>
      <c r="T132" s="140">
        <f>S132*H132</f>
        <v>0</v>
      </c>
      <c r="U132" s="141" t="s">
        <v>19</v>
      </c>
      <c r="AR132" s="142" t="s">
        <v>179</v>
      </c>
      <c r="AT132" s="142" t="s">
        <v>174</v>
      </c>
      <c r="AU132" s="142" t="s">
        <v>82</v>
      </c>
      <c r="AY132" s="18" t="s">
        <v>172</v>
      </c>
      <c r="BE132" s="143">
        <f>IF(N132="základní",J132,0)</f>
        <v>0</v>
      </c>
      <c r="BF132" s="143">
        <f>IF(N132="snížená",J132,0)</f>
        <v>0</v>
      </c>
      <c r="BG132" s="143">
        <f>IF(N132="zákl. přenesená",J132,0)</f>
        <v>0</v>
      </c>
      <c r="BH132" s="143">
        <f>IF(N132="sníž. přenesená",J132,0)</f>
        <v>0</v>
      </c>
      <c r="BI132" s="143">
        <f>IF(N132="nulová",J132,0)</f>
        <v>0</v>
      </c>
      <c r="BJ132" s="18" t="s">
        <v>82</v>
      </c>
      <c r="BK132" s="143">
        <f>ROUND(I132*H132,2)</f>
        <v>0</v>
      </c>
      <c r="BL132" s="18" t="s">
        <v>179</v>
      </c>
      <c r="BM132" s="142" t="s">
        <v>455</v>
      </c>
    </row>
    <row r="133" spans="2:65" s="1" customFormat="1" ht="33" customHeight="1">
      <c r="B133" s="33"/>
      <c r="C133" s="131" t="s">
        <v>321</v>
      </c>
      <c r="D133" s="131" t="s">
        <v>174</v>
      </c>
      <c r="E133" s="132" t="s">
        <v>3245</v>
      </c>
      <c r="F133" s="133" t="s">
        <v>3242</v>
      </c>
      <c r="G133" s="134" t="s">
        <v>19</v>
      </c>
      <c r="H133" s="135">
        <v>1</v>
      </c>
      <c r="I133" s="136"/>
      <c r="J133" s="137">
        <f>ROUND(I133*H133,2)</f>
        <v>0</v>
      </c>
      <c r="K133" s="133" t="s">
        <v>19</v>
      </c>
      <c r="L133" s="33"/>
      <c r="M133" s="138" t="s">
        <v>19</v>
      </c>
      <c r="N133" s="139" t="s">
        <v>46</v>
      </c>
      <c r="P133" s="140">
        <f>O133*H133</f>
        <v>0</v>
      </c>
      <c r="Q133" s="140">
        <v>0</v>
      </c>
      <c r="R133" s="140">
        <f>Q133*H133</f>
        <v>0</v>
      </c>
      <c r="S133" s="140">
        <v>0</v>
      </c>
      <c r="T133" s="140">
        <f>S133*H133</f>
        <v>0</v>
      </c>
      <c r="U133" s="141" t="s">
        <v>19</v>
      </c>
      <c r="AR133" s="142" t="s">
        <v>179</v>
      </c>
      <c r="AT133" s="142" t="s">
        <v>174</v>
      </c>
      <c r="AU133" s="142" t="s">
        <v>82</v>
      </c>
      <c r="AY133" s="18" t="s">
        <v>172</v>
      </c>
      <c r="BE133" s="143">
        <f>IF(N133="základní",J133,0)</f>
        <v>0</v>
      </c>
      <c r="BF133" s="143">
        <f>IF(N133="snížená",J133,0)</f>
        <v>0</v>
      </c>
      <c r="BG133" s="143">
        <f>IF(N133="zákl. přenesená",J133,0)</f>
        <v>0</v>
      </c>
      <c r="BH133" s="143">
        <f>IF(N133="sníž. přenesená",J133,0)</f>
        <v>0</v>
      </c>
      <c r="BI133" s="143">
        <f>IF(N133="nulová",J133,0)</f>
        <v>0</v>
      </c>
      <c r="BJ133" s="18" t="s">
        <v>82</v>
      </c>
      <c r="BK133" s="143">
        <f>ROUND(I133*H133,2)</f>
        <v>0</v>
      </c>
      <c r="BL133" s="18" t="s">
        <v>179</v>
      </c>
      <c r="BM133" s="142" t="s">
        <v>461</v>
      </c>
    </row>
    <row r="134" spans="2:65" s="1" customFormat="1" ht="16.5" customHeight="1">
      <c r="B134" s="33"/>
      <c r="C134" s="131" t="s">
        <v>464</v>
      </c>
      <c r="D134" s="131" t="s">
        <v>174</v>
      </c>
      <c r="E134" s="132" t="s">
        <v>3246</v>
      </c>
      <c r="F134" s="133" t="s">
        <v>3244</v>
      </c>
      <c r="G134" s="134" t="s">
        <v>2962</v>
      </c>
      <c r="H134" s="135">
        <v>1</v>
      </c>
      <c r="I134" s="136"/>
      <c r="J134" s="137">
        <f>ROUND(I134*H134,2)</f>
        <v>0</v>
      </c>
      <c r="K134" s="133" t="s">
        <v>19</v>
      </c>
      <c r="L134" s="33"/>
      <c r="M134" s="138" t="s">
        <v>19</v>
      </c>
      <c r="N134" s="139" t="s">
        <v>46</v>
      </c>
      <c r="P134" s="140">
        <f>O134*H134</f>
        <v>0</v>
      </c>
      <c r="Q134" s="140">
        <v>0</v>
      </c>
      <c r="R134" s="140">
        <f>Q134*H134</f>
        <v>0</v>
      </c>
      <c r="S134" s="140">
        <v>0</v>
      </c>
      <c r="T134" s="140">
        <f>S134*H134</f>
        <v>0</v>
      </c>
      <c r="U134" s="141" t="s">
        <v>19</v>
      </c>
      <c r="AR134" s="142" t="s">
        <v>179</v>
      </c>
      <c r="AT134" s="142" t="s">
        <v>174</v>
      </c>
      <c r="AU134" s="142" t="s">
        <v>82</v>
      </c>
      <c r="AY134" s="18" t="s">
        <v>172</v>
      </c>
      <c r="BE134" s="143">
        <f>IF(N134="základní",J134,0)</f>
        <v>0</v>
      </c>
      <c r="BF134" s="143">
        <f>IF(N134="snížená",J134,0)</f>
        <v>0</v>
      </c>
      <c r="BG134" s="143">
        <f>IF(N134="zákl. přenesená",J134,0)</f>
        <v>0</v>
      </c>
      <c r="BH134" s="143">
        <f>IF(N134="sníž. přenesená",J134,0)</f>
        <v>0</v>
      </c>
      <c r="BI134" s="143">
        <f>IF(N134="nulová",J134,0)</f>
        <v>0</v>
      </c>
      <c r="BJ134" s="18" t="s">
        <v>82</v>
      </c>
      <c r="BK134" s="143">
        <f>ROUND(I134*H134,2)</f>
        <v>0</v>
      </c>
      <c r="BL134" s="18" t="s">
        <v>179</v>
      </c>
      <c r="BM134" s="142" t="s">
        <v>467</v>
      </c>
    </row>
    <row r="135" spans="2:65" s="1" customFormat="1" ht="33" customHeight="1">
      <c r="B135" s="33"/>
      <c r="C135" s="131" t="s">
        <v>327</v>
      </c>
      <c r="D135" s="131" t="s">
        <v>174</v>
      </c>
      <c r="E135" s="132" t="s">
        <v>3247</v>
      </c>
      <c r="F135" s="133" t="s">
        <v>3248</v>
      </c>
      <c r="G135" s="134" t="s">
        <v>2962</v>
      </c>
      <c r="H135" s="135">
        <v>1</v>
      </c>
      <c r="I135" s="136"/>
      <c r="J135" s="137">
        <f>ROUND(I135*H135,2)</f>
        <v>0</v>
      </c>
      <c r="K135" s="133" t="s">
        <v>19</v>
      </c>
      <c r="L135" s="33"/>
      <c r="M135" s="138" t="s">
        <v>19</v>
      </c>
      <c r="N135" s="139" t="s">
        <v>46</v>
      </c>
      <c r="P135" s="140">
        <f>O135*H135</f>
        <v>0</v>
      </c>
      <c r="Q135" s="140">
        <v>0</v>
      </c>
      <c r="R135" s="140">
        <f>Q135*H135</f>
        <v>0</v>
      </c>
      <c r="S135" s="140">
        <v>0</v>
      </c>
      <c r="T135" s="140">
        <f>S135*H135</f>
        <v>0</v>
      </c>
      <c r="U135" s="141" t="s">
        <v>19</v>
      </c>
      <c r="AR135" s="142" t="s">
        <v>179</v>
      </c>
      <c r="AT135" s="142" t="s">
        <v>174</v>
      </c>
      <c r="AU135" s="142" t="s">
        <v>82</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471</v>
      </c>
    </row>
    <row r="136" spans="2:65" s="1" customFormat="1" ht="16.5" customHeight="1">
      <c r="B136" s="33"/>
      <c r="C136" s="131" t="s">
        <v>475</v>
      </c>
      <c r="D136" s="131" t="s">
        <v>174</v>
      </c>
      <c r="E136" s="132" t="s">
        <v>3249</v>
      </c>
      <c r="F136" s="133" t="s">
        <v>3244</v>
      </c>
      <c r="G136" s="134" t="s">
        <v>2962</v>
      </c>
      <c r="H136" s="135">
        <v>1</v>
      </c>
      <c r="I136" s="136"/>
      <c r="J136" s="137">
        <f>ROUND(I136*H136,2)</f>
        <v>0</v>
      </c>
      <c r="K136" s="133" t="s">
        <v>19</v>
      </c>
      <c r="L136" s="33"/>
      <c r="M136" s="138" t="s">
        <v>19</v>
      </c>
      <c r="N136" s="139" t="s">
        <v>46</v>
      </c>
      <c r="P136" s="140">
        <f>O136*H136</f>
        <v>0</v>
      </c>
      <c r="Q136" s="140">
        <v>0</v>
      </c>
      <c r="R136" s="140">
        <f>Q136*H136</f>
        <v>0</v>
      </c>
      <c r="S136" s="140">
        <v>0</v>
      </c>
      <c r="T136" s="140">
        <f>S136*H136</f>
        <v>0</v>
      </c>
      <c r="U136" s="141" t="s">
        <v>19</v>
      </c>
      <c r="AR136" s="142" t="s">
        <v>179</v>
      </c>
      <c r="AT136" s="142" t="s">
        <v>174</v>
      </c>
      <c r="AU136" s="142" t="s">
        <v>82</v>
      </c>
      <c r="AY136" s="18" t="s">
        <v>172</v>
      </c>
      <c r="BE136" s="143">
        <f>IF(N136="základní",J136,0)</f>
        <v>0</v>
      </c>
      <c r="BF136" s="143">
        <f>IF(N136="snížená",J136,0)</f>
        <v>0</v>
      </c>
      <c r="BG136" s="143">
        <f>IF(N136="zákl. přenesená",J136,0)</f>
        <v>0</v>
      </c>
      <c r="BH136" s="143">
        <f>IF(N136="sníž. přenesená",J136,0)</f>
        <v>0</v>
      </c>
      <c r="BI136" s="143">
        <f>IF(N136="nulová",J136,0)</f>
        <v>0</v>
      </c>
      <c r="BJ136" s="18" t="s">
        <v>82</v>
      </c>
      <c r="BK136" s="143">
        <f>ROUND(I136*H136,2)</f>
        <v>0</v>
      </c>
      <c r="BL136" s="18" t="s">
        <v>179</v>
      </c>
      <c r="BM136" s="142" t="s">
        <v>478</v>
      </c>
    </row>
    <row r="137" spans="2:65" s="1" customFormat="1" ht="33" customHeight="1">
      <c r="B137" s="33"/>
      <c r="C137" s="131" t="s">
        <v>338</v>
      </c>
      <c r="D137" s="131" t="s">
        <v>174</v>
      </c>
      <c r="E137" s="132" t="s">
        <v>3250</v>
      </c>
      <c r="F137" s="133" t="s">
        <v>3242</v>
      </c>
      <c r="G137" s="134" t="s">
        <v>2962</v>
      </c>
      <c r="H137" s="135">
        <v>1</v>
      </c>
      <c r="I137" s="136"/>
      <c r="J137" s="137">
        <f>ROUND(I137*H137,2)</f>
        <v>0</v>
      </c>
      <c r="K137" s="133" t="s">
        <v>19</v>
      </c>
      <c r="L137" s="33"/>
      <c r="M137" s="138" t="s">
        <v>19</v>
      </c>
      <c r="N137" s="139" t="s">
        <v>46</v>
      </c>
      <c r="P137" s="140">
        <f>O137*H137</f>
        <v>0</v>
      </c>
      <c r="Q137" s="140">
        <v>0</v>
      </c>
      <c r="R137" s="140">
        <f>Q137*H137</f>
        <v>0</v>
      </c>
      <c r="S137" s="140">
        <v>0</v>
      </c>
      <c r="T137" s="140">
        <f>S137*H137</f>
        <v>0</v>
      </c>
      <c r="U137" s="141" t="s">
        <v>19</v>
      </c>
      <c r="AR137" s="142" t="s">
        <v>179</v>
      </c>
      <c r="AT137" s="142" t="s">
        <v>174</v>
      </c>
      <c r="AU137" s="142" t="s">
        <v>82</v>
      </c>
      <c r="AY137" s="18" t="s">
        <v>172</v>
      </c>
      <c r="BE137" s="143">
        <f>IF(N137="základní",J137,0)</f>
        <v>0</v>
      </c>
      <c r="BF137" s="143">
        <f>IF(N137="snížená",J137,0)</f>
        <v>0</v>
      </c>
      <c r="BG137" s="143">
        <f>IF(N137="zákl. přenesená",J137,0)</f>
        <v>0</v>
      </c>
      <c r="BH137" s="143">
        <f>IF(N137="sníž. přenesená",J137,0)</f>
        <v>0</v>
      </c>
      <c r="BI137" s="143">
        <f>IF(N137="nulová",J137,0)</f>
        <v>0</v>
      </c>
      <c r="BJ137" s="18" t="s">
        <v>82</v>
      </c>
      <c r="BK137" s="143">
        <f>ROUND(I137*H137,2)</f>
        <v>0</v>
      </c>
      <c r="BL137" s="18" t="s">
        <v>179</v>
      </c>
      <c r="BM137" s="142" t="s">
        <v>490</v>
      </c>
    </row>
    <row r="138" spans="2:65" s="1" customFormat="1" ht="16.5" customHeight="1">
      <c r="B138" s="33"/>
      <c r="C138" s="131" t="s">
        <v>494</v>
      </c>
      <c r="D138" s="131" t="s">
        <v>174</v>
      </c>
      <c r="E138" s="132" t="s">
        <v>3251</v>
      </c>
      <c r="F138" s="133" t="s">
        <v>3244</v>
      </c>
      <c r="G138" s="134" t="s">
        <v>2962</v>
      </c>
      <c r="H138" s="135">
        <v>1</v>
      </c>
      <c r="I138" s="136"/>
      <c r="J138" s="137">
        <f>ROUND(I138*H138,2)</f>
        <v>0</v>
      </c>
      <c r="K138" s="133" t="s">
        <v>19</v>
      </c>
      <c r="L138" s="33"/>
      <c r="M138" s="138" t="s">
        <v>19</v>
      </c>
      <c r="N138" s="139" t="s">
        <v>46</v>
      </c>
      <c r="P138" s="140">
        <f>O138*H138</f>
        <v>0</v>
      </c>
      <c r="Q138" s="140">
        <v>0</v>
      </c>
      <c r="R138" s="140">
        <f>Q138*H138</f>
        <v>0</v>
      </c>
      <c r="S138" s="140">
        <v>0</v>
      </c>
      <c r="T138" s="140">
        <f>S138*H138</f>
        <v>0</v>
      </c>
      <c r="U138" s="141" t="s">
        <v>19</v>
      </c>
      <c r="AR138" s="142" t="s">
        <v>179</v>
      </c>
      <c r="AT138" s="142" t="s">
        <v>174</v>
      </c>
      <c r="AU138" s="142" t="s">
        <v>82</v>
      </c>
      <c r="AY138" s="18" t="s">
        <v>172</v>
      </c>
      <c r="BE138" s="143">
        <f>IF(N138="základní",J138,0)</f>
        <v>0</v>
      </c>
      <c r="BF138" s="143">
        <f>IF(N138="snížená",J138,0)</f>
        <v>0</v>
      </c>
      <c r="BG138" s="143">
        <f>IF(N138="zákl. přenesená",J138,0)</f>
        <v>0</v>
      </c>
      <c r="BH138" s="143">
        <f>IF(N138="sníž. přenesená",J138,0)</f>
        <v>0</v>
      </c>
      <c r="BI138" s="143">
        <f>IF(N138="nulová",J138,0)</f>
        <v>0</v>
      </c>
      <c r="BJ138" s="18" t="s">
        <v>82</v>
      </c>
      <c r="BK138" s="143">
        <f>ROUND(I138*H138,2)</f>
        <v>0</v>
      </c>
      <c r="BL138" s="18" t="s">
        <v>179</v>
      </c>
      <c r="BM138" s="142" t="s">
        <v>497</v>
      </c>
    </row>
    <row r="139" spans="2:65" s="1" customFormat="1" ht="33" customHeight="1">
      <c r="B139" s="33"/>
      <c r="C139" s="131" t="s">
        <v>343</v>
      </c>
      <c r="D139" s="131" t="s">
        <v>174</v>
      </c>
      <c r="E139" s="132" t="s">
        <v>3252</v>
      </c>
      <c r="F139" s="133" t="s">
        <v>3242</v>
      </c>
      <c r="G139" s="134" t="s">
        <v>2962</v>
      </c>
      <c r="H139" s="135">
        <v>1</v>
      </c>
      <c r="I139" s="136"/>
      <c r="J139" s="137">
        <f>ROUND(I139*H139,2)</f>
        <v>0</v>
      </c>
      <c r="K139" s="133" t="s">
        <v>19</v>
      </c>
      <c r="L139" s="33"/>
      <c r="M139" s="138" t="s">
        <v>19</v>
      </c>
      <c r="N139" s="139" t="s">
        <v>46</v>
      </c>
      <c r="P139" s="140">
        <f>O139*H139</f>
        <v>0</v>
      </c>
      <c r="Q139" s="140">
        <v>0</v>
      </c>
      <c r="R139" s="140">
        <f>Q139*H139</f>
        <v>0</v>
      </c>
      <c r="S139" s="140">
        <v>0</v>
      </c>
      <c r="T139" s="140">
        <f>S139*H139</f>
        <v>0</v>
      </c>
      <c r="U139" s="141" t="s">
        <v>19</v>
      </c>
      <c r="AR139" s="142" t="s">
        <v>179</v>
      </c>
      <c r="AT139" s="142" t="s">
        <v>174</v>
      </c>
      <c r="AU139" s="142" t="s">
        <v>82</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504</v>
      </c>
    </row>
    <row r="140" spans="2:65" s="1" customFormat="1" ht="16.5" customHeight="1">
      <c r="B140" s="33"/>
      <c r="C140" s="131" t="s">
        <v>513</v>
      </c>
      <c r="D140" s="131" t="s">
        <v>174</v>
      </c>
      <c r="E140" s="132" t="s">
        <v>3253</v>
      </c>
      <c r="F140" s="133" t="s">
        <v>3244</v>
      </c>
      <c r="G140" s="134" t="s">
        <v>2962</v>
      </c>
      <c r="H140" s="135">
        <v>1</v>
      </c>
      <c r="I140" s="136"/>
      <c r="J140" s="137">
        <f>ROUND(I140*H140,2)</f>
        <v>0</v>
      </c>
      <c r="K140" s="133" t="s">
        <v>19</v>
      </c>
      <c r="L140" s="33"/>
      <c r="M140" s="138" t="s">
        <v>19</v>
      </c>
      <c r="N140" s="139" t="s">
        <v>46</v>
      </c>
      <c r="P140" s="140">
        <f>O140*H140</f>
        <v>0</v>
      </c>
      <c r="Q140" s="140">
        <v>0</v>
      </c>
      <c r="R140" s="140">
        <f>Q140*H140</f>
        <v>0</v>
      </c>
      <c r="S140" s="140">
        <v>0</v>
      </c>
      <c r="T140" s="140">
        <f>S140*H140</f>
        <v>0</v>
      </c>
      <c r="U140" s="141" t="s">
        <v>19</v>
      </c>
      <c r="AR140" s="142" t="s">
        <v>179</v>
      </c>
      <c r="AT140" s="142" t="s">
        <v>174</v>
      </c>
      <c r="AU140" s="142" t="s">
        <v>82</v>
      </c>
      <c r="AY140" s="18" t="s">
        <v>172</v>
      </c>
      <c r="BE140" s="143">
        <f>IF(N140="základní",J140,0)</f>
        <v>0</v>
      </c>
      <c r="BF140" s="143">
        <f>IF(N140="snížená",J140,0)</f>
        <v>0</v>
      </c>
      <c r="BG140" s="143">
        <f>IF(N140="zákl. přenesená",J140,0)</f>
        <v>0</v>
      </c>
      <c r="BH140" s="143">
        <f>IF(N140="sníž. přenesená",J140,0)</f>
        <v>0</v>
      </c>
      <c r="BI140" s="143">
        <f>IF(N140="nulová",J140,0)</f>
        <v>0</v>
      </c>
      <c r="BJ140" s="18" t="s">
        <v>82</v>
      </c>
      <c r="BK140" s="143">
        <f>ROUND(I140*H140,2)</f>
        <v>0</v>
      </c>
      <c r="BL140" s="18" t="s">
        <v>179</v>
      </c>
      <c r="BM140" s="142" t="s">
        <v>516</v>
      </c>
    </row>
    <row r="141" spans="2:65" s="1" customFormat="1" ht="33" customHeight="1">
      <c r="B141" s="33"/>
      <c r="C141" s="131" t="s">
        <v>350</v>
      </c>
      <c r="D141" s="131" t="s">
        <v>174</v>
      </c>
      <c r="E141" s="132" t="s">
        <v>3254</v>
      </c>
      <c r="F141" s="133" t="s">
        <v>3242</v>
      </c>
      <c r="G141" s="134" t="s">
        <v>2962</v>
      </c>
      <c r="H141" s="135">
        <v>1</v>
      </c>
      <c r="I141" s="136"/>
      <c r="J141" s="137">
        <f>ROUND(I141*H141,2)</f>
        <v>0</v>
      </c>
      <c r="K141" s="133" t="s">
        <v>19</v>
      </c>
      <c r="L141" s="33"/>
      <c r="M141" s="138" t="s">
        <v>19</v>
      </c>
      <c r="N141" s="139" t="s">
        <v>46</v>
      </c>
      <c r="P141" s="140">
        <f>O141*H141</f>
        <v>0</v>
      </c>
      <c r="Q141" s="140">
        <v>0</v>
      </c>
      <c r="R141" s="140">
        <f>Q141*H141</f>
        <v>0</v>
      </c>
      <c r="S141" s="140">
        <v>0</v>
      </c>
      <c r="T141" s="140">
        <f>S141*H141</f>
        <v>0</v>
      </c>
      <c r="U141" s="141" t="s">
        <v>19</v>
      </c>
      <c r="AR141" s="142" t="s">
        <v>179</v>
      </c>
      <c r="AT141" s="142" t="s">
        <v>174</v>
      </c>
      <c r="AU141" s="142" t="s">
        <v>82</v>
      </c>
      <c r="AY141" s="18" t="s">
        <v>172</v>
      </c>
      <c r="BE141" s="143">
        <f>IF(N141="základní",J141,0)</f>
        <v>0</v>
      </c>
      <c r="BF141" s="143">
        <f>IF(N141="snížená",J141,0)</f>
        <v>0</v>
      </c>
      <c r="BG141" s="143">
        <f>IF(N141="zákl. přenesená",J141,0)</f>
        <v>0</v>
      </c>
      <c r="BH141" s="143">
        <f>IF(N141="sníž. přenesená",J141,0)</f>
        <v>0</v>
      </c>
      <c r="BI141" s="143">
        <f>IF(N141="nulová",J141,0)</f>
        <v>0</v>
      </c>
      <c r="BJ141" s="18" t="s">
        <v>82</v>
      </c>
      <c r="BK141" s="143">
        <f>ROUND(I141*H141,2)</f>
        <v>0</v>
      </c>
      <c r="BL141" s="18" t="s">
        <v>179</v>
      </c>
      <c r="BM141" s="142" t="s">
        <v>523</v>
      </c>
    </row>
    <row r="142" spans="2:65" s="1" customFormat="1" ht="16.5" customHeight="1">
      <c r="B142" s="33"/>
      <c r="C142" s="131" t="s">
        <v>533</v>
      </c>
      <c r="D142" s="131" t="s">
        <v>174</v>
      </c>
      <c r="E142" s="132" t="s">
        <v>3255</v>
      </c>
      <c r="F142" s="133" t="s">
        <v>3244</v>
      </c>
      <c r="G142" s="134" t="s">
        <v>2962</v>
      </c>
      <c r="H142" s="135">
        <v>1</v>
      </c>
      <c r="I142" s="136"/>
      <c r="J142" s="137">
        <f>ROUND(I142*H142,2)</f>
        <v>0</v>
      </c>
      <c r="K142" s="133" t="s">
        <v>19</v>
      </c>
      <c r="L142" s="33"/>
      <c r="M142" s="138" t="s">
        <v>19</v>
      </c>
      <c r="N142" s="139" t="s">
        <v>46</v>
      </c>
      <c r="P142" s="140">
        <f>O142*H142</f>
        <v>0</v>
      </c>
      <c r="Q142" s="140">
        <v>0</v>
      </c>
      <c r="R142" s="140">
        <f>Q142*H142</f>
        <v>0</v>
      </c>
      <c r="S142" s="140">
        <v>0</v>
      </c>
      <c r="T142" s="140">
        <f>S142*H142</f>
        <v>0</v>
      </c>
      <c r="U142" s="141" t="s">
        <v>19</v>
      </c>
      <c r="AR142" s="142" t="s">
        <v>179</v>
      </c>
      <c r="AT142" s="142" t="s">
        <v>174</v>
      </c>
      <c r="AU142" s="142" t="s">
        <v>82</v>
      </c>
      <c r="AY142" s="18" t="s">
        <v>172</v>
      </c>
      <c r="BE142" s="143">
        <f>IF(N142="základní",J142,0)</f>
        <v>0</v>
      </c>
      <c r="BF142" s="143">
        <f>IF(N142="snížená",J142,0)</f>
        <v>0</v>
      </c>
      <c r="BG142" s="143">
        <f>IF(N142="zákl. přenesená",J142,0)</f>
        <v>0</v>
      </c>
      <c r="BH142" s="143">
        <f>IF(N142="sníž. přenesená",J142,0)</f>
        <v>0</v>
      </c>
      <c r="BI142" s="143">
        <f>IF(N142="nulová",J142,0)</f>
        <v>0</v>
      </c>
      <c r="BJ142" s="18" t="s">
        <v>82</v>
      </c>
      <c r="BK142" s="143">
        <f>ROUND(I142*H142,2)</f>
        <v>0</v>
      </c>
      <c r="BL142" s="18" t="s">
        <v>179</v>
      </c>
      <c r="BM142" s="142" t="s">
        <v>536</v>
      </c>
    </row>
    <row r="143" spans="2:65" s="1" customFormat="1" ht="33" customHeight="1">
      <c r="B143" s="33"/>
      <c r="C143" s="131" t="s">
        <v>358</v>
      </c>
      <c r="D143" s="131" t="s">
        <v>174</v>
      </c>
      <c r="E143" s="132" t="s">
        <v>3256</v>
      </c>
      <c r="F143" s="133" t="s">
        <v>3257</v>
      </c>
      <c r="G143" s="134" t="s">
        <v>2962</v>
      </c>
      <c r="H143" s="135">
        <v>1</v>
      </c>
      <c r="I143" s="136"/>
      <c r="J143" s="137">
        <f>ROUND(I143*H143,2)</f>
        <v>0</v>
      </c>
      <c r="K143" s="133" t="s">
        <v>19</v>
      </c>
      <c r="L143" s="33"/>
      <c r="M143" s="138" t="s">
        <v>19</v>
      </c>
      <c r="N143" s="139" t="s">
        <v>46</v>
      </c>
      <c r="P143" s="140">
        <f>O143*H143</f>
        <v>0</v>
      </c>
      <c r="Q143" s="140">
        <v>0</v>
      </c>
      <c r="R143" s="140">
        <f>Q143*H143</f>
        <v>0</v>
      </c>
      <c r="S143" s="140">
        <v>0</v>
      </c>
      <c r="T143" s="140">
        <f>S143*H143</f>
        <v>0</v>
      </c>
      <c r="U143" s="141" t="s">
        <v>19</v>
      </c>
      <c r="AR143" s="142" t="s">
        <v>179</v>
      </c>
      <c r="AT143" s="142" t="s">
        <v>174</v>
      </c>
      <c r="AU143" s="142" t="s">
        <v>82</v>
      </c>
      <c r="AY143" s="18" t="s">
        <v>172</v>
      </c>
      <c r="BE143" s="143">
        <f>IF(N143="základní",J143,0)</f>
        <v>0</v>
      </c>
      <c r="BF143" s="143">
        <f>IF(N143="snížená",J143,0)</f>
        <v>0</v>
      </c>
      <c r="BG143" s="143">
        <f>IF(N143="zákl. přenesená",J143,0)</f>
        <v>0</v>
      </c>
      <c r="BH143" s="143">
        <f>IF(N143="sníž. přenesená",J143,0)</f>
        <v>0</v>
      </c>
      <c r="BI143" s="143">
        <f>IF(N143="nulová",J143,0)</f>
        <v>0</v>
      </c>
      <c r="BJ143" s="18" t="s">
        <v>82</v>
      </c>
      <c r="BK143" s="143">
        <f>ROUND(I143*H143,2)</f>
        <v>0</v>
      </c>
      <c r="BL143" s="18" t="s">
        <v>179</v>
      </c>
      <c r="BM143" s="142" t="s">
        <v>540</v>
      </c>
    </row>
    <row r="144" spans="2:65" s="1" customFormat="1" ht="16.5" customHeight="1">
      <c r="B144" s="33"/>
      <c r="C144" s="131" t="s">
        <v>542</v>
      </c>
      <c r="D144" s="131" t="s">
        <v>174</v>
      </c>
      <c r="E144" s="132" t="s">
        <v>3258</v>
      </c>
      <c r="F144" s="133" t="s">
        <v>3244</v>
      </c>
      <c r="G144" s="134" t="s">
        <v>2962</v>
      </c>
      <c r="H144" s="135">
        <v>1</v>
      </c>
      <c r="I144" s="136"/>
      <c r="J144" s="137">
        <f>ROUND(I144*H144,2)</f>
        <v>0</v>
      </c>
      <c r="K144" s="133" t="s">
        <v>19</v>
      </c>
      <c r="L144" s="33"/>
      <c r="M144" s="138" t="s">
        <v>19</v>
      </c>
      <c r="N144" s="139" t="s">
        <v>46</v>
      </c>
      <c r="P144" s="140">
        <f>O144*H144</f>
        <v>0</v>
      </c>
      <c r="Q144" s="140">
        <v>0</v>
      </c>
      <c r="R144" s="140">
        <f>Q144*H144</f>
        <v>0</v>
      </c>
      <c r="S144" s="140">
        <v>0</v>
      </c>
      <c r="T144" s="140">
        <f>S144*H144</f>
        <v>0</v>
      </c>
      <c r="U144" s="141" t="s">
        <v>19</v>
      </c>
      <c r="AR144" s="142" t="s">
        <v>179</v>
      </c>
      <c r="AT144" s="142" t="s">
        <v>174</v>
      </c>
      <c r="AU144" s="142" t="s">
        <v>82</v>
      </c>
      <c r="AY144" s="18" t="s">
        <v>172</v>
      </c>
      <c r="BE144" s="143">
        <f>IF(N144="základní",J144,0)</f>
        <v>0</v>
      </c>
      <c r="BF144" s="143">
        <f>IF(N144="snížená",J144,0)</f>
        <v>0</v>
      </c>
      <c r="BG144" s="143">
        <f>IF(N144="zákl. přenesená",J144,0)</f>
        <v>0</v>
      </c>
      <c r="BH144" s="143">
        <f>IF(N144="sníž. přenesená",J144,0)</f>
        <v>0</v>
      </c>
      <c r="BI144" s="143">
        <f>IF(N144="nulová",J144,0)</f>
        <v>0</v>
      </c>
      <c r="BJ144" s="18" t="s">
        <v>82</v>
      </c>
      <c r="BK144" s="143">
        <f>ROUND(I144*H144,2)</f>
        <v>0</v>
      </c>
      <c r="BL144" s="18" t="s">
        <v>179</v>
      </c>
      <c r="BM144" s="142" t="s">
        <v>545</v>
      </c>
    </row>
    <row r="145" spans="2:65" s="1" customFormat="1" ht="33" customHeight="1">
      <c r="B145" s="33"/>
      <c r="C145" s="131" t="s">
        <v>366</v>
      </c>
      <c r="D145" s="131" t="s">
        <v>174</v>
      </c>
      <c r="E145" s="132" t="s">
        <v>3259</v>
      </c>
      <c r="F145" s="133" t="s">
        <v>3260</v>
      </c>
      <c r="G145" s="134" t="s">
        <v>2962</v>
      </c>
      <c r="H145" s="135">
        <v>1</v>
      </c>
      <c r="I145" s="136"/>
      <c r="J145" s="137">
        <f>ROUND(I145*H145,2)</f>
        <v>0</v>
      </c>
      <c r="K145" s="133" t="s">
        <v>19</v>
      </c>
      <c r="L145" s="33"/>
      <c r="M145" s="138" t="s">
        <v>19</v>
      </c>
      <c r="N145" s="139" t="s">
        <v>46</v>
      </c>
      <c r="P145" s="140">
        <f>O145*H145</f>
        <v>0</v>
      </c>
      <c r="Q145" s="140">
        <v>0</v>
      </c>
      <c r="R145" s="140">
        <f>Q145*H145</f>
        <v>0</v>
      </c>
      <c r="S145" s="140">
        <v>0</v>
      </c>
      <c r="T145" s="140">
        <f>S145*H145</f>
        <v>0</v>
      </c>
      <c r="U145" s="141" t="s">
        <v>19</v>
      </c>
      <c r="AR145" s="142" t="s">
        <v>179</v>
      </c>
      <c r="AT145" s="142" t="s">
        <v>174</v>
      </c>
      <c r="AU145" s="142" t="s">
        <v>82</v>
      </c>
      <c r="AY145" s="18" t="s">
        <v>172</v>
      </c>
      <c r="BE145" s="143">
        <f>IF(N145="základní",J145,0)</f>
        <v>0</v>
      </c>
      <c r="BF145" s="143">
        <f>IF(N145="snížená",J145,0)</f>
        <v>0</v>
      </c>
      <c r="BG145" s="143">
        <f>IF(N145="zákl. přenesená",J145,0)</f>
        <v>0</v>
      </c>
      <c r="BH145" s="143">
        <f>IF(N145="sníž. přenesená",J145,0)</f>
        <v>0</v>
      </c>
      <c r="BI145" s="143">
        <f>IF(N145="nulová",J145,0)</f>
        <v>0</v>
      </c>
      <c r="BJ145" s="18" t="s">
        <v>82</v>
      </c>
      <c r="BK145" s="143">
        <f>ROUND(I145*H145,2)</f>
        <v>0</v>
      </c>
      <c r="BL145" s="18" t="s">
        <v>179</v>
      </c>
      <c r="BM145" s="142" t="s">
        <v>551</v>
      </c>
    </row>
    <row r="146" spans="2:65" s="1" customFormat="1" ht="16.5" customHeight="1">
      <c r="B146" s="33"/>
      <c r="C146" s="131" t="s">
        <v>553</v>
      </c>
      <c r="D146" s="131" t="s">
        <v>174</v>
      </c>
      <c r="E146" s="132" t="s">
        <v>3261</v>
      </c>
      <c r="F146" s="133" t="s">
        <v>3244</v>
      </c>
      <c r="G146" s="134" t="s">
        <v>2962</v>
      </c>
      <c r="H146" s="135">
        <v>1</v>
      </c>
      <c r="I146" s="136"/>
      <c r="J146" s="137">
        <f>ROUND(I146*H146,2)</f>
        <v>0</v>
      </c>
      <c r="K146" s="133" t="s">
        <v>19</v>
      </c>
      <c r="L146" s="33"/>
      <c r="M146" s="138" t="s">
        <v>19</v>
      </c>
      <c r="N146" s="139" t="s">
        <v>46</v>
      </c>
      <c r="P146" s="140">
        <f>O146*H146</f>
        <v>0</v>
      </c>
      <c r="Q146" s="140">
        <v>0</v>
      </c>
      <c r="R146" s="140">
        <f>Q146*H146</f>
        <v>0</v>
      </c>
      <c r="S146" s="140">
        <v>0</v>
      </c>
      <c r="T146" s="140">
        <f>S146*H146</f>
        <v>0</v>
      </c>
      <c r="U146" s="141" t="s">
        <v>19</v>
      </c>
      <c r="AR146" s="142" t="s">
        <v>179</v>
      </c>
      <c r="AT146" s="142" t="s">
        <v>174</v>
      </c>
      <c r="AU146" s="142" t="s">
        <v>82</v>
      </c>
      <c r="AY146" s="18" t="s">
        <v>172</v>
      </c>
      <c r="BE146" s="143">
        <f>IF(N146="základní",J146,0)</f>
        <v>0</v>
      </c>
      <c r="BF146" s="143">
        <f>IF(N146="snížená",J146,0)</f>
        <v>0</v>
      </c>
      <c r="BG146" s="143">
        <f>IF(N146="zákl. přenesená",J146,0)</f>
        <v>0</v>
      </c>
      <c r="BH146" s="143">
        <f>IF(N146="sníž. přenesená",J146,0)</f>
        <v>0</v>
      </c>
      <c r="BI146" s="143">
        <f>IF(N146="nulová",J146,0)</f>
        <v>0</v>
      </c>
      <c r="BJ146" s="18" t="s">
        <v>82</v>
      </c>
      <c r="BK146" s="143">
        <f>ROUND(I146*H146,2)</f>
        <v>0</v>
      </c>
      <c r="BL146" s="18" t="s">
        <v>179</v>
      </c>
      <c r="BM146" s="142" t="s">
        <v>556</v>
      </c>
    </row>
    <row r="147" spans="2:65" s="1" customFormat="1" ht="33" customHeight="1">
      <c r="B147" s="33"/>
      <c r="C147" s="131" t="s">
        <v>371</v>
      </c>
      <c r="D147" s="131" t="s">
        <v>174</v>
      </c>
      <c r="E147" s="132" t="s">
        <v>3262</v>
      </c>
      <c r="F147" s="133" t="s">
        <v>3263</v>
      </c>
      <c r="G147" s="134" t="s">
        <v>2962</v>
      </c>
      <c r="H147" s="135">
        <v>1</v>
      </c>
      <c r="I147" s="136"/>
      <c r="J147" s="137">
        <f>ROUND(I147*H147,2)</f>
        <v>0</v>
      </c>
      <c r="K147" s="133" t="s">
        <v>19</v>
      </c>
      <c r="L147" s="33"/>
      <c r="M147" s="138" t="s">
        <v>19</v>
      </c>
      <c r="N147" s="139" t="s">
        <v>46</v>
      </c>
      <c r="P147" s="140">
        <f>O147*H147</f>
        <v>0</v>
      </c>
      <c r="Q147" s="140">
        <v>0</v>
      </c>
      <c r="R147" s="140">
        <f>Q147*H147</f>
        <v>0</v>
      </c>
      <c r="S147" s="140">
        <v>0</v>
      </c>
      <c r="T147" s="140">
        <f>S147*H147</f>
        <v>0</v>
      </c>
      <c r="U147" s="141" t="s">
        <v>19</v>
      </c>
      <c r="AR147" s="142" t="s">
        <v>179</v>
      </c>
      <c r="AT147" s="142" t="s">
        <v>174</v>
      </c>
      <c r="AU147" s="142" t="s">
        <v>82</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560</v>
      </c>
    </row>
    <row r="148" spans="2:65" s="1" customFormat="1" ht="16.5" customHeight="1">
      <c r="B148" s="33"/>
      <c r="C148" s="131" t="s">
        <v>562</v>
      </c>
      <c r="D148" s="131" t="s">
        <v>174</v>
      </c>
      <c r="E148" s="132" t="s">
        <v>3264</v>
      </c>
      <c r="F148" s="133" t="s">
        <v>3244</v>
      </c>
      <c r="G148" s="134" t="s">
        <v>2962</v>
      </c>
      <c r="H148" s="135">
        <v>1</v>
      </c>
      <c r="I148" s="136"/>
      <c r="J148" s="137">
        <f>ROUND(I148*H148,2)</f>
        <v>0</v>
      </c>
      <c r="K148" s="133" t="s">
        <v>19</v>
      </c>
      <c r="L148" s="33"/>
      <c r="M148" s="138" t="s">
        <v>19</v>
      </c>
      <c r="N148" s="139" t="s">
        <v>46</v>
      </c>
      <c r="P148" s="140">
        <f>O148*H148</f>
        <v>0</v>
      </c>
      <c r="Q148" s="140">
        <v>0</v>
      </c>
      <c r="R148" s="140">
        <f>Q148*H148</f>
        <v>0</v>
      </c>
      <c r="S148" s="140">
        <v>0</v>
      </c>
      <c r="T148" s="140">
        <f>S148*H148</f>
        <v>0</v>
      </c>
      <c r="U148" s="141" t="s">
        <v>19</v>
      </c>
      <c r="AR148" s="142" t="s">
        <v>179</v>
      </c>
      <c r="AT148" s="142" t="s">
        <v>174</v>
      </c>
      <c r="AU148" s="142" t="s">
        <v>82</v>
      </c>
      <c r="AY148" s="18" t="s">
        <v>172</v>
      </c>
      <c r="BE148" s="143">
        <f>IF(N148="základní",J148,0)</f>
        <v>0</v>
      </c>
      <c r="BF148" s="143">
        <f>IF(N148="snížená",J148,0)</f>
        <v>0</v>
      </c>
      <c r="BG148" s="143">
        <f>IF(N148="zákl. přenesená",J148,0)</f>
        <v>0</v>
      </c>
      <c r="BH148" s="143">
        <f>IF(N148="sníž. přenesená",J148,0)</f>
        <v>0</v>
      </c>
      <c r="BI148" s="143">
        <f>IF(N148="nulová",J148,0)</f>
        <v>0</v>
      </c>
      <c r="BJ148" s="18" t="s">
        <v>82</v>
      </c>
      <c r="BK148" s="143">
        <f>ROUND(I148*H148,2)</f>
        <v>0</v>
      </c>
      <c r="BL148" s="18" t="s">
        <v>179</v>
      </c>
      <c r="BM148" s="142" t="s">
        <v>565</v>
      </c>
    </row>
    <row r="149" spans="2:65" s="1" customFormat="1" ht="16.5" customHeight="1">
      <c r="B149" s="33"/>
      <c r="C149" s="131" t="s">
        <v>391</v>
      </c>
      <c r="D149" s="131" t="s">
        <v>174</v>
      </c>
      <c r="E149" s="132" t="s">
        <v>3265</v>
      </c>
      <c r="F149" s="133" t="s">
        <v>3244</v>
      </c>
      <c r="G149" s="134" t="s">
        <v>2962</v>
      </c>
      <c r="H149" s="135">
        <v>1</v>
      </c>
      <c r="I149" s="136"/>
      <c r="J149" s="137">
        <f>ROUND(I149*H149,2)</f>
        <v>0</v>
      </c>
      <c r="K149" s="133" t="s">
        <v>19</v>
      </c>
      <c r="L149" s="33"/>
      <c r="M149" s="138" t="s">
        <v>19</v>
      </c>
      <c r="N149" s="139" t="s">
        <v>46</v>
      </c>
      <c r="P149" s="140">
        <f>O149*H149</f>
        <v>0</v>
      </c>
      <c r="Q149" s="140">
        <v>0</v>
      </c>
      <c r="R149" s="140">
        <f>Q149*H149</f>
        <v>0</v>
      </c>
      <c r="S149" s="140">
        <v>0</v>
      </c>
      <c r="T149" s="140">
        <f>S149*H149</f>
        <v>0</v>
      </c>
      <c r="U149" s="141" t="s">
        <v>19</v>
      </c>
      <c r="AR149" s="142" t="s">
        <v>179</v>
      </c>
      <c r="AT149" s="142" t="s">
        <v>174</v>
      </c>
      <c r="AU149" s="142" t="s">
        <v>82</v>
      </c>
      <c r="AY149" s="18" t="s">
        <v>172</v>
      </c>
      <c r="BE149" s="143">
        <f>IF(N149="základní",J149,0)</f>
        <v>0</v>
      </c>
      <c r="BF149" s="143">
        <f>IF(N149="snížená",J149,0)</f>
        <v>0</v>
      </c>
      <c r="BG149" s="143">
        <f>IF(N149="zákl. přenesená",J149,0)</f>
        <v>0</v>
      </c>
      <c r="BH149" s="143">
        <f>IF(N149="sníž. přenesená",J149,0)</f>
        <v>0</v>
      </c>
      <c r="BI149" s="143">
        <f>IF(N149="nulová",J149,0)</f>
        <v>0</v>
      </c>
      <c r="BJ149" s="18" t="s">
        <v>82</v>
      </c>
      <c r="BK149" s="143">
        <f>ROUND(I149*H149,2)</f>
        <v>0</v>
      </c>
      <c r="BL149" s="18" t="s">
        <v>179</v>
      </c>
      <c r="BM149" s="142" t="s">
        <v>569</v>
      </c>
    </row>
    <row r="150" spans="2:65" s="1" customFormat="1" ht="33" customHeight="1">
      <c r="B150" s="33"/>
      <c r="C150" s="131" t="s">
        <v>571</v>
      </c>
      <c r="D150" s="131" t="s">
        <v>174</v>
      </c>
      <c r="E150" s="132" t="s">
        <v>3266</v>
      </c>
      <c r="F150" s="133" t="s">
        <v>3240</v>
      </c>
      <c r="G150" s="134" t="s">
        <v>2962</v>
      </c>
      <c r="H150" s="135">
        <v>1</v>
      </c>
      <c r="I150" s="136"/>
      <c r="J150" s="137">
        <f>ROUND(I150*H150,2)</f>
        <v>0</v>
      </c>
      <c r="K150" s="133" t="s">
        <v>19</v>
      </c>
      <c r="L150" s="33"/>
      <c r="M150" s="138" t="s">
        <v>19</v>
      </c>
      <c r="N150" s="139" t="s">
        <v>46</v>
      </c>
      <c r="P150" s="140">
        <f>O150*H150</f>
        <v>0</v>
      </c>
      <c r="Q150" s="140">
        <v>0</v>
      </c>
      <c r="R150" s="140">
        <f>Q150*H150</f>
        <v>0</v>
      </c>
      <c r="S150" s="140">
        <v>0</v>
      </c>
      <c r="T150" s="140">
        <f>S150*H150</f>
        <v>0</v>
      </c>
      <c r="U150" s="141" t="s">
        <v>19</v>
      </c>
      <c r="AR150" s="142" t="s">
        <v>179</v>
      </c>
      <c r="AT150" s="142" t="s">
        <v>174</v>
      </c>
      <c r="AU150" s="142" t="s">
        <v>82</v>
      </c>
      <c r="AY150" s="18" t="s">
        <v>172</v>
      </c>
      <c r="BE150" s="143">
        <f>IF(N150="základní",J150,0)</f>
        <v>0</v>
      </c>
      <c r="BF150" s="143">
        <f>IF(N150="snížená",J150,0)</f>
        <v>0</v>
      </c>
      <c r="BG150" s="143">
        <f>IF(N150="zákl. přenesená",J150,0)</f>
        <v>0</v>
      </c>
      <c r="BH150" s="143">
        <f>IF(N150="sníž. přenesená",J150,0)</f>
        <v>0</v>
      </c>
      <c r="BI150" s="143">
        <f>IF(N150="nulová",J150,0)</f>
        <v>0</v>
      </c>
      <c r="BJ150" s="18" t="s">
        <v>82</v>
      </c>
      <c r="BK150" s="143">
        <f>ROUND(I150*H150,2)</f>
        <v>0</v>
      </c>
      <c r="BL150" s="18" t="s">
        <v>179</v>
      </c>
      <c r="BM150" s="142" t="s">
        <v>574</v>
      </c>
    </row>
    <row r="151" spans="2:65" s="1" customFormat="1" ht="33" customHeight="1">
      <c r="B151" s="33"/>
      <c r="C151" s="131" t="s">
        <v>403</v>
      </c>
      <c r="D151" s="131" t="s">
        <v>174</v>
      </c>
      <c r="E151" s="132" t="s">
        <v>3267</v>
      </c>
      <c r="F151" s="133" t="s">
        <v>3268</v>
      </c>
      <c r="G151" s="134" t="s">
        <v>2962</v>
      </c>
      <c r="H151" s="135">
        <v>1</v>
      </c>
      <c r="I151" s="136"/>
      <c r="J151" s="137">
        <f>ROUND(I151*H151,2)</f>
        <v>0</v>
      </c>
      <c r="K151" s="133" t="s">
        <v>19</v>
      </c>
      <c r="L151" s="33"/>
      <c r="M151" s="138" t="s">
        <v>19</v>
      </c>
      <c r="N151" s="139" t="s">
        <v>46</v>
      </c>
      <c r="P151" s="140">
        <f>O151*H151</f>
        <v>0</v>
      </c>
      <c r="Q151" s="140">
        <v>0</v>
      </c>
      <c r="R151" s="140">
        <f>Q151*H151</f>
        <v>0</v>
      </c>
      <c r="S151" s="140">
        <v>0</v>
      </c>
      <c r="T151" s="140">
        <f>S151*H151</f>
        <v>0</v>
      </c>
      <c r="U151" s="141" t="s">
        <v>19</v>
      </c>
      <c r="AR151" s="142" t="s">
        <v>179</v>
      </c>
      <c r="AT151" s="142" t="s">
        <v>174</v>
      </c>
      <c r="AU151" s="142" t="s">
        <v>82</v>
      </c>
      <c r="AY151" s="18" t="s">
        <v>172</v>
      </c>
      <c r="BE151" s="143">
        <f>IF(N151="základní",J151,0)</f>
        <v>0</v>
      </c>
      <c r="BF151" s="143">
        <f>IF(N151="snížená",J151,0)</f>
        <v>0</v>
      </c>
      <c r="BG151" s="143">
        <f>IF(N151="zákl. přenesená",J151,0)</f>
        <v>0</v>
      </c>
      <c r="BH151" s="143">
        <f>IF(N151="sníž. přenesená",J151,0)</f>
        <v>0</v>
      </c>
      <c r="BI151" s="143">
        <f>IF(N151="nulová",J151,0)</f>
        <v>0</v>
      </c>
      <c r="BJ151" s="18" t="s">
        <v>82</v>
      </c>
      <c r="BK151" s="143">
        <f>ROUND(I151*H151,2)</f>
        <v>0</v>
      </c>
      <c r="BL151" s="18" t="s">
        <v>179</v>
      </c>
      <c r="BM151" s="142" t="s">
        <v>578</v>
      </c>
    </row>
    <row r="152" spans="2:65" s="1" customFormat="1" ht="16.5" customHeight="1">
      <c r="B152" s="33"/>
      <c r="C152" s="131" t="s">
        <v>580</v>
      </c>
      <c r="D152" s="131" t="s">
        <v>174</v>
      </c>
      <c r="E152" s="132" t="s">
        <v>3269</v>
      </c>
      <c r="F152" s="133" t="s">
        <v>3244</v>
      </c>
      <c r="G152" s="134" t="s">
        <v>2962</v>
      </c>
      <c r="H152" s="135">
        <v>1</v>
      </c>
      <c r="I152" s="136"/>
      <c r="J152" s="137">
        <f>ROUND(I152*H152,2)</f>
        <v>0</v>
      </c>
      <c r="K152" s="133" t="s">
        <v>19</v>
      </c>
      <c r="L152" s="33"/>
      <c r="M152" s="138" t="s">
        <v>19</v>
      </c>
      <c r="N152" s="139" t="s">
        <v>46</v>
      </c>
      <c r="P152" s="140">
        <f>O152*H152</f>
        <v>0</v>
      </c>
      <c r="Q152" s="140">
        <v>0</v>
      </c>
      <c r="R152" s="140">
        <f>Q152*H152</f>
        <v>0</v>
      </c>
      <c r="S152" s="140">
        <v>0</v>
      </c>
      <c r="T152" s="140">
        <f>S152*H152</f>
        <v>0</v>
      </c>
      <c r="U152" s="141" t="s">
        <v>19</v>
      </c>
      <c r="AR152" s="142" t="s">
        <v>179</v>
      </c>
      <c r="AT152" s="142" t="s">
        <v>174</v>
      </c>
      <c r="AU152" s="142" t="s">
        <v>82</v>
      </c>
      <c r="AY152" s="18" t="s">
        <v>172</v>
      </c>
      <c r="BE152" s="143">
        <f>IF(N152="základní",J152,0)</f>
        <v>0</v>
      </c>
      <c r="BF152" s="143">
        <f>IF(N152="snížená",J152,0)</f>
        <v>0</v>
      </c>
      <c r="BG152" s="143">
        <f>IF(N152="zákl. přenesená",J152,0)</f>
        <v>0</v>
      </c>
      <c r="BH152" s="143">
        <f>IF(N152="sníž. přenesená",J152,0)</f>
        <v>0</v>
      </c>
      <c r="BI152" s="143">
        <f>IF(N152="nulová",J152,0)</f>
        <v>0</v>
      </c>
      <c r="BJ152" s="18" t="s">
        <v>82</v>
      </c>
      <c r="BK152" s="143">
        <f>ROUND(I152*H152,2)</f>
        <v>0</v>
      </c>
      <c r="BL152" s="18" t="s">
        <v>179</v>
      </c>
      <c r="BM152" s="142" t="s">
        <v>583</v>
      </c>
    </row>
    <row r="153" spans="2:65" s="1" customFormat="1" ht="33" customHeight="1">
      <c r="B153" s="33"/>
      <c r="C153" s="131" t="s">
        <v>413</v>
      </c>
      <c r="D153" s="131" t="s">
        <v>174</v>
      </c>
      <c r="E153" s="132" t="s">
        <v>3270</v>
      </c>
      <c r="F153" s="133" t="s">
        <v>3271</v>
      </c>
      <c r="G153" s="134" t="s">
        <v>2962</v>
      </c>
      <c r="H153" s="135">
        <v>1</v>
      </c>
      <c r="I153" s="136"/>
      <c r="J153" s="137">
        <f>ROUND(I153*H153,2)</f>
        <v>0</v>
      </c>
      <c r="K153" s="133" t="s">
        <v>19</v>
      </c>
      <c r="L153" s="33"/>
      <c r="M153" s="138" t="s">
        <v>19</v>
      </c>
      <c r="N153" s="139" t="s">
        <v>46</v>
      </c>
      <c r="P153" s="140">
        <f>O153*H153</f>
        <v>0</v>
      </c>
      <c r="Q153" s="140">
        <v>0</v>
      </c>
      <c r="R153" s="140">
        <f>Q153*H153</f>
        <v>0</v>
      </c>
      <c r="S153" s="140">
        <v>0</v>
      </c>
      <c r="T153" s="140">
        <f>S153*H153</f>
        <v>0</v>
      </c>
      <c r="U153" s="141" t="s">
        <v>19</v>
      </c>
      <c r="AR153" s="142" t="s">
        <v>179</v>
      </c>
      <c r="AT153" s="142" t="s">
        <v>174</v>
      </c>
      <c r="AU153" s="142" t="s">
        <v>82</v>
      </c>
      <c r="AY153" s="18" t="s">
        <v>172</v>
      </c>
      <c r="BE153" s="143">
        <f>IF(N153="základní",J153,0)</f>
        <v>0</v>
      </c>
      <c r="BF153" s="143">
        <f>IF(N153="snížená",J153,0)</f>
        <v>0</v>
      </c>
      <c r="BG153" s="143">
        <f>IF(N153="zákl. přenesená",J153,0)</f>
        <v>0</v>
      </c>
      <c r="BH153" s="143">
        <f>IF(N153="sníž. přenesená",J153,0)</f>
        <v>0</v>
      </c>
      <c r="BI153" s="143">
        <f>IF(N153="nulová",J153,0)</f>
        <v>0</v>
      </c>
      <c r="BJ153" s="18" t="s">
        <v>82</v>
      </c>
      <c r="BK153" s="143">
        <f>ROUND(I153*H153,2)</f>
        <v>0</v>
      </c>
      <c r="BL153" s="18" t="s">
        <v>179</v>
      </c>
      <c r="BM153" s="142" t="s">
        <v>587</v>
      </c>
    </row>
    <row r="154" spans="2:65" s="1" customFormat="1" ht="16.5" customHeight="1">
      <c r="B154" s="33"/>
      <c r="C154" s="131" t="s">
        <v>593</v>
      </c>
      <c r="D154" s="131" t="s">
        <v>174</v>
      </c>
      <c r="E154" s="132" t="s">
        <v>3272</v>
      </c>
      <c r="F154" s="133" t="s">
        <v>3244</v>
      </c>
      <c r="G154" s="134" t="s">
        <v>2962</v>
      </c>
      <c r="H154" s="135">
        <v>1</v>
      </c>
      <c r="I154" s="136"/>
      <c r="J154" s="137">
        <f>ROUND(I154*H154,2)</f>
        <v>0</v>
      </c>
      <c r="K154" s="133" t="s">
        <v>19</v>
      </c>
      <c r="L154" s="33"/>
      <c r="M154" s="138" t="s">
        <v>19</v>
      </c>
      <c r="N154" s="139" t="s">
        <v>46</v>
      </c>
      <c r="P154" s="140">
        <f>O154*H154</f>
        <v>0</v>
      </c>
      <c r="Q154" s="140">
        <v>0</v>
      </c>
      <c r="R154" s="140">
        <f>Q154*H154</f>
        <v>0</v>
      </c>
      <c r="S154" s="140">
        <v>0</v>
      </c>
      <c r="T154" s="140">
        <f>S154*H154</f>
        <v>0</v>
      </c>
      <c r="U154" s="141" t="s">
        <v>19</v>
      </c>
      <c r="AR154" s="142" t="s">
        <v>179</v>
      </c>
      <c r="AT154" s="142" t="s">
        <v>174</v>
      </c>
      <c r="AU154" s="142" t="s">
        <v>82</v>
      </c>
      <c r="AY154" s="18" t="s">
        <v>172</v>
      </c>
      <c r="BE154" s="143">
        <f>IF(N154="základní",J154,0)</f>
        <v>0</v>
      </c>
      <c r="BF154" s="143">
        <f>IF(N154="snížená",J154,0)</f>
        <v>0</v>
      </c>
      <c r="BG154" s="143">
        <f>IF(N154="zákl. přenesená",J154,0)</f>
        <v>0</v>
      </c>
      <c r="BH154" s="143">
        <f>IF(N154="sníž. přenesená",J154,0)</f>
        <v>0</v>
      </c>
      <c r="BI154" s="143">
        <f>IF(N154="nulová",J154,0)</f>
        <v>0</v>
      </c>
      <c r="BJ154" s="18" t="s">
        <v>82</v>
      </c>
      <c r="BK154" s="143">
        <f>ROUND(I154*H154,2)</f>
        <v>0</v>
      </c>
      <c r="BL154" s="18" t="s">
        <v>179</v>
      </c>
      <c r="BM154" s="142" t="s">
        <v>596</v>
      </c>
    </row>
    <row r="155" spans="2:65" s="1" customFormat="1" ht="16.5" customHeight="1">
      <c r="B155" s="33"/>
      <c r="C155" s="131" t="s">
        <v>419</v>
      </c>
      <c r="D155" s="131" t="s">
        <v>174</v>
      </c>
      <c r="E155" s="132" t="s">
        <v>3272</v>
      </c>
      <c r="F155" s="133" t="s">
        <v>3244</v>
      </c>
      <c r="G155" s="134" t="s">
        <v>2962</v>
      </c>
      <c r="H155" s="135">
        <v>1</v>
      </c>
      <c r="I155" s="136"/>
      <c r="J155" s="137">
        <f>ROUND(I155*H155,2)</f>
        <v>0</v>
      </c>
      <c r="K155" s="133" t="s">
        <v>19</v>
      </c>
      <c r="L155" s="33"/>
      <c r="M155" s="138" t="s">
        <v>19</v>
      </c>
      <c r="N155" s="139" t="s">
        <v>46</v>
      </c>
      <c r="P155" s="140">
        <f>O155*H155</f>
        <v>0</v>
      </c>
      <c r="Q155" s="140">
        <v>0</v>
      </c>
      <c r="R155" s="140">
        <f>Q155*H155</f>
        <v>0</v>
      </c>
      <c r="S155" s="140">
        <v>0</v>
      </c>
      <c r="T155" s="140">
        <f>S155*H155</f>
        <v>0</v>
      </c>
      <c r="U155" s="141" t="s">
        <v>19</v>
      </c>
      <c r="AR155" s="142" t="s">
        <v>179</v>
      </c>
      <c r="AT155" s="142" t="s">
        <v>174</v>
      </c>
      <c r="AU155" s="142" t="s">
        <v>82</v>
      </c>
      <c r="AY155" s="18" t="s">
        <v>172</v>
      </c>
      <c r="BE155" s="143">
        <f>IF(N155="základní",J155,0)</f>
        <v>0</v>
      </c>
      <c r="BF155" s="143">
        <f>IF(N155="snížená",J155,0)</f>
        <v>0</v>
      </c>
      <c r="BG155" s="143">
        <f>IF(N155="zákl. přenesená",J155,0)</f>
        <v>0</v>
      </c>
      <c r="BH155" s="143">
        <f>IF(N155="sníž. přenesená",J155,0)</f>
        <v>0</v>
      </c>
      <c r="BI155" s="143">
        <f>IF(N155="nulová",J155,0)</f>
        <v>0</v>
      </c>
      <c r="BJ155" s="18" t="s">
        <v>82</v>
      </c>
      <c r="BK155" s="143">
        <f>ROUND(I155*H155,2)</f>
        <v>0</v>
      </c>
      <c r="BL155" s="18" t="s">
        <v>179</v>
      </c>
      <c r="BM155" s="142" t="s">
        <v>611</v>
      </c>
    </row>
    <row r="156" spans="2:65" s="1" customFormat="1" ht="33" customHeight="1">
      <c r="B156" s="33"/>
      <c r="C156" s="131" t="s">
        <v>615</v>
      </c>
      <c r="D156" s="131" t="s">
        <v>174</v>
      </c>
      <c r="E156" s="132" t="s">
        <v>3273</v>
      </c>
      <c r="F156" s="133" t="s">
        <v>3271</v>
      </c>
      <c r="G156" s="134" t="s">
        <v>2962</v>
      </c>
      <c r="H156" s="135">
        <v>1</v>
      </c>
      <c r="I156" s="136"/>
      <c r="J156" s="137">
        <f>ROUND(I156*H156,2)</f>
        <v>0</v>
      </c>
      <c r="K156" s="133" t="s">
        <v>19</v>
      </c>
      <c r="L156" s="33"/>
      <c r="M156" s="138" t="s">
        <v>19</v>
      </c>
      <c r="N156" s="139" t="s">
        <v>46</v>
      </c>
      <c r="P156" s="140">
        <f>O156*H156</f>
        <v>0</v>
      </c>
      <c r="Q156" s="140">
        <v>0</v>
      </c>
      <c r="R156" s="140">
        <f>Q156*H156</f>
        <v>0</v>
      </c>
      <c r="S156" s="140">
        <v>0</v>
      </c>
      <c r="T156" s="140">
        <f>S156*H156</f>
        <v>0</v>
      </c>
      <c r="U156" s="141" t="s">
        <v>19</v>
      </c>
      <c r="AR156" s="142" t="s">
        <v>179</v>
      </c>
      <c r="AT156" s="142" t="s">
        <v>174</v>
      </c>
      <c r="AU156" s="142" t="s">
        <v>82</v>
      </c>
      <c r="AY156" s="18" t="s">
        <v>172</v>
      </c>
      <c r="BE156" s="143">
        <f>IF(N156="základní",J156,0)</f>
        <v>0</v>
      </c>
      <c r="BF156" s="143">
        <f>IF(N156="snížená",J156,0)</f>
        <v>0</v>
      </c>
      <c r="BG156" s="143">
        <f>IF(N156="zákl. přenesená",J156,0)</f>
        <v>0</v>
      </c>
      <c r="BH156" s="143">
        <f>IF(N156="sníž. přenesená",J156,0)</f>
        <v>0</v>
      </c>
      <c r="BI156" s="143">
        <f>IF(N156="nulová",J156,0)</f>
        <v>0</v>
      </c>
      <c r="BJ156" s="18" t="s">
        <v>82</v>
      </c>
      <c r="BK156" s="143">
        <f>ROUND(I156*H156,2)</f>
        <v>0</v>
      </c>
      <c r="BL156" s="18" t="s">
        <v>179</v>
      </c>
      <c r="BM156" s="142" t="s">
        <v>618</v>
      </c>
    </row>
    <row r="157" spans="2:65" s="1" customFormat="1" ht="16.5" customHeight="1">
      <c r="B157" s="33"/>
      <c r="C157" s="131" t="s">
        <v>426</v>
      </c>
      <c r="D157" s="131" t="s">
        <v>174</v>
      </c>
      <c r="E157" s="132" t="s">
        <v>3274</v>
      </c>
      <c r="F157" s="133" t="s">
        <v>3244</v>
      </c>
      <c r="G157" s="134" t="s">
        <v>1131</v>
      </c>
      <c r="H157" s="135">
        <v>1</v>
      </c>
      <c r="I157" s="136"/>
      <c r="J157" s="137">
        <f>ROUND(I157*H157,2)</f>
        <v>0</v>
      </c>
      <c r="K157" s="133" t="s">
        <v>19</v>
      </c>
      <c r="L157" s="33"/>
      <c r="M157" s="138" t="s">
        <v>19</v>
      </c>
      <c r="N157" s="139" t="s">
        <v>46</v>
      </c>
      <c r="P157" s="140">
        <f>O157*H157</f>
        <v>0</v>
      </c>
      <c r="Q157" s="140">
        <v>0</v>
      </c>
      <c r="R157" s="140">
        <f>Q157*H157</f>
        <v>0</v>
      </c>
      <c r="S157" s="140">
        <v>0</v>
      </c>
      <c r="T157" s="140">
        <f>S157*H157</f>
        <v>0</v>
      </c>
      <c r="U157" s="141" t="s">
        <v>19</v>
      </c>
      <c r="AR157" s="142" t="s">
        <v>179</v>
      </c>
      <c r="AT157" s="142" t="s">
        <v>174</v>
      </c>
      <c r="AU157" s="142" t="s">
        <v>82</v>
      </c>
      <c r="AY157" s="18" t="s">
        <v>172</v>
      </c>
      <c r="BE157" s="143">
        <f>IF(N157="základní",J157,0)</f>
        <v>0</v>
      </c>
      <c r="BF157" s="143">
        <f>IF(N157="snížená",J157,0)</f>
        <v>0</v>
      </c>
      <c r="BG157" s="143">
        <f>IF(N157="zákl. přenesená",J157,0)</f>
        <v>0</v>
      </c>
      <c r="BH157" s="143">
        <f>IF(N157="sníž. přenesená",J157,0)</f>
        <v>0</v>
      </c>
      <c r="BI157" s="143">
        <f>IF(N157="nulová",J157,0)</f>
        <v>0</v>
      </c>
      <c r="BJ157" s="18" t="s">
        <v>82</v>
      </c>
      <c r="BK157" s="143">
        <f>ROUND(I157*H157,2)</f>
        <v>0</v>
      </c>
      <c r="BL157" s="18" t="s">
        <v>179</v>
      </c>
      <c r="BM157" s="142" t="s">
        <v>622</v>
      </c>
    </row>
    <row r="158" spans="2:65" s="1" customFormat="1" ht="16.5" customHeight="1">
      <c r="B158" s="33"/>
      <c r="C158" s="131" t="s">
        <v>624</v>
      </c>
      <c r="D158" s="131" t="s">
        <v>174</v>
      </c>
      <c r="E158" s="132" t="s">
        <v>3275</v>
      </c>
      <c r="F158" s="133" t="s">
        <v>3244</v>
      </c>
      <c r="G158" s="134" t="s">
        <v>2962</v>
      </c>
      <c r="H158" s="135">
        <v>1</v>
      </c>
      <c r="I158" s="136"/>
      <c r="J158" s="137">
        <f>ROUND(I158*H158,2)</f>
        <v>0</v>
      </c>
      <c r="K158" s="133" t="s">
        <v>19</v>
      </c>
      <c r="L158" s="33"/>
      <c r="M158" s="138" t="s">
        <v>19</v>
      </c>
      <c r="N158" s="139" t="s">
        <v>46</v>
      </c>
      <c r="P158" s="140">
        <f>O158*H158</f>
        <v>0</v>
      </c>
      <c r="Q158" s="140">
        <v>0</v>
      </c>
      <c r="R158" s="140">
        <f>Q158*H158</f>
        <v>0</v>
      </c>
      <c r="S158" s="140">
        <v>0</v>
      </c>
      <c r="T158" s="140">
        <f>S158*H158</f>
        <v>0</v>
      </c>
      <c r="U158" s="141" t="s">
        <v>19</v>
      </c>
      <c r="AR158" s="142" t="s">
        <v>179</v>
      </c>
      <c r="AT158" s="142" t="s">
        <v>174</v>
      </c>
      <c r="AU158" s="142" t="s">
        <v>82</v>
      </c>
      <c r="AY158" s="18" t="s">
        <v>172</v>
      </c>
      <c r="BE158" s="143">
        <f>IF(N158="základní",J158,0)</f>
        <v>0</v>
      </c>
      <c r="BF158" s="143">
        <f>IF(N158="snížená",J158,0)</f>
        <v>0</v>
      </c>
      <c r="BG158" s="143">
        <f>IF(N158="zákl. přenesená",J158,0)</f>
        <v>0</v>
      </c>
      <c r="BH158" s="143">
        <f>IF(N158="sníž. přenesená",J158,0)</f>
        <v>0</v>
      </c>
      <c r="BI158" s="143">
        <f>IF(N158="nulová",J158,0)</f>
        <v>0</v>
      </c>
      <c r="BJ158" s="18" t="s">
        <v>82</v>
      </c>
      <c r="BK158" s="143">
        <f>ROUND(I158*H158,2)</f>
        <v>0</v>
      </c>
      <c r="BL158" s="18" t="s">
        <v>179</v>
      </c>
      <c r="BM158" s="142" t="s">
        <v>627</v>
      </c>
    </row>
    <row r="159" spans="2:65" s="1" customFormat="1" ht="33" customHeight="1">
      <c r="B159" s="33"/>
      <c r="C159" s="131" t="s">
        <v>436</v>
      </c>
      <c r="D159" s="131" t="s">
        <v>174</v>
      </c>
      <c r="E159" s="132" t="s">
        <v>3276</v>
      </c>
      <c r="F159" s="133" t="s">
        <v>3240</v>
      </c>
      <c r="G159" s="134" t="s">
        <v>2962</v>
      </c>
      <c r="H159" s="135">
        <v>1</v>
      </c>
      <c r="I159" s="136"/>
      <c r="J159" s="137">
        <f>ROUND(I159*H159,2)</f>
        <v>0</v>
      </c>
      <c r="K159" s="133" t="s">
        <v>19</v>
      </c>
      <c r="L159" s="33"/>
      <c r="M159" s="138" t="s">
        <v>19</v>
      </c>
      <c r="N159" s="139" t="s">
        <v>46</v>
      </c>
      <c r="P159" s="140">
        <f>O159*H159</f>
        <v>0</v>
      </c>
      <c r="Q159" s="140">
        <v>0</v>
      </c>
      <c r="R159" s="140">
        <f>Q159*H159</f>
        <v>0</v>
      </c>
      <c r="S159" s="140">
        <v>0</v>
      </c>
      <c r="T159" s="140">
        <f>S159*H159</f>
        <v>0</v>
      </c>
      <c r="U159" s="141" t="s">
        <v>19</v>
      </c>
      <c r="AR159" s="142" t="s">
        <v>179</v>
      </c>
      <c r="AT159" s="142" t="s">
        <v>174</v>
      </c>
      <c r="AU159" s="142" t="s">
        <v>82</v>
      </c>
      <c r="AY159" s="18" t="s">
        <v>172</v>
      </c>
      <c r="BE159" s="143">
        <f>IF(N159="základní",J159,0)</f>
        <v>0</v>
      </c>
      <c r="BF159" s="143">
        <f>IF(N159="snížená",J159,0)</f>
        <v>0</v>
      </c>
      <c r="BG159" s="143">
        <f>IF(N159="zákl. přenesená",J159,0)</f>
        <v>0</v>
      </c>
      <c r="BH159" s="143">
        <f>IF(N159="sníž. přenesená",J159,0)</f>
        <v>0</v>
      </c>
      <c r="BI159" s="143">
        <f>IF(N159="nulová",J159,0)</f>
        <v>0</v>
      </c>
      <c r="BJ159" s="18" t="s">
        <v>82</v>
      </c>
      <c r="BK159" s="143">
        <f>ROUND(I159*H159,2)</f>
        <v>0</v>
      </c>
      <c r="BL159" s="18" t="s">
        <v>179</v>
      </c>
      <c r="BM159" s="142" t="s">
        <v>631</v>
      </c>
    </row>
    <row r="160" spans="2:65" s="1" customFormat="1" ht="16.5" customHeight="1">
      <c r="B160" s="33"/>
      <c r="C160" s="131" t="s">
        <v>633</v>
      </c>
      <c r="D160" s="131" t="s">
        <v>174</v>
      </c>
      <c r="E160" s="132" t="s">
        <v>3277</v>
      </c>
      <c r="F160" s="133" t="s">
        <v>3244</v>
      </c>
      <c r="G160" s="134" t="s">
        <v>2962</v>
      </c>
      <c r="H160" s="135">
        <v>1</v>
      </c>
      <c r="I160" s="136"/>
      <c r="J160" s="137">
        <f>ROUND(I160*H160,2)</f>
        <v>0</v>
      </c>
      <c r="K160" s="133" t="s">
        <v>19</v>
      </c>
      <c r="L160" s="33"/>
      <c r="M160" s="138" t="s">
        <v>19</v>
      </c>
      <c r="N160" s="139" t="s">
        <v>46</v>
      </c>
      <c r="P160" s="140">
        <f>O160*H160</f>
        <v>0</v>
      </c>
      <c r="Q160" s="140">
        <v>0</v>
      </c>
      <c r="R160" s="140">
        <f>Q160*H160</f>
        <v>0</v>
      </c>
      <c r="S160" s="140">
        <v>0</v>
      </c>
      <c r="T160" s="140">
        <f>S160*H160</f>
        <v>0</v>
      </c>
      <c r="U160" s="141" t="s">
        <v>19</v>
      </c>
      <c r="AR160" s="142" t="s">
        <v>179</v>
      </c>
      <c r="AT160" s="142" t="s">
        <v>174</v>
      </c>
      <c r="AU160" s="142" t="s">
        <v>82</v>
      </c>
      <c r="AY160" s="18" t="s">
        <v>172</v>
      </c>
      <c r="BE160" s="143">
        <f>IF(N160="základní",J160,0)</f>
        <v>0</v>
      </c>
      <c r="BF160" s="143">
        <f>IF(N160="snížená",J160,0)</f>
        <v>0</v>
      </c>
      <c r="BG160" s="143">
        <f>IF(N160="zákl. přenesená",J160,0)</f>
        <v>0</v>
      </c>
      <c r="BH160" s="143">
        <f>IF(N160="sníž. přenesená",J160,0)</f>
        <v>0</v>
      </c>
      <c r="BI160" s="143">
        <f>IF(N160="nulová",J160,0)</f>
        <v>0</v>
      </c>
      <c r="BJ160" s="18" t="s">
        <v>82</v>
      </c>
      <c r="BK160" s="143">
        <f>ROUND(I160*H160,2)</f>
        <v>0</v>
      </c>
      <c r="BL160" s="18" t="s">
        <v>179</v>
      </c>
      <c r="BM160" s="142" t="s">
        <v>635</v>
      </c>
    </row>
    <row r="161" spans="2:65" s="1" customFormat="1" ht="33" customHeight="1">
      <c r="B161" s="33"/>
      <c r="C161" s="131" t="s">
        <v>444</v>
      </c>
      <c r="D161" s="131" t="s">
        <v>174</v>
      </c>
      <c r="E161" s="132" t="s">
        <v>3278</v>
      </c>
      <c r="F161" s="133" t="s">
        <v>3279</v>
      </c>
      <c r="G161" s="134" t="s">
        <v>2962</v>
      </c>
      <c r="H161" s="135">
        <v>1</v>
      </c>
      <c r="I161" s="136"/>
      <c r="J161" s="137">
        <f>ROUND(I161*H161,2)</f>
        <v>0</v>
      </c>
      <c r="K161" s="133" t="s">
        <v>19</v>
      </c>
      <c r="L161" s="33"/>
      <c r="M161" s="138" t="s">
        <v>19</v>
      </c>
      <c r="N161" s="139" t="s">
        <v>46</v>
      </c>
      <c r="P161" s="140">
        <f>O161*H161</f>
        <v>0</v>
      </c>
      <c r="Q161" s="140">
        <v>0</v>
      </c>
      <c r="R161" s="140">
        <f>Q161*H161</f>
        <v>0</v>
      </c>
      <c r="S161" s="140">
        <v>0</v>
      </c>
      <c r="T161" s="140">
        <f>S161*H161</f>
        <v>0</v>
      </c>
      <c r="U161" s="141" t="s">
        <v>19</v>
      </c>
      <c r="AR161" s="142" t="s">
        <v>179</v>
      </c>
      <c r="AT161" s="142" t="s">
        <v>174</v>
      </c>
      <c r="AU161" s="142" t="s">
        <v>82</v>
      </c>
      <c r="AY161" s="18" t="s">
        <v>172</v>
      </c>
      <c r="BE161" s="143">
        <f>IF(N161="základní",J161,0)</f>
        <v>0</v>
      </c>
      <c r="BF161" s="143">
        <f>IF(N161="snížená",J161,0)</f>
        <v>0</v>
      </c>
      <c r="BG161" s="143">
        <f>IF(N161="zákl. přenesená",J161,0)</f>
        <v>0</v>
      </c>
      <c r="BH161" s="143">
        <f>IF(N161="sníž. přenesená",J161,0)</f>
        <v>0</v>
      </c>
      <c r="BI161" s="143">
        <f>IF(N161="nulová",J161,0)</f>
        <v>0</v>
      </c>
      <c r="BJ161" s="18" t="s">
        <v>82</v>
      </c>
      <c r="BK161" s="143">
        <f>ROUND(I161*H161,2)</f>
        <v>0</v>
      </c>
      <c r="BL161" s="18" t="s">
        <v>179</v>
      </c>
      <c r="BM161" s="142" t="s">
        <v>641</v>
      </c>
    </row>
    <row r="162" spans="2:65" s="1" customFormat="1" ht="16.5" customHeight="1">
      <c r="B162" s="33"/>
      <c r="C162" s="131" t="s">
        <v>645</v>
      </c>
      <c r="D162" s="131" t="s">
        <v>174</v>
      </c>
      <c r="E162" s="132" t="s">
        <v>3280</v>
      </c>
      <c r="F162" s="133" t="s">
        <v>3244</v>
      </c>
      <c r="G162" s="134" t="s">
        <v>2962</v>
      </c>
      <c r="H162" s="135">
        <v>1</v>
      </c>
      <c r="I162" s="136"/>
      <c r="J162" s="137">
        <f>ROUND(I162*H162,2)</f>
        <v>0</v>
      </c>
      <c r="K162" s="133" t="s">
        <v>19</v>
      </c>
      <c r="L162" s="33"/>
      <c r="M162" s="138" t="s">
        <v>19</v>
      </c>
      <c r="N162" s="139" t="s">
        <v>46</v>
      </c>
      <c r="P162" s="140">
        <f>O162*H162</f>
        <v>0</v>
      </c>
      <c r="Q162" s="140">
        <v>0</v>
      </c>
      <c r="R162" s="140">
        <f>Q162*H162</f>
        <v>0</v>
      </c>
      <c r="S162" s="140">
        <v>0</v>
      </c>
      <c r="T162" s="140">
        <f>S162*H162</f>
        <v>0</v>
      </c>
      <c r="U162" s="141" t="s">
        <v>19</v>
      </c>
      <c r="AR162" s="142" t="s">
        <v>179</v>
      </c>
      <c r="AT162" s="142" t="s">
        <v>174</v>
      </c>
      <c r="AU162" s="142" t="s">
        <v>82</v>
      </c>
      <c r="AY162" s="18" t="s">
        <v>172</v>
      </c>
      <c r="BE162" s="143">
        <f>IF(N162="základní",J162,0)</f>
        <v>0</v>
      </c>
      <c r="BF162" s="143">
        <f>IF(N162="snížená",J162,0)</f>
        <v>0</v>
      </c>
      <c r="BG162" s="143">
        <f>IF(N162="zákl. přenesená",J162,0)</f>
        <v>0</v>
      </c>
      <c r="BH162" s="143">
        <f>IF(N162="sníž. přenesená",J162,0)</f>
        <v>0</v>
      </c>
      <c r="BI162" s="143">
        <f>IF(N162="nulová",J162,0)</f>
        <v>0</v>
      </c>
      <c r="BJ162" s="18" t="s">
        <v>82</v>
      </c>
      <c r="BK162" s="143">
        <f>ROUND(I162*H162,2)</f>
        <v>0</v>
      </c>
      <c r="BL162" s="18" t="s">
        <v>179</v>
      </c>
      <c r="BM162" s="142" t="s">
        <v>648</v>
      </c>
    </row>
    <row r="163" spans="2:65" s="1" customFormat="1" ht="33" customHeight="1">
      <c r="B163" s="33"/>
      <c r="C163" s="131" t="s">
        <v>449</v>
      </c>
      <c r="D163" s="131" t="s">
        <v>174</v>
      </c>
      <c r="E163" s="132" t="s">
        <v>3281</v>
      </c>
      <c r="F163" s="133" t="s">
        <v>3282</v>
      </c>
      <c r="G163" s="134" t="s">
        <v>2962</v>
      </c>
      <c r="H163" s="135">
        <v>1</v>
      </c>
      <c r="I163" s="136"/>
      <c r="J163" s="137">
        <f>ROUND(I163*H163,2)</f>
        <v>0</v>
      </c>
      <c r="K163" s="133" t="s">
        <v>19</v>
      </c>
      <c r="L163" s="33"/>
      <c r="M163" s="138" t="s">
        <v>19</v>
      </c>
      <c r="N163" s="139" t="s">
        <v>46</v>
      </c>
      <c r="P163" s="140">
        <f>O163*H163</f>
        <v>0</v>
      </c>
      <c r="Q163" s="140">
        <v>0</v>
      </c>
      <c r="R163" s="140">
        <f>Q163*H163</f>
        <v>0</v>
      </c>
      <c r="S163" s="140">
        <v>0</v>
      </c>
      <c r="T163" s="140">
        <f>S163*H163</f>
        <v>0</v>
      </c>
      <c r="U163" s="141" t="s">
        <v>19</v>
      </c>
      <c r="AR163" s="142" t="s">
        <v>179</v>
      </c>
      <c r="AT163" s="142" t="s">
        <v>174</v>
      </c>
      <c r="AU163" s="142" t="s">
        <v>82</v>
      </c>
      <c r="AY163" s="18" t="s">
        <v>172</v>
      </c>
      <c r="BE163" s="143">
        <f>IF(N163="základní",J163,0)</f>
        <v>0</v>
      </c>
      <c r="BF163" s="143">
        <f>IF(N163="snížená",J163,0)</f>
        <v>0</v>
      </c>
      <c r="BG163" s="143">
        <f>IF(N163="zákl. přenesená",J163,0)</f>
        <v>0</v>
      </c>
      <c r="BH163" s="143">
        <f>IF(N163="sníž. přenesená",J163,0)</f>
        <v>0</v>
      </c>
      <c r="BI163" s="143">
        <f>IF(N163="nulová",J163,0)</f>
        <v>0</v>
      </c>
      <c r="BJ163" s="18" t="s">
        <v>82</v>
      </c>
      <c r="BK163" s="143">
        <f>ROUND(I163*H163,2)</f>
        <v>0</v>
      </c>
      <c r="BL163" s="18" t="s">
        <v>179</v>
      </c>
      <c r="BM163" s="142" t="s">
        <v>652</v>
      </c>
    </row>
    <row r="164" spans="2:65" s="1" customFormat="1" ht="16.5" customHeight="1">
      <c r="B164" s="33"/>
      <c r="C164" s="131" t="s">
        <v>654</v>
      </c>
      <c r="D164" s="131" t="s">
        <v>174</v>
      </c>
      <c r="E164" s="132" t="s">
        <v>3283</v>
      </c>
      <c r="F164" s="133" t="s">
        <v>3244</v>
      </c>
      <c r="G164" s="134" t="s">
        <v>2962</v>
      </c>
      <c r="H164" s="135">
        <v>1</v>
      </c>
      <c r="I164" s="136"/>
      <c r="J164" s="137">
        <f>ROUND(I164*H164,2)</f>
        <v>0</v>
      </c>
      <c r="K164" s="133" t="s">
        <v>19</v>
      </c>
      <c r="L164" s="33"/>
      <c r="M164" s="138" t="s">
        <v>19</v>
      </c>
      <c r="N164" s="139" t="s">
        <v>46</v>
      </c>
      <c r="P164" s="140">
        <f>O164*H164</f>
        <v>0</v>
      </c>
      <c r="Q164" s="140">
        <v>0</v>
      </c>
      <c r="R164" s="140">
        <f>Q164*H164</f>
        <v>0</v>
      </c>
      <c r="S164" s="140">
        <v>0</v>
      </c>
      <c r="T164" s="140">
        <f>S164*H164</f>
        <v>0</v>
      </c>
      <c r="U164" s="141" t="s">
        <v>19</v>
      </c>
      <c r="AR164" s="142" t="s">
        <v>179</v>
      </c>
      <c r="AT164" s="142" t="s">
        <v>174</v>
      </c>
      <c r="AU164" s="142" t="s">
        <v>82</v>
      </c>
      <c r="AY164" s="18" t="s">
        <v>172</v>
      </c>
      <c r="BE164" s="143">
        <f>IF(N164="základní",J164,0)</f>
        <v>0</v>
      </c>
      <c r="BF164" s="143">
        <f>IF(N164="snížená",J164,0)</f>
        <v>0</v>
      </c>
      <c r="BG164" s="143">
        <f>IF(N164="zákl. přenesená",J164,0)</f>
        <v>0</v>
      </c>
      <c r="BH164" s="143">
        <f>IF(N164="sníž. přenesená",J164,0)</f>
        <v>0</v>
      </c>
      <c r="BI164" s="143">
        <f>IF(N164="nulová",J164,0)</f>
        <v>0</v>
      </c>
      <c r="BJ164" s="18" t="s">
        <v>82</v>
      </c>
      <c r="BK164" s="143">
        <f>ROUND(I164*H164,2)</f>
        <v>0</v>
      </c>
      <c r="BL164" s="18" t="s">
        <v>179</v>
      </c>
      <c r="BM164" s="142" t="s">
        <v>657</v>
      </c>
    </row>
    <row r="165" spans="2:65" s="1" customFormat="1" ht="33" customHeight="1">
      <c r="B165" s="33"/>
      <c r="C165" s="131" t="s">
        <v>455</v>
      </c>
      <c r="D165" s="131" t="s">
        <v>174</v>
      </c>
      <c r="E165" s="132" t="s">
        <v>3284</v>
      </c>
      <c r="F165" s="133" t="s">
        <v>3282</v>
      </c>
      <c r="G165" s="134" t="s">
        <v>2962</v>
      </c>
      <c r="H165" s="135">
        <v>1</v>
      </c>
      <c r="I165" s="136"/>
      <c r="J165" s="137">
        <f>ROUND(I165*H165,2)</f>
        <v>0</v>
      </c>
      <c r="K165" s="133" t="s">
        <v>19</v>
      </c>
      <c r="L165" s="33"/>
      <c r="M165" s="138" t="s">
        <v>19</v>
      </c>
      <c r="N165" s="139" t="s">
        <v>46</v>
      </c>
      <c r="P165" s="140">
        <f>O165*H165</f>
        <v>0</v>
      </c>
      <c r="Q165" s="140">
        <v>0</v>
      </c>
      <c r="R165" s="140">
        <f>Q165*H165</f>
        <v>0</v>
      </c>
      <c r="S165" s="140">
        <v>0</v>
      </c>
      <c r="T165" s="140">
        <f>S165*H165</f>
        <v>0</v>
      </c>
      <c r="U165" s="141" t="s">
        <v>19</v>
      </c>
      <c r="AR165" s="142" t="s">
        <v>179</v>
      </c>
      <c r="AT165" s="142" t="s">
        <v>174</v>
      </c>
      <c r="AU165" s="142" t="s">
        <v>82</v>
      </c>
      <c r="AY165" s="18" t="s">
        <v>172</v>
      </c>
      <c r="BE165" s="143">
        <f>IF(N165="základní",J165,0)</f>
        <v>0</v>
      </c>
      <c r="BF165" s="143">
        <f>IF(N165="snížená",J165,0)</f>
        <v>0</v>
      </c>
      <c r="BG165" s="143">
        <f>IF(N165="zákl. přenesená",J165,0)</f>
        <v>0</v>
      </c>
      <c r="BH165" s="143">
        <f>IF(N165="sníž. přenesená",J165,0)</f>
        <v>0</v>
      </c>
      <c r="BI165" s="143">
        <f>IF(N165="nulová",J165,0)</f>
        <v>0</v>
      </c>
      <c r="BJ165" s="18" t="s">
        <v>82</v>
      </c>
      <c r="BK165" s="143">
        <f>ROUND(I165*H165,2)</f>
        <v>0</v>
      </c>
      <c r="BL165" s="18" t="s">
        <v>179</v>
      </c>
      <c r="BM165" s="142" t="s">
        <v>661</v>
      </c>
    </row>
    <row r="166" spans="2:65" s="1" customFormat="1" ht="16.5" customHeight="1">
      <c r="B166" s="33"/>
      <c r="C166" s="131" t="s">
        <v>669</v>
      </c>
      <c r="D166" s="131" t="s">
        <v>174</v>
      </c>
      <c r="E166" s="132" t="s">
        <v>3285</v>
      </c>
      <c r="F166" s="133" t="s">
        <v>3244</v>
      </c>
      <c r="G166" s="134" t="s">
        <v>2962</v>
      </c>
      <c r="H166" s="135">
        <v>1</v>
      </c>
      <c r="I166" s="136"/>
      <c r="J166" s="137">
        <f>ROUND(I166*H166,2)</f>
        <v>0</v>
      </c>
      <c r="K166" s="133" t="s">
        <v>19</v>
      </c>
      <c r="L166" s="33"/>
      <c r="M166" s="138" t="s">
        <v>19</v>
      </c>
      <c r="N166" s="139" t="s">
        <v>46</v>
      </c>
      <c r="P166" s="140">
        <f>O166*H166</f>
        <v>0</v>
      </c>
      <c r="Q166" s="140">
        <v>0</v>
      </c>
      <c r="R166" s="140">
        <f>Q166*H166</f>
        <v>0</v>
      </c>
      <c r="S166" s="140">
        <v>0</v>
      </c>
      <c r="T166" s="140">
        <f>S166*H166</f>
        <v>0</v>
      </c>
      <c r="U166" s="141" t="s">
        <v>19</v>
      </c>
      <c r="AR166" s="142" t="s">
        <v>179</v>
      </c>
      <c r="AT166" s="142" t="s">
        <v>174</v>
      </c>
      <c r="AU166" s="142" t="s">
        <v>82</v>
      </c>
      <c r="AY166" s="18" t="s">
        <v>172</v>
      </c>
      <c r="BE166" s="143">
        <f>IF(N166="základní",J166,0)</f>
        <v>0</v>
      </c>
      <c r="BF166" s="143">
        <f>IF(N166="snížená",J166,0)</f>
        <v>0</v>
      </c>
      <c r="BG166" s="143">
        <f>IF(N166="zákl. přenesená",J166,0)</f>
        <v>0</v>
      </c>
      <c r="BH166" s="143">
        <f>IF(N166="sníž. přenesená",J166,0)</f>
        <v>0</v>
      </c>
      <c r="BI166" s="143">
        <f>IF(N166="nulová",J166,0)</f>
        <v>0</v>
      </c>
      <c r="BJ166" s="18" t="s">
        <v>82</v>
      </c>
      <c r="BK166" s="143">
        <f>ROUND(I166*H166,2)</f>
        <v>0</v>
      </c>
      <c r="BL166" s="18" t="s">
        <v>179</v>
      </c>
      <c r="BM166" s="142" t="s">
        <v>672</v>
      </c>
    </row>
    <row r="167" spans="2:65" s="1" customFormat="1" ht="33" customHeight="1">
      <c r="B167" s="33"/>
      <c r="C167" s="131" t="s">
        <v>461</v>
      </c>
      <c r="D167" s="131" t="s">
        <v>174</v>
      </c>
      <c r="E167" s="132" t="s">
        <v>3286</v>
      </c>
      <c r="F167" s="133" t="s">
        <v>3282</v>
      </c>
      <c r="G167" s="134" t="s">
        <v>2962</v>
      </c>
      <c r="H167" s="135">
        <v>1</v>
      </c>
      <c r="I167" s="136"/>
      <c r="J167" s="137">
        <f>ROUND(I167*H167,2)</f>
        <v>0</v>
      </c>
      <c r="K167" s="133" t="s">
        <v>19</v>
      </c>
      <c r="L167" s="33"/>
      <c r="M167" s="138" t="s">
        <v>19</v>
      </c>
      <c r="N167" s="139" t="s">
        <v>46</v>
      </c>
      <c r="P167" s="140">
        <f>O167*H167</f>
        <v>0</v>
      </c>
      <c r="Q167" s="140">
        <v>0</v>
      </c>
      <c r="R167" s="140">
        <f>Q167*H167</f>
        <v>0</v>
      </c>
      <c r="S167" s="140">
        <v>0</v>
      </c>
      <c r="T167" s="140">
        <f>S167*H167</f>
        <v>0</v>
      </c>
      <c r="U167" s="141" t="s">
        <v>19</v>
      </c>
      <c r="AR167" s="142" t="s">
        <v>179</v>
      </c>
      <c r="AT167" s="142" t="s">
        <v>174</v>
      </c>
      <c r="AU167" s="142" t="s">
        <v>82</v>
      </c>
      <c r="AY167" s="18" t="s">
        <v>172</v>
      </c>
      <c r="BE167" s="143">
        <f>IF(N167="základní",J167,0)</f>
        <v>0</v>
      </c>
      <c r="BF167" s="143">
        <f>IF(N167="snížená",J167,0)</f>
        <v>0</v>
      </c>
      <c r="BG167" s="143">
        <f>IF(N167="zákl. přenesená",J167,0)</f>
        <v>0</v>
      </c>
      <c r="BH167" s="143">
        <f>IF(N167="sníž. přenesená",J167,0)</f>
        <v>0</v>
      </c>
      <c r="BI167" s="143">
        <f>IF(N167="nulová",J167,0)</f>
        <v>0</v>
      </c>
      <c r="BJ167" s="18" t="s">
        <v>82</v>
      </c>
      <c r="BK167" s="143">
        <f>ROUND(I167*H167,2)</f>
        <v>0</v>
      </c>
      <c r="BL167" s="18" t="s">
        <v>179</v>
      </c>
      <c r="BM167" s="142" t="s">
        <v>677</v>
      </c>
    </row>
    <row r="168" spans="2:65" s="1" customFormat="1" ht="16.5" customHeight="1">
      <c r="B168" s="33"/>
      <c r="C168" s="131" t="s">
        <v>679</v>
      </c>
      <c r="D168" s="131" t="s">
        <v>174</v>
      </c>
      <c r="E168" s="132" t="s">
        <v>3287</v>
      </c>
      <c r="F168" s="133" t="s">
        <v>3244</v>
      </c>
      <c r="G168" s="134" t="s">
        <v>2962</v>
      </c>
      <c r="H168" s="135">
        <v>1</v>
      </c>
      <c r="I168" s="136"/>
      <c r="J168" s="137">
        <f>ROUND(I168*H168,2)</f>
        <v>0</v>
      </c>
      <c r="K168" s="133" t="s">
        <v>19</v>
      </c>
      <c r="L168" s="33"/>
      <c r="M168" s="138" t="s">
        <v>19</v>
      </c>
      <c r="N168" s="139" t="s">
        <v>46</v>
      </c>
      <c r="P168" s="140">
        <f>O168*H168</f>
        <v>0</v>
      </c>
      <c r="Q168" s="140">
        <v>0</v>
      </c>
      <c r="R168" s="140">
        <f>Q168*H168</f>
        <v>0</v>
      </c>
      <c r="S168" s="140">
        <v>0</v>
      </c>
      <c r="T168" s="140">
        <f>S168*H168</f>
        <v>0</v>
      </c>
      <c r="U168" s="141" t="s">
        <v>19</v>
      </c>
      <c r="AR168" s="142" t="s">
        <v>179</v>
      </c>
      <c r="AT168" s="142" t="s">
        <v>174</v>
      </c>
      <c r="AU168" s="142" t="s">
        <v>82</v>
      </c>
      <c r="AY168" s="18" t="s">
        <v>172</v>
      </c>
      <c r="BE168" s="143">
        <f>IF(N168="základní",J168,0)</f>
        <v>0</v>
      </c>
      <c r="BF168" s="143">
        <f>IF(N168="snížená",J168,0)</f>
        <v>0</v>
      </c>
      <c r="BG168" s="143">
        <f>IF(N168="zákl. přenesená",J168,0)</f>
        <v>0</v>
      </c>
      <c r="BH168" s="143">
        <f>IF(N168="sníž. přenesená",J168,0)</f>
        <v>0</v>
      </c>
      <c r="BI168" s="143">
        <f>IF(N168="nulová",J168,0)</f>
        <v>0</v>
      </c>
      <c r="BJ168" s="18" t="s">
        <v>82</v>
      </c>
      <c r="BK168" s="143">
        <f>ROUND(I168*H168,2)</f>
        <v>0</v>
      </c>
      <c r="BL168" s="18" t="s">
        <v>179</v>
      </c>
      <c r="BM168" s="142" t="s">
        <v>682</v>
      </c>
    </row>
    <row r="169" spans="2:65" s="1" customFormat="1" ht="37.9" customHeight="1">
      <c r="B169" s="33"/>
      <c r="C169" s="131" t="s">
        <v>467</v>
      </c>
      <c r="D169" s="131" t="s">
        <v>174</v>
      </c>
      <c r="E169" s="132" t="s">
        <v>3288</v>
      </c>
      <c r="F169" s="133" t="s">
        <v>3289</v>
      </c>
      <c r="G169" s="134" t="s">
        <v>2962</v>
      </c>
      <c r="H169" s="135">
        <v>1</v>
      </c>
      <c r="I169" s="136"/>
      <c r="J169" s="137">
        <f>ROUND(I169*H169,2)</f>
        <v>0</v>
      </c>
      <c r="K169" s="133" t="s">
        <v>19</v>
      </c>
      <c r="L169" s="33"/>
      <c r="M169" s="138" t="s">
        <v>19</v>
      </c>
      <c r="N169" s="139" t="s">
        <v>46</v>
      </c>
      <c r="P169" s="140">
        <f>O169*H169</f>
        <v>0</v>
      </c>
      <c r="Q169" s="140">
        <v>0</v>
      </c>
      <c r="R169" s="140">
        <f>Q169*H169</f>
        <v>0</v>
      </c>
      <c r="S169" s="140">
        <v>0</v>
      </c>
      <c r="T169" s="140">
        <f>S169*H169</f>
        <v>0</v>
      </c>
      <c r="U169" s="141" t="s">
        <v>19</v>
      </c>
      <c r="AR169" s="142" t="s">
        <v>179</v>
      </c>
      <c r="AT169" s="142" t="s">
        <v>174</v>
      </c>
      <c r="AU169" s="142" t="s">
        <v>82</v>
      </c>
      <c r="AY169" s="18" t="s">
        <v>172</v>
      </c>
      <c r="BE169" s="143">
        <f>IF(N169="základní",J169,0)</f>
        <v>0</v>
      </c>
      <c r="BF169" s="143">
        <f>IF(N169="snížená",J169,0)</f>
        <v>0</v>
      </c>
      <c r="BG169" s="143">
        <f>IF(N169="zákl. přenesená",J169,0)</f>
        <v>0</v>
      </c>
      <c r="BH169" s="143">
        <f>IF(N169="sníž. přenesená",J169,0)</f>
        <v>0</v>
      </c>
      <c r="BI169" s="143">
        <f>IF(N169="nulová",J169,0)</f>
        <v>0</v>
      </c>
      <c r="BJ169" s="18" t="s">
        <v>82</v>
      </c>
      <c r="BK169" s="143">
        <f>ROUND(I169*H169,2)</f>
        <v>0</v>
      </c>
      <c r="BL169" s="18" t="s">
        <v>179</v>
      </c>
      <c r="BM169" s="142" t="s">
        <v>691</v>
      </c>
    </row>
    <row r="170" spans="2:65" s="1" customFormat="1" ht="16.5" customHeight="1">
      <c r="B170" s="33"/>
      <c r="C170" s="131" t="s">
        <v>701</v>
      </c>
      <c r="D170" s="131" t="s">
        <v>174</v>
      </c>
      <c r="E170" s="132" t="s">
        <v>3290</v>
      </c>
      <c r="F170" s="133" t="s">
        <v>3244</v>
      </c>
      <c r="G170" s="134" t="s">
        <v>2962</v>
      </c>
      <c r="H170" s="135">
        <v>1</v>
      </c>
      <c r="I170" s="136"/>
      <c r="J170" s="137">
        <f>ROUND(I170*H170,2)</f>
        <v>0</v>
      </c>
      <c r="K170" s="133" t="s">
        <v>19</v>
      </c>
      <c r="L170" s="33"/>
      <c r="M170" s="138" t="s">
        <v>19</v>
      </c>
      <c r="N170" s="139" t="s">
        <v>46</v>
      </c>
      <c r="P170" s="140">
        <f>O170*H170</f>
        <v>0</v>
      </c>
      <c r="Q170" s="140">
        <v>0</v>
      </c>
      <c r="R170" s="140">
        <f>Q170*H170</f>
        <v>0</v>
      </c>
      <c r="S170" s="140">
        <v>0</v>
      </c>
      <c r="T170" s="140">
        <f>S170*H170</f>
        <v>0</v>
      </c>
      <c r="U170" s="141" t="s">
        <v>19</v>
      </c>
      <c r="AR170" s="142" t="s">
        <v>179</v>
      </c>
      <c r="AT170" s="142" t="s">
        <v>174</v>
      </c>
      <c r="AU170" s="142" t="s">
        <v>82</v>
      </c>
      <c r="AY170" s="18" t="s">
        <v>172</v>
      </c>
      <c r="BE170" s="143">
        <f>IF(N170="základní",J170,0)</f>
        <v>0</v>
      </c>
      <c r="BF170" s="143">
        <f>IF(N170="snížená",J170,0)</f>
        <v>0</v>
      </c>
      <c r="BG170" s="143">
        <f>IF(N170="zákl. přenesená",J170,0)</f>
        <v>0</v>
      </c>
      <c r="BH170" s="143">
        <f>IF(N170="sníž. přenesená",J170,0)</f>
        <v>0</v>
      </c>
      <c r="BI170" s="143">
        <f>IF(N170="nulová",J170,0)</f>
        <v>0</v>
      </c>
      <c r="BJ170" s="18" t="s">
        <v>82</v>
      </c>
      <c r="BK170" s="143">
        <f>ROUND(I170*H170,2)</f>
        <v>0</v>
      </c>
      <c r="BL170" s="18" t="s">
        <v>179</v>
      </c>
      <c r="BM170" s="142" t="s">
        <v>704</v>
      </c>
    </row>
    <row r="171" spans="2:65" s="1" customFormat="1" ht="16.5" customHeight="1">
      <c r="B171" s="33"/>
      <c r="C171" s="131" t="s">
        <v>471</v>
      </c>
      <c r="D171" s="131" t="s">
        <v>174</v>
      </c>
      <c r="E171" s="132" t="s">
        <v>3291</v>
      </c>
      <c r="F171" s="133" t="s">
        <v>3292</v>
      </c>
      <c r="G171" s="134" t="s">
        <v>2962</v>
      </c>
      <c r="H171" s="135">
        <v>1</v>
      </c>
      <c r="I171" s="136"/>
      <c r="J171" s="137">
        <f>ROUND(I171*H171,2)</f>
        <v>0</v>
      </c>
      <c r="K171" s="133" t="s">
        <v>19</v>
      </c>
      <c r="L171" s="33"/>
      <c r="M171" s="138" t="s">
        <v>19</v>
      </c>
      <c r="N171" s="139" t="s">
        <v>46</v>
      </c>
      <c r="P171" s="140">
        <f>O171*H171</f>
        <v>0</v>
      </c>
      <c r="Q171" s="140">
        <v>0</v>
      </c>
      <c r="R171" s="140">
        <f>Q171*H171</f>
        <v>0</v>
      </c>
      <c r="S171" s="140">
        <v>0</v>
      </c>
      <c r="T171" s="140">
        <f>S171*H171</f>
        <v>0</v>
      </c>
      <c r="U171" s="141" t="s">
        <v>19</v>
      </c>
      <c r="AR171" s="142" t="s">
        <v>179</v>
      </c>
      <c r="AT171" s="142" t="s">
        <v>174</v>
      </c>
      <c r="AU171" s="142" t="s">
        <v>82</v>
      </c>
      <c r="AY171" s="18" t="s">
        <v>172</v>
      </c>
      <c r="BE171" s="143">
        <f>IF(N171="základní",J171,0)</f>
        <v>0</v>
      </c>
      <c r="BF171" s="143">
        <f>IF(N171="snížená",J171,0)</f>
        <v>0</v>
      </c>
      <c r="BG171" s="143">
        <f>IF(N171="zákl. přenesená",J171,0)</f>
        <v>0</v>
      </c>
      <c r="BH171" s="143">
        <f>IF(N171="sníž. přenesená",J171,0)</f>
        <v>0</v>
      </c>
      <c r="BI171" s="143">
        <f>IF(N171="nulová",J171,0)</f>
        <v>0</v>
      </c>
      <c r="BJ171" s="18" t="s">
        <v>82</v>
      </c>
      <c r="BK171" s="143">
        <f>ROUND(I171*H171,2)</f>
        <v>0</v>
      </c>
      <c r="BL171" s="18" t="s">
        <v>179</v>
      </c>
      <c r="BM171" s="142" t="s">
        <v>712</v>
      </c>
    </row>
    <row r="172" spans="2:65" s="1" customFormat="1" ht="16.5" customHeight="1">
      <c r="B172" s="33"/>
      <c r="C172" s="131" t="s">
        <v>714</v>
      </c>
      <c r="D172" s="131" t="s">
        <v>174</v>
      </c>
      <c r="E172" s="132" t="s">
        <v>3293</v>
      </c>
      <c r="F172" s="133" t="s">
        <v>3294</v>
      </c>
      <c r="G172" s="134" t="s">
        <v>2962</v>
      </c>
      <c r="H172" s="135">
        <v>1</v>
      </c>
      <c r="I172" s="136"/>
      <c r="J172" s="137">
        <f>ROUND(I172*H172,2)</f>
        <v>0</v>
      </c>
      <c r="K172" s="133" t="s">
        <v>19</v>
      </c>
      <c r="L172" s="33"/>
      <c r="M172" s="138" t="s">
        <v>19</v>
      </c>
      <c r="N172" s="139" t="s">
        <v>46</v>
      </c>
      <c r="P172" s="140">
        <f>O172*H172</f>
        <v>0</v>
      </c>
      <c r="Q172" s="140">
        <v>0</v>
      </c>
      <c r="R172" s="140">
        <f>Q172*H172</f>
        <v>0</v>
      </c>
      <c r="S172" s="140">
        <v>0</v>
      </c>
      <c r="T172" s="140">
        <f>S172*H172</f>
        <v>0</v>
      </c>
      <c r="U172" s="141" t="s">
        <v>19</v>
      </c>
      <c r="AR172" s="142" t="s">
        <v>179</v>
      </c>
      <c r="AT172" s="142" t="s">
        <v>174</v>
      </c>
      <c r="AU172" s="142" t="s">
        <v>82</v>
      </c>
      <c r="AY172" s="18" t="s">
        <v>172</v>
      </c>
      <c r="BE172" s="143">
        <f>IF(N172="základní",J172,0)</f>
        <v>0</v>
      </c>
      <c r="BF172" s="143">
        <f>IF(N172="snížená",J172,0)</f>
        <v>0</v>
      </c>
      <c r="BG172" s="143">
        <f>IF(N172="zákl. přenesená",J172,0)</f>
        <v>0</v>
      </c>
      <c r="BH172" s="143">
        <f>IF(N172="sníž. přenesená",J172,0)</f>
        <v>0</v>
      </c>
      <c r="BI172" s="143">
        <f>IF(N172="nulová",J172,0)</f>
        <v>0</v>
      </c>
      <c r="BJ172" s="18" t="s">
        <v>82</v>
      </c>
      <c r="BK172" s="143">
        <f>ROUND(I172*H172,2)</f>
        <v>0</v>
      </c>
      <c r="BL172" s="18" t="s">
        <v>179</v>
      </c>
      <c r="BM172" s="142" t="s">
        <v>717</v>
      </c>
    </row>
    <row r="173" spans="2:65" s="1" customFormat="1" ht="16.5" customHeight="1">
      <c r="B173" s="33"/>
      <c r="C173" s="131" t="s">
        <v>478</v>
      </c>
      <c r="D173" s="131" t="s">
        <v>174</v>
      </c>
      <c r="E173" s="132" t="s">
        <v>3295</v>
      </c>
      <c r="F173" s="133" t="s">
        <v>3296</v>
      </c>
      <c r="G173" s="134" t="s">
        <v>2962</v>
      </c>
      <c r="H173" s="135">
        <v>1</v>
      </c>
      <c r="I173" s="136"/>
      <c r="J173" s="137">
        <f>ROUND(I173*H173,2)</f>
        <v>0</v>
      </c>
      <c r="K173" s="133" t="s">
        <v>19</v>
      </c>
      <c r="L173" s="33"/>
      <c r="M173" s="138" t="s">
        <v>19</v>
      </c>
      <c r="N173" s="139" t="s">
        <v>46</v>
      </c>
      <c r="P173" s="140">
        <f>O173*H173</f>
        <v>0</v>
      </c>
      <c r="Q173" s="140">
        <v>0</v>
      </c>
      <c r="R173" s="140">
        <f>Q173*H173</f>
        <v>0</v>
      </c>
      <c r="S173" s="140">
        <v>0</v>
      </c>
      <c r="T173" s="140">
        <f>S173*H173</f>
        <v>0</v>
      </c>
      <c r="U173" s="141" t="s">
        <v>19</v>
      </c>
      <c r="AR173" s="142" t="s">
        <v>179</v>
      </c>
      <c r="AT173" s="142" t="s">
        <v>174</v>
      </c>
      <c r="AU173" s="142" t="s">
        <v>82</v>
      </c>
      <c r="AY173" s="18" t="s">
        <v>172</v>
      </c>
      <c r="BE173" s="143">
        <f>IF(N173="základní",J173,0)</f>
        <v>0</v>
      </c>
      <c r="BF173" s="143">
        <f>IF(N173="snížená",J173,0)</f>
        <v>0</v>
      </c>
      <c r="BG173" s="143">
        <f>IF(N173="zákl. přenesená",J173,0)</f>
        <v>0</v>
      </c>
      <c r="BH173" s="143">
        <f>IF(N173="sníž. přenesená",J173,0)</f>
        <v>0</v>
      </c>
      <c r="BI173" s="143">
        <f>IF(N173="nulová",J173,0)</f>
        <v>0</v>
      </c>
      <c r="BJ173" s="18" t="s">
        <v>82</v>
      </c>
      <c r="BK173" s="143">
        <f>ROUND(I173*H173,2)</f>
        <v>0</v>
      </c>
      <c r="BL173" s="18" t="s">
        <v>179</v>
      </c>
      <c r="BM173" s="142" t="s">
        <v>722</v>
      </c>
    </row>
    <row r="174" spans="2:65" s="1" customFormat="1" ht="16.5" customHeight="1">
      <c r="B174" s="33"/>
      <c r="C174" s="131" t="s">
        <v>724</v>
      </c>
      <c r="D174" s="131" t="s">
        <v>174</v>
      </c>
      <c r="E174" s="132" t="s">
        <v>3297</v>
      </c>
      <c r="F174" s="133" t="s">
        <v>3298</v>
      </c>
      <c r="G174" s="134" t="s">
        <v>2962</v>
      </c>
      <c r="H174" s="135">
        <v>1</v>
      </c>
      <c r="I174" s="136"/>
      <c r="J174" s="137">
        <f>ROUND(I174*H174,2)</f>
        <v>0</v>
      </c>
      <c r="K174" s="133" t="s">
        <v>19</v>
      </c>
      <c r="L174" s="33"/>
      <c r="M174" s="138" t="s">
        <v>19</v>
      </c>
      <c r="N174" s="139" t="s">
        <v>46</v>
      </c>
      <c r="P174" s="140">
        <f>O174*H174</f>
        <v>0</v>
      </c>
      <c r="Q174" s="140">
        <v>0</v>
      </c>
      <c r="R174" s="140">
        <f>Q174*H174</f>
        <v>0</v>
      </c>
      <c r="S174" s="140">
        <v>0</v>
      </c>
      <c r="T174" s="140">
        <f>S174*H174</f>
        <v>0</v>
      </c>
      <c r="U174" s="141" t="s">
        <v>19</v>
      </c>
      <c r="AR174" s="142" t="s">
        <v>179</v>
      </c>
      <c r="AT174" s="142" t="s">
        <v>174</v>
      </c>
      <c r="AU174" s="142" t="s">
        <v>82</v>
      </c>
      <c r="AY174" s="18" t="s">
        <v>172</v>
      </c>
      <c r="BE174" s="143">
        <f>IF(N174="základní",J174,0)</f>
        <v>0</v>
      </c>
      <c r="BF174" s="143">
        <f>IF(N174="snížená",J174,0)</f>
        <v>0</v>
      </c>
      <c r="BG174" s="143">
        <f>IF(N174="zákl. přenesená",J174,0)</f>
        <v>0</v>
      </c>
      <c r="BH174" s="143">
        <f>IF(N174="sníž. přenesená",J174,0)</f>
        <v>0</v>
      </c>
      <c r="BI174" s="143">
        <f>IF(N174="nulová",J174,0)</f>
        <v>0</v>
      </c>
      <c r="BJ174" s="18" t="s">
        <v>82</v>
      </c>
      <c r="BK174" s="143">
        <f>ROUND(I174*H174,2)</f>
        <v>0</v>
      </c>
      <c r="BL174" s="18" t="s">
        <v>179</v>
      </c>
      <c r="BM174" s="142" t="s">
        <v>727</v>
      </c>
    </row>
    <row r="175" spans="2:65" s="1" customFormat="1" ht="16.5" customHeight="1">
      <c r="B175" s="33"/>
      <c r="C175" s="131" t="s">
        <v>490</v>
      </c>
      <c r="D175" s="131" t="s">
        <v>174</v>
      </c>
      <c r="E175" s="132" t="s">
        <v>3299</v>
      </c>
      <c r="F175" s="133" t="s">
        <v>3300</v>
      </c>
      <c r="G175" s="134" t="s">
        <v>2962</v>
      </c>
      <c r="H175" s="135">
        <v>13</v>
      </c>
      <c r="I175" s="136"/>
      <c r="J175" s="137">
        <f>ROUND(I175*H175,2)</f>
        <v>0</v>
      </c>
      <c r="K175" s="133" t="s">
        <v>19</v>
      </c>
      <c r="L175" s="33"/>
      <c r="M175" s="138" t="s">
        <v>19</v>
      </c>
      <c r="N175" s="139" t="s">
        <v>46</v>
      </c>
      <c r="P175" s="140">
        <f>O175*H175</f>
        <v>0</v>
      </c>
      <c r="Q175" s="140">
        <v>0</v>
      </c>
      <c r="R175" s="140">
        <f>Q175*H175</f>
        <v>0</v>
      </c>
      <c r="S175" s="140">
        <v>0</v>
      </c>
      <c r="T175" s="140">
        <f>S175*H175</f>
        <v>0</v>
      </c>
      <c r="U175" s="141" t="s">
        <v>19</v>
      </c>
      <c r="AR175" s="142" t="s">
        <v>179</v>
      </c>
      <c r="AT175" s="142" t="s">
        <v>174</v>
      </c>
      <c r="AU175" s="142" t="s">
        <v>82</v>
      </c>
      <c r="AY175" s="18" t="s">
        <v>172</v>
      </c>
      <c r="BE175" s="143">
        <f>IF(N175="základní",J175,0)</f>
        <v>0</v>
      </c>
      <c r="BF175" s="143">
        <f>IF(N175="snížená",J175,0)</f>
        <v>0</v>
      </c>
      <c r="BG175" s="143">
        <f>IF(N175="zákl. přenesená",J175,0)</f>
        <v>0</v>
      </c>
      <c r="BH175" s="143">
        <f>IF(N175="sníž. přenesená",J175,0)</f>
        <v>0</v>
      </c>
      <c r="BI175" s="143">
        <f>IF(N175="nulová",J175,0)</f>
        <v>0</v>
      </c>
      <c r="BJ175" s="18" t="s">
        <v>82</v>
      </c>
      <c r="BK175" s="143">
        <f>ROUND(I175*H175,2)</f>
        <v>0</v>
      </c>
      <c r="BL175" s="18" t="s">
        <v>179</v>
      </c>
      <c r="BM175" s="142" t="s">
        <v>733</v>
      </c>
    </row>
    <row r="176" spans="2:65" s="1" customFormat="1" ht="16.5" customHeight="1">
      <c r="B176" s="33"/>
      <c r="C176" s="131" t="s">
        <v>739</v>
      </c>
      <c r="D176" s="131" t="s">
        <v>174</v>
      </c>
      <c r="E176" s="132" t="s">
        <v>3301</v>
      </c>
      <c r="F176" s="133" t="s">
        <v>3302</v>
      </c>
      <c r="G176" s="134" t="s">
        <v>2962</v>
      </c>
      <c r="H176" s="135">
        <v>3</v>
      </c>
      <c r="I176" s="136"/>
      <c r="J176" s="137">
        <f>ROUND(I176*H176,2)</f>
        <v>0</v>
      </c>
      <c r="K176" s="133" t="s">
        <v>19</v>
      </c>
      <c r="L176" s="33"/>
      <c r="M176" s="138" t="s">
        <v>19</v>
      </c>
      <c r="N176" s="139" t="s">
        <v>46</v>
      </c>
      <c r="P176" s="140">
        <f>O176*H176</f>
        <v>0</v>
      </c>
      <c r="Q176" s="140">
        <v>0</v>
      </c>
      <c r="R176" s="140">
        <f>Q176*H176</f>
        <v>0</v>
      </c>
      <c r="S176" s="140">
        <v>0</v>
      </c>
      <c r="T176" s="140">
        <f>S176*H176</f>
        <v>0</v>
      </c>
      <c r="U176" s="141" t="s">
        <v>19</v>
      </c>
      <c r="AR176" s="142" t="s">
        <v>179</v>
      </c>
      <c r="AT176" s="142" t="s">
        <v>174</v>
      </c>
      <c r="AU176" s="142" t="s">
        <v>82</v>
      </c>
      <c r="AY176" s="18" t="s">
        <v>172</v>
      </c>
      <c r="BE176" s="143">
        <f>IF(N176="základní",J176,0)</f>
        <v>0</v>
      </c>
      <c r="BF176" s="143">
        <f>IF(N176="snížená",J176,0)</f>
        <v>0</v>
      </c>
      <c r="BG176" s="143">
        <f>IF(N176="zákl. přenesená",J176,0)</f>
        <v>0</v>
      </c>
      <c r="BH176" s="143">
        <f>IF(N176="sníž. přenesená",J176,0)</f>
        <v>0</v>
      </c>
      <c r="BI176" s="143">
        <f>IF(N176="nulová",J176,0)</f>
        <v>0</v>
      </c>
      <c r="BJ176" s="18" t="s">
        <v>82</v>
      </c>
      <c r="BK176" s="143">
        <f>ROUND(I176*H176,2)</f>
        <v>0</v>
      </c>
      <c r="BL176" s="18" t="s">
        <v>179</v>
      </c>
      <c r="BM176" s="142" t="s">
        <v>742</v>
      </c>
    </row>
    <row r="177" spans="2:65" s="1" customFormat="1" ht="16.5" customHeight="1">
      <c r="B177" s="33"/>
      <c r="C177" s="131" t="s">
        <v>497</v>
      </c>
      <c r="D177" s="131" t="s">
        <v>174</v>
      </c>
      <c r="E177" s="132" t="s">
        <v>3303</v>
      </c>
      <c r="F177" s="133" t="s">
        <v>3304</v>
      </c>
      <c r="G177" s="134" t="s">
        <v>2962</v>
      </c>
      <c r="H177" s="135">
        <v>12</v>
      </c>
      <c r="I177" s="136"/>
      <c r="J177" s="137">
        <f>ROUND(I177*H177,2)</f>
        <v>0</v>
      </c>
      <c r="K177" s="133" t="s">
        <v>19</v>
      </c>
      <c r="L177" s="33"/>
      <c r="M177" s="138" t="s">
        <v>19</v>
      </c>
      <c r="N177" s="139" t="s">
        <v>46</v>
      </c>
      <c r="P177" s="140">
        <f>O177*H177</f>
        <v>0</v>
      </c>
      <c r="Q177" s="140">
        <v>0</v>
      </c>
      <c r="R177" s="140">
        <f>Q177*H177</f>
        <v>0</v>
      </c>
      <c r="S177" s="140">
        <v>0</v>
      </c>
      <c r="T177" s="140">
        <f>S177*H177</f>
        <v>0</v>
      </c>
      <c r="U177" s="141" t="s">
        <v>19</v>
      </c>
      <c r="AR177" s="142" t="s">
        <v>179</v>
      </c>
      <c r="AT177" s="142" t="s">
        <v>174</v>
      </c>
      <c r="AU177" s="142" t="s">
        <v>82</v>
      </c>
      <c r="AY177" s="18" t="s">
        <v>172</v>
      </c>
      <c r="BE177" s="143">
        <f>IF(N177="základní",J177,0)</f>
        <v>0</v>
      </c>
      <c r="BF177" s="143">
        <f>IF(N177="snížená",J177,0)</f>
        <v>0</v>
      </c>
      <c r="BG177" s="143">
        <f>IF(N177="zákl. přenesená",J177,0)</f>
        <v>0</v>
      </c>
      <c r="BH177" s="143">
        <f>IF(N177="sníž. přenesená",J177,0)</f>
        <v>0</v>
      </c>
      <c r="BI177" s="143">
        <f>IF(N177="nulová",J177,0)</f>
        <v>0</v>
      </c>
      <c r="BJ177" s="18" t="s">
        <v>82</v>
      </c>
      <c r="BK177" s="143">
        <f>ROUND(I177*H177,2)</f>
        <v>0</v>
      </c>
      <c r="BL177" s="18" t="s">
        <v>179</v>
      </c>
      <c r="BM177" s="142" t="s">
        <v>748</v>
      </c>
    </row>
    <row r="178" spans="2:65" s="1" customFormat="1" ht="24.2" customHeight="1">
      <c r="B178" s="33"/>
      <c r="C178" s="131" t="s">
        <v>750</v>
      </c>
      <c r="D178" s="131" t="s">
        <v>174</v>
      </c>
      <c r="E178" s="132" t="s">
        <v>3305</v>
      </c>
      <c r="F178" s="133" t="s">
        <v>3306</v>
      </c>
      <c r="G178" s="134" t="s">
        <v>3307</v>
      </c>
      <c r="H178" s="135">
        <v>4</v>
      </c>
      <c r="I178" s="136"/>
      <c r="J178" s="137">
        <f>ROUND(I178*H178,2)</f>
        <v>0</v>
      </c>
      <c r="K178" s="133" t="s">
        <v>19</v>
      </c>
      <c r="L178" s="33"/>
      <c r="M178" s="138" t="s">
        <v>19</v>
      </c>
      <c r="N178" s="139" t="s">
        <v>46</v>
      </c>
      <c r="P178" s="140">
        <f>O178*H178</f>
        <v>0</v>
      </c>
      <c r="Q178" s="140">
        <v>0</v>
      </c>
      <c r="R178" s="140">
        <f>Q178*H178</f>
        <v>0</v>
      </c>
      <c r="S178" s="140">
        <v>0</v>
      </c>
      <c r="T178" s="140">
        <f>S178*H178</f>
        <v>0</v>
      </c>
      <c r="U178" s="141" t="s">
        <v>19</v>
      </c>
      <c r="AR178" s="142" t="s">
        <v>179</v>
      </c>
      <c r="AT178" s="142" t="s">
        <v>174</v>
      </c>
      <c r="AU178" s="142" t="s">
        <v>82</v>
      </c>
      <c r="AY178" s="18" t="s">
        <v>172</v>
      </c>
      <c r="BE178" s="143">
        <f>IF(N178="základní",J178,0)</f>
        <v>0</v>
      </c>
      <c r="BF178" s="143">
        <f>IF(N178="snížená",J178,0)</f>
        <v>0</v>
      </c>
      <c r="BG178" s="143">
        <f>IF(N178="zákl. přenesená",J178,0)</f>
        <v>0</v>
      </c>
      <c r="BH178" s="143">
        <f>IF(N178="sníž. přenesená",J178,0)</f>
        <v>0</v>
      </c>
      <c r="BI178" s="143">
        <f>IF(N178="nulová",J178,0)</f>
        <v>0</v>
      </c>
      <c r="BJ178" s="18" t="s">
        <v>82</v>
      </c>
      <c r="BK178" s="143">
        <f>ROUND(I178*H178,2)</f>
        <v>0</v>
      </c>
      <c r="BL178" s="18" t="s">
        <v>179</v>
      </c>
      <c r="BM178" s="142" t="s">
        <v>754</v>
      </c>
    </row>
    <row r="179" spans="2:65" s="1" customFormat="1" ht="24.2" customHeight="1">
      <c r="B179" s="33"/>
      <c r="C179" s="131" t="s">
        <v>504</v>
      </c>
      <c r="D179" s="131" t="s">
        <v>174</v>
      </c>
      <c r="E179" s="132" t="s">
        <v>3308</v>
      </c>
      <c r="F179" s="133" t="s">
        <v>3309</v>
      </c>
      <c r="G179" s="134" t="s">
        <v>3307</v>
      </c>
      <c r="H179" s="135">
        <v>1</v>
      </c>
      <c r="I179" s="136"/>
      <c r="J179" s="137">
        <f>ROUND(I179*H179,2)</f>
        <v>0</v>
      </c>
      <c r="K179" s="133" t="s">
        <v>19</v>
      </c>
      <c r="L179" s="33"/>
      <c r="M179" s="138" t="s">
        <v>19</v>
      </c>
      <c r="N179" s="139" t="s">
        <v>46</v>
      </c>
      <c r="P179" s="140">
        <f>O179*H179</f>
        <v>0</v>
      </c>
      <c r="Q179" s="140">
        <v>0</v>
      </c>
      <c r="R179" s="140">
        <f>Q179*H179</f>
        <v>0</v>
      </c>
      <c r="S179" s="140">
        <v>0</v>
      </c>
      <c r="T179" s="140">
        <f>S179*H179</f>
        <v>0</v>
      </c>
      <c r="U179" s="141" t="s">
        <v>19</v>
      </c>
      <c r="AR179" s="142" t="s">
        <v>179</v>
      </c>
      <c r="AT179" s="142" t="s">
        <v>174</v>
      </c>
      <c r="AU179" s="142" t="s">
        <v>82</v>
      </c>
      <c r="AY179" s="18" t="s">
        <v>172</v>
      </c>
      <c r="BE179" s="143">
        <f>IF(N179="základní",J179,0)</f>
        <v>0</v>
      </c>
      <c r="BF179" s="143">
        <f>IF(N179="snížená",J179,0)</f>
        <v>0</v>
      </c>
      <c r="BG179" s="143">
        <f>IF(N179="zákl. přenesená",J179,0)</f>
        <v>0</v>
      </c>
      <c r="BH179" s="143">
        <f>IF(N179="sníž. přenesená",J179,0)</f>
        <v>0</v>
      </c>
      <c r="BI179" s="143">
        <f>IF(N179="nulová",J179,0)</f>
        <v>0</v>
      </c>
      <c r="BJ179" s="18" t="s">
        <v>82</v>
      </c>
      <c r="BK179" s="143">
        <f>ROUND(I179*H179,2)</f>
        <v>0</v>
      </c>
      <c r="BL179" s="18" t="s">
        <v>179</v>
      </c>
      <c r="BM179" s="142" t="s">
        <v>764</v>
      </c>
    </row>
    <row r="180" spans="2:65" s="1" customFormat="1" ht="24.2" customHeight="1">
      <c r="B180" s="33"/>
      <c r="C180" s="131" t="s">
        <v>767</v>
      </c>
      <c r="D180" s="131" t="s">
        <v>174</v>
      </c>
      <c r="E180" s="132" t="s">
        <v>3310</v>
      </c>
      <c r="F180" s="133" t="s">
        <v>3311</v>
      </c>
      <c r="G180" s="134" t="s">
        <v>3307</v>
      </c>
      <c r="H180" s="135">
        <v>2</v>
      </c>
      <c r="I180" s="136"/>
      <c r="J180" s="137">
        <f>ROUND(I180*H180,2)</f>
        <v>0</v>
      </c>
      <c r="K180" s="133" t="s">
        <v>19</v>
      </c>
      <c r="L180" s="33"/>
      <c r="M180" s="138" t="s">
        <v>19</v>
      </c>
      <c r="N180" s="139" t="s">
        <v>46</v>
      </c>
      <c r="P180" s="140">
        <f>O180*H180</f>
        <v>0</v>
      </c>
      <c r="Q180" s="140">
        <v>0</v>
      </c>
      <c r="R180" s="140">
        <f>Q180*H180</f>
        <v>0</v>
      </c>
      <c r="S180" s="140">
        <v>0</v>
      </c>
      <c r="T180" s="140">
        <f>S180*H180</f>
        <v>0</v>
      </c>
      <c r="U180" s="141" t="s">
        <v>19</v>
      </c>
      <c r="AR180" s="142" t="s">
        <v>179</v>
      </c>
      <c r="AT180" s="142" t="s">
        <v>174</v>
      </c>
      <c r="AU180" s="142" t="s">
        <v>82</v>
      </c>
      <c r="AY180" s="18" t="s">
        <v>172</v>
      </c>
      <c r="BE180" s="143">
        <f>IF(N180="základní",J180,0)</f>
        <v>0</v>
      </c>
      <c r="BF180" s="143">
        <f>IF(N180="snížená",J180,0)</f>
        <v>0</v>
      </c>
      <c r="BG180" s="143">
        <f>IF(N180="zákl. přenesená",J180,0)</f>
        <v>0</v>
      </c>
      <c r="BH180" s="143">
        <f>IF(N180="sníž. přenesená",J180,0)</f>
        <v>0</v>
      </c>
      <c r="BI180" s="143">
        <f>IF(N180="nulová",J180,0)</f>
        <v>0</v>
      </c>
      <c r="BJ180" s="18" t="s">
        <v>82</v>
      </c>
      <c r="BK180" s="143">
        <f>ROUND(I180*H180,2)</f>
        <v>0</v>
      </c>
      <c r="BL180" s="18" t="s">
        <v>179</v>
      </c>
      <c r="BM180" s="142" t="s">
        <v>770</v>
      </c>
    </row>
    <row r="181" spans="2:65" s="1" customFormat="1" ht="16.5" customHeight="1">
      <c r="B181" s="33"/>
      <c r="C181" s="131" t="s">
        <v>516</v>
      </c>
      <c r="D181" s="131" t="s">
        <v>174</v>
      </c>
      <c r="E181" s="132" t="s">
        <v>3312</v>
      </c>
      <c r="F181" s="133" t="s">
        <v>3313</v>
      </c>
      <c r="G181" s="134" t="s">
        <v>1131</v>
      </c>
      <c r="H181" s="135">
        <v>1</v>
      </c>
      <c r="I181" s="136"/>
      <c r="J181" s="137">
        <f>ROUND(I181*H181,2)</f>
        <v>0</v>
      </c>
      <c r="K181" s="133" t="s">
        <v>19</v>
      </c>
      <c r="L181" s="33"/>
      <c r="M181" s="138" t="s">
        <v>19</v>
      </c>
      <c r="N181" s="139" t="s">
        <v>46</v>
      </c>
      <c r="P181" s="140">
        <f>O181*H181</f>
        <v>0</v>
      </c>
      <c r="Q181" s="140">
        <v>0</v>
      </c>
      <c r="R181" s="140">
        <f>Q181*H181</f>
        <v>0</v>
      </c>
      <c r="S181" s="140">
        <v>0</v>
      </c>
      <c r="T181" s="140">
        <f>S181*H181</f>
        <v>0</v>
      </c>
      <c r="U181" s="141" t="s">
        <v>19</v>
      </c>
      <c r="AR181" s="142" t="s">
        <v>179</v>
      </c>
      <c r="AT181" s="142" t="s">
        <v>174</v>
      </c>
      <c r="AU181" s="142" t="s">
        <v>82</v>
      </c>
      <c r="AY181" s="18" t="s">
        <v>172</v>
      </c>
      <c r="BE181" s="143">
        <f>IF(N181="základní",J181,0)</f>
        <v>0</v>
      </c>
      <c r="BF181" s="143">
        <f>IF(N181="snížená",J181,0)</f>
        <v>0</v>
      </c>
      <c r="BG181" s="143">
        <f>IF(N181="zákl. přenesená",J181,0)</f>
        <v>0</v>
      </c>
      <c r="BH181" s="143">
        <f>IF(N181="sníž. přenesená",J181,0)</f>
        <v>0</v>
      </c>
      <c r="BI181" s="143">
        <f>IF(N181="nulová",J181,0)</f>
        <v>0</v>
      </c>
      <c r="BJ181" s="18" t="s">
        <v>82</v>
      </c>
      <c r="BK181" s="143">
        <f>ROUND(I181*H181,2)</f>
        <v>0</v>
      </c>
      <c r="BL181" s="18" t="s">
        <v>179</v>
      </c>
      <c r="BM181" s="142" t="s">
        <v>775</v>
      </c>
    </row>
    <row r="182" spans="2:65" s="1" customFormat="1" ht="16.5" customHeight="1">
      <c r="B182" s="33"/>
      <c r="C182" s="131" t="s">
        <v>783</v>
      </c>
      <c r="D182" s="131" t="s">
        <v>174</v>
      </c>
      <c r="E182" s="132" t="s">
        <v>3314</v>
      </c>
      <c r="F182" s="133" t="s">
        <v>3315</v>
      </c>
      <c r="G182" s="134" t="s">
        <v>2962</v>
      </c>
      <c r="H182" s="135">
        <v>1</v>
      </c>
      <c r="I182" s="136"/>
      <c r="J182" s="137">
        <f>ROUND(I182*H182,2)</f>
        <v>0</v>
      </c>
      <c r="K182" s="133" t="s">
        <v>19</v>
      </c>
      <c r="L182" s="33"/>
      <c r="M182" s="138" t="s">
        <v>19</v>
      </c>
      <c r="N182" s="139" t="s">
        <v>46</v>
      </c>
      <c r="P182" s="140">
        <f>O182*H182</f>
        <v>0</v>
      </c>
      <c r="Q182" s="140">
        <v>0</v>
      </c>
      <c r="R182" s="140">
        <f>Q182*H182</f>
        <v>0</v>
      </c>
      <c r="S182" s="140">
        <v>0</v>
      </c>
      <c r="T182" s="140">
        <f>S182*H182</f>
        <v>0</v>
      </c>
      <c r="U182" s="141" t="s">
        <v>19</v>
      </c>
      <c r="AR182" s="142" t="s">
        <v>179</v>
      </c>
      <c r="AT182" s="142" t="s">
        <v>174</v>
      </c>
      <c r="AU182" s="142" t="s">
        <v>82</v>
      </c>
      <c r="AY182" s="18" t="s">
        <v>172</v>
      </c>
      <c r="BE182" s="143">
        <f>IF(N182="základní",J182,0)</f>
        <v>0</v>
      </c>
      <c r="BF182" s="143">
        <f>IF(N182="snížená",J182,0)</f>
        <v>0</v>
      </c>
      <c r="BG182" s="143">
        <f>IF(N182="zákl. přenesená",J182,0)</f>
        <v>0</v>
      </c>
      <c r="BH182" s="143">
        <f>IF(N182="sníž. přenesená",J182,0)</f>
        <v>0</v>
      </c>
      <c r="BI182" s="143">
        <f>IF(N182="nulová",J182,0)</f>
        <v>0</v>
      </c>
      <c r="BJ182" s="18" t="s">
        <v>82</v>
      </c>
      <c r="BK182" s="143">
        <f>ROUND(I182*H182,2)</f>
        <v>0</v>
      </c>
      <c r="BL182" s="18" t="s">
        <v>179</v>
      </c>
      <c r="BM182" s="142" t="s">
        <v>786</v>
      </c>
    </row>
    <row r="183" spans="2:65" s="1" customFormat="1" ht="16.5" customHeight="1">
      <c r="B183" s="33"/>
      <c r="C183" s="131" t="s">
        <v>523</v>
      </c>
      <c r="D183" s="131" t="s">
        <v>174</v>
      </c>
      <c r="E183" s="132" t="s">
        <v>3316</v>
      </c>
      <c r="F183" s="133" t="s">
        <v>3317</v>
      </c>
      <c r="G183" s="134" t="s">
        <v>2962</v>
      </c>
      <c r="H183" s="135">
        <v>4</v>
      </c>
      <c r="I183" s="136"/>
      <c r="J183" s="137">
        <f>ROUND(I183*H183,2)</f>
        <v>0</v>
      </c>
      <c r="K183" s="133" t="s">
        <v>19</v>
      </c>
      <c r="L183" s="33"/>
      <c r="M183" s="138" t="s">
        <v>19</v>
      </c>
      <c r="N183" s="139" t="s">
        <v>46</v>
      </c>
      <c r="P183" s="140">
        <f>O183*H183</f>
        <v>0</v>
      </c>
      <c r="Q183" s="140">
        <v>0</v>
      </c>
      <c r="R183" s="140">
        <f>Q183*H183</f>
        <v>0</v>
      </c>
      <c r="S183" s="140">
        <v>0</v>
      </c>
      <c r="T183" s="140">
        <f>S183*H183</f>
        <v>0</v>
      </c>
      <c r="U183" s="141" t="s">
        <v>19</v>
      </c>
      <c r="AR183" s="142" t="s">
        <v>179</v>
      </c>
      <c r="AT183" s="142" t="s">
        <v>174</v>
      </c>
      <c r="AU183" s="142" t="s">
        <v>82</v>
      </c>
      <c r="AY183" s="18" t="s">
        <v>172</v>
      </c>
      <c r="BE183" s="143">
        <f>IF(N183="základní",J183,0)</f>
        <v>0</v>
      </c>
      <c r="BF183" s="143">
        <f>IF(N183="snížená",J183,0)</f>
        <v>0</v>
      </c>
      <c r="BG183" s="143">
        <f>IF(N183="zákl. přenesená",J183,0)</f>
        <v>0</v>
      </c>
      <c r="BH183" s="143">
        <f>IF(N183="sníž. přenesená",J183,0)</f>
        <v>0</v>
      </c>
      <c r="BI183" s="143">
        <f>IF(N183="nulová",J183,0)</f>
        <v>0</v>
      </c>
      <c r="BJ183" s="18" t="s">
        <v>82</v>
      </c>
      <c r="BK183" s="143">
        <f>ROUND(I183*H183,2)</f>
        <v>0</v>
      </c>
      <c r="BL183" s="18" t="s">
        <v>179</v>
      </c>
      <c r="BM183" s="142" t="s">
        <v>798</v>
      </c>
    </row>
    <row r="184" spans="2:65" s="1" customFormat="1" ht="16.5" customHeight="1">
      <c r="B184" s="33"/>
      <c r="C184" s="131" t="s">
        <v>802</v>
      </c>
      <c r="D184" s="131" t="s">
        <v>174</v>
      </c>
      <c r="E184" s="132" t="s">
        <v>3318</v>
      </c>
      <c r="F184" s="133" t="s">
        <v>3319</v>
      </c>
      <c r="G184" s="134" t="s">
        <v>2962</v>
      </c>
      <c r="H184" s="135">
        <v>3</v>
      </c>
      <c r="I184" s="136"/>
      <c r="J184" s="137">
        <f>ROUND(I184*H184,2)</f>
        <v>0</v>
      </c>
      <c r="K184" s="133" t="s">
        <v>19</v>
      </c>
      <c r="L184" s="33"/>
      <c r="M184" s="138" t="s">
        <v>19</v>
      </c>
      <c r="N184" s="139" t="s">
        <v>46</v>
      </c>
      <c r="P184" s="140">
        <f>O184*H184</f>
        <v>0</v>
      </c>
      <c r="Q184" s="140">
        <v>0</v>
      </c>
      <c r="R184" s="140">
        <f>Q184*H184</f>
        <v>0</v>
      </c>
      <c r="S184" s="140">
        <v>0</v>
      </c>
      <c r="T184" s="140">
        <f>S184*H184</f>
        <v>0</v>
      </c>
      <c r="U184" s="141" t="s">
        <v>19</v>
      </c>
      <c r="AR184" s="142" t="s">
        <v>179</v>
      </c>
      <c r="AT184" s="142" t="s">
        <v>174</v>
      </c>
      <c r="AU184" s="142" t="s">
        <v>82</v>
      </c>
      <c r="AY184" s="18" t="s">
        <v>172</v>
      </c>
      <c r="BE184" s="143">
        <f>IF(N184="základní",J184,0)</f>
        <v>0</v>
      </c>
      <c r="BF184" s="143">
        <f>IF(N184="snížená",J184,0)</f>
        <v>0</v>
      </c>
      <c r="BG184" s="143">
        <f>IF(N184="zákl. přenesená",J184,0)</f>
        <v>0</v>
      </c>
      <c r="BH184" s="143">
        <f>IF(N184="sníž. přenesená",J184,0)</f>
        <v>0</v>
      </c>
      <c r="BI184" s="143">
        <f>IF(N184="nulová",J184,0)</f>
        <v>0</v>
      </c>
      <c r="BJ184" s="18" t="s">
        <v>82</v>
      </c>
      <c r="BK184" s="143">
        <f>ROUND(I184*H184,2)</f>
        <v>0</v>
      </c>
      <c r="BL184" s="18" t="s">
        <v>179</v>
      </c>
      <c r="BM184" s="142" t="s">
        <v>805</v>
      </c>
    </row>
    <row r="185" spans="2:65" s="1" customFormat="1" ht="16.5" customHeight="1">
      <c r="B185" s="33"/>
      <c r="C185" s="131" t="s">
        <v>536</v>
      </c>
      <c r="D185" s="131" t="s">
        <v>174</v>
      </c>
      <c r="E185" s="132" t="s">
        <v>3320</v>
      </c>
      <c r="F185" s="133" t="s">
        <v>3321</v>
      </c>
      <c r="G185" s="134" t="s">
        <v>2962</v>
      </c>
      <c r="H185" s="135">
        <v>1</v>
      </c>
      <c r="I185" s="136"/>
      <c r="J185" s="137">
        <f>ROUND(I185*H185,2)</f>
        <v>0</v>
      </c>
      <c r="K185" s="133" t="s">
        <v>19</v>
      </c>
      <c r="L185" s="33"/>
      <c r="M185" s="138" t="s">
        <v>19</v>
      </c>
      <c r="N185" s="139" t="s">
        <v>46</v>
      </c>
      <c r="P185" s="140">
        <f>O185*H185</f>
        <v>0</v>
      </c>
      <c r="Q185" s="140">
        <v>0</v>
      </c>
      <c r="R185" s="140">
        <f>Q185*H185</f>
        <v>0</v>
      </c>
      <c r="S185" s="140">
        <v>0</v>
      </c>
      <c r="T185" s="140">
        <f>S185*H185</f>
        <v>0</v>
      </c>
      <c r="U185" s="141" t="s">
        <v>19</v>
      </c>
      <c r="AR185" s="142" t="s">
        <v>179</v>
      </c>
      <c r="AT185" s="142" t="s">
        <v>174</v>
      </c>
      <c r="AU185" s="142" t="s">
        <v>82</v>
      </c>
      <c r="AY185" s="18" t="s">
        <v>172</v>
      </c>
      <c r="BE185" s="143">
        <f>IF(N185="základní",J185,0)</f>
        <v>0</v>
      </c>
      <c r="BF185" s="143">
        <f>IF(N185="snížená",J185,0)</f>
        <v>0</v>
      </c>
      <c r="BG185" s="143">
        <f>IF(N185="zákl. přenesená",J185,0)</f>
        <v>0</v>
      </c>
      <c r="BH185" s="143">
        <f>IF(N185="sníž. přenesená",J185,0)</f>
        <v>0</v>
      </c>
      <c r="BI185" s="143">
        <f>IF(N185="nulová",J185,0)</f>
        <v>0</v>
      </c>
      <c r="BJ185" s="18" t="s">
        <v>82</v>
      </c>
      <c r="BK185" s="143">
        <f>ROUND(I185*H185,2)</f>
        <v>0</v>
      </c>
      <c r="BL185" s="18" t="s">
        <v>179</v>
      </c>
      <c r="BM185" s="142" t="s">
        <v>1346</v>
      </c>
    </row>
    <row r="186" spans="2:65" s="1" customFormat="1" ht="16.5" customHeight="1">
      <c r="B186" s="33"/>
      <c r="C186" s="131" t="s">
        <v>1350</v>
      </c>
      <c r="D186" s="131" t="s">
        <v>174</v>
      </c>
      <c r="E186" s="132" t="s">
        <v>3322</v>
      </c>
      <c r="F186" s="133" t="s">
        <v>3323</v>
      </c>
      <c r="G186" s="134" t="s">
        <v>2962</v>
      </c>
      <c r="H186" s="135">
        <v>1</v>
      </c>
      <c r="I186" s="136"/>
      <c r="J186" s="137">
        <f>ROUND(I186*H186,2)</f>
        <v>0</v>
      </c>
      <c r="K186" s="133" t="s">
        <v>19</v>
      </c>
      <c r="L186" s="33"/>
      <c r="M186" s="138" t="s">
        <v>19</v>
      </c>
      <c r="N186" s="139" t="s">
        <v>46</v>
      </c>
      <c r="P186" s="140">
        <f>O186*H186</f>
        <v>0</v>
      </c>
      <c r="Q186" s="140">
        <v>0</v>
      </c>
      <c r="R186" s="140">
        <f>Q186*H186</f>
        <v>0</v>
      </c>
      <c r="S186" s="140">
        <v>0</v>
      </c>
      <c r="T186" s="140">
        <f>S186*H186</f>
        <v>0</v>
      </c>
      <c r="U186" s="141" t="s">
        <v>19</v>
      </c>
      <c r="AR186" s="142" t="s">
        <v>179</v>
      </c>
      <c r="AT186" s="142" t="s">
        <v>174</v>
      </c>
      <c r="AU186" s="142" t="s">
        <v>82</v>
      </c>
      <c r="AY186" s="18" t="s">
        <v>172</v>
      </c>
      <c r="BE186" s="143">
        <f>IF(N186="základní",J186,0)</f>
        <v>0</v>
      </c>
      <c r="BF186" s="143">
        <f>IF(N186="snížená",J186,0)</f>
        <v>0</v>
      </c>
      <c r="BG186" s="143">
        <f>IF(N186="zákl. přenesená",J186,0)</f>
        <v>0</v>
      </c>
      <c r="BH186" s="143">
        <f>IF(N186="sníž. přenesená",J186,0)</f>
        <v>0</v>
      </c>
      <c r="BI186" s="143">
        <f>IF(N186="nulová",J186,0)</f>
        <v>0</v>
      </c>
      <c r="BJ186" s="18" t="s">
        <v>82</v>
      </c>
      <c r="BK186" s="143">
        <f>ROUND(I186*H186,2)</f>
        <v>0</v>
      </c>
      <c r="BL186" s="18" t="s">
        <v>179</v>
      </c>
      <c r="BM186" s="142" t="s">
        <v>1353</v>
      </c>
    </row>
    <row r="187" spans="2:65" s="1" customFormat="1" ht="16.5" customHeight="1">
      <c r="B187" s="33"/>
      <c r="C187" s="131" t="s">
        <v>540</v>
      </c>
      <c r="D187" s="131" t="s">
        <v>174</v>
      </c>
      <c r="E187" s="132" t="s">
        <v>3324</v>
      </c>
      <c r="F187" s="133" t="s">
        <v>3325</v>
      </c>
      <c r="G187" s="134" t="s">
        <v>2962</v>
      </c>
      <c r="H187" s="135">
        <v>13</v>
      </c>
      <c r="I187" s="136"/>
      <c r="J187" s="137">
        <f>ROUND(I187*H187,2)</f>
        <v>0</v>
      </c>
      <c r="K187" s="133" t="s">
        <v>19</v>
      </c>
      <c r="L187" s="33"/>
      <c r="M187" s="138" t="s">
        <v>19</v>
      </c>
      <c r="N187" s="139" t="s">
        <v>46</v>
      </c>
      <c r="P187" s="140">
        <f>O187*H187</f>
        <v>0</v>
      </c>
      <c r="Q187" s="140">
        <v>0</v>
      </c>
      <c r="R187" s="140">
        <f>Q187*H187</f>
        <v>0</v>
      </c>
      <c r="S187" s="140">
        <v>0</v>
      </c>
      <c r="T187" s="140">
        <f>S187*H187</f>
        <v>0</v>
      </c>
      <c r="U187" s="141" t="s">
        <v>19</v>
      </c>
      <c r="AR187" s="142" t="s">
        <v>179</v>
      </c>
      <c r="AT187" s="142" t="s">
        <v>174</v>
      </c>
      <c r="AU187" s="142" t="s">
        <v>82</v>
      </c>
      <c r="AY187" s="18" t="s">
        <v>172</v>
      </c>
      <c r="BE187" s="143">
        <f>IF(N187="základní",J187,0)</f>
        <v>0</v>
      </c>
      <c r="BF187" s="143">
        <f>IF(N187="snížená",J187,0)</f>
        <v>0</v>
      </c>
      <c r="BG187" s="143">
        <f>IF(N187="zákl. přenesená",J187,0)</f>
        <v>0</v>
      </c>
      <c r="BH187" s="143">
        <f>IF(N187="sníž. přenesená",J187,0)</f>
        <v>0</v>
      </c>
      <c r="BI187" s="143">
        <f>IF(N187="nulová",J187,0)</f>
        <v>0</v>
      </c>
      <c r="BJ187" s="18" t="s">
        <v>82</v>
      </c>
      <c r="BK187" s="143">
        <f>ROUND(I187*H187,2)</f>
        <v>0</v>
      </c>
      <c r="BL187" s="18" t="s">
        <v>179</v>
      </c>
      <c r="BM187" s="142" t="s">
        <v>1357</v>
      </c>
    </row>
    <row r="188" spans="2:65" s="1" customFormat="1" ht="16.5" customHeight="1">
      <c r="B188" s="33"/>
      <c r="C188" s="131" t="s">
        <v>1361</v>
      </c>
      <c r="D188" s="131" t="s">
        <v>174</v>
      </c>
      <c r="E188" s="132" t="s">
        <v>3326</v>
      </c>
      <c r="F188" s="133" t="s">
        <v>3327</v>
      </c>
      <c r="G188" s="134" t="s">
        <v>2962</v>
      </c>
      <c r="H188" s="135">
        <v>4</v>
      </c>
      <c r="I188" s="136"/>
      <c r="J188" s="137">
        <f>ROUND(I188*H188,2)</f>
        <v>0</v>
      </c>
      <c r="K188" s="133" t="s">
        <v>19</v>
      </c>
      <c r="L188" s="33"/>
      <c r="M188" s="138" t="s">
        <v>19</v>
      </c>
      <c r="N188" s="139" t="s">
        <v>46</v>
      </c>
      <c r="P188" s="140">
        <f>O188*H188</f>
        <v>0</v>
      </c>
      <c r="Q188" s="140">
        <v>0</v>
      </c>
      <c r="R188" s="140">
        <f>Q188*H188</f>
        <v>0</v>
      </c>
      <c r="S188" s="140">
        <v>0</v>
      </c>
      <c r="T188" s="140">
        <f>S188*H188</f>
        <v>0</v>
      </c>
      <c r="U188" s="141" t="s">
        <v>19</v>
      </c>
      <c r="AR188" s="142" t="s">
        <v>179</v>
      </c>
      <c r="AT188" s="142" t="s">
        <v>174</v>
      </c>
      <c r="AU188" s="142" t="s">
        <v>82</v>
      </c>
      <c r="AY188" s="18" t="s">
        <v>172</v>
      </c>
      <c r="BE188" s="143">
        <f>IF(N188="základní",J188,0)</f>
        <v>0</v>
      </c>
      <c r="BF188" s="143">
        <f>IF(N188="snížená",J188,0)</f>
        <v>0</v>
      </c>
      <c r="BG188" s="143">
        <f>IF(N188="zákl. přenesená",J188,0)</f>
        <v>0</v>
      </c>
      <c r="BH188" s="143">
        <f>IF(N188="sníž. přenesená",J188,0)</f>
        <v>0</v>
      </c>
      <c r="BI188" s="143">
        <f>IF(N188="nulová",J188,0)</f>
        <v>0</v>
      </c>
      <c r="BJ188" s="18" t="s">
        <v>82</v>
      </c>
      <c r="BK188" s="143">
        <f>ROUND(I188*H188,2)</f>
        <v>0</v>
      </c>
      <c r="BL188" s="18" t="s">
        <v>179</v>
      </c>
      <c r="BM188" s="142" t="s">
        <v>1364</v>
      </c>
    </row>
    <row r="189" spans="2:65" s="1" customFormat="1">
      <c r="B189" s="33"/>
      <c r="D189" s="149" t="s">
        <v>943</v>
      </c>
      <c r="F189" s="189" t="s">
        <v>3328</v>
      </c>
      <c r="I189" s="146"/>
      <c r="L189" s="33"/>
      <c r="M189" s="147"/>
      <c r="U189" s="54"/>
      <c r="AT189" s="18" t="s">
        <v>943</v>
      </c>
      <c r="AU189" s="18" t="s">
        <v>82</v>
      </c>
    </row>
    <row r="190" spans="2:65" s="1" customFormat="1" ht="21.75" customHeight="1">
      <c r="B190" s="33"/>
      <c r="C190" s="131" t="s">
        <v>545</v>
      </c>
      <c r="D190" s="131" t="s">
        <v>174</v>
      </c>
      <c r="E190" s="132" t="s">
        <v>3329</v>
      </c>
      <c r="F190" s="133" t="s">
        <v>3330</v>
      </c>
      <c r="G190" s="134" t="s">
        <v>177</v>
      </c>
      <c r="H190" s="135">
        <v>375</v>
      </c>
      <c r="I190" s="136"/>
      <c r="J190" s="137">
        <f>ROUND(I190*H190,2)</f>
        <v>0</v>
      </c>
      <c r="K190" s="133" t="s">
        <v>19</v>
      </c>
      <c r="L190" s="33"/>
      <c r="M190" s="138" t="s">
        <v>19</v>
      </c>
      <c r="N190" s="139" t="s">
        <v>46</v>
      </c>
      <c r="P190" s="140">
        <f>O190*H190</f>
        <v>0</v>
      </c>
      <c r="Q190" s="140">
        <v>0</v>
      </c>
      <c r="R190" s="140">
        <f>Q190*H190</f>
        <v>0</v>
      </c>
      <c r="S190" s="140">
        <v>0</v>
      </c>
      <c r="T190" s="140">
        <f>S190*H190</f>
        <v>0</v>
      </c>
      <c r="U190" s="141" t="s">
        <v>19</v>
      </c>
      <c r="AR190" s="142" t="s">
        <v>179</v>
      </c>
      <c r="AT190" s="142" t="s">
        <v>174</v>
      </c>
      <c r="AU190" s="142" t="s">
        <v>82</v>
      </c>
      <c r="AY190" s="18" t="s">
        <v>172</v>
      </c>
      <c r="BE190" s="143">
        <f>IF(N190="základní",J190,0)</f>
        <v>0</v>
      </c>
      <c r="BF190" s="143">
        <f>IF(N190="snížená",J190,0)</f>
        <v>0</v>
      </c>
      <c r="BG190" s="143">
        <f>IF(N190="zákl. přenesená",J190,0)</f>
        <v>0</v>
      </c>
      <c r="BH190" s="143">
        <f>IF(N190="sníž. přenesená",J190,0)</f>
        <v>0</v>
      </c>
      <c r="BI190" s="143">
        <f>IF(N190="nulová",J190,0)</f>
        <v>0</v>
      </c>
      <c r="BJ190" s="18" t="s">
        <v>82</v>
      </c>
      <c r="BK190" s="143">
        <f>ROUND(I190*H190,2)</f>
        <v>0</v>
      </c>
      <c r="BL190" s="18" t="s">
        <v>179</v>
      </c>
      <c r="BM190" s="142" t="s">
        <v>1368</v>
      </c>
    </row>
    <row r="191" spans="2:65" s="1" customFormat="1" ht="21.75" customHeight="1">
      <c r="B191" s="33"/>
      <c r="C191" s="131" t="s">
        <v>1374</v>
      </c>
      <c r="D191" s="131" t="s">
        <v>174</v>
      </c>
      <c r="E191" s="132" t="s">
        <v>3331</v>
      </c>
      <c r="F191" s="133" t="s">
        <v>3332</v>
      </c>
      <c r="G191" s="134" t="s">
        <v>177</v>
      </c>
      <c r="H191" s="135">
        <v>380</v>
      </c>
      <c r="I191" s="136"/>
      <c r="J191" s="137">
        <f>ROUND(I191*H191,2)</f>
        <v>0</v>
      </c>
      <c r="K191" s="133" t="s">
        <v>19</v>
      </c>
      <c r="L191" s="33"/>
      <c r="M191" s="138" t="s">
        <v>19</v>
      </c>
      <c r="N191" s="139" t="s">
        <v>46</v>
      </c>
      <c r="P191" s="140">
        <f>O191*H191</f>
        <v>0</v>
      </c>
      <c r="Q191" s="140">
        <v>0</v>
      </c>
      <c r="R191" s="140">
        <f>Q191*H191</f>
        <v>0</v>
      </c>
      <c r="S191" s="140">
        <v>0</v>
      </c>
      <c r="T191" s="140">
        <f>S191*H191</f>
        <v>0</v>
      </c>
      <c r="U191" s="141" t="s">
        <v>19</v>
      </c>
      <c r="AR191" s="142" t="s">
        <v>179</v>
      </c>
      <c r="AT191" s="142" t="s">
        <v>174</v>
      </c>
      <c r="AU191" s="142" t="s">
        <v>82</v>
      </c>
      <c r="AY191" s="18" t="s">
        <v>172</v>
      </c>
      <c r="BE191" s="143">
        <f>IF(N191="základní",J191,0)</f>
        <v>0</v>
      </c>
      <c r="BF191" s="143">
        <f>IF(N191="snížená",J191,0)</f>
        <v>0</v>
      </c>
      <c r="BG191" s="143">
        <f>IF(N191="zákl. přenesená",J191,0)</f>
        <v>0</v>
      </c>
      <c r="BH191" s="143">
        <f>IF(N191="sníž. přenesená",J191,0)</f>
        <v>0</v>
      </c>
      <c r="BI191" s="143">
        <f>IF(N191="nulová",J191,0)</f>
        <v>0</v>
      </c>
      <c r="BJ191" s="18" t="s">
        <v>82</v>
      </c>
      <c r="BK191" s="143">
        <f>ROUND(I191*H191,2)</f>
        <v>0</v>
      </c>
      <c r="BL191" s="18" t="s">
        <v>179</v>
      </c>
      <c r="BM191" s="142" t="s">
        <v>1377</v>
      </c>
    </row>
    <row r="192" spans="2:65" s="1" customFormat="1" ht="33" customHeight="1">
      <c r="B192" s="33"/>
      <c r="C192" s="131" t="s">
        <v>551</v>
      </c>
      <c r="D192" s="131" t="s">
        <v>174</v>
      </c>
      <c r="E192" s="132" t="s">
        <v>3333</v>
      </c>
      <c r="F192" s="133" t="s">
        <v>3334</v>
      </c>
      <c r="G192" s="134" t="s">
        <v>177</v>
      </c>
      <c r="H192" s="135">
        <v>148</v>
      </c>
      <c r="I192" s="136"/>
      <c r="J192" s="137">
        <f>ROUND(I192*H192,2)</f>
        <v>0</v>
      </c>
      <c r="K192" s="133" t="s">
        <v>19</v>
      </c>
      <c r="L192" s="33"/>
      <c r="M192" s="138" t="s">
        <v>19</v>
      </c>
      <c r="N192" s="139" t="s">
        <v>46</v>
      </c>
      <c r="P192" s="140">
        <f>O192*H192</f>
        <v>0</v>
      </c>
      <c r="Q192" s="140">
        <v>0</v>
      </c>
      <c r="R192" s="140">
        <f>Q192*H192</f>
        <v>0</v>
      </c>
      <c r="S192" s="140">
        <v>0</v>
      </c>
      <c r="T192" s="140">
        <f>S192*H192</f>
        <v>0</v>
      </c>
      <c r="U192" s="141" t="s">
        <v>19</v>
      </c>
      <c r="AR192" s="142" t="s">
        <v>179</v>
      </c>
      <c r="AT192" s="142" t="s">
        <v>174</v>
      </c>
      <c r="AU192" s="142" t="s">
        <v>82</v>
      </c>
      <c r="AY192" s="18" t="s">
        <v>172</v>
      </c>
      <c r="BE192" s="143">
        <f>IF(N192="základní",J192,0)</f>
        <v>0</v>
      </c>
      <c r="BF192" s="143">
        <f>IF(N192="snížená",J192,0)</f>
        <v>0</v>
      </c>
      <c r="BG192" s="143">
        <f>IF(N192="zákl. přenesená",J192,0)</f>
        <v>0</v>
      </c>
      <c r="BH192" s="143">
        <f>IF(N192="sníž. přenesená",J192,0)</f>
        <v>0</v>
      </c>
      <c r="BI192" s="143">
        <f>IF(N192="nulová",J192,0)</f>
        <v>0</v>
      </c>
      <c r="BJ192" s="18" t="s">
        <v>82</v>
      </c>
      <c r="BK192" s="143">
        <f>ROUND(I192*H192,2)</f>
        <v>0</v>
      </c>
      <c r="BL192" s="18" t="s">
        <v>179</v>
      </c>
      <c r="BM192" s="142" t="s">
        <v>1383</v>
      </c>
    </row>
    <row r="193" spans="2:65" s="1" customFormat="1">
      <c r="B193" s="33"/>
      <c r="D193" s="149" t="s">
        <v>943</v>
      </c>
      <c r="F193" s="189" t="s">
        <v>3335</v>
      </c>
      <c r="I193" s="146"/>
      <c r="L193" s="33"/>
      <c r="M193" s="147"/>
      <c r="U193" s="54"/>
      <c r="AT193" s="18" t="s">
        <v>943</v>
      </c>
      <c r="AU193" s="18" t="s">
        <v>82</v>
      </c>
    </row>
    <row r="194" spans="2:65" s="1" customFormat="1" ht="33" customHeight="1">
      <c r="B194" s="33"/>
      <c r="C194" s="131" t="s">
        <v>1386</v>
      </c>
      <c r="D194" s="131" t="s">
        <v>174</v>
      </c>
      <c r="E194" s="132" t="s">
        <v>3336</v>
      </c>
      <c r="F194" s="133" t="s">
        <v>3337</v>
      </c>
      <c r="G194" s="134" t="s">
        <v>177</v>
      </c>
      <c r="H194" s="135">
        <v>25</v>
      </c>
      <c r="I194" s="136"/>
      <c r="J194" s="137">
        <f>ROUND(I194*H194,2)</f>
        <v>0</v>
      </c>
      <c r="K194" s="133" t="s">
        <v>19</v>
      </c>
      <c r="L194" s="33"/>
      <c r="M194" s="138" t="s">
        <v>19</v>
      </c>
      <c r="N194" s="139" t="s">
        <v>46</v>
      </c>
      <c r="P194" s="140">
        <f>O194*H194</f>
        <v>0</v>
      </c>
      <c r="Q194" s="140">
        <v>0</v>
      </c>
      <c r="R194" s="140">
        <f>Q194*H194</f>
        <v>0</v>
      </c>
      <c r="S194" s="140">
        <v>0</v>
      </c>
      <c r="T194" s="140">
        <f>S194*H194</f>
        <v>0</v>
      </c>
      <c r="U194" s="141" t="s">
        <v>19</v>
      </c>
      <c r="AR194" s="142" t="s">
        <v>179</v>
      </c>
      <c r="AT194" s="142" t="s">
        <v>174</v>
      </c>
      <c r="AU194" s="142" t="s">
        <v>82</v>
      </c>
      <c r="AY194" s="18" t="s">
        <v>172</v>
      </c>
      <c r="BE194" s="143">
        <f>IF(N194="základní",J194,0)</f>
        <v>0</v>
      </c>
      <c r="BF194" s="143">
        <f>IF(N194="snížená",J194,0)</f>
        <v>0</v>
      </c>
      <c r="BG194" s="143">
        <f>IF(N194="zákl. přenesená",J194,0)</f>
        <v>0</v>
      </c>
      <c r="BH194" s="143">
        <f>IF(N194="sníž. přenesená",J194,0)</f>
        <v>0</v>
      </c>
      <c r="BI194" s="143">
        <f>IF(N194="nulová",J194,0)</f>
        <v>0</v>
      </c>
      <c r="BJ194" s="18" t="s">
        <v>82</v>
      </c>
      <c r="BK194" s="143">
        <f>ROUND(I194*H194,2)</f>
        <v>0</v>
      </c>
      <c r="BL194" s="18" t="s">
        <v>179</v>
      </c>
      <c r="BM194" s="142" t="s">
        <v>1389</v>
      </c>
    </row>
    <row r="195" spans="2:65" s="1" customFormat="1">
      <c r="B195" s="33"/>
      <c r="D195" s="149" t="s">
        <v>943</v>
      </c>
      <c r="F195" s="189" t="s">
        <v>3338</v>
      </c>
      <c r="I195" s="146"/>
      <c r="L195" s="33"/>
      <c r="M195" s="147"/>
      <c r="U195" s="54"/>
      <c r="AT195" s="18" t="s">
        <v>943</v>
      </c>
      <c r="AU195" s="18" t="s">
        <v>82</v>
      </c>
    </row>
    <row r="196" spans="2:65" s="1" customFormat="1" ht="16.5" customHeight="1">
      <c r="B196" s="33"/>
      <c r="C196" s="131" t="s">
        <v>556</v>
      </c>
      <c r="D196" s="131" t="s">
        <v>174</v>
      </c>
      <c r="E196" s="132" t="s">
        <v>3339</v>
      </c>
      <c r="F196" s="133" t="s">
        <v>3340</v>
      </c>
      <c r="G196" s="134" t="s">
        <v>177</v>
      </c>
      <c r="H196" s="135">
        <v>151</v>
      </c>
      <c r="I196" s="136"/>
      <c r="J196" s="137">
        <f>ROUND(I196*H196,2)</f>
        <v>0</v>
      </c>
      <c r="K196" s="133" t="s">
        <v>19</v>
      </c>
      <c r="L196" s="33"/>
      <c r="M196" s="138" t="s">
        <v>19</v>
      </c>
      <c r="N196" s="139" t="s">
        <v>46</v>
      </c>
      <c r="P196" s="140">
        <f>O196*H196</f>
        <v>0</v>
      </c>
      <c r="Q196" s="140">
        <v>0</v>
      </c>
      <c r="R196" s="140">
        <f>Q196*H196</f>
        <v>0</v>
      </c>
      <c r="S196" s="140">
        <v>0</v>
      </c>
      <c r="T196" s="140">
        <f>S196*H196</f>
        <v>0</v>
      </c>
      <c r="U196" s="141" t="s">
        <v>19</v>
      </c>
      <c r="AR196" s="142" t="s">
        <v>179</v>
      </c>
      <c r="AT196" s="142" t="s">
        <v>174</v>
      </c>
      <c r="AU196" s="142" t="s">
        <v>82</v>
      </c>
      <c r="AY196" s="18" t="s">
        <v>172</v>
      </c>
      <c r="BE196" s="143">
        <f>IF(N196="základní",J196,0)</f>
        <v>0</v>
      </c>
      <c r="BF196" s="143">
        <f>IF(N196="snížená",J196,0)</f>
        <v>0</v>
      </c>
      <c r="BG196" s="143">
        <f>IF(N196="zákl. přenesená",J196,0)</f>
        <v>0</v>
      </c>
      <c r="BH196" s="143">
        <f>IF(N196="sníž. přenesená",J196,0)</f>
        <v>0</v>
      </c>
      <c r="BI196" s="143">
        <f>IF(N196="nulová",J196,0)</f>
        <v>0</v>
      </c>
      <c r="BJ196" s="18" t="s">
        <v>82</v>
      </c>
      <c r="BK196" s="143">
        <f>ROUND(I196*H196,2)</f>
        <v>0</v>
      </c>
      <c r="BL196" s="18" t="s">
        <v>179</v>
      </c>
      <c r="BM196" s="142" t="s">
        <v>1394</v>
      </c>
    </row>
    <row r="197" spans="2:65" s="1" customFormat="1" ht="24.2" customHeight="1">
      <c r="B197" s="33"/>
      <c r="C197" s="131" t="s">
        <v>1397</v>
      </c>
      <c r="D197" s="131" t="s">
        <v>174</v>
      </c>
      <c r="E197" s="132" t="s">
        <v>3341</v>
      </c>
      <c r="F197" s="133" t="s">
        <v>3342</v>
      </c>
      <c r="G197" s="134" t="s">
        <v>2962</v>
      </c>
      <c r="H197" s="135">
        <v>5</v>
      </c>
      <c r="I197" s="136"/>
      <c r="J197" s="137">
        <f>ROUND(I197*H197,2)</f>
        <v>0</v>
      </c>
      <c r="K197" s="133" t="s">
        <v>19</v>
      </c>
      <c r="L197" s="33"/>
      <c r="M197" s="138" t="s">
        <v>19</v>
      </c>
      <c r="N197" s="139" t="s">
        <v>46</v>
      </c>
      <c r="P197" s="140">
        <f>O197*H197</f>
        <v>0</v>
      </c>
      <c r="Q197" s="140">
        <v>0</v>
      </c>
      <c r="R197" s="140">
        <f>Q197*H197</f>
        <v>0</v>
      </c>
      <c r="S197" s="140">
        <v>0</v>
      </c>
      <c r="T197" s="140">
        <f>S197*H197</f>
        <v>0</v>
      </c>
      <c r="U197" s="141" t="s">
        <v>19</v>
      </c>
      <c r="AR197" s="142" t="s">
        <v>179</v>
      </c>
      <c r="AT197" s="142" t="s">
        <v>174</v>
      </c>
      <c r="AU197" s="142" t="s">
        <v>82</v>
      </c>
      <c r="AY197" s="18" t="s">
        <v>172</v>
      </c>
      <c r="BE197" s="143">
        <f>IF(N197="základní",J197,0)</f>
        <v>0</v>
      </c>
      <c r="BF197" s="143">
        <f>IF(N197="snížená",J197,0)</f>
        <v>0</v>
      </c>
      <c r="BG197" s="143">
        <f>IF(N197="zákl. přenesená",J197,0)</f>
        <v>0</v>
      </c>
      <c r="BH197" s="143">
        <f>IF(N197="sníž. přenesená",J197,0)</f>
        <v>0</v>
      </c>
      <c r="BI197" s="143">
        <f>IF(N197="nulová",J197,0)</f>
        <v>0</v>
      </c>
      <c r="BJ197" s="18" t="s">
        <v>82</v>
      </c>
      <c r="BK197" s="143">
        <f>ROUND(I197*H197,2)</f>
        <v>0</v>
      </c>
      <c r="BL197" s="18" t="s">
        <v>179</v>
      </c>
      <c r="BM197" s="142" t="s">
        <v>1400</v>
      </c>
    </row>
    <row r="198" spans="2:65" s="1" customFormat="1">
      <c r="B198" s="33"/>
      <c r="D198" s="149" t="s">
        <v>943</v>
      </c>
      <c r="F198" s="189" t="s">
        <v>3343</v>
      </c>
      <c r="I198" s="146"/>
      <c r="L198" s="33"/>
      <c r="M198" s="147"/>
      <c r="U198" s="54"/>
      <c r="AT198" s="18" t="s">
        <v>943</v>
      </c>
      <c r="AU198" s="18" t="s">
        <v>82</v>
      </c>
    </row>
    <row r="199" spans="2:65" s="1" customFormat="1" ht="37.9" customHeight="1">
      <c r="B199" s="33"/>
      <c r="C199" s="131" t="s">
        <v>560</v>
      </c>
      <c r="D199" s="131" t="s">
        <v>174</v>
      </c>
      <c r="E199" s="132" t="s">
        <v>3344</v>
      </c>
      <c r="F199" s="133" t="s">
        <v>3345</v>
      </c>
      <c r="G199" s="134" t="s">
        <v>2962</v>
      </c>
      <c r="H199" s="135">
        <v>1</v>
      </c>
      <c r="I199" s="136"/>
      <c r="J199" s="137">
        <f>ROUND(I199*H199,2)</f>
        <v>0</v>
      </c>
      <c r="K199" s="133" t="s">
        <v>19</v>
      </c>
      <c r="L199" s="33"/>
      <c r="M199" s="138" t="s">
        <v>19</v>
      </c>
      <c r="N199" s="139" t="s">
        <v>46</v>
      </c>
      <c r="P199" s="140">
        <f>O199*H199</f>
        <v>0</v>
      </c>
      <c r="Q199" s="140">
        <v>0</v>
      </c>
      <c r="R199" s="140">
        <f>Q199*H199</f>
        <v>0</v>
      </c>
      <c r="S199" s="140">
        <v>0</v>
      </c>
      <c r="T199" s="140">
        <f>S199*H199</f>
        <v>0</v>
      </c>
      <c r="U199" s="141" t="s">
        <v>19</v>
      </c>
      <c r="AR199" s="142" t="s">
        <v>179</v>
      </c>
      <c r="AT199" s="142" t="s">
        <v>174</v>
      </c>
      <c r="AU199" s="142" t="s">
        <v>82</v>
      </c>
      <c r="AY199" s="18" t="s">
        <v>172</v>
      </c>
      <c r="BE199" s="143">
        <f>IF(N199="základní",J199,0)</f>
        <v>0</v>
      </c>
      <c r="BF199" s="143">
        <f>IF(N199="snížená",J199,0)</f>
        <v>0</v>
      </c>
      <c r="BG199" s="143">
        <f>IF(N199="zákl. přenesená",J199,0)</f>
        <v>0</v>
      </c>
      <c r="BH199" s="143">
        <f>IF(N199="sníž. přenesená",J199,0)</f>
        <v>0</v>
      </c>
      <c r="BI199" s="143">
        <f>IF(N199="nulová",J199,0)</f>
        <v>0</v>
      </c>
      <c r="BJ199" s="18" t="s">
        <v>82</v>
      </c>
      <c r="BK199" s="143">
        <f>ROUND(I199*H199,2)</f>
        <v>0</v>
      </c>
      <c r="BL199" s="18" t="s">
        <v>179</v>
      </c>
      <c r="BM199" s="142" t="s">
        <v>1423</v>
      </c>
    </row>
    <row r="200" spans="2:65" s="1" customFormat="1" ht="37.9" customHeight="1">
      <c r="B200" s="33"/>
      <c r="C200" s="131" t="s">
        <v>1430</v>
      </c>
      <c r="D200" s="131" t="s">
        <v>174</v>
      </c>
      <c r="E200" s="132" t="s">
        <v>3346</v>
      </c>
      <c r="F200" s="133" t="s">
        <v>3347</v>
      </c>
      <c r="G200" s="134" t="s">
        <v>2962</v>
      </c>
      <c r="H200" s="135">
        <v>1</v>
      </c>
      <c r="I200" s="136"/>
      <c r="J200" s="137">
        <f>ROUND(I200*H200,2)</f>
        <v>0</v>
      </c>
      <c r="K200" s="133" t="s">
        <v>19</v>
      </c>
      <c r="L200" s="33"/>
      <c r="M200" s="138" t="s">
        <v>19</v>
      </c>
      <c r="N200" s="139" t="s">
        <v>46</v>
      </c>
      <c r="P200" s="140">
        <f>O200*H200</f>
        <v>0</v>
      </c>
      <c r="Q200" s="140">
        <v>0</v>
      </c>
      <c r="R200" s="140">
        <f>Q200*H200</f>
        <v>0</v>
      </c>
      <c r="S200" s="140">
        <v>0</v>
      </c>
      <c r="T200" s="140">
        <f>S200*H200</f>
        <v>0</v>
      </c>
      <c r="U200" s="141" t="s">
        <v>19</v>
      </c>
      <c r="AR200" s="142" t="s">
        <v>179</v>
      </c>
      <c r="AT200" s="142" t="s">
        <v>174</v>
      </c>
      <c r="AU200" s="142" t="s">
        <v>82</v>
      </c>
      <c r="AY200" s="18" t="s">
        <v>172</v>
      </c>
      <c r="BE200" s="143">
        <f>IF(N200="základní",J200,0)</f>
        <v>0</v>
      </c>
      <c r="BF200" s="143">
        <f>IF(N200="snížená",J200,0)</f>
        <v>0</v>
      </c>
      <c r="BG200" s="143">
        <f>IF(N200="zákl. přenesená",J200,0)</f>
        <v>0</v>
      </c>
      <c r="BH200" s="143">
        <f>IF(N200="sníž. přenesená",J200,0)</f>
        <v>0</v>
      </c>
      <c r="BI200" s="143">
        <f>IF(N200="nulová",J200,0)</f>
        <v>0</v>
      </c>
      <c r="BJ200" s="18" t="s">
        <v>82</v>
      </c>
      <c r="BK200" s="143">
        <f>ROUND(I200*H200,2)</f>
        <v>0</v>
      </c>
      <c r="BL200" s="18" t="s">
        <v>179</v>
      </c>
      <c r="BM200" s="142" t="s">
        <v>1431</v>
      </c>
    </row>
    <row r="201" spans="2:65" s="1" customFormat="1" ht="37.9" customHeight="1">
      <c r="B201" s="33"/>
      <c r="C201" s="131" t="s">
        <v>565</v>
      </c>
      <c r="D201" s="131" t="s">
        <v>174</v>
      </c>
      <c r="E201" s="132" t="s">
        <v>3348</v>
      </c>
      <c r="F201" s="133" t="s">
        <v>3349</v>
      </c>
      <c r="G201" s="134" t="s">
        <v>2962</v>
      </c>
      <c r="H201" s="135">
        <v>1</v>
      </c>
      <c r="I201" s="136"/>
      <c r="J201" s="137">
        <f>ROUND(I201*H201,2)</f>
        <v>0</v>
      </c>
      <c r="K201" s="133" t="s">
        <v>19</v>
      </c>
      <c r="L201" s="33"/>
      <c r="M201" s="138" t="s">
        <v>19</v>
      </c>
      <c r="N201" s="139" t="s">
        <v>46</v>
      </c>
      <c r="P201" s="140">
        <f>O201*H201</f>
        <v>0</v>
      </c>
      <c r="Q201" s="140">
        <v>0</v>
      </c>
      <c r="R201" s="140">
        <f>Q201*H201</f>
        <v>0</v>
      </c>
      <c r="S201" s="140">
        <v>0</v>
      </c>
      <c r="T201" s="140">
        <f>S201*H201</f>
        <v>0</v>
      </c>
      <c r="U201" s="141" t="s">
        <v>19</v>
      </c>
      <c r="AR201" s="142" t="s">
        <v>179</v>
      </c>
      <c r="AT201" s="142" t="s">
        <v>174</v>
      </c>
      <c r="AU201" s="142" t="s">
        <v>82</v>
      </c>
      <c r="AY201" s="18" t="s">
        <v>172</v>
      </c>
      <c r="BE201" s="143">
        <f>IF(N201="základní",J201,0)</f>
        <v>0</v>
      </c>
      <c r="BF201" s="143">
        <f>IF(N201="snížená",J201,0)</f>
        <v>0</v>
      </c>
      <c r="BG201" s="143">
        <f>IF(N201="zákl. přenesená",J201,0)</f>
        <v>0</v>
      </c>
      <c r="BH201" s="143">
        <f>IF(N201="sníž. přenesená",J201,0)</f>
        <v>0</v>
      </c>
      <c r="BI201" s="143">
        <f>IF(N201="nulová",J201,0)</f>
        <v>0</v>
      </c>
      <c r="BJ201" s="18" t="s">
        <v>82</v>
      </c>
      <c r="BK201" s="143">
        <f>ROUND(I201*H201,2)</f>
        <v>0</v>
      </c>
      <c r="BL201" s="18" t="s">
        <v>179</v>
      </c>
      <c r="BM201" s="142" t="s">
        <v>1453</v>
      </c>
    </row>
    <row r="202" spans="2:65" s="1" customFormat="1" ht="16.5" customHeight="1">
      <c r="B202" s="33"/>
      <c r="C202" s="131" t="s">
        <v>1461</v>
      </c>
      <c r="D202" s="131" t="s">
        <v>174</v>
      </c>
      <c r="E202" s="132" t="s">
        <v>3350</v>
      </c>
      <c r="F202" s="133" t="s">
        <v>3351</v>
      </c>
      <c r="G202" s="134" t="s">
        <v>2962</v>
      </c>
      <c r="H202" s="135">
        <v>1</v>
      </c>
      <c r="I202" s="136"/>
      <c r="J202" s="137">
        <f>ROUND(I202*H202,2)</f>
        <v>0</v>
      </c>
      <c r="K202" s="133" t="s">
        <v>19</v>
      </c>
      <c r="L202" s="33"/>
      <c r="M202" s="138" t="s">
        <v>19</v>
      </c>
      <c r="N202" s="139" t="s">
        <v>46</v>
      </c>
      <c r="P202" s="140">
        <f>O202*H202</f>
        <v>0</v>
      </c>
      <c r="Q202" s="140">
        <v>0</v>
      </c>
      <c r="R202" s="140">
        <f>Q202*H202</f>
        <v>0</v>
      </c>
      <c r="S202" s="140">
        <v>0</v>
      </c>
      <c r="T202" s="140">
        <f>S202*H202</f>
        <v>0</v>
      </c>
      <c r="U202" s="141" t="s">
        <v>19</v>
      </c>
      <c r="AR202" s="142" t="s">
        <v>179</v>
      </c>
      <c r="AT202" s="142" t="s">
        <v>174</v>
      </c>
      <c r="AU202" s="142" t="s">
        <v>82</v>
      </c>
      <c r="AY202" s="18" t="s">
        <v>172</v>
      </c>
      <c r="BE202" s="143">
        <f>IF(N202="základní",J202,0)</f>
        <v>0</v>
      </c>
      <c r="BF202" s="143">
        <f>IF(N202="snížená",J202,0)</f>
        <v>0</v>
      </c>
      <c r="BG202" s="143">
        <f>IF(N202="zákl. přenesená",J202,0)</f>
        <v>0</v>
      </c>
      <c r="BH202" s="143">
        <f>IF(N202="sníž. přenesená",J202,0)</f>
        <v>0</v>
      </c>
      <c r="BI202" s="143">
        <f>IF(N202="nulová",J202,0)</f>
        <v>0</v>
      </c>
      <c r="BJ202" s="18" t="s">
        <v>82</v>
      </c>
      <c r="BK202" s="143">
        <f>ROUND(I202*H202,2)</f>
        <v>0</v>
      </c>
      <c r="BL202" s="18" t="s">
        <v>179</v>
      </c>
      <c r="BM202" s="142" t="s">
        <v>1464</v>
      </c>
    </row>
    <row r="203" spans="2:65" s="1" customFormat="1" ht="16.5" customHeight="1">
      <c r="B203" s="33"/>
      <c r="C203" s="131" t="s">
        <v>569</v>
      </c>
      <c r="D203" s="131" t="s">
        <v>174</v>
      </c>
      <c r="E203" s="132" t="s">
        <v>3352</v>
      </c>
      <c r="F203" s="133" t="s">
        <v>3353</v>
      </c>
      <c r="G203" s="134" t="s">
        <v>2962</v>
      </c>
      <c r="H203" s="135">
        <v>1</v>
      </c>
      <c r="I203" s="136"/>
      <c r="J203" s="137">
        <f>ROUND(I203*H203,2)</f>
        <v>0</v>
      </c>
      <c r="K203" s="133" t="s">
        <v>19</v>
      </c>
      <c r="L203" s="33"/>
      <c r="M203" s="138" t="s">
        <v>19</v>
      </c>
      <c r="N203" s="139" t="s">
        <v>46</v>
      </c>
      <c r="P203" s="140">
        <f>O203*H203</f>
        <v>0</v>
      </c>
      <c r="Q203" s="140">
        <v>0</v>
      </c>
      <c r="R203" s="140">
        <f>Q203*H203</f>
        <v>0</v>
      </c>
      <c r="S203" s="140">
        <v>0</v>
      </c>
      <c r="T203" s="140">
        <f>S203*H203</f>
        <v>0</v>
      </c>
      <c r="U203" s="141" t="s">
        <v>19</v>
      </c>
      <c r="AR203" s="142" t="s">
        <v>179</v>
      </c>
      <c r="AT203" s="142" t="s">
        <v>174</v>
      </c>
      <c r="AU203" s="142" t="s">
        <v>82</v>
      </c>
      <c r="AY203" s="18" t="s">
        <v>172</v>
      </c>
      <c r="BE203" s="143">
        <f>IF(N203="základní",J203,0)</f>
        <v>0</v>
      </c>
      <c r="BF203" s="143">
        <f>IF(N203="snížená",J203,0)</f>
        <v>0</v>
      </c>
      <c r="BG203" s="143">
        <f>IF(N203="zákl. přenesená",J203,0)</f>
        <v>0</v>
      </c>
      <c r="BH203" s="143">
        <f>IF(N203="sníž. přenesená",J203,0)</f>
        <v>0</v>
      </c>
      <c r="BI203" s="143">
        <f>IF(N203="nulová",J203,0)</f>
        <v>0</v>
      </c>
      <c r="BJ203" s="18" t="s">
        <v>82</v>
      </c>
      <c r="BK203" s="143">
        <f>ROUND(I203*H203,2)</f>
        <v>0</v>
      </c>
      <c r="BL203" s="18" t="s">
        <v>179</v>
      </c>
      <c r="BM203" s="142" t="s">
        <v>1470</v>
      </c>
    </row>
    <row r="204" spans="2:65" s="1" customFormat="1" ht="21.75" customHeight="1">
      <c r="B204" s="33"/>
      <c r="C204" s="131" t="s">
        <v>1473</v>
      </c>
      <c r="D204" s="131" t="s">
        <v>174</v>
      </c>
      <c r="E204" s="132" t="s">
        <v>3354</v>
      </c>
      <c r="F204" s="133" t="s">
        <v>3355</v>
      </c>
      <c r="G204" s="134" t="s">
        <v>2962</v>
      </c>
      <c r="H204" s="135">
        <v>1</v>
      </c>
      <c r="I204" s="136"/>
      <c r="J204" s="137">
        <f>ROUND(I204*H204,2)</f>
        <v>0</v>
      </c>
      <c r="K204" s="133" t="s">
        <v>19</v>
      </c>
      <c r="L204" s="33"/>
      <c r="M204" s="138" t="s">
        <v>19</v>
      </c>
      <c r="N204" s="139" t="s">
        <v>46</v>
      </c>
      <c r="P204" s="140">
        <f>O204*H204</f>
        <v>0</v>
      </c>
      <c r="Q204" s="140">
        <v>0</v>
      </c>
      <c r="R204" s="140">
        <f>Q204*H204</f>
        <v>0</v>
      </c>
      <c r="S204" s="140">
        <v>0</v>
      </c>
      <c r="T204" s="140">
        <f>S204*H204</f>
        <v>0</v>
      </c>
      <c r="U204" s="141" t="s">
        <v>19</v>
      </c>
      <c r="AR204" s="142" t="s">
        <v>179</v>
      </c>
      <c r="AT204" s="142" t="s">
        <v>174</v>
      </c>
      <c r="AU204" s="142" t="s">
        <v>82</v>
      </c>
      <c r="AY204" s="18" t="s">
        <v>172</v>
      </c>
      <c r="BE204" s="143">
        <f>IF(N204="základní",J204,0)</f>
        <v>0</v>
      </c>
      <c r="BF204" s="143">
        <f>IF(N204="snížená",J204,0)</f>
        <v>0</v>
      </c>
      <c r="BG204" s="143">
        <f>IF(N204="zákl. přenesená",J204,0)</f>
        <v>0</v>
      </c>
      <c r="BH204" s="143">
        <f>IF(N204="sníž. přenesená",J204,0)</f>
        <v>0</v>
      </c>
      <c r="BI204" s="143">
        <f>IF(N204="nulová",J204,0)</f>
        <v>0</v>
      </c>
      <c r="BJ204" s="18" t="s">
        <v>82</v>
      </c>
      <c r="BK204" s="143">
        <f>ROUND(I204*H204,2)</f>
        <v>0</v>
      </c>
      <c r="BL204" s="18" t="s">
        <v>179</v>
      </c>
      <c r="BM204" s="142" t="s">
        <v>1476</v>
      </c>
    </row>
    <row r="205" spans="2:65" s="1" customFormat="1" ht="21.75" customHeight="1">
      <c r="B205" s="33"/>
      <c r="C205" s="131" t="s">
        <v>574</v>
      </c>
      <c r="D205" s="131" t="s">
        <v>174</v>
      </c>
      <c r="E205" s="132" t="s">
        <v>3356</v>
      </c>
      <c r="F205" s="133" t="s">
        <v>3357</v>
      </c>
      <c r="G205" s="134" t="s">
        <v>2962</v>
      </c>
      <c r="H205" s="135">
        <v>1</v>
      </c>
      <c r="I205" s="136"/>
      <c r="J205" s="137">
        <f>ROUND(I205*H205,2)</f>
        <v>0</v>
      </c>
      <c r="K205" s="133" t="s">
        <v>19</v>
      </c>
      <c r="L205" s="33"/>
      <c r="M205" s="138" t="s">
        <v>19</v>
      </c>
      <c r="N205" s="139" t="s">
        <v>46</v>
      </c>
      <c r="P205" s="140">
        <f>O205*H205</f>
        <v>0</v>
      </c>
      <c r="Q205" s="140">
        <v>0</v>
      </c>
      <c r="R205" s="140">
        <f>Q205*H205</f>
        <v>0</v>
      </c>
      <c r="S205" s="140">
        <v>0</v>
      </c>
      <c r="T205" s="140">
        <f>S205*H205</f>
        <v>0</v>
      </c>
      <c r="U205" s="141" t="s">
        <v>19</v>
      </c>
      <c r="AR205" s="142" t="s">
        <v>179</v>
      </c>
      <c r="AT205" s="142" t="s">
        <v>174</v>
      </c>
      <c r="AU205" s="142" t="s">
        <v>82</v>
      </c>
      <c r="AY205" s="18" t="s">
        <v>172</v>
      </c>
      <c r="BE205" s="143">
        <f>IF(N205="základní",J205,0)</f>
        <v>0</v>
      </c>
      <c r="BF205" s="143">
        <f>IF(N205="snížená",J205,0)</f>
        <v>0</v>
      </c>
      <c r="BG205" s="143">
        <f>IF(N205="zákl. přenesená",J205,0)</f>
        <v>0</v>
      </c>
      <c r="BH205" s="143">
        <f>IF(N205="sníž. přenesená",J205,0)</f>
        <v>0</v>
      </c>
      <c r="BI205" s="143">
        <f>IF(N205="nulová",J205,0)</f>
        <v>0</v>
      </c>
      <c r="BJ205" s="18" t="s">
        <v>82</v>
      </c>
      <c r="BK205" s="143">
        <f>ROUND(I205*H205,2)</f>
        <v>0</v>
      </c>
      <c r="BL205" s="18" t="s">
        <v>179</v>
      </c>
      <c r="BM205" s="142" t="s">
        <v>1481</v>
      </c>
    </row>
    <row r="206" spans="2:65" s="1" customFormat="1" ht="21.75" customHeight="1">
      <c r="B206" s="33"/>
      <c r="C206" s="131" t="s">
        <v>1489</v>
      </c>
      <c r="D206" s="131" t="s">
        <v>174</v>
      </c>
      <c r="E206" s="132" t="s">
        <v>3358</v>
      </c>
      <c r="F206" s="133" t="s">
        <v>3357</v>
      </c>
      <c r="G206" s="134" t="s">
        <v>2962</v>
      </c>
      <c r="H206" s="135">
        <v>1</v>
      </c>
      <c r="I206" s="136"/>
      <c r="J206" s="137">
        <f>ROUND(I206*H206,2)</f>
        <v>0</v>
      </c>
      <c r="K206" s="133" t="s">
        <v>19</v>
      </c>
      <c r="L206" s="33"/>
      <c r="M206" s="138" t="s">
        <v>19</v>
      </c>
      <c r="N206" s="139" t="s">
        <v>46</v>
      </c>
      <c r="P206" s="140">
        <f>O206*H206</f>
        <v>0</v>
      </c>
      <c r="Q206" s="140">
        <v>0</v>
      </c>
      <c r="R206" s="140">
        <f>Q206*H206</f>
        <v>0</v>
      </c>
      <c r="S206" s="140">
        <v>0</v>
      </c>
      <c r="T206" s="140">
        <f>S206*H206</f>
        <v>0</v>
      </c>
      <c r="U206" s="141" t="s">
        <v>19</v>
      </c>
      <c r="AR206" s="142" t="s">
        <v>179</v>
      </c>
      <c r="AT206" s="142" t="s">
        <v>174</v>
      </c>
      <c r="AU206" s="142" t="s">
        <v>82</v>
      </c>
      <c r="AY206" s="18" t="s">
        <v>172</v>
      </c>
      <c r="BE206" s="143">
        <f>IF(N206="základní",J206,0)</f>
        <v>0</v>
      </c>
      <c r="BF206" s="143">
        <f>IF(N206="snížená",J206,0)</f>
        <v>0</v>
      </c>
      <c r="BG206" s="143">
        <f>IF(N206="zákl. přenesená",J206,0)</f>
        <v>0</v>
      </c>
      <c r="BH206" s="143">
        <f>IF(N206="sníž. přenesená",J206,0)</f>
        <v>0</v>
      </c>
      <c r="BI206" s="143">
        <f>IF(N206="nulová",J206,0)</f>
        <v>0</v>
      </c>
      <c r="BJ206" s="18" t="s">
        <v>82</v>
      </c>
      <c r="BK206" s="143">
        <f>ROUND(I206*H206,2)</f>
        <v>0</v>
      </c>
      <c r="BL206" s="18" t="s">
        <v>179</v>
      </c>
      <c r="BM206" s="142" t="s">
        <v>1492</v>
      </c>
    </row>
    <row r="207" spans="2:65" s="1" customFormat="1" ht="37.9" customHeight="1">
      <c r="B207" s="33"/>
      <c r="C207" s="131" t="s">
        <v>578</v>
      </c>
      <c r="D207" s="131" t="s">
        <v>174</v>
      </c>
      <c r="E207" s="132" t="s">
        <v>3359</v>
      </c>
      <c r="F207" s="133" t="s">
        <v>3360</v>
      </c>
      <c r="G207" s="134" t="s">
        <v>2962</v>
      </c>
      <c r="H207" s="135">
        <v>1</v>
      </c>
      <c r="I207" s="136"/>
      <c r="J207" s="137">
        <f>ROUND(I207*H207,2)</f>
        <v>0</v>
      </c>
      <c r="K207" s="133" t="s">
        <v>19</v>
      </c>
      <c r="L207" s="33"/>
      <c r="M207" s="138" t="s">
        <v>19</v>
      </c>
      <c r="N207" s="139" t="s">
        <v>46</v>
      </c>
      <c r="P207" s="140">
        <f>O207*H207</f>
        <v>0</v>
      </c>
      <c r="Q207" s="140">
        <v>0</v>
      </c>
      <c r="R207" s="140">
        <f>Q207*H207</f>
        <v>0</v>
      </c>
      <c r="S207" s="140">
        <v>0</v>
      </c>
      <c r="T207" s="140">
        <f>S207*H207</f>
        <v>0</v>
      </c>
      <c r="U207" s="141" t="s">
        <v>19</v>
      </c>
      <c r="AR207" s="142" t="s">
        <v>179</v>
      </c>
      <c r="AT207" s="142" t="s">
        <v>174</v>
      </c>
      <c r="AU207" s="142" t="s">
        <v>82</v>
      </c>
      <c r="AY207" s="18" t="s">
        <v>172</v>
      </c>
      <c r="BE207" s="143">
        <f>IF(N207="základní",J207,0)</f>
        <v>0</v>
      </c>
      <c r="BF207" s="143">
        <f>IF(N207="snížená",J207,0)</f>
        <v>0</v>
      </c>
      <c r="BG207" s="143">
        <f>IF(N207="zákl. přenesená",J207,0)</f>
        <v>0</v>
      </c>
      <c r="BH207" s="143">
        <f>IF(N207="sníž. přenesená",J207,0)</f>
        <v>0</v>
      </c>
      <c r="BI207" s="143">
        <f>IF(N207="nulová",J207,0)</f>
        <v>0</v>
      </c>
      <c r="BJ207" s="18" t="s">
        <v>82</v>
      </c>
      <c r="BK207" s="143">
        <f>ROUND(I207*H207,2)</f>
        <v>0</v>
      </c>
      <c r="BL207" s="18" t="s">
        <v>179</v>
      </c>
      <c r="BM207" s="142" t="s">
        <v>1500</v>
      </c>
    </row>
    <row r="208" spans="2:65" s="1" customFormat="1" ht="37.9" customHeight="1">
      <c r="B208" s="33"/>
      <c r="C208" s="131" t="s">
        <v>1503</v>
      </c>
      <c r="D208" s="131" t="s">
        <v>174</v>
      </c>
      <c r="E208" s="132" t="s">
        <v>3361</v>
      </c>
      <c r="F208" s="133" t="s">
        <v>3362</v>
      </c>
      <c r="G208" s="134" t="s">
        <v>2962</v>
      </c>
      <c r="H208" s="135">
        <v>1</v>
      </c>
      <c r="I208" s="136"/>
      <c r="J208" s="137">
        <f>ROUND(I208*H208,2)</f>
        <v>0</v>
      </c>
      <c r="K208" s="133" t="s">
        <v>19</v>
      </c>
      <c r="L208" s="33"/>
      <c r="M208" s="138" t="s">
        <v>19</v>
      </c>
      <c r="N208" s="139" t="s">
        <v>46</v>
      </c>
      <c r="P208" s="140">
        <f>O208*H208</f>
        <v>0</v>
      </c>
      <c r="Q208" s="140">
        <v>0</v>
      </c>
      <c r="R208" s="140">
        <f>Q208*H208</f>
        <v>0</v>
      </c>
      <c r="S208" s="140">
        <v>0</v>
      </c>
      <c r="T208" s="140">
        <f>S208*H208</f>
        <v>0</v>
      </c>
      <c r="U208" s="141" t="s">
        <v>19</v>
      </c>
      <c r="AR208" s="142" t="s">
        <v>179</v>
      </c>
      <c r="AT208" s="142" t="s">
        <v>174</v>
      </c>
      <c r="AU208" s="142" t="s">
        <v>82</v>
      </c>
      <c r="AY208" s="18" t="s">
        <v>172</v>
      </c>
      <c r="BE208" s="143">
        <f>IF(N208="základní",J208,0)</f>
        <v>0</v>
      </c>
      <c r="BF208" s="143">
        <f>IF(N208="snížená",J208,0)</f>
        <v>0</v>
      </c>
      <c r="BG208" s="143">
        <f>IF(N208="zákl. přenesená",J208,0)</f>
        <v>0</v>
      </c>
      <c r="BH208" s="143">
        <f>IF(N208="sníž. přenesená",J208,0)</f>
        <v>0</v>
      </c>
      <c r="BI208" s="143">
        <f>IF(N208="nulová",J208,0)</f>
        <v>0</v>
      </c>
      <c r="BJ208" s="18" t="s">
        <v>82</v>
      </c>
      <c r="BK208" s="143">
        <f>ROUND(I208*H208,2)</f>
        <v>0</v>
      </c>
      <c r="BL208" s="18" t="s">
        <v>179</v>
      </c>
      <c r="BM208" s="142" t="s">
        <v>1506</v>
      </c>
    </row>
    <row r="209" spans="2:65" s="1" customFormat="1" ht="33" customHeight="1">
      <c r="B209" s="33"/>
      <c r="C209" s="131" t="s">
        <v>583</v>
      </c>
      <c r="D209" s="131" t="s">
        <v>174</v>
      </c>
      <c r="E209" s="132" t="s">
        <v>3363</v>
      </c>
      <c r="F209" s="133" t="s">
        <v>3364</v>
      </c>
      <c r="G209" s="134" t="s">
        <v>2962</v>
      </c>
      <c r="H209" s="135">
        <v>1</v>
      </c>
      <c r="I209" s="136"/>
      <c r="J209" s="137">
        <f>ROUND(I209*H209,2)</f>
        <v>0</v>
      </c>
      <c r="K209" s="133" t="s">
        <v>19</v>
      </c>
      <c r="L209" s="33"/>
      <c r="M209" s="138" t="s">
        <v>19</v>
      </c>
      <c r="N209" s="139" t="s">
        <v>46</v>
      </c>
      <c r="P209" s="140">
        <f>O209*H209</f>
        <v>0</v>
      </c>
      <c r="Q209" s="140">
        <v>0</v>
      </c>
      <c r="R209" s="140">
        <f>Q209*H209</f>
        <v>0</v>
      </c>
      <c r="S209" s="140">
        <v>0</v>
      </c>
      <c r="T209" s="140">
        <f>S209*H209</f>
        <v>0</v>
      </c>
      <c r="U209" s="141" t="s">
        <v>19</v>
      </c>
      <c r="AR209" s="142" t="s">
        <v>179</v>
      </c>
      <c r="AT209" s="142" t="s">
        <v>174</v>
      </c>
      <c r="AU209" s="142" t="s">
        <v>82</v>
      </c>
      <c r="AY209" s="18" t="s">
        <v>172</v>
      </c>
      <c r="BE209" s="143">
        <f>IF(N209="základní",J209,0)</f>
        <v>0</v>
      </c>
      <c r="BF209" s="143">
        <f>IF(N209="snížená",J209,0)</f>
        <v>0</v>
      </c>
      <c r="BG209" s="143">
        <f>IF(N209="zákl. přenesená",J209,0)</f>
        <v>0</v>
      </c>
      <c r="BH209" s="143">
        <f>IF(N209="sníž. přenesená",J209,0)</f>
        <v>0</v>
      </c>
      <c r="BI209" s="143">
        <f>IF(N209="nulová",J209,0)</f>
        <v>0</v>
      </c>
      <c r="BJ209" s="18" t="s">
        <v>82</v>
      </c>
      <c r="BK209" s="143">
        <f>ROUND(I209*H209,2)</f>
        <v>0</v>
      </c>
      <c r="BL209" s="18" t="s">
        <v>179</v>
      </c>
      <c r="BM209" s="142" t="s">
        <v>1513</v>
      </c>
    </row>
    <row r="210" spans="2:65" s="1" customFormat="1" ht="37.9" customHeight="1">
      <c r="B210" s="33"/>
      <c r="C210" s="131" t="s">
        <v>1517</v>
      </c>
      <c r="D210" s="131" t="s">
        <v>174</v>
      </c>
      <c r="E210" s="132" t="s">
        <v>3365</v>
      </c>
      <c r="F210" s="133" t="s">
        <v>3366</v>
      </c>
      <c r="G210" s="134" t="s">
        <v>2962</v>
      </c>
      <c r="H210" s="135">
        <v>1</v>
      </c>
      <c r="I210" s="136"/>
      <c r="J210" s="137">
        <f>ROUND(I210*H210,2)</f>
        <v>0</v>
      </c>
      <c r="K210" s="133" t="s">
        <v>19</v>
      </c>
      <c r="L210" s="33"/>
      <c r="M210" s="138" t="s">
        <v>19</v>
      </c>
      <c r="N210" s="139" t="s">
        <v>46</v>
      </c>
      <c r="P210" s="140">
        <f>O210*H210</f>
        <v>0</v>
      </c>
      <c r="Q210" s="140">
        <v>0</v>
      </c>
      <c r="R210" s="140">
        <f>Q210*H210</f>
        <v>0</v>
      </c>
      <c r="S210" s="140">
        <v>0</v>
      </c>
      <c r="T210" s="140">
        <f>S210*H210</f>
        <v>0</v>
      </c>
      <c r="U210" s="141" t="s">
        <v>19</v>
      </c>
      <c r="AR210" s="142" t="s">
        <v>179</v>
      </c>
      <c r="AT210" s="142" t="s">
        <v>174</v>
      </c>
      <c r="AU210" s="142" t="s">
        <v>82</v>
      </c>
      <c r="AY210" s="18" t="s">
        <v>172</v>
      </c>
      <c r="BE210" s="143">
        <f>IF(N210="základní",J210,0)</f>
        <v>0</v>
      </c>
      <c r="BF210" s="143">
        <f>IF(N210="snížená",J210,0)</f>
        <v>0</v>
      </c>
      <c r="BG210" s="143">
        <f>IF(N210="zákl. přenesená",J210,0)</f>
        <v>0</v>
      </c>
      <c r="BH210" s="143">
        <f>IF(N210="sníž. přenesená",J210,0)</f>
        <v>0</v>
      </c>
      <c r="BI210" s="143">
        <f>IF(N210="nulová",J210,0)</f>
        <v>0</v>
      </c>
      <c r="BJ210" s="18" t="s">
        <v>82</v>
      </c>
      <c r="BK210" s="143">
        <f>ROUND(I210*H210,2)</f>
        <v>0</v>
      </c>
      <c r="BL210" s="18" t="s">
        <v>179</v>
      </c>
      <c r="BM210" s="142" t="s">
        <v>1520</v>
      </c>
    </row>
    <row r="211" spans="2:65" s="1" customFormat="1" ht="37.9" customHeight="1">
      <c r="B211" s="33"/>
      <c r="C211" s="131" t="s">
        <v>587</v>
      </c>
      <c r="D211" s="131" t="s">
        <v>174</v>
      </c>
      <c r="E211" s="132" t="s">
        <v>3367</v>
      </c>
      <c r="F211" s="133" t="s">
        <v>3366</v>
      </c>
      <c r="G211" s="134" t="s">
        <v>2962</v>
      </c>
      <c r="H211" s="135">
        <v>1</v>
      </c>
      <c r="I211" s="136"/>
      <c r="J211" s="137">
        <f>ROUND(I211*H211,2)</f>
        <v>0</v>
      </c>
      <c r="K211" s="133" t="s">
        <v>19</v>
      </c>
      <c r="L211" s="33"/>
      <c r="M211" s="138" t="s">
        <v>19</v>
      </c>
      <c r="N211" s="139" t="s">
        <v>46</v>
      </c>
      <c r="P211" s="140">
        <f>O211*H211</f>
        <v>0</v>
      </c>
      <c r="Q211" s="140">
        <v>0</v>
      </c>
      <c r="R211" s="140">
        <f>Q211*H211</f>
        <v>0</v>
      </c>
      <c r="S211" s="140">
        <v>0</v>
      </c>
      <c r="T211" s="140">
        <f>S211*H211</f>
        <v>0</v>
      </c>
      <c r="U211" s="141" t="s">
        <v>19</v>
      </c>
      <c r="AR211" s="142" t="s">
        <v>179</v>
      </c>
      <c r="AT211" s="142" t="s">
        <v>174</v>
      </c>
      <c r="AU211" s="142" t="s">
        <v>82</v>
      </c>
      <c r="AY211" s="18" t="s">
        <v>172</v>
      </c>
      <c r="BE211" s="143">
        <f>IF(N211="základní",J211,0)</f>
        <v>0</v>
      </c>
      <c r="BF211" s="143">
        <f>IF(N211="snížená",J211,0)</f>
        <v>0</v>
      </c>
      <c r="BG211" s="143">
        <f>IF(N211="zákl. přenesená",J211,0)</f>
        <v>0</v>
      </c>
      <c r="BH211" s="143">
        <f>IF(N211="sníž. přenesená",J211,0)</f>
        <v>0</v>
      </c>
      <c r="BI211" s="143">
        <f>IF(N211="nulová",J211,0)</f>
        <v>0</v>
      </c>
      <c r="BJ211" s="18" t="s">
        <v>82</v>
      </c>
      <c r="BK211" s="143">
        <f>ROUND(I211*H211,2)</f>
        <v>0</v>
      </c>
      <c r="BL211" s="18" t="s">
        <v>179</v>
      </c>
      <c r="BM211" s="142" t="s">
        <v>1524</v>
      </c>
    </row>
    <row r="212" spans="2:65" s="1" customFormat="1" ht="37.9" customHeight="1">
      <c r="B212" s="33"/>
      <c r="C212" s="131" t="s">
        <v>1526</v>
      </c>
      <c r="D212" s="131" t="s">
        <v>174</v>
      </c>
      <c r="E212" s="132" t="s">
        <v>3368</v>
      </c>
      <c r="F212" s="133" t="s">
        <v>3366</v>
      </c>
      <c r="G212" s="134" t="s">
        <v>2962</v>
      </c>
      <c r="H212" s="135">
        <v>1</v>
      </c>
      <c r="I212" s="136"/>
      <c r="J212" s="137">
        <f>ROUND(I212*H212,2)</f>
        <v>0</v>
      </c>
      <c r="K212" s="133" t="s">
        <v>19</v>
      </c>
      <c r="L212" s="33"/>
      <c r="M212" s="138" t="s">
        <v>19</v>
      </c>
      <c r="N212" s="139" t="s">
        <v>46</v>
      </c>
      <c r="P212" s="140">
        <f>O212*H212</f>
        <v>0</v>
      </c>
      <c r="Q212" s="140">
        <v>0</v>
      </c>
      <c r="R212" s="140">
        <f>Q212*H212</f>
        <v>0</v>
      </c>
      <c r="S212" s="140">
        <v>0</v>
      </c>
      <c r="T212" s="140">
        <f>S212*H212</f>
        <v>0</v>
      </c>
      <c r="U212" s="141" t="s">
        <v>19</v>
      </c>
      <c r="AR212" s="142" t="s">
        <v>179</v>
      </c>
      <c r="AT212" s="142" t="s">
        <v>174</v>
      </c>
      <c r="AU212" s="142" t="s">
        <v>82</v>
      </c>
      <c r="AY212" s="18" t="s">
        <v>172</v>
      </c>
      <c r="BE212" s="143">
        <f>IF(N212="základní",J212,0)</f>
        <v>0</v>
      </c>
      <c r="BF212" s="143">
        <f>IF(N212="snížená",J212,0)</f>
        <v>0</v>
      </c>
      <c r="BG212" s="143">
        <f>IF(N212="zákl. přenesená",J212,0)</f>
        <v>0</v>
      </c>
      <c r="BH212" s="143">
        <f>IF(N212="sníž. přenesená",J212,0)</f>
        <v>0</v>
      </c>
      <c r="BI212" s="143">
        <f>IF(N212="nulová",J212,0)</f>
        <v>0</v>
      </c>
      <c r="BJ212" s="18" t="s">
        <v>82</v>
      </c>
      <c r="BK212" s="143">
        <f>ROUND(I212*H212,2)</f>
        <v>0</v>
      </c>
      <c r="BL212" s="18" t="s">
        <v>179</v>
      </c>
      <c r="BM212" s="142" t="s">
        <v>1529</v>
      </c>
    </row>
    <row r="213" spans="2:65" s="1" customFormat="1" ht="37.9" customHeight="1">
      <c r="B213" s="33"/>
      <c r="C213" s="131" t="s">
        <v>596</v>
      </c>
      <c r="D213" s="131" t="s">
        <v>174</v>
      </c>
      <c r="E213" s="132" t="s">
        <v>3369</v>
      </c>
      <c r="F213" s="133" t="s">
        <v>3370</v>
      </c>
      <c r="G213" s="134" t="s">
        <v>2962</v>
      </c>
      <c r="H213" s="135">
        <v>1</v>
      </c>
      <c r="I213" s="136"/>
      <c r="J213" s="137">
        <f>ROUND(I213*H213,2)</f>
        <v>0</v>
      </c>
      <c r="K213" s="133" t="s">
        <v>19</v>
      </c>
      <c r="L213" s="33"/>
      <c r="M213" s="138" t="s">
        <v>19</v>
      </c>
      <c r="N213" s="139" t="s">
        <v>46</v>
      </c>
      <c r="P213" s="140">
        <f>O213*H213</f>
        <v>0</v>
      </c>
      <c r="Q213" s="140">
        <v>0</v>
      </c>
      <c r="R213" s="140">
        <f>Q213*H213</f>
        <v>0</v>
      </c>
      <c r="S213" s="140">
        <v>0</v>
      </c>
      <c r="T213" s="140">
        <f>S213*H213</f>
        <v>0</v>
      </c>
      <c r="U213" s="141" t="s">
        <v>19</v>
      </c>
      <c r="AR213" s="142" t="s">
        <v>179</v>
      </c>
      <c r="AT213" s="142" t="s">
        <v>174</v>
      </c>
      <c r="AU213" s="142" t="s">
        <v>82</v>
      </c>
      <c r="AY213" s="18" t="s">
        <v>172</v>
      </c>
      <c r="BE213" s="143">
        <f>IF(N213="základní",J213,0)</f>
        <v>0</v>
      </c>
      <c r="BF213" s="143">
        <f>IF(N213="snížená",J213,0)</f>
        <v>0</v>
      </c>
      <c r="BG213" s="143">
        <f>IF(N213="zákl. přenesená",J213,0)</f>
        <v>0</v>
      </c>
      <c r="BH213" s="143">
        <f>IF(N213="sníž. přenesená",J213,0)</f>
        <v>0</v>
      </c>
      <c r="BI213" s="143">
        <f>IF(N213="nulová",J213,0)</f>
        <v>0</v>
      </c>
      <c r="BJ213" s="18" t="s">
        <v>82</v>
      </c>
      <c r="BK213" s="143">
        <f>ROUND(I213*H213,2)</f>
        <v>0</v>
      </c>
      <c r="BL213" s="18" t="s">
        <v>179</v>
      </c>
      <c r="BM213" s="142" t="s">
        <v>1533</v>
      </c>
    </row>
    <row r="214" spans="2:65" s="1" customFormat="1" ht="24.2" customHeight="1">
      <c r="B214" s="33"/>
      <c r="C214" s="131" t="s">
        <v>1534</v>
      </c>
      <c r="D214" s="131" t="s">
        <v>174</v>
      </c>
      <c r="E214" s="132" t="s">
        <v>3371</v>
      </c>
      <c r="F214" s="133" t="s">
        <v>3372</v>
      </c>
      <c r="G214" s="134" t="s">
        <v>753</v>
      </c>
      <c r="H214" s="135">
        <v>45</v>
      </c>
      <c r="I214" s="136"/>
      <c r="J214" s="137">
        <f>ROUND(I214*H214,2)</f>
        <v>0</v>
      </c>
      <c r="K214" s="133" t="s">
        <v>19</v>
      </c>
      <c r="L214" s="33"/>
      <c r="M214" s="138" t="s">
        <v>19</v>
      </c>
      <c r="N214" s="139" t="s">
        <v>46</v>
      </c>
      <c r="P214" s="140">
        <f>O214*H214</f>
        <v>0</v>
      </c>
      <c r="Q214" s="140">
        <v>0</v>
      </c>
      <c r="R214" s="140">
        <f>Q214*H214</f>
        <v>0</v>
      </c>
      <c r="S214" s="140">
        <v>0</v>
      </c>
      <c r="T214" s="140">
        <f>S214*H214</f>
        <v>0</v>
      </c>
      <c r="U214" s="141" t="s">
        <v>19</v>
      </c>
      <c r="AR214" s="142" t="s">
        <v>179</v>
      </c>
      <c r="AT214" s="142" t="s">
        <v>174</v>
      </c>
      <c r="AU214" s="142" t="s">
        <v>82</v>
      </c>
      <c r="AY214" s="18" t="s">
        <v>172</v>
      </c>
      <c r="BE214" s="143">
        <f>IF(N214="základní",J214,0)</f>
        <v>0</v>
      </c>
      <c r="BF214" s="143">
        <f>IF(N214="snížená",J214,0)</f>
        <v>0</v>
      </c>
      <c r="BG214" s="143">
        <f>IF(N214="zákl. přenesená",J214,0)</f>
        <v>0</v>
      </c>
      <c r="BH214" s="143">
        <f>IF(N214="sníž. přenesená",J214,0)</f>
        <v>0</v>
      </c>
      <c r="BI214" s="143">
        <f>IF(N214="nulová",J214,0)</f>
        <v>0</v>
      </c>
      <c r="BJ214" s="18" t="s">
        <v>82</v>
      </c>
      <c r="BK214" s="143">
        <f>ROUND(I214*H214,2)</f>
        <v>0</v>
      </c>
      <c r="BL214" s="18" t="s">
        <v>179</v>
      </c>
      <c r="BM214" s="142" t="s">
        <v>1537</v>
      </c>
    </row>
    <row r="215" spans="2:65" s="1" customFormat="1" ht="16.5" customHeight="1">
      <c r="B215" s="33"/>
      <c r="C215" s="131" t="s">
        <v>611</v>
      </c>
      <c r="D215" s="131" t="s">
        <v>174</v>
      </c>
      <c r="E215" s="132" t="s">
        <v>3373</v>
      </c>
      <c r="F215" s="133" t="s">
        <v>3374</v>
      </c>
      <c r="G215" s="134" t="s">
        <v>753</v>
      </c>
      <c r="H215" s="135">
        <v>52</v>
      </c>
      <c r="I215" s="136"/>
      <c r="J215" s="137">
        <f>ROUND(I215*H215,2)</f>
        <v>0</v>
      </c>
      <c r="K215" s="133" t="s">
        <v>19</v>
      </c>
      <c r="L215" s="33"/>
      <c r="M215" s="138" t="s">
        <v>19</v>
      </c>
      <c r="N215" s="139" t="s">
        <v>46</v>
      </c>
      <c r="P215" s="140">
        <f>O215*H215</f>
        <v>0</v>
      </c>
      <c r="Q215" s="140">
        <v>0</v>
      </c>
      <c r="R215" s="140">
        <f>Q215*H215</f>
        <v>0</v>
      </c>
      <c r="S215" s="140">
        <v>0</v>
      </c>
      <c r="T215" s="140">
        <f>S215*H215</f>
        <v>0</v>
      </c>
      <c r="U215" s="141" t="s">
        <v>19</v>
      </c>
      <c r="AR215" s="142" t="s">
        <v>179</v>
      </c>
      <c r="AT215" s="142" t="s">
        <v>174</v>
      </c>
      <c r="AU215" s="142" t="s">
        <v>82</v>
      </c>
      <c r="AY215" s="18" t="s">
        <v>172</v>
      </c>
      <c r="BE215" s="143">
        <f>IF(N215="základní",J215,0)</f>
        <v>0</v>
      </c>
      <c r="BF215" s="143">
        <f>IF(N215="snížená",J215,0)</f>
        <v>0</v>
      </c>
      <c r="BG215" s="143">
        <f>IF(N215="zákl. přenesená",J215,0)</f>
        <v>0</v>
      </c>
      <c r="BH215" s="143">
        <f>IF(N215="sníž. přenesená",J215,0)</f>
        <v>0</v>
      </c>
      <c r="BI215" s="143">
        <f>IF(N215="nulová",J215,0)</f>
        <v>0</v>
      </c>
      <c r="BJ215" s="18" t="s">
        <v>82</v>
      </c>
      <c r="BK215" s="143">
        <f>ROUND(I215*H215,2)</f>
        <v>0</v>
      </c>
      <c r="BL215" s="18" t="s">
        <v>179</v>
      </c>
      <c r="BM215" s="142" t="s">
        <v>1539</v>
      </c>
    </row>
    <row r="216" spans="2:65" s="1" customFormat="1">
      <c r="B216" s="33"/>
      <c r="D216" s="149" t="s">
        <v>943</v>
      </c>
      <c r="F216" s="189" t="s">
        <v>3375</v>
      </c>
      <c r="I216" s="146"/>
      <c r="L216" s="33"/>
      <c r="M216" s="147"/>
      <c r="U216" s="54"/>
      <c r="AT216" s="18" t="s">
        <v>943</v>
      </c>
      <c r="AU216" s="18" t="s">
        <v>82</v>
      </c>
    </row>
    <row r="217" spans="2:65" s="1" customFormat="1" ht="16.5" customHeight="1">
      <c r="B217" s="33"/>
      <c r="C217" s="131" t="s">
        <v>1541</v>
      </c>
      <c r="D217" s="131" t="s">
        <v>174</v>
      </c>
      <c r="E217" s="132" t="s">
        <v>3376</v>
      </c>
      <c r="F217" s="133" t="s">
        <v>3377</v>
      </c>
      <c r="G217" s="134" t="s">
        <v>753</v>
      </c>
      <c r="H217" s="135">
        <v>15</v>
      </c>
      <c r="I217" s="136"/>
      <c r="J217" s="137">
        <f>ROUND(I217*H217,2)</f>
        <v>0</v>
      </c>
      <c r="K217" s="133" t="s">
        <v>19</v>
      </c>
      <c r="L217" s="33"/>
      <c r="M217" s="138" t="s">
        <v>19</v>
      </c>
      <c r="N217" s="139" t="s">
        <v>46</v>
      </c>
      <c r="P217" s="140">
        <f>O217*H217</f>
        <v>0</v>
      </c>
      <c r="Q217" s="140">
        <v>0</v>
      </c>
      <c r="R217" s="140">
        <f>Q217*H217</f>
        <v>0</v>
      </c>
      <c r="S217" s="140">
        <v>0</v>
      </c>
      <c r="T217" s="140">
        <f>S217*H217</f>
        <v>0</v>
      </c>
      <c r="U217" s="141" t="s">
        <v>19</v>
      </c>
      <c r="AR217" s="142" t="s">
        <v>179</v>
      </c>
      <c r="AT217" s="142" t="s">
        <v>174</v>
      </c>
      <c r="AU217" s="142" t="s">
        <v>82</v>
      </c>
      <c r="AY217" s="18" t="s">
        <v>172</v>
      </c>
      <c r="BE217" s="143">
        <f>IF(N217="základní",J217,0)</f>
        <v>0</v>
      </c>
      <c r="BF217" s="143">
        <f>IF(N217="snížená",J217,0)</f>
        <v>0</v>
      </c>
      <c r="BG217" s="143">
        <f>IF(N217="zákl. přenesená",J217,0)</f>
        <v>0</v>
      </c>
      <c r="BH217" s="143">
        <f>IF(N217="sníž. přenesená",J217,0)</f>
        <v>0</v>
      </c>
      <c r="BI217" s="143">
        <f>IF(N217="nulová",J217,0)</f>
        <v>0</v>
      </c>
      <c r="BJ217" s="18" t="s">
        <v>82</v>
      </c>
      <c r="BK217" s="143">
        <f>ROUND(I217*H217,2)</f>
        <v>0</v>
      </c>
      <c r="BL217" s="18" t="s">
        <v>179</v>
      </c>
      <c r="BM217" s="142" t="s">
        <v>1542</v>
      </c>
    </row>
    <row r="218" spans="2:65" s="1" customFormat="1" ht="16.5" customHeight="1">
      <c r="B218" s="33"/>
      <c r="C218" s="131" t="s">
        <v>618</v>
      </c>
      <c r="D218" s="131" t="s">
        <v>174</v>
      </c>
      <c r="E218" s="132" t="s">
        <v>3378</v>
      </c>
      <c r="F218" s="133" t="s">
        <v>3379</v>
      </c>
      <c r="G218" s="134" t="s">
        <v>177</v>
      </c>
      <c r="H218" s="135">
        <v>6</v>
      </c>
      <c r="I218" s="136"/>
      <c r="J218" s="137">
        <f>ROUND(I218*H218,2)</f>
        <v>0</v>
      </c>
      <c r="K218" s="133" t="s">
        <v>19</v>
      </c>
      <c r="L218" s="33"/>
      <c r="M218" s="138" t="s">
        <v>19</v>
      </c>
      <c r="N218" s="139" t="s">
        <v>46</v>
      </c>
      <c r="P218" s="140">
        <f>O218*H218</f>
        <v>0</v>
      </c>
      <c r="Q218" s="140">
        <v>0</v>
      </c>
      <c r="R218" s="140">
        <f>Q218*H218</f>
        <v>0</v>
      </c>
      <c r="S218" s="140">
        <v>0</v>
      </c>
      <c r="T218" s="140">
        <f>S218*H218</f>
        <v>0</v>
      </c>
      <c r="U218" s="141" t="s">
        <v>19</v>
      </c>
      <c r="AR218" s="142" t="s">
        <v>179</v>
      </c>
      <c r="AT218" s="142" t="s">
        <v>174</v>
      </c>
      <c r="AU218" s="142" t="s">
        <v>82</v>
      </c>
      <c r="AY218" s="18" t="s">
        <v>172</v>
      </c>
      <c r="BE218" s="143">
        <f>IF(N218="základní",J218,0)</f>
        <v>0</v>
      </c>
      <c r="BF218" s="143">
        <f>IF(N218="snížená",J218,0)</f>
        <v>0</v>
      </c>
      <c r="BG218" s="143">
        <f>IF(N218="zákl. přenesená",J218,0)</f>
        <v>0</v>
      </c>
      <c r="BH218" s="143">
        <f>IF(N218="sníž. přenesená",J218,0)</f>
        <v>0</v>
      </c>
      <c r="BI218" s="143">
        <f>IF(N218="nulová",J218,0)</f>
        <v>0</v>
      </c>
      <c r="BJ218" s="18" t="s">
        <v>82</v>
      </c>
      <c r="BK218" s="143">
        <f>ROUND(I218*H218,2)</f>
        <v>0</v>
      </c>
      <c r="BL218" s="18" t="s">
        <v>179</v>
      </c>
      <c r="BM218" s="142" t="s">
        <v>1546</v>
      </c>
    </row>
    <row r="219" spans="2:65" s="1" customFormat="1" ht="16.5" customHeight="1">
      <c r="B219" s="33"/>
      <c r="C219" s="131" t="s">
        <v>1547</v>
      </c>
      <c r="D219" s="131" t="s">
        <v>174</v>
      </c>
      <c r="E219" s="132" t="s">
        <v>3380</v>
      </c>
      <c r="F219" s="133" t="s">
        <v>3381</v>
      </c>
      <c r="G219" s="134" t="s">
        <v>3382</v>
      </c>
      <c r="H219" s="135">
        <v>80</v>
      </c>
      <c r="I219" s="136"/>
      <c r="J219" s="137">
        <f>ROUND(I219*H219,2)</f>
        <v>0</v>
      </c>
      <c r="K219" s="133" t="s">
        <v>19</v>
      </c>
      <c r="L219" s="33"/>
      <c r="M219" s="138" t="s">
        <v>19</v>
      </c>
      <c r="N219" s="139" t="s">
        <v>46</v>
      </c>
      <c r="P219" s="140">
        <f>O219*H219</f>
        <v>0</v>
      </c>
      <c r="Q219" s="140">
        <v>0</v>
      </c>
      <c r="R219" s="140">
        <f>Q219*H219</f>
        <v>0</v>
      </c>
      <c r="S219" s="140">
        <v>0</v>
      </c>
      <c r="T219" s="140">
        <f>S219*H219</f>
        <v>0</v>
      </c>
      <c r="U219" s="141" t="s">
        <v>19</v>
      </c>
      <c r="AR219" s="142" t="s">
        <v>179</v>
      </c>
      <c r="AT219" s="142" t="s">
        <v>174</v>
      </c>
      <c r="AU219" s="142" t="s">
        <v>82</v>
      </c>
      <c r="AY219" s="18" t="s">
        <v>172</v>
      </c>
      <c r="BE219" s="143">
        <f>IF(N219="základní",J219,0)</f>
        <v>0</v>
      </c>
      <c r="BF219" s="143">
        <f>IF(N219="snížená",J219,0)</f>
        <v>0</v>
      </c>
      <c r="BG219" s="143">
        <f>IF(N219="zákl. přenesená",J219,0)</f>
        <v>0</v>
      </c>
      <c r="BH219" s="143">
        <f>IF(N219="sníž. přenesená",J219,0)</f>
        <v>0</v>
      </c>
      <c r="BI219" s="143">
        <f>IF(N219="nulová",J219,0)</f>
        <v>0</v>
      </c>
      <c r="BJ219" s="18" t="s">
        <v>82</v>
      </c>
      <c r="BK219" s="143">
        <f>ROUND(I219*H219,2)</f>
        <v>0</v>
      </c>
      <c r="BL219" s="18" t="s">
        <v>179</v>
      </c>
      <c r="BM219" s="142" t="s">
        <v>1550</v>
      </c>
    </row>
    <row r="220" spans="2:65" s="1" customFormat="1" ht="16.5" customHeight="1">
      <c r="B220" s="33"/>
      <c r="C220" s="131" t="s">
        <v>622</v>
      </c>
      <c r="D220" s="131" t="s">
        <v>174</v>
      </c>
      <c r="E220" s="132" t="s">
        <v>3383</v>
      </c>
      <c r="F220" s="133" t="s">
        <v>3381</v>
      </c>
      <c r="G220" s="134" t="s">
        <v>3382</v>
      </c>
      <c r="H220" s="135">
        <v>120</v>
      </c>
      <c r="I220" s="136"/>
      <c r="J220" s="137">
        <f>ROUND(I220*H220,2)</f>
        <v>0</v>
      </c>
      <c r="K220" s="133" t="s">
        <v>19</v>
      </c>
      <c r="L220" s="33"/>
      <c r="M220" s="138" t="s">
        <v>19</v>
      </c>
      <c r="N220" s="139" t="s">
        <v>46</v>
      </c>
      <c r="P220" s="140">
        <f>O220*H220</f>
        <v>0</v>
      </c>
      <c r="Q220" s="140">
        <v>0</v>
      </c>
      <c r="R220" s="140">
        <f>Q220*H220</f>
        <v>0</v>
      </c>
      <c r="S220" s="140">
        <v>0</v>
      </c>
      <c r="T220" s="140">
        <f>S220*H220</f>
        <v>0</v>
      </c>
      <c r="U220" s="141" t="s">
        <v>19</v>
      </c>
      <c r="AR220" s="142" t="s">
        <v>179</v>
      </c>
      <c r="AT220" s="142" t="s">
        <v>174</v>
      </c>
      <c r="AU220" s="142" t="s">
        <v>82</v>
      </c>
      <c r="AY220" s="18" t="s">
        <v>172</v>
      </c>
      <c r="BE220" s="143">
        <f>IF(N220="základní",J220,0)</f>
        <v>0</v>
      </c>
      <c r="BF220" s="143">
        <f>IF(N220="snížená",J220,0)</f>
        <v>0</v>
      </c>
      <c r="BG220" s="143">
        <f>IF(N220="zákl. přenesená",J220,0)</f>
        <v>0</v>
      </c>
      <c r="BH220" s="143">
        <f>IF(N220="sníž. přenesená",J220,0)</f>
        <v>0</v>
      </c>
      <c r="BI220" s="143">
        <f>IF(N220="nulová",J220,0)</f>
        <v>0</v>
      </c>
      <c r="BJ220" s="18" t="s">
        <v>82</v>
      </c>
      <c r="BK220" s="143">
        <f>ROUND(I220*H220,2)</f>
        <v>0</v>
      </c>
      <c r="BL220" s="18" t="s">
        <v>179</v>
      </c>
      <c r="BM220" s="142" t="s">
        <v>1553</v>
      </c>
    </row>
    <row r="221" spans="2:65" s="1" customFormat="1" ht="16.5" customHeight="1">
      <c r="B221" s="33"/>
      <c r="C221" s="131" t="s">
        <v>1554</v>
      </c>
      <c r="D221" s="131" t="s">
        <v>174</v>
      </c>
      <c r="E221" s="132" t="s">
        <v>3384</v>
      </c>
      <c r="F221" s="133" t="s">
        <v>3385</v>
      </c>
      <c r="G221" s="134" t="s">
        <v>3382</v>
      </c>
      <c r="H221" s="135">
        <v>40</v>
      </c>
      <c r="I221" s="136"/>
      <c r="J221" s="137">
        <f>ROUND(I221*H221,2)</f>
        <v>0</v>
      </c>
      <c r="K221" s="133" t="s">
        <v>19</v>
      </c>
      <c r="L221" s="33"/>
      <c r="M221" s="138" t="s">
        <v>19</v>
      </c>
      <c r="N221" s="139" t="s">
        <v>46</v>
      </c>
      <c r="P221" s="140">
        <f>O221*H221</f>
        <v>0</v>
      </c>
      <c r="Q221" s="140">
        <v>0</v>
      </c>
      <c r="R221" s="140">
        <f>Q221*H221</f>
        <v>0</v>
      </c>
      <c r="S221" s="140">
        <v>0</v>
      </c>
      <c r="T221" s="140">
        <f>S221*H221</f>
        <v>0</v>
      </c>
      <c r="U221" s="141" t="s">
        <v>19</v>
      </c>
      <c r="AR221" s="142" t="s">
        <v>179</v>
      </c>
      <c r="AT221" s="142" t="s">
        <v>174</v>
      </c>
      <c r="AU221" s="142" t="s">
        <v>82</v>
      </c>
      <c r="AY221" s="18" t="s">
        <v>172</v>
      </c>
      <c r="BE221" s="143">
        <f>IF(N221="základní",J221,0)</f>
        <v>0</v>
      </c>
      <c r="BF221" s="143">
        <f>IF(N221="snížená",J221,0)</f>
        <v>0</v>
      </c>
      <c r="BG221" s="143">
        <f>IF(N221="zákl. přenesená",J221,0)</f>
        <v>0</v>
      </c>
      <c r="BH221" s="143">
        <f>IF(N221="sníž. přenesená",J221,0)</f>
        <v>0</v>
      </c>
      <c r="BI221" s="143">
        <f>IF(N221="nulová",J221,0)</f>
        <v>0</v>
      </c>
      <c r="BJ221" s="18" t="s">
        <v>82</v>
      </c>
      <c r="BK221" s="143">
        <f>ROUND(I221*H221,2)</f>
        <v>0</v>
      </c>
      <c r="BL221" s="18" t="s">
        <v>179</v>
      </c>
      <c r="BM221" s="142" t="s">
        <v>1557</v>
      </c>
    </row>
    <row r="222" spans="2:65" s="1" customFormat="1" ht="16.5" customHeight="1">
      <c r="B222" s="33"/>
      <c r="C222" s="131" t="s">
        <v>627</v>
      </c>
      <c r="D222" s="131" t="s">
        <v>174</v>
      </c>
      <c r="E222" s="132" t="s">
        <v>2957</v>
      </c>
      <c r="F222" s="133" t="s">
        <v>3386</v>
      </c>
      <c r="G222" s="134" t="s">
        <v>2959</v>
      </c>
      <c r="H222" s="135">
        <v>48</v>
      </c>
      <c r="I222" s="136"/>
      <c r="J222" s="137">
        <f>ROUND(I222*H222,2)</f>
        <v>0</v>
      </c>
      <c r="K222" s="133" t="s">
        <v>19</v>
      </c>
      <c r="L222" s="33"/>
      <c r="M222" s="138" t="s">
        <v>19</v>
      </c>
      <c r="N222" s="139" t="s">
        <v>46</v>
      </c>
      <c r="P222" s="140">
        <f>O222*H222</f>
        <v>0</v>
      </c>
      <c r="Q222" s="140">
        <v>0</v>
      </c>
      <c r="R222" s="140">
        <f>Q222*H222</f>
        <v>0</v>
      </c>
      <c r="S222" s="140">
        <v>0</v>
      </c>
      <c r="T222" s="140">
        <f>S222*H222</f>
        <v>0</v>
      </c>
      <c r="U222" s="141" t="s">
        <v>19</v>
      </c>
      <c r="AR222" s="142" t="s">
        <v>179</v>
      </c>
      <c r="AT222" s="142" t="s">
        <v>174</v>
      </c>
      <c r="AU222" s="142" t="s">
        <v>82</v>
      </c>
      <c r="AY222" s="18" t="s">
        <v>172</v>
      </c>
      <c r="BE222" s="143">
        <f>IF(N222="základní",J222,0)</f>
        <v>0</v>
      </c>
      <c r="BF222" s="143">
        <f>IF(N222="snížená",J222,0)</f>
        <v>0</v>
      </c>
      <c r="BG222" s="143">
        <f>IF(N222="zákl. přenesená",J222,0)</f>
        <v>0</v>
      </c>
      <c r="BH222" s="143">
        <f>IF(N222="sníž. přenesená",J222,0)</f>
        <v>0</v>
      </c>
      <c r="BI222" s="143">
        <f>IF(N222="nulová",J222,0)</f>
        <v>0</v>
      </c>
      <c r="BJ222" s="18" t="s">
        <v>82</v>
      </c>
      <c r="BK222" s="143">
        <f>ROUND(I222*H222,2)</f>
        <v>0</v>
      </c>
      <c r="BL222" s="18" t="s">
        <v>179</v>
      </c>
      <c r="BM222" s="142" t="s">
        <v>1560</v>
      </c>
    </row>
    <row r="223" spans="2:65" s="1" customFormat="1" ht="16.5" customHeight="1">
      <c r="B223" s="33"/>
      <c r="C223" s="131" t="s">
        <v>1561</v>
      </c>
      <c r="D223" s="131" t="s">
        <v>174</v>
      </c>
      <c r="E223" s="132" t="s">
        <v>2979</v>
      </c>
      <c r="F223" s="133" t="s">
        <v>3387</v>
      </c>
      <c r="G223" s="134" t="s">
        <v>2959</v>
      </c>
      <c r="H223" s="135">
        <v>48</v>
      </c>
      <c r="I223" s="136"/>
      <c r="J223" s="137">
        <f>ROUND(I223*H223,2)</f>
        <v>0</v>
      </c>
      <c r="K223" s="133" t="s">
        <v>19</v>
      </c>
      <c r="L223" s="33"/>
      <c r="M223" s="138" t="s">
        <v>19</v>
      </c>
      <c r="N223" s="139" t="s">
        <v>46</v>
      </c>
      <c r="P223" s="140">
        <f>O223*H223</f>
        <v>0</v>
      </c>
      <c r="Q223" s="140">
        <v>0</v>
      </c>
      <c r="R223" s="140">
        <f>Q223*H223</f>
        <v>0</v>
      </c>
      <c r="S223" s="140">
        <v>0</v>
      </c>
      <c r="T223" s="140">
        <f>S223*H223</f>
        <v>0</v>
      </c>
      <c r="U223" s="141" t="s">
        <v>19</v>
      </c>
      <c r="AR223" s="142" t="s">
        <v>179</v>
      </c>
      <c r="AT223" s="142" t="s">
        <v>174</v>
      </c>
      <c r="AU223" s="142" t="s">
        <v>82</v>
      </c>
      <c r="AY223" s="18" t="s">
        <v>172</v>
      </c>
      <c r="BE223" s="143">
        <f>IF(N223="základní",J223,0)</f>
        <v>0</v>
      </c>
      <c r="BF223" s="143">
        <f>IF(N223="snížená",J223,0)</f>
        <v>0</v>
      </c>
      <c r="BG223" s="143">
        <f>IF(N223="zákl. přenesená",J223,0)</f>
        <v>0</v>
      </c>
      <c r="BH223" s="143">
        <f>IF(N223="sníž. přenesená",J223,0)</f>
        <v>0</v>
      </c>
      <c r="BI223" s="143">
        <f>IF(N223="nulová",J223,0)</f>
        <v>0</v>
      </c>
      <c r="BJ223" s="18" t="s">
        <v>82</v>
      </c>
      <c r="BK223" s="143">
        <f>ROUND(I223*H223,2)</f>
        <v>0</v>
      </c>
      <c r="BL223" s="18" t="s">
        <v>179</v>
      </c>
      <c r="BM223" s="142" t="s">
        <v>1564</v>
      </c>
    </row>
    <row r="224" spans="2:65" s="11" customFormat="1" ht="22.9" customHeight="1">
      <c r="B224" s="119"/>
      <c r="D224" s="120" t="s">
        <v>74</v>
      </c>
      <c r="E224" s="129" t="s">
        <v>2955</v>
      </c>
      <c r="F224" s="129" t="s">
        <v>3388</v>
      </c>
      <c r="I224" s="122"/>
      <c r="J224" s="130">
        <f>BK224</f>
        <v>0</v>
      </c>
      <c r="L224" s="119"/>
      <c r="M224" s="124"/>
      <c r="P224" s="125">
        <f>SUM(P225:P274)</f>
        <v>0</v>
      </c>
      <c r="R224" s="125">
        <f>SUM(R225:R274)</f>
        <v>0</v>
      </c>
      <c r="T224" s="125">
        <f>SUM(T225:T274)</f>
        <v>0</v>
      </c>
      <c r="U224" s="126"/>
      <c r="AR224" s="120" t="s">
        <v>82</v>
      </c>
      <c r="AT224" s="127" t="s">
        <v>74</v>
      </c>
      <c r="AU224" s="127" t="s">
        <v>82</v>
      </c>
      <c r="AY224" s="120" t="s">
        <v>172</v>
      </c>
      <c r="BK224" s="128">
        <f>SUM(BK225:BK274)</f>
        <v>0</v>
      </c>
    </row>
    <row r="225" spans="2:65" s="1" customFormat="1" ht="24.2" customHeight="1">
      <c r="B225" s="33"/>
      <c r="C225" s="131" t="s">
        <v>631</v>
      </c>
      <c r="D225" s="131" t="s">
        <v>174</v>
      </c>
      <c r="E225" s="132" t="s">
        <v>3389</v>
      </c>
      <c r="F225" s="133" t="s">
        <v>3390</v>
      </c>
      <c r="G225" s="134" t="s">
        <v>2962</v>
      </c>
      <c r="H225" s="135">
        <v>2</v>
      </c>
      <c r="I225" s="136"/>
      <c r="J225" s="137">
        <f>ROUND(I225*H225,2)</f>
        <v>0</v>
      </c>
      <c r="K225" s="133" t="s">
        <v>19</v>
      </c>
      <c r="L225" s="33"/>
      <c r="M225" s="138" t="s">
        <v>19</v>
      </c>
      <c r="N225" s="139" t="s">
        <v>46</v>
      </c>
      <c r="P225" s="140">
        <f>O225*H225</f>
        <v>0</v>
      </c>
      <c r="Q225" s="140">
        <v>0</v>
      </c>
      <c r="R225" s="140">
        <f>Q225*H225</f>
        <v>0</v>
      </c>
      <c r="S225" s="140">
        <v>0</v>
      </c>
      <c r="T225" s="140">
        <f>S225*H225</f>
        <v>0</v>
      </c>
      <c r="U225" s="141" t="s">
        <v>19</v>
      </c>
      <c r="AR225" s="142" t="s">
        <v>179</v>
      </c>
      <c r="AT225" s="142" t="s">
        <v>174</v>
      </c>
      <c r="AU225" s="142" t="s">
        <v>84</v>
      </c>
      <c r="AY225" s="18" t="s">
        <v>172</v>
      </c>
      <c r="BE225" s="143">
        <f>IF(N225="základní",J225,0)</f>
        <v>0</v>
      </c>
      <c r="BF225" s="143">
        <f>IF(N225="snížená",J225,0)</f>
        <v>0</v>
      </c>
      <c r="BG225" s="143">
        <f>IF(N225="zákl. přenesená",J225,0)</f>
        <v>0</v>
      </c>
      <c r="BH225" s="143">
        <f>IF(N225="sníž. přenesená",J225,0)</f>
        <v>0</v>
      </c>
      <c r="BI225" s="143">
        <f>IF(N225="nulová",J225,0)</f>
        <v>0</v>
      </c>
      <c r="BJ225" s="18" t="s">
        <v>82</v>
      </c>
      <c r="BK225" s="143">
        <f>ROUND(I225*H225,2)</f>
        <v>0</v>
      </c>
      <c r="BL225" s="18" t="s">
        <v>179</v>
      </c>
      <c r="BM225" s="142" t="s">
        <v>1567</v>
      </c>
    </row>
    <row r="226" spans="2:65" s="1" customFormat="1" ht="37.9" customHeight="1">
      <c r="B226" s="33"/>
      <c r="C226" s="131" t="s">
        <v>1568</v>
      </c>
      <c r="D226" s="131" t="s">
        <v>174</v>
      </c>
      <c r="E226" s="132" t="s">
        <v>3391</v>
      </c>
      <c r="F226" s="133" t="s">
        <v>3392</v>
      </c>
      <c r="G226" s="134" t="s">
        <v>2962</v>
      </c>
      <c r="H226" s="135">
        <v>3</v>
      </c>
      <c r="I226" s="136"/>
      <c r="J226" s="137">
        <f>ROUND(I226*H226,2)</f>
        <v>0</v>
      </c>
      <c r="K226" s="133" t="s">
        <v>19</v>
      </c>
      <c r="L226" s="33"/>
      <c r="M226" s="138" t="s">
        <v>19</v>
      </c>
      <c r="N226" s="139" t="s">
        <v>46</v>
      </c>
      <c r="P226" s="140">
        <f>O226*H226</f>
        <v>0</v>
      </c>
      <c r="Q226" s="140">
        <v>0</v>
      </c>
      <c r="R226" s="140">
        <f>Q226*H226</f>
        <v>0</v>
      </c>
      <c r="S226" s="140">
        <v>0</v>
      </c>
      <c r="T226" s="140">
        <f>S226*H226</f>
        <v>0</v>
      </c>
      <c r="U226" s="141" t="s">
        <v>19</v>
      </c>
      <c r="AR226" s="142" t="s">
        <v>179</v>
      </c>
      <c r="AT226" s="142" t="s">
        <v>174</v>
      </c>
      <c r="AU226" s="142" t="s">
        <v>84</v>
      </c>
      <c r="AY226" s="18" t="s">
        <v>172</v>
      </c>
      <c r="BE226" s="143">
        <f>IF(N226="základní",J226,0)</f>
        <v>0</v>
      </c>
      <c r="BF226" s="143">
        <f>IF(N226="snížená",J226,0)</f>
        <v>0</v>
      </c>
      <c r="BG226" s="143">
        <f>IF(N226="zákl. přenesená",J226,0)</f>
        <v>0</v>
      </c>
      <c r="BH226" s="143">
        <f>IF(N226="sníž. přenesená",J226,0)</f>
        <v>0</v>
      </c>
      <c r="BI226" s="143">
        <f>IF(N226="nulová",J226,0)</f>
        <v>0</v>
      </c>
      <c r="BJ226" s="18" t="s">
        <v>82</v>
      </c>
      <c r="BK226" s="143">
        <f>ROUND(I226*H226,2)</f>
        <v>0</v>
      </c>
      <c r="BL226" s="18" t="s">
        <v>179</v>
      </c>
      <c r="BM226" s="142" t="s">
        <v>1571</v>
      </c>
    </row>
    <row r="227" spans="2:65" s="1" customFormat="1" ht="37.9" customHeight="1">
      <c r="B227" s="33"/>
      <c r="C227" s="131" t="s">
        <v>635</v>
      </c>
      <c r="D227" s="131" t="s">
        <v>174</v>
      </c>
      <c r="E227" s="132" t="s">
        <v>3393</v>
      </c>
      <c r="F227" s="133" t="s">
        <v>3394</v>
      </c>
      <c r="G227" s="134" t="s">
        <v>2962</v>
      </c>
      <c r="H227" s="135">
        <v>2</v>
      </c>
      <c r="I227" s="136"/>
      <c r="J227" s="137">
        <f>ROUND(I227*H227,2)</f>
        <v>0</v>
      </c>
      <c r="K227" s="133" t="s">
        <v>19</v>
      </c>
      <c r="L227" s="33"/>
      <c r="M227" s="138" t="s">
        <v>19</v>
      </c>
      <c r="N227" s="139" t="s">
        <v>46</v>
      </c>
      <c r="P227" s="140">
        <f>O227*H227</f>
        <v>0</v>
      </c>
      <c r="Q227" s="140">
        <v>0</v>
      </c>
      <c r="R227" s="140">
        <f>Q227*H227</f>
        <v>0</v>
      </c>
      <c r="S227" s="140">
        <v>0</v>
      </c>
      <c r="T227" s="140">
        <f>S227*H227</f>
        <v>0</v>
      </c>
      <c r="U227" s="141" t="s">
        <v>19</v>
      </c>
      <c r="AR227" s="142" t="s">
        <v>179</v>
      </c>
      <c r="AT227" s="142" t="s">
        <v>174</v>
      </c>
      <c r="AU227" s="142" t="s">
        <v>84</v>
      </c>
      <c r="AY227" s="18" t="s">
        <v>172</v>
      </c>
      <c r="BE227" s="143">
        <f>IF(N227="základní",J227,0)</f>
        <v>0</v>
      </c>
      <c r="BF227" s="143">
        <f>IF(N227="snížená",J227,0)</f>
        <v>0</v>
      </c>
      <c r="BG227" s="143">
        <f>IF(N227="zákl. přenesená",J227,0)</f>
        <v>0</v>
      </c>
      <c r="BH227" s="143">
        <f>IF(N227="sníž. přenesená",J227,0)</f>
        <v>0</v>
      </c>
      <c r="BI227" s="143">
        <f>IF(N227="nulová",J227,0)</f>
        <v>0</v>
      </c>
      <c r="BJ227" s="18" t="s">
        <v>82</v>
      </c>
      <c r="BK227" s="143">
        <f>ROUND(I227*H227,2)</f>
        <v>0</v>
      </c>
      <c r="BL227" s="18" t="s">
        <v>179</v>
      </c>
      <c r="BM227" s="142" t="s">
        <v>1577</v>
      </c>
    </row>
    <row r="228" spans="2:65" s="1" customFormat="1" ht="24.2" customHeight="1">
      <c r="B228" s="33"/>
      <c r="C228" s="131" t="s">
        <v>1582</v>
      </c>
      <c r="D228" s="131" t="s">
        <v>174</v>
      </c>
      <c r="E228" s="132" t="s">
        <v>3395</v>
      </c>
      <c r="F228" s="133" t="s">
        <v>3396</v>
      </c>
      <c r="G228" s="134" t="s">
        <v>2962</v>
      </c>
      <c r="H228" s="135">
        <v>1</v>
      </c>
      <c r="I228" s="136"/>
      <c r="J228" s="137">
        <f>ROUND(I228*H228,2)</f>
        <v>0</v>
      </c>
      <c r="K228" s="133" t="s">
        <v>19</v>
      </c>
      <c r="L228" s="33"/>
      <c r="M228" s="138" t="s">
        <v>19</v>
      </c>
      <c r="N228" s="139" t="s">
        <v>46</v>
      </c>
      <c r="P228" s="140">
        <f>O228*H228</f>
        <v>0</v>
      </c>
      <c r="Q228" s="140">
        <v>0</v>
      </c>
      <c r="R228" s="140">
        <f>Q228*H228</f>
        <v>0</v>
      </c>
      <c r="S228" s="140">
        <v>0</v>
      </c>
      <c r="T228" s="140">
        <f>S228*H228</f>
        <v>0</v>
      </c>
      <c r="U228" s="141" t="s">
        <v>19</v>
      </c>
      <c r="AR228" s="142" t="s">
        <v>179</v>
      </c>
      <c r="AT228" s="142" t="s">
        <v>174</v>
      </c>
      <c r="AU228" s="142" t="s">
        <v>84</v>
      </c>
      <c r="AY228" s="18" t="s">
        <v>172</v>
      </c>
      <c r="BE228" s="143">
        <f>IF(N228="základní",J228,0)</f>
        <v>0</v>
      </c>
      <c r="BF228" s="143">
        <f>IF(N228="snížená",J228,0)</f>
        <v>0</v>
      </c>
      <c r="BG228" s="143">
        <f>IF(N228="zákl. přenesená",J228,0)</f>
        <v>0</v>
      </c>
      <c r="BH228" s="143">
        <f>IF(N228="sníž. přenesená",J228,0)</f>
        <v>0</v>
      </c>
      <c r="BI228" s="143">
        <f>IF(N228="nulová",J228,0)</f>
        <v>0</v>
      </c>
      <c r="BJ228" s="18" t="s">
        <v>82</v>
      </c>
      <c r="BK228" s="143">
        <f>ROUND(I228*H228,2)</f>
        <v>0</v>
      </c>
      <c r="BL228" s="18" t="s">
        <v>179</v>
      </c>
      <c r="BM228" s="142" t="s">
        <v>1586</v>
      </c>
    </row>
    <row r="229" spans="2:65" s="1" customFormat="1" ht="24.2" customHeight="1">
      <c r="B229" s="33"/>
      <c r="C229" s="131" t="s">
        <v>641</v>
      </c>
      <c r="D229" s="131" t="s">
        <v>174</v>
      </c>
      <c r="E229" s="132" t="s">
        <v>3397</v>
      </c>
      <c r="F229" s="133" t="s">
        <v>3398</v>
      </c>
      <c r="G229" s="134" t="s">
        <v>2962</v>
      </c>
      <c r="H229" s="135">
        <v>1</v>
      </c>
      <c r="I229" s="136"/>
      <c r="J229" s="137">
        <f>ROUND(I229*H229,2)</f>
        <v>0</v>
      </c>
      <c r="K229" s="133" t="s">
        <v>19</v>
      </c>
      <c r="L229" s="33"/>
      <c r="M229" s="138" t="s">
        <v>19</v>
      </c>
      <c r="N229" s="139" t="s">
        <v>46</v>
      </c>
      <c r="P229" s="140">
        <f>O229*H229</f>
        <v>0</v>
      </c>
      <c r="Q229" s="140">
        <v>0</v>
      </c>
      <c r="R229" s="140">
        <f>Q229*H229</f>
        <v>0</v>
      </c>
      <c r="S229" s="140">
        <v>0</v>
      </c>
      <c r="T229" s="140">
        <f>S229*H229</f>
        <v>0</v>
      </c>
      <c r="U229" s="141" t="s">
        <v>19</v>
      </c>
      <c r="AR229" s="142" t="s">
        <v>179</v>
      </c>
      <c r="AT229" s="142" t="s">
        <v>174</v>
      </c>
      <c r="AU229" s="142" t="s">
        <v>84</v>
      </c>
      <c r="AY229" s="18" t="s">
        <v>172</v>
      </c>
      <c r="BE229" s="143">
        <f>IF(N229="základní",J229,0)</f>
        <v>0</v>
      </c>
      <c r="BF229" s="143">
        <f>IF(N229="snížená",J229,0)</f>
        <v>0</v>
      </c>
      <c r="BG229" s="143">
        <f>IF(N229="zákl. přenesená",J229,0)</f>
        <v>0</v>
      </c>
      <c r="BH229" s="143">
        <f>IF(N229="sníž. přenesená",J229,0)</f>
        <v>0</v>
      </c>
      <c r="BI229" s="143">
        <f>IF(N229="nulová",J229,0)</f>
        <v>0</v>
      </c>
      <c r="BJ229" s="18" t="s">
        <v>82</v>
      </c>
      <c r="BK229" s="143">
        <f>ROUND(I229*H229,2)</f>
        <v>0</v>
      </c>
      <c r="BL229" s="18" t="s">
        <v>179</v>
      </c>
      <c r="BM229" s="142" t="s">
        <v>1590</v>
      </c>
    </row>
    <row r="230" spans="2:65" s="1" customFormat="1" ht="24.2" customHeight="1">
      <c r="B230" s="33"/>
      <c r="C230" s="131" t="s">
        <v>1593</v>
      </c>
      <c r="D230" s="131" t="s">
        <v>174</v>
      </c>
      <c r="E230" s="132" t="s">
        <v>3399</v>
      </c>
      <c r="F230" s="133" t="s">
        <v>3400</v>
      </c>
      <c r="G230" s="134" t="s">
        <v>2962</v>
      </c>
      <c r="H230" s="135">
        <v>1</v>
      </c>
      <c r="I230" s="136"/>
      <c r="J230" s="137">
        <f>ROUND(I230*H230,2)</f>
        <v>0</v>
      </c>
      <c r="K230" s="133" t="s">
        <v>19</v>
      </c>
      <c r="L230" s="33"/>
      <c r="M230" s="138" t="s">
        <v>19</v>
      </c>
      <c r="N230" s="139" t="s">
        <v>46</v>
      </c>
      <c r="P230" s="140">
        <f>O230*H230</f>
        <v>0</v>
      </c>
      <c r="Q230" s="140">
        <v>0</v>
      </c>
      <c r="R230" s="140">
        <f>Q230*H230</f>
        <v>0</v>
      </c>
      <c r="S230" s="140">
        <v>0</v>
      </c>
      <c r="T230" s="140">
        <f>S230*H230</f>
        <v>0</v>
      </c>
      <c r="U230" s="141" t="s">
        <v>19</v>
      </c>
      <c r="AR230" s="142" t="s">
        <v>179</v>
      </c>
      <c r="AT230" s="142" t="s">
        <v>174</v>
      </c>
      <c r="AU230" s="142" t="s">
        <v>84</v>
      </c>
      <c r="AY230" s="18" t="s">
        <v>172</v>
      </c>
      <c r="BE230" s="143">
        <f>IF(N230="základní",J230,0)</f>
        <v>0</v>
      </c>
      <c r="BF230" s="143">
        <f>IF(N230="snížená",J230,0)</f>
        <v>0</v>
      </c>
      <c r="BG230" s="143">
        <f>IF(N230="zákl. přenesená",J230,0)</f>
        <v>0</v>
      </c>
      <c r="BH230" s="143">
        <f>IF(N230="sníž. přenesená",J230,0)</f>
        <v>0</v>
      </c>
      <c r="BI230" s="143">
        <f>IF(N230="nulová",J230,0)</f>
        <v>0</v>
      </c>
      <c r="BJ230" s="18" t="s">
        <v>82</v>
      </c>
      <c r="BK230" s="143">
        <f>ROUND(I230*H230,2)</f>
        <v>0</v>
      </c>
      <c r="BL230" s="18" t="s">
        <v>179</v>
      </c>
      <c r="BM230" s="142" t="s">
        <v>1596</v>
      </c>
    </row>
    <row r="231" spans="2:65" s="1" customFormat="1" ht="24.2" customHeight="1">
      <c r="B231" s="33"/>
      <c r="C231" s="131" t="s">
        <v>648</v>
      </c>
      <c r="D231" s="131" t="s">
        <v>174</v>
      </c>
      <c r="E231" s="132" t="s">
        <v>3401</v>
      </c>
      <c r="F231" s="133" t="s">
        <v>3400</v>
      </c>
      <c r="G231" s="134" t="s">
        <v>2962</v>
      </c>
      <c r="H231" s="135">
        <v>1</v>
      </c>
      <c r="I231" s="136"/>
      <c r="J231" s="137">
        <f>ROUND(I231*H231,2)</f>
        <v>0</v>
      </c>
      <c r="K231" s="133" t="s">
        <v>19</v>
      </c>
      <c r="L231" s="33"/>
      <c r="M231" s="138" t="s">
        <v>19</v>
      </c>
      <c r="N231" s="139" t="s">
        <v>46</v>
      </c>
      <c r="P231" s="140">
        <f>O231*H231</f>
        <v>0</v>
      </c>
      <c r="Q231" s="140">
        <v>0</v>
      </c>
      <c r="R231" s="140">
        <f>Q231*H231</f>
        <v>0</v>
      </c>
      <c r="S231" s="140">
        <v>0</v>
      </c>
      <c r="T231" s="140">
        <f>S231*H231</f>
        <v>0</v>
      </c>
      <c r="U231" s="141" t="s">
        <v>19</v>
      </c>
      <c r="AR231" s="142" t="s">
        <v>179</v>
      </c>
      <c r="AT231" s="142" t="s">
        <v>174</v>
      </c>
      <c r="AU231" s="142" t="s">
        <v>84</v>
      </c>
      <c r="AY231" s="18" t="s">
        <v>172</v>
      </c>
      <c r="BE231" s="143">
        <f>IF(N231="základní",J231,0)</f>
        <v>0</v>
      </c>
      <c r="BF231" s="143">
        <f>IF(N231="snížená",J231,0)</f>
        <v>0</v>
      </c>
      <c r="BG231" s="143">
        <f>IF(N231="zákl. přenesená",J231,0)</f>
        <v>0</v>
      </c>
      <c r="BH231" s="143">
        <f>IF(N231="sníž. přenesená",J231,0)</f>
        <v>0</v>
      </c>
      <c r="BI231" s="143">
        <f>IF(N231="nulová",J231,0)</f>
        <v>0</v>
      </c>
      <c r="BJ231" s="18" t="s">
        <v>82</v>
      </c>
      <c r="BK231" s="143">
        <f>ROUND(I231*H231,2)</f>
        <v>0</v>
      </c>
      <c r="BL231" s="18" t="s">
        <v>179</v>
      </c>
      <c r="BM231" s="142" t="s">
        <v>1601</v>
      </c>
    </row>
    <row r="232" spans="2:65" s="1" customFormat="1" ht="37.9" customHeight="1">
      <c r="B232" s="33"/>
      <c r="C232" s="131" t="s">
        <v>1604</v>
      </c>
      <c r="D232" s="131" t="s">
        <v>174</v>
      </c>
      <c r="E232" s="132" t="s">
        <v>3402</v>
      </c>
      <c r="F232" s="133" t="s">
        <v>3403</v>
      </c>
      <c r="G232" s="134" t="s">
        <v>2962</v>
      </c>
      <c r="H232" s="135">
        <v>1</v>
      </c>
      <c r="I232" s="136"/>
      <c r="J232" s="137">
        <f>ROUND(I232*H232,2)</f>
        <v>0</v>
      </c>
      <c r="K232" s="133" t="s">
        <v>19</v>
      </c>
      <c r="L232" s="33"/>
      <c r="M232" s="138" t="s">
        <v>19</v>
      </c>
      <c r="N232" s="139" t="s">
        <v>46</v>
      </c>
      <c r="P232" s="140">
        <f>O232*H232</f>
        <v>0</v>
      </c>
      <c r="Q232" s="140">
        <v>0</v>
      </c>
      <c r="R232" s="140">
        <f>Q232*H232</f>
        <v>0</v>
      </c>
      <c r="S232" s="140">
        <v>0</v>
      </c>
      <c r="T232" s="140">
        <f>S232*H232</f>
        <v>0</v>
      </c>
      <c r="U232" s="141" t="s">
        <v>19</v>
      </c>
      <c r="AR232" s="142" t="s">
        <v>179</v>
      </c>
      <c r="AT232" s="142" t="s">
        <v>174</v>
      </c>
      <c r="AU232" s="142" t="s">
        <v>84</v>
      </c>
      <c r="AY232" s="18" t="s">
        <v>172</v>
      </c>
      <c r="BE232" s="143">
        <f>IF(N232="základní",J232,0)</f>
        <v>0</v>
      </c>
      <c r="BF232" s="143">
        <f>IF(N232="snížená",J232,0)</f>
        <v>0</v>
      </c>
      <c r="BG232" s="143">
        <f>IF(N232="zákl. přenesená",J232,0)</f>
        <v>0</v>
      </c>
      <c r="BH232" s="143">
        <f>IF(N232="sníž. přenesená",J232,0)</f>
        <v>0</v>
      </c>
      <c r="BI232" s="143">
        <f>IF(N232="nulová",J232,0)</f>
        <v>0</v>
      </c>
      <c r="BJ232" s="18" t="s">
        <v>82</v>
      </c>
      <c r="BK232" s="143">
        <f>ROUND(I232*H232,2)</f>
        <v>0</v>
      </c>
      <c r="BL232" s="18" t="s">
        <v>179</v>
      </c>
      <c r="BM232" s="142" t="s">
        <v>1607</v>
      </c>
    </row>
    <row r="233" spans="2:65" s="1" customFormat="1" ht="37.9" customHeight="1">
      <c r="B233" s="33"/>
      <c r="C233" s="131" t="s">
        <v>652</v>
      </c>
      <c r="D233" s="131" t="s">
        <v>174</v>
      </c>
      <c r="E233" s="132" t="s">
        <v>3404</v>
      </c>
      <c r="F233" s="133" t="s">
        <v>3405</v>
      </c>
      <c r="G233" s="134" t="s">
        <v>2962</v>
      </c>
      <c r="H233" s="135">
        <v>3</v>
      </c>
      <c r="I233" s="136"/>
      <c r="J233" s="137">
        <f>ROUND(I233*H233,2)</f>
        <v>0</v>
      </c>
      <c r="K233" s="133" t="s">
        <v>19</v>
      </c>
      <c r="L233" s="33"/>
      <c r="M233" s="138" t="s">
        <v>19</v>
      </c>
      <c r="N233" s="139" t="s">
        <v>46</v>
      </c>
      <c r="P233" s="140">
        <f>O233*H233</f>
        <v>0</v>
      </c>
      <c r="Q233" s="140">
        <v>0</v>
      </c>
      <c r="R233" s="140">
        <f>Q233*H233</f>
        <v>0</v>
      </c>
      <c r="S233" s="140">
        <v>0</v>
      </c>
      <c r="T233" s="140">
        <f>S233*H233</f>
        <v>0</v>
      </c>
      <c r="U233" s="141" t="s">
        <v>19</v>
      </c>
      <c r="AR233" s="142" t="s">
        <v>179</v>
      </c>
      <c r="AT233" s="142" t="s">
        <v>174</v>
      </c>
      <c r="AU233" s="142" t="s">
        <v>84</v>
      </c>
      <c r="AY233" s="18" t="s">
        <v>172</v>
      </c>
      <c r="BE233" s="143">
        <f>IF(N233="základní",J233,0)</f>
        <v>0</v>
      </c>
      <c r="BF233" s="143">
        <f>IF(N233="snížená",J233,0)</f>
        <v>0</v>
      </c>
      <c r="BG233" s="143">
        <f>IF(N233="zákl. přenesená",J233,0)</f>
        <v>0</v>
      </c>
      <c r="BH233" s="143">
        <f>IF(N233="sníž. přenesená",J233,0)</f>
        <v>0</v>
      </c>
      <c r="BI233" s="143">
        <f>IF(N233="nulová",J233,0)</f>
        <v>0</v>
      </c>
      <c r="BJ233" s="18" t="s">
        <v>82</v>
      </c>
      <c r="BK233" s="143">
        <f>ROUND(I233*H233,2)</f>
        <v>0</v>
      </c>
      <c r="BL233" s="18" t="s">
        <v>179</v>
      </c>
      <c r="BM233" s="142" t="s">
        <v>1611</v>
      </c>
    </row>
    <row r="234" spans="2:65" s="1" customFormat="1" ht="24.2" customHeight="1">
      <c r="B234" s="33"/>
      <c r="C234" s="131" t="s">
        <v>1613</v>
      </c>
      <c r="D234" s="131" t="s">
        <v>174</v>
      </c>
      <c r="E234" s="132" t="s">
        <v>3406</v>
      </c>
      <c r="F234" s="133" t="s">
        <v>3407</v>
      </c>
      <c r="G234" s="134" t="s">
        <v>2962</v>
      </c>
      <c r="H234" s="135">
        <v>1</v>
      </c>
      <c r="I234" s="136"/>
      <c r="J234" s="137">
        <f>ROUND(I234*H234,2)</f>
        <v>0</v>
      </c>
      <c r="K234" s="133" t="s">
        <v>19</v>
      </c>
      <c r="L234" s="33"/>
      <c r="M234" s="138" t="s">
        <v>19</v>
      </c>
      <c r="N234" s="139" t="s">
        <v>46</v>
      </c>
      <c r="P234" s="140">
        <f>O234*H234</f>
        <v>0</v>
      </c>
      <c r="Q234" s="140">
        <v>0</v>
      </c>
      <c r="R234" s="140">
        <f>Q234*H234</f>
        <v>0</v>
      </c>
      <c r="S234" s="140">
        <v>0</v>
      </c>
      <c r="T234" s="140">
        <f>S234*H234</f>
        <v>0</v>
      </c>
      <c r="U234" s="141" t="s">
        <v>19</v>
      </c>
      <c r="AR234" s="142" t="s">
        <v>179</v>
      </c>
      <c r="AT234" s="142" t="s">
        <v>174</v>
      </c>
      <c r="AU234" s="142" t="s">
        <v>84</v>
      </c>
      <c r="AY234" s="18" t="s">
        <v>172</v>
      </c>
      <c r="BE234" s="143">
        <f>IF(N234="základní",J234,0)</f>
        <v>0</v>
      </c>
      <c r="BF234" s="143">
        <f>IF(N234="snížená",J234,0)</f>
        <v>0</v>
      </c>
      <c r="BG234" s="143">
        <f>IF(N234="zákl. přenesená",J234,0)</f>
        <v>0</v>
      </c>
      <c r="BH234" s="143">
        <f>IF(N234="sníž. přenesená",J234,0)</f>
        <v>0</v>
      </c>
      <c r="BI234" s="143">
        <f>IF(N234="nulová",J234,0)</f>
        <v>0</v>
      </c>
      <c r="BJ234" s="18" t="s">
        <v>82</v>
      </c>
      <c r="BK234" s="143">
        <f>ROUND(I234*H234,2)</f>
        <v>0</v>
      </c>
      <c r="BL234" s="18" t="s">
        <v>179</v>
      </c>
      <c r="BM234" s="142" t="s">
        <v>1616</v>
      </c>
    </row>
    <row r="235" spans="2:65" s="1" customFormat="1" ht="24.2" customHeight="1">
      <c r="B235" s="33"/>
      <c r="C235" s="131" t="s">
        <v>657</v>
      </c>
      <c r="D235" s="131" t="s">
        <v>174</v>
      </c>
      <c r="E235" s="132" t="s">
        <v>3408</v>
      </c>
      <c r="F235" s="133" t="s">
        <v>3409</v>
      </c>
      <c r="G235" s="134" t="s">
        <v>2962</v>
      </c>
      <c r="H235" s="135">
        <v>1</v>
      </c>
      <c r="I235" s="136"/>
      <c r="J235" s="137">
        <f>ROUND(I235*H235,2)</f>
        <v>0</v>
      </c>
      <c r="K235" s="133" t="s">
        <v>19</v>
      </c>
      <c r="L235" s="33"/>
      <c r="M235" s="138" t="s">
        <v>19</v>
      </c>
      <c r="N235" s="139" t="s">
        <v>46</v>
      </c>
      <c r="P235" s="140">
        <f>O235*H235</f>
        <v>0</v>
      </c>
      <c r="Q235" s="140">
        <v>0</v>
      </c>
      <c r="R235" s="140">
        <f>Q235*H235</f>
        <v>0</v>
      </c>
      <c r="S235" s="140">
        <v>0</v>
      </c>
      <c r="T235" s="140">
        <f>S235*H235</f>
        <v>0</v>
      </c>
      <c r="U235" s="141" t="s">
        <v>19</v>
      </c>
      <c r="AR235" s="142" t="s">
        <v>179</v>
      </c>
      <c r="AT235" s="142" t="s">
        <v>174</v>
      </c>
      <c r="AU235" s="142" t="s">
        <v>84</v>
      </c>
      <c r="AY235" s="18" t="s">
        <v>172</v>
      </c>
      <c r="BE235" s="143">
        <f>IF(N235="základní",J235,0)</f>
        <v>0</v>
      </c>
      <c r="BF235" s="143">
        <f>IF(N235="snížená",J235,0)</f>
        <v>0</v>
      </c>
      <c r="BG235" s="143">
        <f>IF(N235="zákl. přenesená",J235,0)</f>
        <v>0</v>
      </c>
      <c r="BH235" s="143">
        <f>IF(N235="sníž. přenesená",J235,0)</f>
        <v>0</v>
      </c>
      <c r="BI235" s="143">
        <f>IF(N235="nulová",J235,0)</f>
        <v>0</v>
      </c>
      <c r="BJ235" s="18" t="s">
        <v>82</v>
      </c>
      <c r="BK235" s="143">
        <f>ROUND(I235*H235,2)</f>
        <v>0</v>
      </c>
      <c r="BL235" s="18" t="s">
        <v>179</v>
      </c>
      <c r="BM235" s="142" t="s">
        <v>1620</v>
      </c>
    </row>
    <row r="236" spans="2:65" s="1" customFormat="1" ht="24.2" customHeight="1">
      <c r="B236" s="33"/>
      <c r="C236" s="131" t="s">
        <v>1622</v>
      </c>
      <c r="D236" s="131" t="s">
        <v>174</v>
      </c>
      <c r="E236" s="132" t="s">
        <v>3410</v>
      </c>
      <c r="F236" s="133" t="s">
        <v>3409</v>
      </c>
      <c r="G236" s="134" t="s">
        <v>2962</v>
      </c>
      <c r="H236" s="135">
        <v>1</v>
      </c>
      <c r="I236" s="136"/>
      <c r="J236" s="137">
        <f>ROUND(I236*H236,2)</f>
        <v>0</v>
      </c>
      <c r="K236" s="133" t="s">
        <v>19</v>
      </c>
      <c r="L236" s="33"/>
      <c r="M236" s="138" t="s">
        <v>19</v>
      </c>
      <c r="N236" s="139" t="s">
        <v>46</v>
      </c>
      <c r="P236" s="140">
        <f>O236*H236</f>
        <v>0</v>
      </c>
      <c r="Q236" s="140">
        <v>0</v>
      </c>
      <c r="R236" s="140">
        <f>Q236*H236</f>
        <v>0</v>
      </c>
      <c r="S236" s="140">
        <v>0</v>
      </c>
      <c r="T236" s="140">
        <f>S236*H236</f>
        <v>0</v>
      </c>
      <c r="U236" s="141" t="s">
        <v>19</v>
      </c>
      <c r="AR236" s="142" t="s">
        <v>179</v>
      </c>
      <c r="AT236" s="142" t="s">
        <v>174</v>
      </c>
      <c r="AU236" s="142" t="s">
        <v>84</v>
      </c>
      <c r="AY236" s="18" t="s">
        <v>172</v>
      </c>
      <c r="BE236" s="143">
        <f>IF(N236="základní",J236,0)</f>
        <v>0</v>
      </c>
      <c r="BF236" s="143">
        <f>IF(N236="snížená",J236,0)</f>
        <v>0</v>
      </c>
      <c r="BG236" s="143">
        <f>IF(N236="zákl. přenesená",J236,0)</f>
        <v>0</v>
      </c>
      <c r="BH236" s="143">
        <f>IF(N236="sníž. přenesená",J236,0)</f>
        <v>0</v>
      </c>
      <c r="BI236" s="143">
        <f>IF(N236="nulová",J236,0)</f>
        <v>0</v>
      </c>
      <c r="BJ236" s="18" t="s">
        <v>82</v>
      </c>
      <c r="BK236" s="143">
        <f>ROUND(I236*H236,2)</f>
        <v>0</v>
      </c>
      <c r="BL236" s="18" t="s">
        <v>179</v>
      </c>
      <c r="BM236" s="142" t="s">
        <v>1625</v>
      </c>
    </row>
    <row r="237" spans="2:65" s="1" customFormat="1" ht="24.2" customHeight="1">
      <c r="B237" s="33"/>
      <c r="C237" s="131" t="s">
        <v>661</v>
      </c>
      <c r="D237" s="131" t="s">
        <v>174</v>
      </c>
      <c r="E237" s="132" t="s">
        <v>3411</v>
      </c>
      <c r="F237" s="133" t="s">
        <v>3412</v>
      </c>
      <c r="G237" s="134" t="s">
        <v>2962</v>
      </c>
      <c r="H237" s="135">
        <v>1</v>
      </c>
      <c r="I237" s="136"/>
      <c r="J237" s="137">
        <f>ROUND(I237*H237,2)</f>
        <v>0</v>
      </c>
      <c r="K237" s="133" t="s">
        <v>19</v>
      </c>
      <c r="L237" s="33"/>
      <c r="M237" s="138" t="s">
        <v>19</v>
      </c>
      <c r="N237" s="139" t="s">
        <v>46</v>
      </c>
      <c r="P237" s="140">
        <f>O237*H237</f>
        <v>0</v>
      </c>
      <c r="Q237" s="140">
        <v>0</v>
      </c>
      <c r="R237" s="140">
        <f>Q237*H237</f>
        <v>0</v>
      </c>
      <c r="S237" s="140">
        <v>0</v>
      </c>
      <c r="T237" s="140">
        <f>S237*H237</f>
        <v>0</v>
      </c>
      <c r="U237" s="141" t="s">
        <v>19</v>
      </c>
      <c r="AR237" s="142" t="s">
        <v>179</v>
      </c>
      <c r="AT237" s="142" t="s">
        <v>174</v>
      </c>
      <c r="AU237" s="142" t="s">
        <v>84</v>
      </c>
      <c r="AY237" s="18" t="s">
        <v>172</v>
      </c>
      <c r="BE237" s="143">
        <f>IF(N237="základní",J237,0)</f>
        <v>0</v>
      </c>
      <c r="BF237" s="143">
        <f>IF(N237="snížená",J237,0)</f>
        <v>0</v>
      </c>
      <c r="BG237" s="143">
        <f>IF(N237="zákl. přenesená",J237,0)</f>
        <v>0</v>
      </c>
      <c r="BH237" s="143">
        <f>IF(N237="sníž. přenesená",J237,0)</f>
        <v>0</v>
      </c>
      <c r="BI237" s="143">
        <f>IF(N237="nulová",J237,0)</f>
        <v>0</v>
      </c>
      <c r="BJ237" s="18" t="s">
        <v>82</v>
      </c>
      <c r="BK237" s="143">
        <f>ROUND(I237*H237,2)</f>
        <v>0</v>
      </c>
      <c r="BL237" s="18" t="s">
        <v>179</v>
      </c>
      <c r="BM237" s="142" t="s">
        <v>1630</v>
      </c>
    </row>
    <row r="238" spans="2:65" s="1" customFormat="1" ht="24.2" customHeight="1">
      <c r="B238" s="33"/>
      <c r="C238" s="131" t="s">
        <v>1632</v>
      </c>
      <c r="D238" s="131" t="s">
        <v>174</v>
      </c>
      <c r="E238" s="132" t="s">
        <v>3413</v>
      </c>
      <c r="F238" s="133" t="s">
        <v>3414</v>
      </c>
      <c r="G238" s="134" t="s">
        <v>2962</v>
      </c>
      <c r="H238" s="135">
        <v>1</v>
      </c>
      <c r="I238" s="136"/>
      <c r="J238" s="137">
        <f>ROUND(I238*H238,2)</f>
        <v>0</v>
      </c>
      <c r="K238" s="133" t="s">
        <v>19</v>
      </c>
      <c r="L238" s="33"/>
      <c r="M238" s="138" t="s">
        <v>19</v>
      </c>
      <c r="N238" s="139" t="s">
        <v>46</v>
      </c>
      <c r="P238" s="140">
        <f>O238*H238</f>
        <v>0</v>
      </c>
      <c r="Q238" s="140">
        <v>0</v>
      </c>
      <c r="R238" s="140">
        <f>Q238*H238</f>
        <v>0</v>
      </c>
      <c r="S238" s="140">
        <v>0</v>
      </c>
      <c r="T238" s="140">
        <f>S238*H238</f>
        <v>0</v>
      </c>
      <c r="U238" s="141" t="s">
        <v>19</v>
      </c>
      <c r="AR238" s="142" t="s">
        <v>179</v>
      </c>
      <c r="AT238" s="142" t="s">
        <v>174</v>
      </c>
      <c r="AU238" s="142" t="s">
        <v>84</v>
      </c>
      <c r="AY238" s="18" t="s">
        <v>172</v>
      </c>
      <c r="BE238" s="143">
        <f>IF(N238="základní",J238,0)</f>
        <v>0</v>
      </c>
      <c r="BF238" s="143">
        <f>IF(N238="snížená",J238,0)</f>
        <v>0</v>
      </c>
      <c r="BG238" s="143">
        <f>IF(N238="zákl. přenesená",J238,0)</f>
        <v>0</v>
      </c>
      <c r="BH238" s="143">
        <f>IF(N238="sníž. přenesená",J238,0)</f>
        <v>0</v>
      </c>
      <c r="BI238" s="143">
        <f>IF(N238="nulová",J238,0)</f>
        <v>0</v>
      </c>
      <c r="BJ238" s="18" t="s">
        <v>82</v>
      </c>
      <c r="BK238" s="143">
        <f>ROUND(I238*H238,2)</f>
        <v>0</v>
      </c>
      <c r="BL238" s="18" t="s">
        <v>179</v>
      </c>
      <c r="BM238" s="142" t="s">
        <v>1636</v>
      </c>
    </row>
    <row r="239" spans="2:65" s="1" customFormat="1" ht="24.2" customHeight="1">
      <c r="B239" s="33"/>
      <c r="C239" s="131" t="s">
        <v>672</v>
      </c>
      <c r="D239" s="131" t="s">
        <v>174</v>
      </c>
      <c r="E239" s="132" t="s">
        <v>3415</v>
      </c>
      <c r="F239" s="133" t="s">
        <v>3409</v>
      </c>
      <c r="G239" s="134" t="s">
        <v>2962</v>
      </c>
      <c r="H239" s="135">
        <v>1</v>
      </c>
      <c r="I239" s="136"/>
      <c r="J239" s="137">
        <f>ROUND(I239*H239,2)</f>
        <v>0</v>
      </c>
      <c r="K239" s="133" t="s">
        <v>19</v>
      </c>
      <c r="L239" s="33"/>
      <c r="M239" s="138" t="s">
        <v>19</v>
      </c>
      <c r="N239" s="139" t="s">
        <v>46</v>
      </c>
      <c r="P239" s="140">
        <f>O239*H239</f>
        <v>0</v>
      </c>
      <c r="Q239" s="140">
        <v>0</v>
      </c>
      <c r="R239" s="140">
        <f>Q239*H239</f>
        <v>0</v>
      </c>
      <c r="S239" s="140">
        <v>0</v>
      </c>
      <c r="T239" s="140">
        <f>S239*H239</f>
        <v>0</v>
      </c>
      <c r="U239" s="141" t="s">
        <v>19</v>
      </c>
      <c r="AR239" s="142" t="s">
        <v>179</v>
      </c>
      <c r="AT239" s="142" t="s">
        <v>174</v>
      </c>
      <c r="AU239" s="142" t="s">
        <v>84</v>
      </c>
      <c r="AY239" s="18" t="s">
        <v>172</v>
      </c>
      <c r="BE239" s="143">
        <f>IF(N239="základní",J239,0)</f>
        <v>0</v>
      </c>
      <c r="BF239" s="143">
        <f>IF(N239="snížená",J239,0)</f>
        <v>0</v>
      </c>
      <c r="BG239" s="143">
        <f>IF(N239="zákl. přenesená",J239,0)</f>
        <v>0</v>
      </c>
      <c r="BH239" s="143">
        <f>IF(N239="sníž. přenesená",J239,0)</f>
        <v>0</v>
      </c>
      <c r="BI239" s="143">
        <f>IF(N239="nulová",J239,0)</f>
        <v>0</v>
      </c>
      <c r="BJ239" s="18" t="s">
        <v>82</v>
      </c>
      <c r="BK239" s="143">
        <f>ROUND(I239*H239,2)</f>
        <v>0</v>
      </c>
      <c r="BL239" s="18" t="s">
        <v>179</v>
      </c>
      <c r="BM239" s="142" t="s">
        <v>1640</v>
      </c>
    </row>
    <row r="240" spans="2:65" s="1" customFormat="1" ht="24.2" customHeight="1">
      <c r="B240" s="33"/>
      <c r="C240" s="131" t="s">
        <v>1643</v>
      </c>
      <c r="D240" s="131" t="s">
        <v>174</v>
      </c>
      <c r="E240" s="132" t="s">
        <v>3416</v>
      </c>
      <c r="F240" s="133" t="s">
        <v>3417</v>
      </c>
      <c r="G240" s="134" t="s">
        <v>2962</v>
      </c>
      <c r="H240" s="135">
        <v>1</v>
      </c>
      <c r="I240" s="136"/>
      <c r="J240" s="137">
        <f>ROUND(I240*H240,2)</f>
        <v>0</v>
      </c>
      <c r="K240" s="133" t="s">
        <v>19</v>
      </c>
      <c r="L240" s="33"/>
      <c r="M240" s="138" t="s">
        <v>19</v>
      </c>
      <c r="N240" s="139" t="s">
        <v>46</v>
      </c>
      <c r="P240" s="140">
        <f>O240*H240</f>
        <v>0</v>
      </c>
      <c r="Q240" s="140">
        <v>0</v>
      </c>
      <c r="R240" s="140">
        <f>Q240*H240</f>
        <v>0</v>
      </c>
      <c r="S240" s="140">
        <v>0</v>
      </c>
      <c r="T240" s="140">
        <f>S240*H240</f>
        <v>0</v>
      </c>
      <c r="U240" s="141" t="s">
        <v>19</v>
      </c>
      <c r="AR240" s="142" t="s">
        <v>179</v>
      </c>
      <c r="AT240" s="142" t="s">
        <v>174</v>
      </c>
      <c r="AU240" s="142" t="s">
        <v>84</v>
      </c>
      <c r="AY240" s="18" t="s">
        <v>172</v>
      </c>
      <c r="BE240" s="143">
        <f>IF(N240="základní",J240,0)</f>
        <v>0</v>
      </c>
      <c r="BF240" s="143">
        <f>IF(N240="snížená",J240,0)</f>
        <v>0</v>
      </c>
      <c r="BG240" s="143">
        <f>IF(N240="zákl. přenesená",J240,0)</f>
        <v>0</v>
      </c>
      <c r="BH240" s="143">
        <f>IF(N240="sníž. přenesená",J240,0)</f>
        <v>0</v>
      </c>
      <c r="BI240" s="143">
        <f>IF(N240="nulová",J240,0)</f>
        <v>0</v>
      </c>
      <c r="BJ240" s="18" t="s">
        <v>82</v>
      </c>
      <c r="BK240" s="143">
        <f>ROUND(I240*H240,2)</f>
        <v>0</v>
      </c>
      <c r="BL240" s="18" t="s">
        <v>179</v>
      </c>
      <c r="BM240" s="142" t="s">
        <v>1646</v>
      </c>
    </row>
    <row r="241" spans="2:65" s="1" customFormat="1" ht="24.2" customHeight="1">
      <c r="B241" s="33"/>
      <c r="C241" s="131" t="s">
        <v>677</v>
      </c>
      <c r="D241" s="131" t="s">
        <v>174</v>
      </c>
      <c r="E241" s="132" t="s">
        <v>3418</v>
      </c>
      <c r="F241" s="133" t="s">
        <v>3409</v>
      </c>
      <c r="G241" s="134" t="s">
        <v>2962</v>
      </c>
      <c r="H241" s="135">
        <v>1</v>
      </c>
      <c r="I241" s="136"/>
      <c r="J241" s="137">
        <f>ROUND(I241*H241,2)</f>
        <v>0</v>
      </c>
      <c r="K241" s="133" t="s">
        <v>19</v>
      </c>
      <c r="L241" s="33"/>
      <c r="M241" s="138" t="s">
        <v>19</v>
      </c>
      <c r="N241" s="139" t="s">
        <v>46</v>
      </c>
      <c r="P241" s="140">
        <f>O241*H241</f>
        <v>0</v>
      </c>
      <c r="Q241" s="140">
        <v>0</v>
      </c>
      <c r="R241" s="140">
        <f>Q241*H241</f>
        <v>0</v>
      </c>
      <c r="S241" s="140">
        <v>0</v>
      </c>
      <c r="T241" s="140">
        <f>S241*H241</f>
        <v>0</v>
      </c>
      <c r="U241" s="141" t="s">
        <v>19</v>
      </c>
      <c r="AR241" s="142" t="s">
        <v>179</v>
      </c>
      <c r="AT241" s="142" t="s">
        <v>174</v>
      </c>
      <c r="AU241" s="142" t="s">
        <v>84</v>
      </c>
      <c r="AY241" s="18" t="s">
        <v>172</v>
      </c>
      <c r="BE241" s="143">
        <f>IF(N241="základní",J241,0)</f>
        <v>0</v>
      </c>
      <c r="BF241" s="143">
        <f>IF(N241="snížená",J241,0)</f>
        <v>0</v>
      </c>
      <c r="BG241" s="143">
        <f>IF(N241="zákl. přenesená",J241,0)</f>
        <v>0</v>
      </c>
      <c r="BH241" s="143">
        <f>IF(N241="sníž. přenesená",J241,0)</f>
        <v>0</v>
      </c>
      <c r="BI241" s="143">
        <f>IF(N241="nulová",J241,0)</f>
        <v>0</v>
      </c>
      <c r="BJ241" s="18" t="s">
        <v>82</v>
      </c>
      <c r="BK241" s="143">
        <f>ROUND(I241*H241,2)</f>
        <v>0</v>
      </c>
      <c r="BL241" s="18" t="s">
        <v>179</v>
      </c>
      <c r="BM241" s="142" t="s">
        <v>1650</v>
      </c>
    </row>
    <row r="242" spans="2:65" s="1" customFormat="1" ht="37.9" customHeight="1">
      <c r="B242" s="33"/>
      <c r="C242" s="131" t="s">
        <v>1653</v>
      </c>
      <c r="D242" s="131" t="s">
        <v>174</v>
      </c>
      <c r="E242" s="132" t="s">
        <v>3419</v>
      </c>
      <c r="F242" s="133" t="s">
        <v>3405</v>
      </c>
      <c r="G242" s="134" t="s">
        <v>2962</v>
      </c>
      <c r="H242" s="135">
        <v>1</v>
      </c>
      <c r="I242" s="136"/>
      <c r="J242" s="137">
        <f>ROUND(I242*H242,2)</f>
        <v>0</v>
      </c>
      <c r="K242" s="133" t="s">
        <v>19</v>
      </c>
      <c r="L242" s="33"/>
      <c r="M242" s="138" t="s">
        <v>19</v>
      </c>
      <c r="N242" s="139" t="s">
        <v>46</v>
      </c>
      <c r="P242" s="140">
        <f>O242*H242</f>
        <v>0</v>
      </c>
      <c r="Q242" s="140">
        <v>0</v>
      </c>
      <c r="R242" s="140">
        <f>Q242*H242</f>
        <v>0</v>
      </c>
      <c r="S242" s="140">
        <v>0</v>
      </c>
      <c r="T242" s="140">
        <f>S242*H242</f>
        <v>0</v>
      </c>
      <c r="U242" s="141" t="s">
        <v>19</v>
      </c>
      <c r="AR242" s="142" t="s">
        <v>179</v>
      </c>
      <c r="AT242" s="142" t="s">
        <v>174</v>
      </c>
      <c r="AU242" s="142" t="s">
        <v>84</v>
      </c>
      <c r="AY242" s="18" t="s">
        <v>172</v>
      </c>
      <c r="BE242" s="143">
        <f>IF(N242="základní",J242,0)</f>
        <v>0</v>
      </c>
      <c r="BF242" s="143">
        <f>IF(N242="snížená",J242,0)</f>
        <v>0</v>
      </c>
      <c r="BG242" s="143">
        <f>IF(N242="zákl. přenesená",J242,0)</f>
        <v>0</v>
      </c>
      <c r="BH242" s="143">
        <f>IF(N242="sníž. přenesená",J242,0)</f>
        <v>0</v>
      </c>
      <c r="BI242" s="143">
        <f>IF(N242="nulová",J242,0)</f>
        <v>0</v>
      </c>
      <c r="BJ242" s="18" t="s">
        <v>82</v>
      </c>
      <c r="BK242" s="143">
        <f>ROUND(I242*H242,2)</f>
        <v>0</v>
      </c>
      <c r="BL242" s="18" t="s">
        <v>179</v>
      </c>
      <c r="BM242" s="142" t="s">
        <v>1656</v>
      </c>
    </row>
    <row r="243" spans="2:65" s="1" customFormat="1" ht="24.2" customHeight="1">
      <c r="B243" s="33"/>
      <c r="C243" s="131" t="s">
        <v>682</v>
      </c>
      <c r="D243" s="131" t="s">
        <v>174</v>
      </c>
      <c r="E243" s="132" t="s">
        <v>3420</v>
      </c>
      <c r="F243" s="133" t="s">
        <v>3421</v>
      </c>
      <c r="G243" s="134" t="s">
        <v>2962</v>
      </c>
      <c r="H243" s="135">
        <v>1</v>
      </c>
      <c r="I243" s="136"/>
      <c r="J243" s="137">
        <f>ROUND(I243*H243,2)</f>
        <v>0</v>
      </c>
      <c r="K243" s="133" t="s">
        <v>19</v>
      </c>
      <c r="L243" s="33"/>
      <c r="M243" s="138" t="s">
        <v>19</v>
      </c>
      <c r="N243" s="139" t="s">
        <v>46</v>
      </c>
      <c r="P243" s="140">
        <f>O243*H243</f>
        <v>0</v>
      </c>
      <c r="Q243" s="140">
        <v>0</v>
      </c>
      <c r="R243" s="140">
        <f>Q243*H243</f>
        <v>0</v>
      </c>
      <c r="S243" s="140">
        <v>0</v>
      </c>
      <c r="T243" s="140">
        <f>S243*H243</f>
        <v>0</v>
      </c>
      <c r="U243" s="141" t="s">
        <v>19</v>
      </c>
      <c r="AR243" s="142" t="s">
        <v>179</v>
      </c>
      <c r="AT243" s="142" t="s">
        <v>174</v>
      </c>
      <c r="AU243" s="142" t="s">
        <v>84</v>
      </c>
      <c r="AY243" s="18" t="s">
        <v>172</v>
      </c>
      <c r="BE243" s="143">
        <f>IF(N243="základní",J243,0)</f>
        <v>0</v>
      </c>
      <c r="BF243" s="143">
        <f>IF(N243="snížená",J243,0)</f>
        <v>0</v>
      </c>
      <c r="BG243" s="143">
        <f>IF(N243="zákl. přenesená",J243,0)</f>
        <v>0</v>
      </c>
      <c r="BH243" s="143">
        <f>IF(N243="sníž. přenesená",J243,0)</f>
        <v>0</v>
      </c>
      <c r="BI243" s="143">
        <f>IF(N243="nulová",J243,0)</f>
        <v>0</v>
      </c>
      <c r="BJ243" s="18" t="s">
        <v>82</v>
      </c>
      <c r="BK243" s="143">
        <f>ROUND(I243*H243,2)</f>
        <v>0</v>
      </c>
      <c r="BL243" s="18" t="s">
        <v>179</v>
      </c>
      <c r="BM243" s="142" t="s">
        <v>1659</v>
      </c>
    </row>
    <row r="244" spans="2:65" s="1" customFormat="1" ht="24.2" customHeight="1">
      <c r="B244" s="33"/>
      <c r="C244" s="131" t="s">
        <v>1660</v>
      </c>
      <c r="D244" s="131" t="s">
        <v>174</v>
      </c>
      <c r="E244" s="132" t="s">
        <v>3422</v>
      </c>
      <c r="F244" s="133" t="s">
        <v>3409</v>
      </c>
      <c r="G244" s="134" t="s">
        <v>2962</v>
      </c>
      <c r="H244" s="135">
        <v>1</v>
      </c>
      <c r="I244" s="136"/>
      <c r="J244" s="137">
        <f>ROUND(I244*H244,2)</f>
        <v>0</v>
      </c>
      <c r="K244" s="133" t="s">
        <v>19</v>
      </c>
      <c r="L244" s="33"/>
      <c r="M244" s="138" t="s">
        <v>19</v>
      </c>
      <c r="N244" s="139" t="s">
        <v>46</v>
      </c>
      <c r="P244" s="140">
        <f>O244*H244</f>
        <v>0</v>
      </c>
      <c r="Q244" s="140">
        <v>0</v>
      </c>
      <c r="R244" s="140">
        <f>Q244*H244</f>
        <v>0</v>
      </c>
      <c r="S244" s="140">
        <v>0</v>
      </c>
      <c r="T244" s="140">
        <f>S244*H244</f>
        <v>0</v>
      </c>
      <c r="U244" s="141" t="s">
        <v>19</v>
      </c>
      <c r="AR244" s="142" t="s">
        <v>179</v>
      </c>
      <c r="AT244" s="142" t="s">
        <v>174</v>
      </c>
      <c r="AU244" s="142" t="s">
        <v>84</v>
      </c>
      <c r="AY244" s="18" t="s">
        <v>172</v>
      </c>
      <c r="BE244" s="143">
        <f>IF(N244="základní",J244,0)</f>
        <v>0</v>
      </c>
      <c r="BF244" s="143">
        <f>IF(N244="snížená",J244,0)</f>
        <v>0</v>
      </c>
      <c r="BG244" s="143">
        <f>IF(N244="zákl. přenesená",J244,0)</f>
        <v>0</v>
      </c>
      <c r="BH244" s="143">
        <f>IF(N244="sníž. přenesená",J244,0)</f>
        <v>0</v>
      </c>
      <c r="BI244" s="143">
        <f>IF(N244="nulová",J244,0)</f>
        <v>0</v>
      </c>
      <c r="BJ244" s="18" t="s">
        <v>82</v>
      </c>
      <c r="BK244" s="143">
        <f>ROUND(I244*H244,2)</f>
        <v>0</v>
      </c>
      <c r="BL244" s="18" t="s">
        <v>179</v>
      </c>
      <c r="BM244" s="142" t="s">
        <v>1663</v>
      </c>
    </row>
    <row r="245" spans="2:65" s="1" customFormat="1" ht="24.2" customHeight="1">
      <c r="B245" s="33"/>
      <c r="C245" s="131" t="s">
        <v>691</v>
      </c>
      <c r="D245" s="131" t="s">
        <v>174</v>
      </c>
      <c r="E245" s="132" t="s">
        <v>3423</v>
      </c>
      <c r="F245" s="133" t="s">
        <v>3424</v>
      </c>
      <c r="G245" s="134" t="s">
        <v>2962</v>
      </c>
      <c r="H245" s="135">
        <v>1</v>
      </c>
      <c r="I245" s="136"/>
      <c r="J245" s="137">
        <f>ROUND(I245*H245,2)</f>
        <v>0</v>
      </c>
      <c r="K245" s="133" t="s">
        <v>19</v>
      </c>
      <c r="L245" s="33"/>
      <c r="M245" s="138" t="s">
        <v>19</v>
      </c>
      <c r="N245" s="139" t="s">
        <v>46</v>
      </c>
      <c r="P245" s="140">
        <f>O245*H245</f>
        <v>0</v>
      </c>
      <c r="Q245" s="140">
        <v>0</v>
      </c>
      <c r="R245" s="140">
        <f>Q245*H245</f>
        <v>0</v>
      </c>
      <c r="S245" s="140">
        <v>0</v>
      </c>
      <c r="T245" s="140">
        <f>S245*H245</f>
        <v>0</v>
      </c>
      <c r="U245" s="141" t="s">
        <v>19</v>
      </c>
      <c r="AR245" s="142" t="s">
        <v>179</v>
      </c>
      <c r="AT245" s="142" t="s">
        <v>174</v>
      </c>
      <c r="AU245" s="142" t="s">
        <v>84</v>
      </c>
      <c r="AY245" s="18" t="s">
        <v>172</v>
      </c>
      <c r="BE245" s="143">
        <f>IF(N245="základní",J245,0)</f>
        <v>0</v>
      </c>
      <c r="BF245" s="143">
        <f>IF(N245="snížená",J245,0)</f>
        <v>0</v>
      </c>
      <c r="BG245" s="143">
        <f>IF(N245="zákl. přenesená",J245,0)</f>
        <v>0</v>
      </c>
      <c r="BH245" s="143">
        <f>IF(N245="sníž. přenesená",J245,0)</f>
        <v>0</v>
      </c>
      <c r="BI245" s="143">
        <f>IF(N245="nulová",J245,0)</f>
        <v>0</v>
      </c>
      <c r="BJ245" s="18" t="s">
        <v>82</v>
      </c>
      <c r="BK245" s="143">
        <f>ROUND(I245*H245,2)</f>
        <v>0</v>
      </c>
      <c r="BL245" s="18" t="s">
        <v>179</v>
      </c>
      <c r="BM245" s="142" t="s">
        <v>1667</v>
      </c>
    </row>
    <row r="246" spans="2:65" s="1" customFormat="1" ht="24.2" customHeight="1">
      <c r="B246" s="33"/>
      <c r="C246" s="131" t="s">
        <v>1668</v>
      </c>
      <c r="D246" s="131" t="s">
        <v>174</v>
      </c>
      <c r="E246" s="132" t="s">
        <v>3425</v>
      </c>
      <c r="F246" s="133" t="s">
        <v>3426</v>
      </c>
      <c r="G246" s="134" t="s">
        <v>2962</v>
      </c>
      <c r="H246" s="135">
        <v>1</v>
      </c>
      <c r="I246" s="136"/>
      <c r="J246" s="137">
        <f>ROUND(I246*H246,2)</f>
        <v>0</v>
      </c>
      <c r="K246" s="133" t="s">
        <v>19</v>
      </c>
      <c r="L246" s="33"/>
      <c r="M246" s="138" t="s">
        <v>19</v>
      </c>
      <c r="N246" s="139" t="s">
        <v>46</v>
      </c>
      <c r="P246" s="140">
        <f>O246*H246</f>
        <v>0</v>
      </c>
      <c r="Q246" s="140">
        <v>0</v>
      </c>
      <c r="R246" s="140">
        <f>Q246*H246</f>
        <v>0</v>
      </c>
      <c r="S246" s="140">
        <v>0</v>
      </c>
      <c r="T246" s="140">
        <f>S246*H246</f>
        <v>0</v>
      </c>
      <c r="U246" s="141" t="s">
        <v>19</v>
      </c>
      <c r="AR246" s="142" t="s">
        <v>179</v>
      </c>
      <c r="AT246" s="142" t="s">
        <v>174</v>
      </c>
      <c r="AU246" s="142" t="s">
        <v>84</v>
      </c>
      <c r="AY246" s="18" t="s">
        <v>172</v>
      </c>
      <c r="BE246" s="143">
        <f>IF(N246="základní",J246,0)</f>
        <v>0</v>
      </c>
      <c r="BF246" s="143">
        <f>IF(N246="snížená",J246,0)</f>
        <v>0</v>
      </c>
      <c r="BG246" s="143">
        <f>IF(N246="zákl. přenesená",J246,0)</f>
        <v>0</v>
      </c>
      <c r="BH246" s="143">
        <f>IF(N246="sníž. přenesená",J246,0)</f>
        <v>0</v>
      </c>
      <c r="BI246" s="143">
        <f>IF(N246="nulová",J246,0)</f>
        <v>0</v>
      </c>
      <c r="BJ246" s="18" t="s">
        <v>82</v>
      </c>
      <c r="BK246" s="143">
        <f>ROUND(I246*H246,2)</f>
        <v>0</v>
      </c>
      <c r="BL246" s="18" t="s">
        <v>179</v>
      </c>
      <c r="BM246" s="142" t="s">
        <v>1671</v>
      </c>
    </row>
    <row r="247" spans="2:65" s="1" customFormat="1" ht="24.2" customHeight="1">
      <c r="B247" s="33"/>
      <c r="C247" s="131" t="s">
        <v>704</v>
      </c>
      <c r="D247" s="131" t="s">
        <v>174</v>
      </c>
      <c r="E247" s="132" t="s">
        <v>3427</v>
      </c>
      <c r="F247" s="133" t="s">
        <v>3398</v>
      </c>
      <c r="G247" s="134" t="s">
        <v>2962</v>
      </c>
      <c r="H247" s="135">
        <v>1</v>
      </c>
      <c r="I247" s="136"/>
      <c r="J247" s="137">
        <f>ROUND(I247*H247,2)</f>
        <v>0</v>
      </c>
      <c r="K247" s="133" t="s">
        <v>19</v>
      </c>
      <c r="L247" s="33"/>
      <c r="M247" s="138" t="s">
        <v>19</v>
      </c>
      <c r="N247" s="139" t="s">
        <v>46</v>
      </c>
      <c r="P247" s="140">
        <f>O247*H247</f>
        <v>0</v>
      </c>
      <c r="Q247" s="140">
        <v>0</v>
      </c>
      <c r="R247" s="140">
        <f>Q247*H247</f>
        <v>0</v>
      </c>
      <c r="S247" s="140">
        <v>0</v>
      </c>
      <c r="T247" s="140">
        <f>S247*H247</f>
        <v>0</v>
      </c>
      <c r="U247" s="141" t="s">
        <v>19</v>
      </c>
      <c r="AR247" s="142" t="s">
        <v>179</v>
      </c>
      <c r="AT247" s="142" t="s">
        <v>174</v>
      </c>
      <c r="AU247" s="142" t="s">
        <v>84</v>
      </c>
      <c r="AY247" s="18" t="s">
        <v>172</v>
      </c>
      <c r="BE247" s="143">
        <f>IF(N247="základní",J247,0)</f>
        <v>0</v>
      </c>
      <c r="BF247" s="143">
        <f>IF(N247="snížená",J247,0)</f>
        <v>0</v>
      </c>
      <c r="BG247" s="143">
        <f>IF(N247="zákl. přenesená",J247,0)</f>
        <v>0</v>
      </c>
      <c r="BH247" s="143">
        <f>IF(N247="sníž. přenesená",J247,0)</f>
        <v>0</v>
      </c>
      <c r="BI247" s="143">
        <f>IF(N247="nulová",J247,0)</f>
        <v>0</v>
      </c>
      <c r="BJ247" s="18" t="s">
        <v>82</v>
      </c>
      <c r="BK247" s="143">
        <f>ROUND(I247*H247,2)</f>
        <v>0</v>
      </c>
      <c r="BL247" s="18" t="s">
        <v>179</v>
      </c>
      <c r="BM247" s="142" t="s">
        <v>1675</v>
      </c>
    </row>
    <row r="248" spans="2:65" s="1" customFormat="1" ht="24.2" customHeight="1">
      <c r="B248" s="33"/>
      <c r="C248" s="131" t="s">
        <v>3428</v>
      </c>
      <c r="D248" s="131" t="s">
        <v>174</v>
      </c>
      <c r="E248" s="132" t="s">
        <v>3429</v>
      </c>
      <c r="F248" s="133" t="s">
        <v>3412</v>
      </c>
      <c r="G248" s="134" t="s">
        <v>2962</v>
      </c>
      <c r="H248" s="135">
        <v>1</v>
      </c>
      <c r="I248" s="136"/>
      <c r="J248" s="137">
        <f>ROUND(I248*H248,2)</f>
        <v>0</v>
      </c>
      <c r="K248" s="133" t="s">
        <v>19</v>
      </c>
      <c r="L248" s="33"/>
      <c r="M248" s="138" t="s">
        <v>19</v>
      </c>
      <c r="N248" s="139" t="s">
        <v>46</v>
      </c>
      <c r="P248" s="140">
        <f>O248*H248</f>
        <v>0</v>
      </c>
      <c r="Q248" s="140">
        <v>0</v>
      </c>
      <c r="R248" s="140">
        <f>Q248*H248</f>
        <v>0</v>
      </c>
      <c r="S248" s="140">
        <v>0</v>
      </c>
      <c r="T248" s="140">
        <f>S248*H248</f>
        <v>0</v>
      </c>
      <c r="U248" s="141" t="s">
        <v>19</v>
      </c>
      <c r="AR248" s="142" t="s">
        <v>179</v>
      </c>
      <c r="AT248" s="142" t="s">
        <v>174</v>
      </c>
      <c r="AU248" s="142" t="s">
        <v>84</v>
      </c>
      <c r="AY248" s="18" t="s">
        <v>172</v>
      </c>
      <c r="BE248" s="143">
        <f>IF(N248="základní",J248,0)</f>
        <v>0</v>
      </c>
      <c r="BF248" s="143">
        <f>IF(N248="snížená",J248,0)</f>
        <v>0</v>
      </c>
      <c r="BG248" s="143">
        <f>IF(N248="zákl. přenesená",J248,0)</f>
        <v>0</v>
      </c>
      <c r="BH248" s="143">
        <f>IF(N248="sníž. přenesená",J248,0)</f>
        <v>0</v>
      </c>
      <c r="BI248" s="143">
        <f>IF(N248="nulová",J248,0)</f>
        <v>0</v>
      </c>
      <c r="BJ248" s="18" t="s">
        <v>82</v>
      </c>
      <c r="BK248" s="143">
        <f>ROUND(I248*H248,2)</f>
        <v>0</v>
      </c>
      <c r="BL248" s="18" t="s">
        <v>179</v>
      </c>
      <c r="BM248" s="142" t="s">
        <v>2447</v>
      </c>
    </row>
    <row r="249" spans="2:65" s="1" customFormat="1" ht="37.9" customHeight="1">
      <c r="B249" s="33"/>
      <c r="C249" s="131" t="s">
        <v>712</v>
      </c>
      <c r="D249" s="131" t="s">
        <v>174</v>
      </c>
      <c r="E249" s="132" t="s">
        <v>3430</v>
      </c>
      <c r="F249" s="133" t="s">
        <v>3431</v>
      </c>
      <c r="G249" s="134" t="s">
        <v>2962</v>
      </c>
      <c r="H249" s="135">
        <v>1</v>
      </c>
      <c r="I249" s="136"/>
      <c r="J249" s="137">
        <f>ROUND(I249*H249,2)</f>
        <v>0</v>
      </c>
      <c r="K249" s="133" t="s">
        <v>19</v>
      </c>
      <c r="L249" s="33"/>
      <c r="M249" s="138" t="s">
        <v>19</v>
      </c>
      <c r="N249" s="139" t="s">
        <v>46</v>
      </c>
      <c r="P249" s="140">
        <f>O249*H249</f>
        <v>0</v>
      </c>
      <c r="Q249" s="140">
        <v>0</v>
      </c>
      <c r="R249" s="140">
        <f>Q249*H249</f>
        <v>0</v>
      </c>
      <c r="S249" s="140">
        <v>0</v>
      </c>
      <c r="T249" s="140">
        <f>S249*H249</f>
        <v>0</v>
      </c>
      <c r="U249" s="141" t="s">
        <v>19</v>
      </c>
      <c r="AR249" s="142" t="s">
        <v>179</v>
      </c>
      <c r="AT249" s="142" t="s">
        <v>174</v>
      </c>
      <c r="AU249" s="142" t="s">
        <v>84</v>
      </c>
      <c r="AY249" s="18" t="s">
        <v>172</v>
      </c>
      <c r="BE249" s="143">
        <f>IF(N249="základní",J249,0)</f>
        <v>0</v>
      </c>
      <c r="BF249" s="143">
        <f>IF(N249="snížená",J249,0)</f>
        <v>0</v>
      </c>
      <c r="BG249" s="143">
        <f>IF(N249="zákl. přenesená",J249,0)</f>
        <v>0</v>
      </c>
      <c r="BH249" s="143">
        <f>IF(N249="sníž. přenesená",J249,0)</f>
        <v>0</v>
      </c>
      <c r="BI249" s="143">
        <f>IF(N249="nulová",J249,0)</f>
        <v>0</v>
      </c>
      <c r="BJ249" s="18" t="s">
        <v>82</v>
      </c>
      <c r="BK249" s="143">
        <f>ROUND(I249*H249,2)</f>
        <v>0</v>
      </c>
      <c r="BL249" s="18" t="s">
        <v>179</v>
      </c>
      <c r="BM249" s="142" t="s">
        <v>1687</v>
      </c>
    </row>
    <row r="250" spans="2:65" s="1" customFormat="1" ht="37.9" customHeight="1">
      <c r="B250" s="33"/>
      <c r="C250" s="131" t="s">
        <v>1691</v>
      </c>
      <c r="D250" s="131" t="s">
        <v>174</v>
      </c>
      <c r="E250" s="132" t="s">
        <v>3432</v>
      </c>
      <c r="F250" s="133" t="s">
        <v>3433</v>
      </c>
      <c r="G250" s="134" t="s">
        <v>2962</v>
      </c>
      <c r="H250" s="135">
        <v>2</v>
      </c>
      <c r="I250" s="136"/>
      <c r="J250" s="137">
        <f>ROUND(I250*H250,2)</f>
        <v>0</v>
      </c>
      <c r="K250" s="133" t="s">
        <v>19</v>
      </c>
      <c r="L250" s="33"/>
      <c r="M250" s="138" t="s">
        <v>19</v>
      </c>
      <c r="N250" s="139" t="s">
        <v>46</v>
      </c>
      <c r="P250" s="140">
        <f>O250*H250</f>
        <v>0</v>
      </c>
      <c r="Q250" s="140">
        <v>0</v>
      </c>
      <c r="R250" s="140">
        <f>Q250*H250</f>
        <v>0</v>
      </c>
      <c r="S250" s="140">
        <v>0</v>
      </c>
      <c r="T250" s="140">
        <f>S250*H250</f>
        <v>0</v>
      </c>
      <c r="U250" s="141" t="s">
        <v>19</v>
      </c>
      <c r="AR250" s="142" t="s">
        <v>179</v>
      </c>
      <c r="AT250" s="142" t="s">
        <v>174</v>
      </c>
      <c r="AU250" s="142" t="s">
        <v>84</v>
      </c>
      <c r="AY250" s="18" t="s">
        <v>172</v>
      </c>
      <c r="BE250" s="143">
        <f>IF(N250="základní",J250,0)</f>
        <v>0</v>
      </c>
      <c r="BF250" s="143">
        <f>IF(N250="snížená",J250,0)</f>
        <v>0</v>
      </c>
      <c r="BG250" s="143">
        <f>IF(N250="zákl. přenesená",J250,0)</f>
        <v>0</v>
      </c>
      <c r="BH250" s="143">
        <f>IF(N250="sníž. přenesená",J250,0)</f>
        <v>0</v>
      </c>
      <c r="BI250" s="143">
        <f>IF(N250="nulová",J250,0)</f>
        <v>0</v>
      </c>
      <c r="BJ250" s="18" t="s">
        <v>82</v>
      </c>
      <c r="BK250" s="143">
        <f>ROUND(I250*H250,2)</f>
        <v>0</v>
      </c>
      <c r="BL250" s="18" t="s">
        <v>179</v>
      </c>
      <c r="BM250" s="142" t="s">
        <v>1694</v>
      </c>
    </row>
    <row r="251" spans="2:65" s="1" customFormat="1" ht="24.2" customHeight="1">
      <c r="B251" s="33"/>
      <c r="C251" s="131" t="s">
        <v>717</v>
      </c>
      <c r="D251" s="131" t="s">
        <v>174</v>
      </c>
      <c r="E251" s="132" t="s">
        <v>3434</v>
      </c>
      <c r="F251" s="133" t="s">
        <v>3390</v>
      </c>
      <c r="G251" s="134" t="s">
        <v>2962</v>
      </c>
      <c r="H251" s="135">
        <v>2</v>
      </c>
      <c r="I251" s="136"/>
      <c r="J251" s="137">
        <f>ROUND(I251*H251,2)</f>
        <v>0</v>
      </c>
      <c r="K251" s="133" t="s">
        <v>19</v>
      </c>
      <c r="L251" s="33"/>
      <c r="M251" s="138" t="s">
        <v>19</v>
      </c>
      <c r="N251" s="139" t="s">
        <v>46</v>
      </c>
      <c r="P251" s="140">
        <f>O251*H251</f>
        <v>0</v>
      </c>
      <c r="Q251" s="140">
        <v>0</v>
      </c>
      <c r="R251" s="140">
        <f>Q251*H251</f>
        <v>0</v>
      </c>
      <c r="S251" s="140">
        <v>0</v>
      </c>
      <c r="T251" s="140">
        <f>S251*H251</f>
        <v>0</v>
      </c>
      <c r="U251" s="141" t="s">
        <v>19</v>
      </c>
      <c r="AR251" s="142" t="s">
        <v>179</v>
      </c>
      <c r="AT251" s="142" t="s">
        <v>174</v>
      </c>
      <c r="AU251" s="142" t="s">
        <v>84</v>
      </c>
      <c r="AY251" s="18" t="s">
        <v>172</v>
      </c>
      <c r="BE251" s="143">
        <f>IF(N251="základní",J251,0)</f>
        <v>0</v>
      </c>
      <c r="BF251" s="143">
        <f>IF(N251="snížená",J251,0)</f>
        <v>0</v>
      </c>
      <c r="BG251" s="143">
        <f>IF(N251="zákl. přenesená",J251,0)</f>
        <v>0</v>
      </c>
      <c r="BH251" s="143">
        <f>IF(N251="sníž. přenesená",J251,0)</f>
        <v>0</v>
      </c>
      <c r="BI251" s="143">
        <f>IF(N251="nulová",J251,0)</f>
        <v>0</v>
      </c>
      <c r="BJ251" s="18" t="s">
        <v>82</v>
      </c>
      <c r="BK251" s="143">
        <f>ROUND(I251*H251,2)</f>
        <v>0</v>
      </c>
      <c r="BL251" s="18" t="s">
        <v>179</v>
      </c>
      <c r="BM251" s="142" t="s">
        <v>1700</v>
      </c>
    </row>
    <row r="252" spans="2:65" s="1" customFormat="1" ht="37.9" customHeight="1">
      <c r="B252" s="33"/>
      <c r="C252" s="131" t="s">
        <v>1420</v>
      </c>
      <c r="D252" s="131" t="s">
        <v>174</v>
      </c>
      <c r="E252" s="132" t="s">
        <v>3435</v>
      </c>
      <c r="F252" s="133" t="s">
        <v>3436</v>
      </c>
      <c r="G252" s="134" t="s">
        <v>2962</v>
      </c>
      <c r="H252" s="135">
        <v>1</v>
      </c>
      <c r="I252" s="136"/>
      <c r="J252" s="137">
        <f>ROUND(I252*H252,2)</f>
        <v>0</v>
      </c>
      <c r="K252" s="133" t="s">
        <v>19</v>
      </c>
      <c r="L252" s="33"/>
      <c r="M252" s="138" t="s">
        <v>19</v>
      </c>
      <c r="N252" s="139" t="s">
        <v>46</v>
      </c>
      <c r="P252" s="140">
        <f>O252*H252</f>
        <v>0</v>
      </c>
      <c r="Q252" s="140">
        <v>0</v>
      </c>
      <c r="R252" s="140">
        <f>Q252*H252</f>
        <v>0</v>
      </c>
      <c r="S252" s="140">
        <v>0</v>
      </c>
      <c r="T252" s="140">
        <f>S252*H252</f>
        <v>0</v>
      </c>
      <c r="U252" s="141" t="s">
        <v>19</v>
      </c>
      <c r="AR252" s="142" t="s">
        <v>179</v>
      </c>
      <c r="AT252" s="142" t="s">
        <v>174</v>
      </c>
      <c r="AU252" s="142" t="s">
        <v>84</v>
      </c>
      <c r="AY252" s="18" t="s">
        <v>172</v>
      </c>
      <c r="BE252" s="143">
        <f>IF(N252="základní",J252,0)</f>
        <v>0</v>
      </c>
      <c r="BF252" s="143">
        <f>IF(N252="snížená",J252,0)</f>
        <v>0</v>
      </c>
      <c r="BG252" s="143">
        <f>IF(N252="zákl. přenesená",J252,0)</f>
        <v>0</v>
      </c>
      <c r="BH252" s="143">
        <f>IF(N252="sníž. přenesená",J252,0)</f>
        <v>0</v>
      </c>
      <c r="BI252" s="143">
        <f>IF(N252="nulová",J252,0)</f>
        <v>0</v>
      </c>
      <c r="BJ252" s="18" t="s">
        <v>82</v>
      </c>
      <c r="BK252" s="143">
        <f>ROUND(I252*H252,2)</f>
        <v>0</v>
      </c>
      <c r="BL252" s="18" t="s">
        <v>179</v>
      </c>
      <c r="BM252" s="142" t="s">
        <v>1704</v>
      </c>
    </row>
    <row r="253" spans="2:65" s="1" customFormat="1" ht="37.9" customHeight="1">
      <c r="B253" s="33"/>
      <c r="C253" s="131" t="s">
        <v>722</v>
      </c>
      <c r="D253" s="131" t="s">
        <v>174</v>
      </c>
      <c r="E253" s="132" t="s">
        <v>3437</v>
      </c>
      <c r="F253" s="133" t="s">
        <v>3436</v>
      </c>
      <c r="G253" s="134" t="s">
        <v>2962</v>
      </c>
      <c r="H253" s="135">
        <v>1</v>
      </c>
      <c r="I253" s="136"/>
      <c r="J253" s="137">
        <f>ROUND(I253*H253,2)</f>
        <v>0</v>
      </c>
      <c r="K253" s="133" t="s">
        <v>19</v>
      </c>
      <c r="L253" s="33"/>
      <c r="M253" s="138" t="s">
        <v>19</v>
      </c>
      <c r="N253" s="139" t="s">
        <v>46</v>
      </c>
      <c r="P253" s="140">
        <f>O253*H253</f>
        <v>0</v>
      </c>
      <c r="Q253" s="140">
        <v>0</v>
      </c>
      <c r="R253" s="140">
        <f>Q253*H253</f>
        <v>0</v>
      </c>
      <c r="S253" s="140">
        <v>0</v>
      </c>
      <c r="T253" s="140">
        <f>S253*H253</f>
        <v>0</v>
      </c>
      <c r="U253" s="141" t="s">
        <v>19</v>
      </c>
      <c r="AR253" s="142" t="s">
        <v>179</v>
      </c>
      <c r="AT253" s="142" t="s">
        <v>174</v>
      </c>
      <c r="AU253" s="142" t="s">
        <v>84</v>
      </c>
      <c r="AY253" s="18" t="s">
        <v>172</v>
      </c>
      <c r="BE253" s="143">
        <f>IF(N253="základní",J253,0)</f>
        <v>0</v>
      </c>
      <c r="BF253" s="143">
        <f>IF(N253="snížená",J253,0)</f>
        <v>0</v>
      </c>
      <c r="BG253" s="143">
        <f>IF(N253="zákl. přenesená",J253,0)</f>
        <v>0</v>
      </c>
      <c r="BH253" s="143">
        <f>IF(N253="sníž. přenesená",J253,0)</f>
        <v>0</v>
      </c>
      <c r="BI253" s="143">
        <f>IF(N253="nulová",J253,0)</f>
        <v>0</v>
      </c>
      <c r="BJ253" s="18" t="s">
        <v>82</v>
      </c>
      <c r="BK253" s="143">
        <f>ROUND(I253*H253,2)</f>
        <v>0</v>
      </c>
      <c r="BL253" s="18" t="s">
        <v>179</v>
      </c>
      <c r="BM253" s="142" t="s">
        <v>1709</v>
      </c>
    </row>
    <row r="254" spans="2:65" s="1" customFormat="1" ht="24.2" customHeight="1">
      <c r="B254" s="33"/>
      <c r="C254" s="131" t="s">
        <v>1711</v>
      </c>
      <c r="D254" s="131" t="s">
        <v>174</v>
      </c>
      <c r="E254" s="132" t="s">
        <v>3438</v>
      </c>
      <c r="F254" s="133" t="s">
        <v>3417</v>
      </c>
      <c r="G254" s="134" t="s">
        <v>2962</v>
      </c>
      <c r="H254" s="135">
        <v>1</v>
      </c>
      <c r="I254" s="136"/>
      <c r="J254" s="137">
        <f>ROUND(I254*H254,2)</f>
        <v>0</v>
      </c>
      <c r="K254" s="133" t="s">
        <v>19</v>
      </c>
      <c r="L254" s="33"/>
      <c r="M254" s="138" t="s">
        <v>19</v>
      </c>
      <c r="N254" s="139" t="s">
        <v>46</v>
      </c>
      <c r="P254" s="140">
        <f>O254*H254</f>
        <v>0</v>
      </c>
      <c r="Q254" s="140">
        <v>0</v>
      </c>
      <c r="R254" s="140">
        <f>Q254*H254</f>
        <v>0</v>
      </c>
      <c r="S254" s="140">
        <v>0</v>
      </c>
      <c r="T254" s="140">
        <f>S254*H254</f>
        <v>0</v>
      </c>
      <c r="U254" s="141" t="s">
        <v>19</v>
      </c>
      <c r="AR254" s="142" t="s">
        <v>179</v>
      </c>
      <c r="AT254" s="142" t="s">
        <v>174</v>
      </c>
      <c r="AU254" s="142" t="s">
        <v>84</v>
      </c>
      <c r="AY254" s="18" t="s">
        <v>172</v>
      </c>
      <c r="BE254" s="143">
        <f>IF(N254="základní",J254,0)</f>
        <v>0</v>
      </c>
      <c r="BF254" s="143">
        <f>IF(N254="snížená",J254,0)</f>
        <v>0</v>
      </c>
      <c r="BG254" s="143">
        <f>IF(N254="zákl. přenesená",J254,0)</f>
        <v>0</v>
      </c>
      <c r="BH254" s="143">
        <f>IF(N254="sníž. přenesená",J254,0)</f>
        <v>0</v>
      </c>
      <c r="BI254" s="143">
        <f>IF(N254="nulová",J254,0)</f>
        <v>0</v>
      </c>
      <c r="BJ254" s="18" t="s">
        <v>82</v>
      </c>
      <c r="BK254" s="143">
        <f>ROUND(I254*H254,2)</f>
        <v>0</v>
      </c>
      <c r="BL254" s="18" t="s">
        <v>179</v>
      </c>
      <c r="BM254" s="142" t="s">
        <v>1714</v>
      </c>
    </row>
    <row r="255" spans="2:65" s="1" customFormat="1" ht="24.2" customHeight="1">
      <c r="B255" s="33"/>
      <c r="C255" s="131" t="s">
        <v>727</v>
      </c>
      <c r="D255" s="131" t="s">
        <v>174</v>
      </c>
      <c r="E255" s="132" t="s">
        <v>3439</v>
      </c>
      <c r="F255" s="133" t="s">
        <v>3390</v>
      </c>
      <c r="G255" s="134" t="s">
        <v>2962</v>
      </c>
      <c r="H255" s="135">
        <v>4</v>
      </c>
      <c r="I255" s="136"/>
      <c r="J255" s="137">
        <f>ROUND(I255*H255,2)</f>
        <v>0</v>
      </c>
      <c r="K255" s="133" t="s">
        <v>19</v>
      </c>
      <c r="L255" s="33"/>
      <c r="M255" s="138" t="s">
        <v>19</v>
      </c>
      <c r="N255" s="139" t="s">
        <v>46</v>
      </c>
      <c r="P255" s="140">
        <f>O255*H255</f>
        <v>0</v>
      </c>
      <c r="Q255" s="140">
        <v>0</v>
      </c>
      <c r="R255" s="140">
        <f>Q255*H255</f>
        <v>0</v>
      </c>
      <c r="S255" s="140">
        <v>0</v>
      </c>
      <c r="T255" s="140">
        <f>S255*H255</f>
        <v>0</v>
      </c>
      <c r="U255" s="141" t="s">
        <v>19</v>
      </c>
      <c r="AR255" s="142" t="s">
        <v>179</v>
      </c>
      <c r="AT255" s="142" t="s">
        <v>174</v>
      </c>
      <c r="AU255" s="142" t="s">
        <v>84</v>
      </c>
      <c r="AY255" s="18" t="s">
        <v>172</v>
      </c>
      <c r="BE255" s="143">
        <f>IF(N255="základní",J255,0)</f>
        <v>0</v>
      </c>
      <c r="BF255" s="143">
        <f>IF(N255="snížená",J255,0)</f>
        <v>0</v>
      </c>
      <c r="BG255" s="143">
        <f>IF(N255="zákl. přenesená",J255,0)</f>
        <v>0</v>
      </c>
      <c r="BH255" s="143">
        <f>IF(N255="sníž. přenesená",J255,0)</f>
        <v>0</v>
      </c>
      <c r="BI255" s="143">
        <f>IF(N255="nulová",J255,0)</f>
        <v>0</v>
      </c>
      <c r="BJ255" s="18" t="s">
        <v>82</v>
      </c>
      <c r="BK255" s="143">
        <f>ROUND(I255*H255,2)</f>
        <v>0</v>
      </c>
      <c r="BL255" s="18" t="s">
        <v>179</v>
      </c>
      <c r="BM255" s="142" t="s">
        <v>757</v>
      </c>
    </row>
    <row r="256" spans="2:65" s="1" customFormat="1" ht="16.5" customHeight="1">
      <c r="B256" s="33"/>
      <c r="C256" s="131" t="s">
        <v>1729</v>
      </c>
      <c r="D256" s="131" t="s">
        <v>174</v>
      </c>
      <c r="E256" s="132" t="s">
        <v>2960</v>
      </c>
      <c r="F256" s="133" t="s">
        <v>3440</v>
      </c>
      <c r="G256" s="134" t="s">
        <v>2959</v>
      </c>
      <c r="H256" s="135">
        <v>35</v>
      </c>
      <c r="I256" s="136"/>
      <c r="J256" s="137">
        <f>ROUND(I256*H256,2)</f>
        <v>0</v>
      </c>
      <c r="K256" s="133" t="s">
        <v>19</v>
      </c>
      <c r="L256" s="33"/>
      <c r="M256" s="138" t="s">
        <v>19</v>
      </c>
      <c r="N256" s="139" t="s">
        <v>46</v>
      </c>
      <c r="P256" s="140">
        <f>O256*H256</f>
        <v>0</v>
      </c>
      <c r="Q256" s="140">
        <v>0</v>
      </c>
      <c r="R256" s="140">
        <f>Q256*H256</f>
        <v>0</v>
      </c>
      <c r="S256" s="140">
        <v>0</v>
      </c>
      <c r="T256" s="140">
        <f>S256*H256</f>
        <v>0</v>
      </c>
      <c r="U256" s="141" t="s">
        <v>19</v>
      </c>
      <c r="AR256" s="142" t="s">
        <v>179</v>
      </c>
      <c r="AT256" s="142" t="s">
        <v>174</v>
      </c>
      <c r="AU256" s="142" t="s">
        <v>84</v>
      </c>
      <c r="AY256" s="18" t="s">
        <v>172</v>
      </c>
      <c r="BE256" s="143">
        <f>IF(N256="základní",J256,0)</f>
        <v>0</v>
      </c>
      <c r="BF256" s="143">
        <f>IF(N256="snížená",J256,0)</f>
        <v>0</v>
      </c>
      <c r="BG256" s="143">
        <f>IF(N256="zákl. přenesená",J256,0)</f>
        <v>0</v>
      </c>
      <c r="BH256" s="143">
        <f>IF(N256="sníž. přenesená",J256,0)</f>
        <v>0</v>
      </c>
      <c r="BI256" s="143">
        <f>IF(N256="nulová",J256,0)</f>
        <v>0</v>
      </c>
      <c r="BJ256" s="18" t="s">
        <v>82</v>
      </c>
      <c r="BK256" s="143">
        <f>ROUND(I256*H256,2)</f>
        <v>0</v>
      </c>
      <c r="BL256" s="18" t="s">
        <v>179</v>
      </c>
      <c r="BM256" s="142" t="s">
        <v>1730</v>
      </c>
    </row>
    <row r="257" spans="2:65" s="1" customFormat="1" ht="16.5" customHeight="1">
      <c r="B257" s="33"/>
      <c r="C257" s="131" t="s">
        <v>733</v>
      </c>
      <c r="D257" s="131" t="s">
        <v>174</v>
      </c>
      <c r="E257" s="132" t="s">
        <v>2963</v>
      </c>
      <c r="F257" s="133" t="s">
        <v>3441</v>
      </c>
      <c r="G257" s="134" t="s">
        <v>2959</v>
      </c>
      <c r="H257" s="135">
        <v>11</v>
      </c>
      <c r="I257" s="136"/>
      <c r="J257" s="137">
        <f>ROUND(I257*H257,2)</f>
        <v>0</v>
      </c>
      <c r="K257" s="133" t="s">
        <v>19</v>
      </c>
      <c r="L257" s="33"/>
      <c r="M257" s="138" t="s">
        <v>19</v>
      </c>
      <c r="N257" s="139" t="s">
        <v>46</v>
      </c>
      <c r="P257" s="140">
        <f>O257*H257</f>
        <v>0</v>
      </c>
      <c r="Q257" s="140">
        <v>0</v>
      </c>
      <c r="R257" s="140">
        <f>Q257*H257</f>
        <v>0</v>
      </c>
      <c r="S257" s="140">
        <v>0</v>
      </c>
      <c r="T257" s="140">
        <f>S257*H257</f>
        <v>0</v>
      </c>
      <c r="U257" s="141" t="s">
        <v>19</v>
      </c>
      <c r="AR257" s="142" t="s">
        <v>179</v>
      </c>
      <c r="AT257" s="142" t="s">
        <v>174</v>
      </c>
      <c r="AU257" s="142" t="s">
        <v>84</v>
      </c>
      <c r="AY257" s="18" t="s">
        <v>172</v>
      </c>
      <c r="BE257" s="143">
        <f>IF(N257="základní",J257,0)</f>
        <v>0</v>
      </c>
      <c r="BF257" s="143">
        <f>IF(N257="snížená",J257,0)</f>
        <v>0</v>
      </c>
      <c r="BG257" s="143">
        <f>IF(N257="zákl. přenesená",J257,0)</f>
        <v>0</v>
      </c>
      <c r="BH257" s="143">
        <f>IF(N257="sníž. přenesená",J257,0)</f>
        <v>0</v>
      </c>
      <c r="BI257" s="143">
        <f>IF(N257="nulová",J257,0)</f>
        <v>0</v>
      </c>
      <c r="BJ257" s="18" t="s">
        <v>82</v>
      </c>
      <c r="BK257" s="143">
        <f>ROUND(I257*H257,2)</f>
        <v>0</v>
      </c>
      <c r="BL257" s="18" t="s">
        <v>179</v>
      </c>
      <c r="BM257" s="142" t="s">
        <v>1734</v>
      </c>
    </row>
    <row r="258" spans="2:65" s="1" customFormat="1" ht="16.5" customHeight="1">
      <c r="B258" s="33"/>
      <c r="C258" s="131" t="s">
        <v>1736</v>
      </c>
      <c r="D258" s="131" t="s">
        <v>174</v>
      </c>
      <c r="E258" s="132" t="s">
        <v>2965</v>
      </c>
      <c r="F258" s="133" t="s">
        <v>3442</v>
      </c>
      <c r="G258" s="134" t="s">
        <v>2959</v>
      </c>
      <c r="H258" s="135">
        <v>28</v>
      </c>
      <c r="I258" s="136"/>
      <c r="J258" s="137">
        <f>ROUND(I258*H258,2)</f>
        <v>0</v>
      </c>
      <c r="K258" s="133" t="s">
        <v>19</v>
      </c>
      <c r="L258" s="33"/>
      <c r="M258" s="138" t="s">
        <v>19</v>
      </c>
      <c r="N258" s="139" t="s">
        <v>46</v>
      </c>
      <c r="P258" s="140">
        <f>O258*H258</f>
        <v>0</v>
      </c>
      <c r="Q258" s="140">
        <v>0</v>
      </c>
      <c r="R258" s="140">
        <f>Q258*H258</f>
        <v>0</v>
      </c>
      <c r="S258" s="140">
        <v>0</v>
      </c>
      <c r="T258" s="140">
        <f>S258*H258</f>
        <v>0</v>
      </c>
      <c r="U258" s="141" t="s">
        <v>19</v>
      </c>
      <c r="AR258" s="142" t="s">
        <v>179</v>
      </c>
      <c r="AT258" s="142" t="s">
        <v>174</v>
      </c>
      <c r="AU258" s="142" t="s">
        <v>84</v>
      </c>
      <c r="AY258" s="18" t="s">
        <v>172</v>
      </c>
      <c r="BE258" s="143">
        <f>IF(N258="základní",J258,0)</f>
        <v>0</v>
      </c>
      <c r="BF258" s="143">
        <f>IF(N258="snížená",J258,0)</f>
        <v>0</v>
      </c>
      <c r="BG258" s="143">
        <f>IF(N258="zákl. přenesená",J258,0)</f>
        <v>0</v>
      </c>
      <c r="BH258" s="143">
        <f>IF(N258="sníž. přenesená",J258,0)</f>
        <v>0</v>
      </c>
      <c r="BI258" s="143">
        <f>IF(N258="nulová",J258,0)</f>
        <v>0</v>
      </c>
      <c r="BJ258" s="18" t="s">
        <v>82</v>
      </c>
      <c r="BK258" s="143">
        <f>ROUND(I258*H258,2)</f>
        <v>0</v>
      </c>
      <c r="BL258" s="18" t="s">
        <v>179</v>
      </c>
      <c r="BM258" s="142" t="s">
        <v>1739</v>
      </c>
    </row>
    <row r="259" spans="2:65" s="1" customFormat="1" ht="16.5" customHeight="1">
      <c r="B259" s="33"/>
      <c r="C259" s="131" t="s">
        <v>742</v>
      </c>
      <c r="D259" s="131" t="s">
        <v>174</v>
      </c>
      <c r="E259" s="132" t="s">
        <v>2967</v>
      </c>
      <c r="F259" s="133" t="s">
        <v>3443</v>
      </c>
      <c r="G259" s="134" t="s">
        <v>2959</v>
      </c>
      <c r="H259" s="135">
        <v>24</v>
      </c>
      <c r="I259" s="136"/>
      <c r="J259" s="137">
        <f>ROUND(I259*H259,2)</f>
        <v>0</v>
      </c>
      <c r="K259" s="133" t="s">
        <v>19</v>
      </c>
      <c r="L259" s="33"/>
      <c r="M259" s="138" t="s">
        <v>19</v>
      </c>
      <c r="N259" s="139" t="s">
        <v>46</v>
      </c>
      <c r="P259" s="140">
        <f>O259*H259</f>
        <v>0</v>
      </c>
      <c r="Q259" s="140">
        <v>0</v>
      </c>
      <c r="R259" s="140">
        <f>Q259*H259</f>
        <v>0</v>
      </c>
      <c r="S259" s="140">
        <v>0</v>
      </c>
      <c r="T259" s="140">
        <f>S259*H259</f>
        <v>0</v>
      </c>
      <c r="U259" s="141" t="s">
        <v>19</v>
      </c>
      <c r="AR259" s="142" t="s">
        <v>179</v>
      </c>
      <c r="AT259" s="142" t="s">
        <v>174</v>
      </c>
      <c r="AU259" s="142" t="s">
        <v>84</v>
      </c>
      <c r="AY259" s="18" t="s">
        <v>172</v>
      </c>
      <c r="BE259" s="143">
        <f>IF(N259="základní",J259,0)</f>
        <v>0</v>
      </c>
      <c r="BF259" s="143">
        <f>IF(N259="snížená",J259,0)</f>
        <v>0</v>
      </c>
      <c r="BG259" s="143">
        <f>IF(N259="zákl. přenesená",J259,0)</f>
        <v>0</v>
      </c>
      <c r="BH259" s="143">
        <f>IF(N259="sníž. přenesená",J259,0)</f>
        <v>0</v>
      </c>
      <c r="BI259" s="143">
        <f>IF(N259="nulová",J259,0)</f>
        <v>0</v>
      </c>
      <c r="BJ259" s="18" t="s">
        <v>82</v>
      </c>
      <c r="BK259" s="143">
        <f>ROUND(I259*H259,2)</f>
        <v>0</v>
      </c>
      <c r="BL259" s="18" t="s">
        <v>179</v>
      </c>
      <c r="BM259" s="142" t="s">
        <v>1743</v>
      </c>
    </row>
    <row r="260" spans="2:65" s="1" customFormat="1" ht="16.5" customHeight="1">
      <c r="B260" s="33"/>
      <c r="C260" s="131" t="s">
        <v>1749</v>
      </c>
      <c r="D260" s="131" t="s">
        <v>174</v>
      </c>
      <c r="E260" s="132" t="s">
        <v>2969</v>
      </c>
      <c r="F260" s="133" t="s">
        <v>3444</v>
      </c>
      <c r="G260" s="134" t="s">
        <v>2959</v>
      </c>
      <c r="H260" s="135">
        <v>15</v>
      </c>
      <c r="I260" s="136"/>
      <c r="J260" s="137">
        <f>ROUND(I260*H260,2)</f>
        <v>0</v>
      </c>
      <c r="K260" s="133" t="s">
        <v>19</v>
      </c>
      <c r="L260" s="33"/>
      <c r="M260" s="138" t="s">
        <v>19</v>
      </c>
      <c r="N260" s="139" t="s">
        <v>46</v>
      </c>
      <c r="P260" s="140">
        <f>O260*H260</f>
        <v>0</v>
      </c>
      <c r="Q260" s="140">
        <v>0</v>
      </c>
      <c r="R260" s="140">
        <f>Q260*H260</f>
        <v>0</v>
      </c>
      <c r="S260" s="140">
        <v>0</v>
      </c>
      <c r="T260" s="140">
        <f>S260*H260</f>
        <v>0</v>
      </c>
      <c r="U260" s="141" t="s">
        <v>19</v>
      </c>
      <c r="AR260" s="142" t="s">
        <v>179</v>
      </c>
      <c r="AT260" s="142" t="s">
        <v>174</v>
      </c>
      <c r="AU260" s="142" t="s">
        <v>84</v>
      </c>
      <c r="AY260" s="18" t="s">
        <v>172</v>
      </c>
      <c r="BE260" s="143">
        <f>IF(N260="základní",J260,0)</f>
        <v>0</v>
      </c>
      <c r="BF260" s="143">
        <f>IF(N260="snížená",J260,0)</f>
        <v>0</v>
      </c>
      <c r="BG260" s="143">
        <f>IF(N260="zákl. přenesená",J260,0)</f>
        <v>0</v>
      </c>
      <c r="BH260" s="143">
        <f>IF(N260="sníž. přenesená",J260,0)</f>
        <v>0</v>
      </c>
      <c r="BI260" s="143">
        <f>IF(N260="nulová",J260,0)</f>
        <v>0</v>
      </c>
      <c r="BJ260" s="18" t="s">
        <v>82</v>
      </c>
      <c r="BK260" s="143">
        <f>ROUND(I260*H260,2)</f>
        <v>0</v>
      </c>
      <c r="BL260" s="18" t="s">
        <v>179</v>
      </c>
      <c r="BM260" s="142" t="s">
        <v>1752</v>
      </c>
    </row>
    <row r="261" spans="2:65" s="1" customFormat="1" ht="16.5" customHeight="1">
      <c r="B261" s="33"/>
      <c r="C261" s="131" t="s">
        <v>748</v>
      </c>
      <c r="D261" s="131" t="s">
        <v>174</v>
      </c>
      <c r="E261" s="132" t="s">
        <v>2971</v>
      </c>
      <c r="F261" s="133" t="s">
        <v>3445</v>
      </c>
      <c r="G261" s="134" t="s">
        <v>1131</v>
      </c>
      <c r="H261" s="135">
        <v>43</v>
      </c>
      <c r="I261" s="136"/>
      <c r="J261" s="137">
        <f>ROUND(I261*H261,2)</f>
        <v>0</v>
      </c>
      <c r="K261" s="133" t="s">
        <v>19</v>
      </c>
      <c r="L261" s="33"/>
      <c r="M261" s="138" t="s">
        <v>19</v>
      </c>
      <c r="N261" s="139" t="s">
        <v>46</v>
      </c>
      <c r="P261" s="140">
        <f>O261*H261</f>
        <v>0</v>
      </c>
      <c r="Q261" s="140">
        <v>0</v>
      </c>
      <c r="R261" s="140">
        <f>Q261*H261</f>
        <v>0</v>
      </c>
      <c r="S261" s="140">
        <v>0</v>
      </c>
      <c r="T261" s="140">
        <f>S261*H261</f>
        <v>0</v>
      </c>
      <c r="U261" s="141" t="s">
        <v>19</v>
      </c>
      <c r="AR261" s="142" t="s">
        <v>179</v>
      </c>
      <c r="AT261" s="142" t="s">
        <v>174</v>
      </c>
      <c r="AU261" s="142" t="s">
        <v>84</v>
      </c>
      <c r="AY261" s="18" t="s">
        <v>172</v>
      </c>
      <c r="BE261" s="143">
        <f>IF(N261="základní",J261,0)</f>
        <v>0</v>
      </c>
      <c r="BF261" s="143">
        <f>IF(N261="snížená",J261,0)</f>
        <v>0</v>
      </c>
      <c r="BG261" s="143">
        <f>IF(N261="zákl. přenesená",J261,0)</f>
        <v>0</v>
      </c>
      <c r="BH261" s="143">
        <f>IF(N261="sníž. přenesená",J261,0)</f>
        <v>0</v>
      </c>
      <c r="BI261" s="143">
        <f>IF(N261="nulová",J261,0)</f>
        <v>0</v>
      </c>
      <c r="BJ261" s="18" t="s">
        <v>82</v>
      </c>
      <c r="BK261" s="143">
        <f>ROUND(I261*H261,2)</f>
        <v>0</v>
      </c>
      <c r="BL261" s="18" t="s">
        <v>179</v>
      </c>
      <c r="BM261" s="142" t="s">
        <v>1756</v>
      </c>
    </row>
    <row r="262" spans="2:65" s="1" customFormat="1" ht="16.5" customHeight="1">
      <c r="B262" s="33"/>
      <c r="C262" s="131" t="s">
        <v>1757</v>
      </c>
      <c r="D262" s="131" t="s">
        <v>174</v>
      </c>
      <c r="E262" s="132" t="s">
        <v>3446</v>
      </c>
      <c r="F262" s="133" t="s">
        <v>3447</v>
      </c>
      <c r="G262" s="134" t="s">
        <v>2959</v>
      </c>
      <c r="H262" s="135">
        <v>425</v>
      </c>
      <c r="I262" s="136"/>
      <c r="J262" s="137">
        <f>ROUND(I262*H262,2)</f>
        <v>0</v>
      </c>
      <c r="K262" s="133" t="s">
        <v>19</v>
      </c>
      <c r="L262" s="33"/>
      <c r="M262" s="138" t="s">
        <v>19</v>
      </c>
      <c r="N262" s="139" t="s">
        <v>46</v>
      </c>
      <c r="P262" s="140">
        <f>O262*H262</f>
        <v>0</v>
      </c>
      <c r="Q262" s="140">
        <v>0</v>
      </c>
      <c r="R262" s="140">
        <f>Q262*H262</f>
        <v>0</v>
      </c>
      <c r="S262" s="140">
        <v>0</v>
      </c>
      <c r="T262" s="140">
        <f>S262*H262</f>
        <v>0</v>
      </c>
      <c r="U262" s="141" t="s">
        <v>19</v>
      </c>
      <c r="AR262" s="142" t="s">
        <v>179</v>
      </c>
      <c r="AT262" s="142" t="s">
        <v>174</v>
      </c>
      <c r="AU262" s="142" t="s">
        <v>84</v>
      </c>
      <c r="AY262" s="18" t="s">
        <v>172</v>
      </c>
      <c r="BE262" s="143">
        <f>IF(N262="základní",J262,0)</f>
        <v>0</v>
      </c>
      <c r="BF262" s="143">
        <f>IF(N262="snížená",J262,0)</f>
        <v>0</v>
      </c>
      <c r="BG262" s="143">
        <f>IF(N262="zákl. přenesená",J262,0)</f>
        <v>0</v>
      </c>
      <c r="BH262" s="143">
        <f>IF(N262="sníž. přenesená",J262,0)</f>
        <v>0</v>
      </c>
      <c r="BI262" s="143">
        <f>IF(N262="nulová",J262,0)</f>
        <v>0</v>
      </c>
      <c r="BJ262" s="18" t="s">
        <v>82</v>
      </c>
      <c r="BK262" s="143">
        <f>ROUND(I262*H262,2)</f>
        <v>0</v>
      </c>
      <c r="BL262" s="18" t="s">
        <v>179</v>
      </c>
      <c r="BM262" s="142" t="s">
        <v>1760</v>
      </c>
    </row>
    <row r="263" spans="2:65" s="1" customFormat="1" ht="16.5" customHeight="1">
      <c r="B263" s="33"/>
      <c r="C263" s="131" t="s">
        <v>754</v>
      </c>
      <c r="D263" s="131" t="s">
        <v>174</v>
      </c>
      <c r="E263" s="132" t="s">
        <v>2973</v>
      </c>
      <c r="F263" s="133" t="s">
        <v>3448</v>
      </c>
      <c r="G263" s="134" t="s">
        <v>753</v>
      </c>
      <c r="H263" s="135">
        <v>35</v>
      </c>
      <c r="I263" s="136"/>
      <c r="J263" s="137">
        <f>ROUND(I263*H263,2)</f>
        <v>0</v>
      </c>
      <c r="K263" s="133" t="s">
        <v>19</v>
      </c>
      <c r="L263" s="33"/>
      <c r="M263" s="138" t="s">
        <v>19</v>
      </c>
      <c r="N263" s="139" t="s">
        <v>46</v>
      </c>
      <c r="P263" s="140">
        <f>O263*H263</f>
        <v>0</v>
      </c>
      <c r="Q263" s="140">
        <v>0</v>
      </c>
      <c r="R263" s="140">
        <f>Q263*H263</f>
        <v>0</v>
      </c>
      <c r="S263" s="140">
        <v>0</v>
      </c>
      <c r="T263" s="140">
        <f>S263*H263</f>
        <v>0</v>
      </c>
      <c r="U263" s="141" t="s">
        <v>19</v>
      </c>
      <c r="AR263" s="142" t="s">
        <v>179</v>
      </c>
      <c r="AT263" s="142" t="s">
        <v>174</v>
      </c>
      <c r="AU263" s="142" t="s">
        <v>84</v>
      </c>
      <c r="AY263" s="18" t="s">
        <v>172</v>
      </c>
      <c r="BE263" s="143">
        <f>IF(N263="základní",J263,0)</f>
        <v>0</v>
      </c>
      <c r="BF263" s="143">
        <f>IF(N263="snížená",J263,0)</f>
        <v>0</v>
      </c>
      <c r="BG263" s="143">
        <f>IF(N263="zákl. přenesená",J263,0)</f>
        <v>0</v>
      </c>
      <c r="BH263" s="143">
        <f>IF(N263="sníž. přenesená",J263,0)</f>
        <v>0</v>
      </c>
      <c r="BI263" s="143">
        <f>IF(N263="nulová",J263,0)</f>
        <v>0</v>
      </c>
      <c r="BJ263" s="18" t="s">
        <v>82</v>
      </c>
      <c r="BK263" s="143">
        <f>ROUND(I263*H263,2)</f>
        <v>0</v>
      </c>
      <c r="BL263" s="18" t="s">
        <v>179</v>
      </c>
      <c r="BM263" s="142" t="s">
        <v>1764</v>
      </c>
    </row>
    <row r="264" spans="2:65" s="1" customFormat="1" ht="16.5" customHeight="1">
      <c r="B264" s="33"/>
      <c r="C264" s="131" t="s">
        <v>1672</v>
      </c>
      <c r="D264" s="131" t="s">
        <v>174</v>
      </c>
      <c r="E264" s="132" t="s">
        <v>2975</v>
      </c>
      <c r="F264" s="133" t="s">
        <v>3449</v>
      </c>
      <c r="G264" s="134" t="s">
        <v>753</v>
      </c>
      <c r="H264" s="135">
        <v>250</v>
      </c>
      <c r="I264" s="136"/>
      <c r="J264" s="137">
        <f>ROUND(I264*H264,2)</f>
        <v>0</v>
      </c>
      <c r="K264" s="133" t="s">
        <v>19</v>
      </c>
      <c r="L264" s="33"/>
      <c r="M264" s="138" t="s">
        <v>19</v>
      </c>
      <c r="N264" s="139" t="s">
        <v>46</v>
      </c>
      <c r="P264" s="140">
        <f>O264*H264</f>
        <v>0</v>
      </c>
      <c r="Q264" s="140">
        <v>0</v>
      </c>
      <c r="R264" s="140">
        <f>Q264*H264</f>
        <v>0</v>
      </c>
      <c r="S264" s="140">
        <v>0</v>
      </c>
      <c r="T264" s="140">
        <f>S264*H264</f>
        <v>0</v>
      </c>
      <c r="U264" s="141" t="s">
        <v>19</v>
      </c>
      <c r="AR264" s="142" t="s">
        <v>179</v>
      </c>
      <c r="AT264" s="142" t="s">
        <v>174</v>
      </c>
      <c r="AU264" s="142" t="s">
        <v>84</v>
      </c>
      <c r="AY264" s="18" t="s">
        <v>172</v>
      </c>
      <c r="BE264" s="143">
        <f>IF(N264="základní",J264,0)</f>
        <v>0</v>
      </c>
      <c r="BF264" s="143">
        <f>IF(N264="snížená",J264,0)</f>
        <v>0</v>
      </c>
      <c r="BG264" s="143">
        <f>IF(N264="zákl. přenesená",J264,0)</f>
        <v>0</v>
      </c>
      <c r="BH264" s="143">
        <f>IF(N264="sníž. přenesená",J264,0)</f>
        <v>0</v>
      </c>
      <c r="BI264" s="143">
        <f>IF(N264="nulová",J264,0)</f>
        <v>0</v>
      </c>
      <c r="BJ264" s="18" t="s">
        <v>82</v>
      </c>
      <c r="BK264" s="143">
        <f>ROUND(I264*H264,2)</f>
        <v>0</v>
      </c>
      <c r="BL264" s="18" t="s">
        <v>179</v>
      </c>
      <c r="BM264" s="142" t="s">
        <v>1767</v>
      </c>
    </row>
    <row r="265" spans="2:65" s="1" customFormat="1" ht="16.5" customHeight="1">
      <c r="B265" s="33"/>
      <c r="C265" s="131" t="s">
        <v>764</v>
      </c>
      <c r="D265" s="131" t="s">
        <v>174</v>
      </c>
      <c r="E265" s="132" t="s">
        <v>2977</v>
      </c>
      <c r="F265" s="133" t="s">
        <v>3450</v>
      </c>
      <c r="G265" s="134" t="s">
        <v>2962</v>
      </c>
      <c r="H265" s="135">
        <v>30</v>
      </c>
      <c r="I265" s="136"/>
      <c r="J265" s="137">
        <f>ROUND(I265*H265,2)</f>
        <v>0</v>
      </c>
      <c r="K265" s="133" t="s">
        <v>19</v>
      </c>
      <c r="L265" s="33"/>
      <c r="M265" s="138" t="s">
        <v>19</v>
      </c>
      <c r="N265" s="139" t="s">
        <v>46</v>
      </c>
      <c r="P265" s="140">
        <f>O265*H265</f>
        <v>0</v>
      </c>
      <c r="Q265" s="140">
        <v>0</v>
      </c>
      <c r="R265" s="140">
        <f>Q265*H265</f>
        <v>0</v>
      </c>
      <c r="S265" s="140">
        <v>0</v>
      </c>
      <c r="T265" s="140">
        <f>S265*H265</f>
        <v>0</v>
      </c>
      <c r="U265" s="141" t="s">
        <v>19</v>
      </c>
      <c r="AR265" s="142" t="s">
        <v>179</v>
      </c>
      <c r="AT265" s="142" t="s">
        <v>174</v>
      </c>
      <c r="AU265" s="142" t="s">
        <v>84</v>
      </c>
      <c r="AY265" s="18" t="s">
        <v>172</v>
      </c>
      <c r="BE265" s="143">
        <f>IF(N265="základní",J265,0)</f>
        <v>0</v>
      </c>
      <c r="BF265" s="143">
        <f>IF(N265="snížená",J265,0)</f>
        <v>0</v>
      </c>
      <c r="BG265" s="143">
        <f>IF(N265="zákl. přenesená",J265,0)</f>
        <v>0</v>
      </c>
      <c r="BH265" s="143">
        <f>IF(N265="sníž. přenesená",J265,0)</f>
        <v>0</v>
      </c>
      <c r="BI265" s="143">
        <f>IF(N265="nulová",J265,0)</f>
        <v>0</v>
      </c>
      <c r="BJ265" s="18" t="s">
        <v>82</v>
      </c>
      <c r="BK265" s="143">
        <f>ROUND(I265*H265,2)</f>
        <v>0</v>
      </c>
      <c r="BL265" s="18" t="s">
        <v>179</v>
      </c>
      <c r="BM265" s="142" t="s">
        <v>1770</v>
      </c>
    </row>
    <row r="266" spans="2:65" s="1" customFormat="1" ht="16.5" customHeight="1">
      <c r="B266" s="33"/>
      <c r="C266" s="131" t="s">
        <v>1772</v>
      </c>
      <c r="D266" s="131" t="s">
        <v>174</v>
      </c>
      <c r="E266" s="132" t="s">
        <v>2981</v>
      </c>
      <c r="F266" s="133" t="s">
        <v>3451</v>
      </c>
      <c r="G266" s="134" t="s">
        <v>2962</v>
      </c>
      <c r="H266" s="135">
        <v>42</v>
      </c>
      <c r="I266" s="136"/>
      <c r="J266" s="137">
        <f>ROUND(I266*H266,2)</f>
        <v>0</v>
      </c>
      <c r="K266" s="133" t="s">
        <v>19</v>
      </c>
      <c r="L266" s="33"/>
      <c r="M266" s="138" t="s">
        <v>19</v>
      </c>
      <c r="N266" s="139" t="s">
        <v>46</v>
      </c>
      <c r="P266" s="140">
        <f>O266*H266</f>
        <v>0</v>
      </c>
      <c r="Q266" s="140">
        <v>0</v>
      </c>
      <c r="R266" s="140">
        <f>Q266*H266</f>
        <v>0</v>
      </c>
      <c r="S266" s="140">
        <v>0</v>
      </c>
      <c r="T266" s="140">
        <f>S266*H266</f>
        <v>0</v>
      </c>
      <c r="U266" s="141" t="s">
        <v>19</v>
      </c>
      <c r="AR266" s="142" t="s">
        <v>179</v>
      </c>
      <c r="AT266" s="142" t="s">
        <v>174</v>
      </c>
      <c r="AU266" s="142" t="s">
        <v>84</v>
      </c>
      <c r="AY266" s="18" t="s">
        <v>172</v>
      </c>
      <c r="BE266" s="143">
        <f>IF(N266="základní",J266,0)</f>
        <v>0</v>
      </c>
      <c r="BF266" s="143">
        <f>IF(N266="snížená",J266,0)</f>
        <v>0</v>
      </c>
      <c r="BG266" s="143">
        <f>IF(N266="zákl. přenesená",J266,0)</f>
        <v>0</v>
      </c>
      <c r="BH266" s="143">
        <f>IF(N266="sníž. přenesená",J266,0)</f>
        <v>0</v>
      </c>
      <c r="BI266" s="143">
        <f>IF(N266="nulová",J266,0)</f>
        <v>0</v>
      </c>
      <c r="BJ266" s="18" t="s">
        <v>82</v>
      </c>
      <c r="BK266" s="143">
        <f>ROUND(I266*H266,2)</f>
        <v>0</v>
      </c>
      <c r="BL266" s="18" t="s">
        <v>179</v>
      </c>
      <c r="BM266" s="142" t="s">
        <v>1776</v>
      </c>
    </row>
    <row r="267" spans="2:65" s="1" customFormat="1" ht="16.5" customHeight="1">
      <c r="B267" s="33"/>
      <c r="C267" s="131" t="s">
        <v>770</v>
      </c>
      <c r="D267" s="131" t="s">
        <v>174</v>
      </c>
      <c r="E267" s="132" t="s">
        <v>2983</v>
      </c>
      <c r="F267" s="133" t="s">
        <v>3452</v>
      </c>
      <c r="G267" s="134" t="s">
        <v>3382</v>
      </c>
      <c r="H267" s="135">
        <v>80</v>
      </c>
      <c r="I267" s="136"/>
      <c r="J267" s="137">
        <f>ROUND(I267*H267,2)</f>
        <v>0</v>
      </c>
      <c r="K267" s="133" t="s">
        <v>19</v>
      </c>
      <c r="L267" s="33"/>
      <c r="M267" s="138" t="s">
        <v>19</v>
      </c>
      <c r="N267" s="139" t="s">
        <v>46</v>
      </c>
      <c r="P267" s="140">
        <f>O267*H267</f>
        <v>0</v>
      </c>
      <c r="Q267" s="140">
        <v>0</v>
      </c>
      <c r="R267" s="140">
        <f>Q267*H267</f>
        <v>0</v>
      </c>
      <c r="S267" s="140">
        <v>0</v>
      </c>
      <c r="T267" s="140">
        <f>S267*H267</f>
        <v>0</v>
      </c>
      <c r="U267" s="141" t="s">
        <v>19</v>
      </c>
      <c r="AR267" s="142" t="s">
        <v>179</v>
      </c>
      <c r="AT267" s="142" t="s">
        <v>174</v>
      </c>
      <c r="AU267" s="142" t="s">
        <v>84</v>
      </c>
      <c r="AY267" s="18" t="s">
        <v>172</v>
      </c>
      <c r="BE267" s="143">
        <f>IF(N267="základní",J267,0)</f>
        <v>0</v>
      </c>
      <c r="BF267" s="143">
        <f>IF(N267="snížená",J267,0)</f>
        <v>0</v>
      </c>
      <c r="BG267" s="143">
        <f>IF(N267="zákl. přenesená",J267,0)</f>
        <v>0</v>
      </c>
      <c r="BH267" s="143">
        <f>IF(N267="sníž. přenesená",J267,0)</f>
        <v>0</v>
      </c>
      <c r="BI267" s="143">
        <f>IF(N267="nulová",J267,0)</f>
        <v>0</v>
      </c>
      <c r="BJ267" s="18" t="s">
        <v>82</v>
      </c>
      <c r="BK267" s="143">
        <f>ROUND(I267*H267,2)</f>
        <v>0</v>
      </c>
      <c r="BL267" s="18" t="s">
        <v>179</v>
      </c>
      <c r="BM267" s="142" t="s">
        <v>1780</v>
      </c>
    </row>
    <row r="268" spans="2:65" s="1" customFormat="1" ht="21.75" customHeight="1">
      <c r="B268" s="33"/>
      <c r="C268" s="131" t="s">
        <v>1782</v>
      </c>
      <c r="D268" s="131" t="s">
        <v>174</v>
      </c>
      <c r="E268" s="132" t="s">
        <v>3001</v>
      </c>
      <c r="F268" s="133" t="s">
        <v>3453</v>
      </c>
      <c r="G268" s="134" t="s">
        <v>2962</v>
      </c>
      <c r="H268" s="135">
        <v>1</v>
      </c>
      <c r="I268" s="136"/>
      <c r="J268" s="137">
        <f>ROUND(I268*H268,2)</f>
        <v>0</v>
      </c>
      <c r="K268" s="133" t="s">
        <v>19</v>
      </c>
      <c r="L268" s="33"/>
      <c r="M268" s="138" t="s">
        <v>19</v>
      </c>
      <c r="N268" s="139" t="s">
        <v>46</v>
      </c>
      <c r="P268" s="140">
        <f>O268*H268</f>
        <v>0</v>
      </c>
      <c r="Q268" s="140">
        <v>0</v>
      </c>
      <c r="R268" s="140">
        <f>Q268*H268</f>
        <v>0</v>
      </c>
      <c r="S268" s="140">
        <v>0</v>
      </c>
      <c r="T268" s="140">
        <f>S268*H268</f>
        <v>0</v>
      </c>
      <c r="U268" s="141" t="s">
        <v>19</v>
      </c>
      <c r="AR268" s="142" t="s">
        <v>179</v>
      </c>
      <c r="AT268" s="142" t="s">
        <v>174</v>
      </c>
      <c r="AU268" s="142" t="s">
        <v>84</v>
      </c>
      <c r="AY268" s="18" t="s">
        <v>172</v>
      </c>
      <c r="BE268" s="143">
        <f>IF(N268="základní",J268,0)</f>
        <v>0</v>
      </c>
      <c r="BF268" s="143">
        <f>IF(N268="snížená",J268,0)</f>
        <v>0</v>
      </c>
      <c r="BG268" s="143">
        <f>IF(N268="zákl. přenesená",J268,0)</f>
        <v>0</v>
      </c>
      <c r="BH268" s="143">
        <f>IF(N268="sníž. přenesená",J268,0)</f>
        <v>0</v>
      </c>
      <c r="BI268" s="143">
        <f>IF(N268="nulová",J268,0)</f>
        <v>0</v>
      </c>
      <c r="BJ268" s="18" t="s">
        <v>82</v>
      </c>
      <c r="BK268" s="143">
        <f>ROUND(I268*H268,2)</f>
        <v>0</v>
      </c>
      <c r="BL268" s="18" t="s">
        <v>179</v>
      </c>
      <c r="BM268" s="142" t="s">
        <v>1785</v>
      </c>
    </row>
    <row r="269" spans="2:65" s="1" customFormat="1" ht="16.5" customHeight="1">
      <c r="B269" s="33"/>
      <c r="C269" s="131" t="s">
        <v>775</v>
      </c>
      <c r="D269" s="131" t="s">
        <v>174</v>
      </c>
      <c r="E269" s="132" t="s">
        <v>3023</v>
      </c>
      <c r="F269" s="133" t="s">
        <v>3454</v>
      </c>
      <c r="G269" s="134" t="s">
        <v>2959</v>
      </c>
      <c r="H269" s="135">
        <v>50</v>
      </c>
      <c r="I269" s="136"/>
      <c r="J269" s="137">
        <f>ROUND(I269*H269,2)</f>
        <v>0</v>
      </c>
      <c r="K269" s="133" t="s">
        <v>19</v>
      </c>
      <c r="L269" s="33"/>
      <c r="M269" s="138" t="s">
        <v>19</v>
      </c>
      <c r="N269" s="139" t="s">
        <v>46</v>
      </c>
      <c r="P269" s="140">
        <f>O269*H269</f>
        <v>0</v>
      </c>
      <c r="Q269" s="140">
        <v>0</v>
      </c>
      <c r="R269" s="140">
        <f>Q269*H269</f>
        <v>0</v>
      </c>
      <c r="S269" s="140">
        <v>0</v>
      </c>
      <c r="T269" s="140">
        <f>S269*H269</f>
        <v>0</v>
      </c>
      <c r="U269" s="141" t="s">
        <v>19</v>
      </c>
      <c r="AR269" s="142" t="s">
        <v>179</v>
      </c>
      <c r="AT269" s="142" t="s">
        <v>174</v>
      </c>
      <c r="AU269" s="142" t="s">
        <v>84</v>
      </c>
      <c r="AY269" s="18" t="s">
        <v>172</v>
      </c>
      <c r="BE269" s="143">
        <f>IF(N269="základní",J269,0)</f>
        <v>0</v>
      </c>
      <c r="BF269" s="143">
        <f>IF(N269="snížená",J269,0)</f>
        <v>0</v>
      </c>
      <c r="BG269" s="143">
        <f>IF(N269="zákl. přenesená",J269,0)</f>
        <v>0</v>
      </c>
      <c r="BH269" s="143">
        <f>IF(N269="sníž. přenesená",J269,0)</f>
        <v>0</v>
      </c>
      <c r="BI269" s="143">
        <f>IF(N269="nulová",J269,0)</f>
        <v>0</v>
      </c>
      <c r="BJ269" s="18" t="s">
        <v>82</v>
      </c>
      <c r="BK269" s="143">
        <f>ROUND(I269*H269,2)</f>
        <v>0</v>
      </c>
      <c r="BL269" s="18" t="s">
        <v>179</v>
      </c>
      <c r="BM269" s="142" t="s">
        <v>1789</v>
      </c>
    </row>
    <row r="270" spans="2:65" s="1" customFormat="1" ht="16.5" customHeight="1">
      <c r="B270" s="33"/>
      <c r="C270" s="131" t="s">
        <v>1790</v>
      </c>
      <c r="D270" s="131" t="s">
        <v>174</v>
      </c>
      <c r="E270" s="132" t="s">
        <v>3045</v>
      </c>
      <c r="F270" s="133" t="s">
        <v>3455</v>
      </c>
      <c r="G270" s="134" t="s">
        <v>2959</v>
      </c>
      <c r="H270" s="135">
        <v>175</v>
      </c>
      <c r="I270" s="136"/>
      <c r="J270" s="137">
        <f>ROUND(I270*H270,2)</f>
        <v>0</v>
      </c>
      <c r="K270" s="133" t="s">
        <v>19</v>
      </c>
      <c r="L270" s="33"/>
      <c r="M270" s="138" t="s">
        <v>19</v>
      </c>
      <c r="N270" s="139" t="s">
        <v>46</v>
      </c>
      <c r="P270" s="140">
        <f>O270*H270</f>
        <v>0</v>
      </c>
      <c r="Q270" s="140">
        <v>0</v>
      </c>
      <c r="R270" s="140">
        <f>Q270*H270</f>
        <v>0</v>
      </c>
      <c r="S270" s="140">
        <v>0</v>
      </c>
      <c r="T270" s="140">
        <f>S270*H270</f>
        <v>0</v>
      </c>
      <c r="U270" s="141" t="s">
        <v>19</v>
      </c>
      <c r="AR270" s="142" t="s">
        <v>179</v>
      </c>
      <c r="AT270" s="142" t="s">
        <v>174</v>
      </c>
      <c r="AU270" s="142" t="s">
        <v>84</v>
      </c>
      <c r="AY270" s="18" t="s">
        <v>172</v>
      </c>
      <c r="BE270" s="143">
        <f>IF(N270="základní",J270,0)</f>
        <v>0</v>
      </c>
      <c r="BF270" s="143">
        <f>IF(N270="snížená",J270,0)</f>
        <v>0</v>
      </c>
      <c r="BG270" s="143">
        <f>IF(N270="zákl. přenesená",J270,0)</f>
        <v>0</v>
      </c>
      <c r="BH270" s="143">
        <f>IF(N270="sníž. přenesená",J270,0)</f>
        <v>0</v>
      </c>
      <c r="BI270" s="143">
        <f>IF(N270="nulová",J270,0)</f>
        <v>0</v>
      </c>
      <c r="BJ270" s="18" t="s">
        <v>82</v>
      </c>
      <c r="BK270" s="143">
        <f>ROUND(I270*H270,2)</f>
        <v>0</v>
      </c>
      <c r="BL270" s="18" t="s">
        <v>179</v>
      </c>
      <c r="BM270" s="142" t="s">
        <v>1793</v>
      </c>
    </row>
    <row r="271" spans="2:65" s="1" customFormat="1" ht="16.5" customHeight="1">
      <c r="B271" s="33"/>
      <c r="C271" s="131" t="s">
        <v>786</v>
      </c>
      <c r="D271" s="131" t="s">
        <v>174</v>
      </c>
      <c r="E271" s="132" t="s">
        <v>3059</v>
      </c>
      <c r="F271" s="133" t="s">
        <v>3386</v>
      </c>
      <c r="G271" s="134" t="s">
        <v>2959</v>
      </c>
      <c r="H271" s="135">
        <v>145</v>
      </c>
      <c r="I271" s="136"/>
      <c r="J271" s="137">
        <f>ROUND(I271*H271,2)</f>
        <v>0</v>
      </c>
      <c r="K271" s="133" t="s">
        <v>19</v>
      </c>
      <c r="L271" s="33"/>
      <c r="M271" s="138" t="s">
        <v>19</v>
      </c>
      <c r="N271" s="139" t="s">
        <v>46</v>
      </c>
      <c r="P271" s="140">
        <f>O271*H271</f>
        <v>0</v>
      </c>
      <c r="Q271" s="140">
        <v>0</v>
      </c>
      <c r="R271" s="140">
        <f>Q271*H271</f>
        <v>0</v>
      </c>
      <c r="S271" s="140">
        <v>0</v>
      </c>
      <c r="T271" s="140">
        <f>S271*H271</f>
        <v>0</v>
      </c>
      <c r="U271" s="141" t="s">
        <v>19</v>
      </c>
      <c r="AR271" s="142" t="s">
        <v>179</v>
      </c>
      <c r="AT271" s="142" t="s">
        <v>174</v>
      </c>
      <c r="AU271" s="142" t="s">
        <v>84</v>
      </c>
      <c r="AY271" s="18" t="s">
        <v>172</v>
      </c>
      <c r="BE271" s="143">
        <f>IF(N271="základní",J271,0)</f>
        <v>0</v>
      </c>
      <c r="BF271" s="143">
        <f>IF(N271="snížená",J271,0)</f>
        <v>0</v>
      </c>
      <c r="BG271" s="143">
        <f>IF(N271="zákl. přenesená",J271,0)</f>
        <v>0</v>
      </c>
      <c r="BH271" s="143">
        <f>IF(N271="sníž. přenesená",J271,0)</f>
        <v>0</v>
      </c>
      <c r="BI271" s="143">
        <f>IF(N271="nulová",J271,0)</f>
        <v>0</v>
      </c>
      <c r="BJ271" s="18" t="s">
        <v>82</v>
      </c>
      <c r="BK271" s="143">
        <f>ROUND(I271*H271,2)</f>
        <v>0</v>
      </c>
      <c r="BL271" s="18" t="s">
        <v>179</v>
      </c>
      <c r="BM271" s="142" t="s">
        <v>1797</v>
      </c>
    </row>
    <row r="272" spans="2:65" s="1" customFormat="1" ht="16.5" customHeight="1">
      <c r="B272" s="33"/>
      <c r="C272" s="131" t="s">
        <v>1799</v>
      </c>
      <c r="D272" s="131" t="s">
        <v>174</v>
      </c>
      <c r="E272" s="132" t="s">
        <v>3061</v>
      </c>
      <c r="F272" s="133" t="s">
        <v>3456</v>
      </c>
      <c r="G272" s="134" t="s">
        <v>2959</v>
      </c>
      <c r="H272" s="135">
        <v>210</v>
      </c>
      <c r="I272" s="136"/>
      <c r="J272" s="137">
        <f>ROUND(I272*H272,2)</f>
        <v>0</v>
      </c>
      <c r="K272" s="133" t="s">
        <v>19</v>
      </c>
      <c r="L272" s="33"/>
      <c r="M272" s="138" t="s">
        <v>19</v>
      </c>
      <c r="N272" s="139" t="s">
        <v>46</v>
      </c>
      <c r="P272" s="140">
        <f>O272*H272</f>
        <v>0</v>
      </c>
      <c r="Q272" s="140">
        <v>0</v>
      </c>
      <c r="R272" s="140">
        <f>Q272*H272</f>
        <v>0</v>
      </c>
      <c r="S272" s="140">
        <v>0</v>
      </c>
      <c r="T272" s="140">
        <f>S272*H272</f>
        <v>0</v>
      </c>
      <c r="U272" s="141" t="s">
        <v>19</v>
      </c>
      <c r="AR272" s="142" t="s">
        <v>179</v>
      </c>
      <c r="AT272" s="142" t="s">
        <v>174</v>
      </c>
      <c r="AU272" s="142" t="s">
        <v>84</v>
      </c>
      <c r="AY272" s="18" t="s">
        <v>172</v>
      </c>
      <c r="BE272" s="143">
        <f>IF(N272="základní",J272,0)</f>
        <v>0</v>
      </c>
      <c r="BF272" s="143">
        <f>IF(N272="snížená",J272,0)</f>
        <v>0</v>
      </c>
      <c r="BG272" s="143">
        <f>IF(N272="zákl. přenesená",J272,0)</f>
        <v>0</v>
      </c>
      <c r="BH272" s="143">
        <f>IF(N272="sníž. přenesená",J272,0)</f>
        <v>0</v>
      </c>
      <c r="BI272" s="143">
        <f>IF(N272="nulová",J272,0)</f>
        <v>0</v>
      </c>
      <c r="BJ272" s="18" t="s">
        <v>82</v>
      </c>
      <c r="BK272" s="143">
        <f>ROUND(I272*H272,2)</f>
        <v>0</v>
      </c>
      <c r="BL272" s="18" t="s">
        <v>179</v>
      </c>
      <c r="BM272" s="142" t="s">
        <v>1802</v>
      </c>
    </row>
    <row r="273" spans="2:65" s="1" customFormat="1" ht="16.5" customHeight="1">
      <c r="B273" s="33"/>
      <c r="C273" s="131" t="s">
        <v>798</v>
      </c>
      <c r="D273" s="131" t="s">
        <v>174</v>
      </c>
      <c r="E273" s="132" t="s">
        <v>3063</v>
      </c>
      <c r="F273" s="133" t="s">
        <v>3457</v>
      </c>
      <c r="G273" s="134" t="s">
        <v>2959</v>
      </c>
      <c r="H273" s="135">
        <v>175</v>
      </c>
      <c r="I273" s="136"/>
      <c r="J273" s="137">
        <f>ROUND(I273*H273,2)</f>
        <v>0</v>
      </c>
      <c r="K273" s="133" t="s">
        <v>19</v>
      </c>
      <c r="L273" s="33"/>
      <c r="M273" s="138" t="s">
        <v>19</v>
      </c>
      <c r="N273" s="139" t="s">
        <v>46</v>
      </c>
      <c r="P273" s="140">
        <f>O273*H273</f>
        <v>0</v>
      </c>
      <c r="Q273" s="140">
        <v>0</v>
      </c>
      <c r="R273" s="140">
        <f>Q273*H273</f>
        <v>0</v>
      </c>
      <c r="S273" s="140">
        <v>0</v>
      </c>
      <c r="T273" s="140">
        <f>S273*H273</f>
        <v>0</v>
      </c>
      <c r="U273" s="141" t="s">
        <v>19</v>
      </c>
      <c r="AR273" s="142" t="s">
        <v>179</v>
      </c>
      <c r="AT273" s="142" t="s">
        <v>174</v>
      </c>
      <c r="AU273" s="142" t="s">
        <v>84</v>
      </c>
      <c r="AY273" s="18" t="s">
        <v>172</v>
      </c>
      <c r="BE273" s="143">
        <f>IF(N273="základní",J273,0)</f>
        <v>0</v>
      </c>
      <c r="BF273" s="143">
        <f>IF(N273="snížená",J273,0)</f>
        <v>0</v>
      </c>
      <c r="BG273" s="143">
        <f>IF(N273="zákl. přenesená",J273,0)</f>
        <v>0</v>
      </c>
      <c r="BH273" s="143">
        <f>IF(N273="sníž. přenesená",J273,0)</f>
        <v>0</v>
      </c>
      <c r="BI273" s="143">
        <f>IF(N273="nulová",J273,0)</f>
        <v>0</v>
      </c>
      <c r="BJ273" s="18" t="s">
        <v>82</v>
      </c>
      <c r="BK273" s="143">
        <f>ROUND(I273*H273,2)</f>
        <v>0</v>
      </c>
      <c r="BL273" s="18" t="s">
        <v>179</v>
      </c>
      <c r="BM273" s="142" t="s">
        <v>1806</v>
      </c>
    </row>
    <row r="274" spans="2:65" s="1" customFormat="1" ht="16.5" customHeight="1">
      <c r="B274" s="33"/>
      <c r="C274" s="131" t="s">
        <v>1807</v>
      </c>
      <c r="D274" s="131" t="s">
        <v>174</v>
      </c>
      <c r="E274" s="132" t="s">
        <v>3065</v>
      </c>
      <c r="F274" s="133" t="s">
        <v>3387</v>
      </c>
      <c r="G274" s="134" t="s">
        <v>2959</v>
      </c>
      <c r="H274" s="135">
        <v>31</v>
      </c>
      <c r="I274" s="136"/>
      <c r="J274" s="137">
        <f>ROUND(I274*H274,2)</f>
        <v>0</v>
      </c>
      <c r="K274" s="133" t="s">
        <v>19</v>
      </c>
      <c r="L274" s="33"/>
      <c r="M274" s="138" t="s">
        <v>19</v>
      </c>
      <c r="N274" s="139" t="s">
        <v>46</v>
      </c>
      <c r="P274" s="140">
        <f>O274*H274</f>
        <v>0</v>
      </c>
      <c r="Q274" s="140">
        <v>0</v>
      </c>
      <c r="R274" s="140">
        <f>Q274*H274</f>
        <v>0</v>
      </c>
      <c r="S274" s="140">
        <v>0</v>
      </c>
      <c r="T274" s="140">
        <f>S274*H274</f>
        <v>0</v>
      </c>
      <c r="U274" s="141" t="s">
        <v>19</v>
      </c>
      <c r="AR274" s="142" t="s">
        <v>179</v>
      </c>
      <c r="AT274" s="142" t="s">
        <v>174</v>
      </c>
      <c r="AU274" s="142" t="s">
        <v>84</v>
      </c>
      <c r="AY274" s="18" t="s">
        <v>172</v>
      </c>
      <c r="BE274" s="143">
        <f>IF(N274="základní",J274,0)</f>
        <v>0</v>
      </c>
      <c r="BF274" s="143">
        <f>IF(N274="snížená",J274,0)</f>
        <v>0</v>
      </c>
      <c r="BG274" s="143">
        <f>IF(N274="zákl. přenesená",J274,0)</f>
        <v>0</v>
      </c>
      <c r="BH274" s="143">
        <f>IF(N274="sníž. přenesená",J274,0)</f>
        <v>0</v>
      </c>
      <c r="BI274" s="143">
        <f>IF(N274="nulová",J274,0)</f>
        <v>0</v>
      </c>
      <c r="BJ274" s="18" t="s">
        <v>82</v>
      </c>
      <c r="BK274" s="143">
        <f>ROUND(I274*H274,2)</f>
        <v>0</v>
      </c>
      <c r="BL274" s="18" t="s">
        <v>179</v>
      </c>
      <c r="BM274" s="142" t="s">
        <v>1810</v>
      </c>
    </row>
    <row r="275" spans="2:65" s="11" customFormat="1" ht="22.9" customHeight="1">
      <c r="B275" s="119"/>
      <c r="D275" s="120" t="s">
        <v>74</v>
      </c>
      <c r="E275" s="129" t="s">
        <v>3067</v>
      </c>
      <c r="F275" s="129" t="s">
        <v>3458</v>
      </c>
      <c r="I275" s="122"/>
      <c r="J275" s="130">
        <f>BK275</f>
        <v>0</v>
      </c>
      <c r="L275" s="119"/>
      <c r="M275" s="124"/>
      <c r="P275" s="125">
        <f>SUM(P276:P278)</f>
        <v>0</v>
      </c>
      <c r="R275" s="125">
        <f>SUM(R276:R278)</f>
        <v>0</v>
      </c>
      <c r="T275" s="125">
        <f>SUM(T276:T278)</f>
        <v>0</v>
      </c>
      <c r="U275" s="126"/>
      <c r="AR275" s="120" t="s">
        <v>82</v>
      </c>
      <c r="AT275" s="127" t="s">
        <v>74</v>
      </c>
      <c r="AU275" s="127" t="s">
        <v>82</v>
      </c>
      <c r="AY275" s="120" t="s">
        <v>172</v>
      </c>
      <c r="BK275" s="128">
        <f>SUM(BK276:BK278)</f>
        <v>0</v>
      </c>
    </row>
    <row r="276" spans="2:65" s="1" customFormat="1" ht="24.2" customHeight="1">
      <c r="B276" s="33"/>
      <c r="C276" s="131" t="s">
        <v>805</v>
      </c>
      <c r="D276" s="131" t="s">
        <v>174</v>
      </c>
      <c r="E276" s="132" t="s">
        <v>2985</v>
      </c>
      <c r="F276" s="133" t="s">
        <v>3459</v>
      </c>
      <c r="G276" s="134" t="s">
        <v>2962</v>
      </c>
      <c r="H276" s="135">
        <v>1</v>
      </c>
      <c r="I276" s="136"/>
      <c r="J276" s="137">
        <f>ROUND(I276*H276,2)</f>
        <v>0</v>
      </c>
      <c r="K276" s="133" t="s">
        <v>19</v>
      </c>
      <c r="L276" s="33"/>
      <c r="M276" s="138" t="s">
        <v>19</v>
      </c>
      <c r="N276" s="139" t="s">
        <v>46</v>
      </c>
      <c r="P276" s="140">
        <f>O276*H276</f>
        <v>0</v>
      </c>
      <c r="Q276" s="140">
        <v>0</v>
      </c>
      <c r="R276" s="140">
        <f>Q276*H276</f>
        <v>0</v>
      </c>
      <c r="S276" s="140">
        <v>0</v>
      </c>
      <c r="T276" s="140">
        <f>S276*H276</f>
        <v>0</v>
      </c>
      <c r="U276" s="141" t="s">
        <v>19</v>
      </c>
      <c r="AR276" s="142" t="s">
        <v>179</v>
      </c>
      <c r="AT276" s="142" t="s">
        <v>174</v>
      </c>
      <c r="AU276" s="142" t="s">
        <v>84</v>
      </c>
      <c r="AY276" s="18" t="s">
        <v>172</v>
      </c>
      <c r="BE276" s="143">
        <f>IF(N276="základní",J276,0)</f>
        <v>0</v>
      </c>
      <c r="BF276" s="143">
        <f>IF(N276="snížená",J276,0)</f>
        <v>0</v>
      </c>
      <c r="BG276" s="143">
        <f>IF(N276="zákl. přenesená",J276,0)</f>
        <v>0</v>
      </c>
      <c r="BH276" s="143">
        <f>IF(N276="sníž. přenesená",J276,0)</f>
        <v>0</v>
      </c>
      <c r="BI276" s="143">
        <f>IF(N276="nulová",J276,0)</f>
        <v>0</v>
      </c>
      <c r="BJ276" s="18" t="s">
        <v>82</v>
      </c>
      <c r="BK276" s="143">
        <f>ROUND(I276*H276,2)</f>
        <v>0</v>
      </c>
      <c r="BL276" s="18" t="s">
        <v>179</v>
      </c>
      <c r="BM276" s="142" t="s">
        <v>1814</v>
      </c>
    </row>
    <row r="277" spans="2:65" s="1" customFormat="1">
      <c r="B277" s="33"/>
      <c r="D277" s="149" t="s">
        <v>943</v>
      </c>
      <c r="F277" s="189" t="s">
        <v>3460</v>
      </c>
      <c r="I277" s="146"/>
      <c r="L277" s="33"/>
      <c r="M277" s="147"/>
      <c r="U277" s="54"/>
      <c r="AT277" s="18" t="s">
        <v>943</v>
      </c>
      <c r="AU277" s="18" t="s">
        <v>84</v>
      </c>
    </row>
    <row r="278" spans="2:65" s="1" customFormat="1" ht="24.2" customHeight="1">
      <c r="B278" s="33"/>
      <c r="C278" s="131" t="s">
        <v>1816</v>
      </c>
      <c r="D278" s="131" t="s">
        <v>174</v>
      </c>
      <c r="E278" s="132" t="s">
        <v>2987</v>
      </c>
      <c r="F278" s="133" t="s">
        <v>3461</v>
      </c>
      <c r="G278" s="134" t="s">
        <v>2959</v>
      </c>
      <c r="H278" s="135">
        <v>485</v>
      </c>
      <c r="I278" s="136"/>
      <c r="J278" s="137">
        <f>ROUND(I278*H278,2)</f>
        <v>0</v>
      </c>
      <c r="K278" s="133" t="s">
        <v>19</v>
      </c>
      <c r="L278" s="33"/>
      <c r="M278" s="138" t="s">
        <v>19</v>
      </c>
      <c r="N278" s="139" t="s">
        <v>46</v>
      </c>
      <c r="P278" s="140">
        <f>O278*H278</f>
        <v>0</v>
      </c>
      <c r="Q278" s="140">
        <v>0</v>
      </c>
      <c r="R278" s="140">
        <f>Q278*H278</f>
        <v>0</v>
      </c>
      <c r="S278" s="140">
        <v>0</v>
      </c>
      <c r="T278" s="140">
        <f>S278*H278</f>
        <v>0</v>
      </c>
      <c r="U278" s="141" t="s">
        <v>19</v>
      </c>
      <c r="AR278" s="142" t="s">
        <v>179</v>
      </c>
      <c r="AT278" s="142" t="s">
        <v>174</v>
      </c>
      <c r="AU278" s="142" t="s">
        <v>84</v>
      </c>
      <c r="AY278" s="18" t="s">
        <v>172</v>
      </c>
      <c r="BE278" s="143">
        <f>IF(N278="základní",J278,0)</f>
        <v>0</v>
      </c>
      <c r="BF278" s="143">
        <f>IF(N278="snížená",J278,0)</f>
        <v>0</v>
      </c>
      <c r="BG278" s="143">
        <f>IF(N278="zákl. přenesená",J278,0)</f>
        <v>0</v>
      </c>
      <c r="BH278" s="143">
        <f>IF(N278="sníž. přenesená",J278,0)</f>
        <v>0</v>
      </c>
      <c r="BI278" s="143">
        <f>IF(N278="nulová",J278,0)</f>
        <v>0</v>
      </c>
      <c r="BJ278" s="18" t="s">
        <v>82</v>
      </c>
      <c r="BK278" s="143">
        <f>ROUND(I278*H278,2)</f>
        <v>0</v>
      </c>
      <c r="BL278" s="18" t="s">
        <v>179</v>
      </c>
      <c r="BM278" s="142" t="s">
        <v>1819</v>
      </c>
    </row>
    <row r="279" spans="2:65" s="11" customFormat="1" ht="22.9" customHeight="1">
      <c r="B279" s="119"/>
      <c r="D279" s="120" t="s">
        <v>74</v>
      </c>
      <c r="E279" s="129" t="s">
        <v>3092</v>
      </c>
      <c r="F279" s="129" t="s">
        <v>3462</v>
      </c>
      <c r="I279" s="122"/>
      <c r="J279" s="130">
        <f>BK279</f>
        <v>0</v>
      </c>
      <c r="L279" s="119"/>
      <c r="M279" s="124"/>
      <c r="P279" s="125">
        <f>SUM(P280:P321)</f>
        <v>0</v>
      </c>
      <c r="R279" s="125">
        <f>SUM(R280:R321)</f>
        <v>0</v>
      </c>
      <c r="T279" s="125">
        <f>SUM(T280:T321)</f>
        <v>0</v>
      </c>
      <c r="U279" s="126"/>
      <c r="AR279" s="120" t="s">
        <v>82</v>
      </c>
      <c r="AT279" s="127" t="s">
        <v>74</v>
      </c>
      <c r="AU279" s="127" t="s">
        <v>82</v>
      </c>
      <c r="AY279" s="120" t="s">
        <v>172</v>
      </c>
      <c r="BK279" s="128">
        <f>SUM(BK280:BK321)</f>
        <v>0</v>
      </c>
    </row>
    <row r="280" spans="2:65" s="1" customFormat="1" ht="16.5" customHeight="1">
      <c r="B280" s="33"/>
      <c r="C280" s="131" t="s">
        <v>1353</v>
      </c>
      <c r="D280" s="131" t="s">
        <v>174</v>
      </c>
      <c r="E280" s="132" t="s">
        <v>3463</v>
      </c>
      <c r="F280" s="133" t="s">
        <v>3186</v>
      </c>
      <c r="G280" s="134" t="s">
        <v>2962</v>
      </c>
      <c r="H280" s="135">
        <v>2</v>
      </c>
      <c r="I280" s="136"/>
      <c r="J280" s="137">
        <f>ROUND(I280*H280,2)</f>
        <v>0</v>
      </c>
      <c r="K280" s="133" t="s">
        <v>19</v>
      </c>
      <c r="L280" s="33"/>
      <c r="M280" s="138" t="s">
        <v>19</v>
      </c>
      <c r="N280" s="139" t="s">
        <v>46</v>
      </c>
      <c r="P280" s="140">
        <f>O280*H280</f>
        <v>0</v>
      </c>
      <c r="Q280" s="140">
        <v>0</v>
      </c>
      <c r="R280" s="140">
        <f>Q280*H280</f>
        <v>0</v>
      </c>
      <c r="S280" s="140">
        <v>0</v>
      </c>
      <c r="T280" s="140">
        <f>S280*H280</f>
        <v>0</v>
      </c>
      <c r="U280" s="141" t="s">
        <v>19</v>
      </c>
      <c r="AR280" s="142" t="s">
        <v>179</v>
      </c>
      <c r="AT280" s="142" t="s">
        <v>174</v>
      </c>
      <c r="AU280" s="142" t="s">
        <v>84</v>
      </c>
      <c r="AY280" s="18" t="s">
        <v>172</v>
      </c>
      <c r="BE280" s="143">
        <f>IF(N280="základní",J280,0)</f>
        <v>0</v>
      </c>
      <c r="BF280" s="143">
        <f>IF(N280="snížená",J280,0)</f>
        <v>0</v>
      </c>
      <c r="BG280" s="143">
        <f>IF(N280="zákl. přenesená",J280,0)</f>
        <v>0</v>
      </c>
      <c r="BH280" s="143">
        <f>IF(N280="sníž. přenesená",J280,0)</f>
        <v>0</v>
      </c>
      <c r="BI280" s="143">
        <f>IF(N280="nulová",J280,0)</f>
        <v>0</v>
      </c>
      <c r="BJ280" s="18" t="s">
        <v>82</v>
      </c>
      <c r="BK280" s="143">
        <f>ROUND(I280*H280,2)</f>
        <v>0</v>
      </c>
      <c r="BL280" s="18" t="s">
        <v>179</v>
      </c>
      <c r="BM280" s="142" t="s">
        <v>1843</v>
      </c>
    </row>
    <row r="281" spans="2:65" s="1" customFormat="1" ht="16.5" customHeight="1">
      <c r="B281" s="33"/>
      <c r="C281" s="131" t="s">
        <v>1844</v>
      </c>
      <c r="D281" s="131" t="s">
        <v>174</v>
      </c>
      <c r="E281" s="132" t="s">
        <v>3464</v>
      </c>
      <c r="F281" s="133" t="s">
        <v>3200</v>
      </c>
      <c r="G281" s="134" t="s">
        <v>2962</v>
      </c>
      <c r="H281" s="135">
        <v>2</v>
      </c>
      <c r="I281" s="136"/>
      <c r="J281" s="137">
        <f>ROUND(I281*H281,2)</f>
        <v>0</v>
      </c>
      <c r="K281" s="133" t="s">
        <v>19</v>
      </c>
      <c r="L281" s="33"/>
      <c r="M281" s="138" t="s">
        <v>19</v>
      </c>
      <c r="N281" s="139" t="s">
        <v>46</v>
      </c>
      <c r="P281" s="140">
        <f>O281*H281</f>
        <v>0</v>
      </c>
      <c r="Q281" s="140">
        <v>0</v>
      </c>
      <c r="R281" s="140">
        <f>Q281*H281</f>
        <v>0</v>
      </c>
      <c r="S281" s="140">
        <v>0</v>
      </c>
      <c r="T281" s="140">
        <f>S281*H281</f>
        <v>0</v>
      </c>
      <c r="U281" s="141" t="s">
        <v>19</v>
      </c>
      <c r="AR281" s="142" t="s">
        <v>179</v>
      </c>
      <c r="AT281" s="142" t="s">
        <v>174</v>
      </c>
      <c r="AU281" s="142" t="s">
        <v>84</v>
      </c>
      <c r="AY281" s="18" t="s">
        <v>172</v>
      </c>
      <c r="BE281" s="143">
        <f>IF(N281="základní",J281,0)</f>
        <v>0</v>
      </c>
      <c r="BF281" s="143">
        <f>IF(N281="snížená",J281,0)</f>
        <v>0</v>
      </c>
      <c r="BG281" s="143">
        <f>IF(N281="zákl. přenesená",J281,0)</f>
        <v>0</v>
      </c>
      <c r="BH281" s="143">
        <f>IF(N281="sníž. přenesená",J281,0)</f>
        <v>0</v>
      </c>
      <c r="BI281" s="143">
        <f>IF(N281="nulová",J281,0)</f>
        <v>0</v>
      </c>
      <c r="BJ281" s="18" t="s">
        <v>82</v>
      </c>
      <c r="BK281" s="143">
        <f>ROUND(I281*H281,2)</f>
        <v>0</v>
      </c>
      <c r="BL281" s="18" t="s">
        <v>179</v>
      </c>
      <c r="BM281" s="142" t="s">
        <v>1847</v>
      </c>
    </row>
    <row r="282" spans="2:65" s="1" customFormat="1" ht="33" customHeight="1">
      <c r="B282" s="33"/>
      <c r="C282" s="131" t="s">
        <v>1357</v>
      </c>
      <c r="D282" s="131" t="s">
        <v>174</v>
      </c>
      <c r="E282" s="132" t="s">
        <v>3465</v>
      </c>
      <c r="F282" s="133" t="s">
        <v>3466</v>
      </c>
      <c r="G282" s="134" t="s">
        <v>2962</v>
      </c>
      <c r="H282" s="135">
        <v>1</v>
      </c>
      <c r="I282" s="136"/>
      <c r="J282" s="137">
        <f>ROUND(I282*H282,2)</f>
        <v>0</v>
      </c>
      <c r="K282" s="133" t="s">
        <v>19</v>
      </c>
      <c r="L282" s="33"/>
      <c r="M282" s="138" t="s">
        <v>19</v>
      </c>
      <c r="N282" s="139" t="s">
        <v>46</v>
      </c>
      <c r="P282" s="140">
        <f>O282*H282</f>
        <v>0</v>
      </c>
      <c r="Q282" s="140">
        <v>0</v>
      </c>
      <c r="R282" s="140">
        <f>Q282*H282</f>
        <v>0</v>
      </c>
      <c r="S282" s="140">
        <v>0</v>
      </c>
      <c r="T282" s="140">
        <f>S282*H282</f>
        <v>0</v>
      </c>
      <c r="U282" s="141" t="s">
        <v>19</v>
      </c>
      <c r="AR282" s="142" t="s">
        <v>179</v>
      </c>
      <c r="AT282" s="142" t="s">
        <v>174</v>
      </c>
      <c r="AU282" s="142" t="s">
        <v>84</v>
      </c>
      <c r="AY282" s="18" t="s">
        <v>172</v>
      </c>
      <c r="BE282" s="143">
        <f>IF(N282="základní",J282,0)</f>
        <v>0</v>
      </c>
      <c r="BF282" s="143">
        <f>IF(N282="snížená",J282,0)</f>
        <v>0</v>
      </c>
      <c r="BG282" s="143">
        <f>IF(N282="zákl. přenesená",J282,0)</f>
        <v>0</v>
      </c>
      <c r="BH282" s="143">
        <f>IF(N282="sníž. přenesená",J282,0)</f>
        <v>0</v>
      </c>
      <c r="BI282" s="143">
        <f>IF(N282="nulová",J282,0)</f>
        <v>0</v>
      </c>
      <c r="BJ282" s="18" t="s">
        <v>82</v>
      </c>
      <c r="BK282" s="143">
        <f>ROUND(I282*H282,2)</f>
        <v>0</v>
      </c>
      <c r="BL282" s="18" t="s">
        <v>179</v>
      </c>
      <c r="BM282" s="142" t="s">
        <v>1850</v>
      </c>
    </row>
    <row r="283" spans="2:65" s="1" customFormat="1" ht="33" customHeight="1">
      <c r="B283" s="33"/>
      <c r="C283" s="131" t="s">
        <v>1851</v>
      </c>
      <c r="D283" s="131" t="s">
        <v>174</v>
      </c>
      <c r="E283" s="132" t="s">
        <v>3467</v>
      </c>
      <c r="F283" s="133" t="s">
        <v>3468</v>
      </c>
      <c r="G283" s="134" t="s">
        <v>2962</v>
      </c>
      <c r="H283" s="135">
        <v>1</v>
      </c>
      <c r="I283" s="136"/>
      <c r="J283" s="137">
        <f>ROUND(I283*H283,2)</f>
        <v>0</v>
      </c>
      <c r="K283" s="133" t="s">
        <v>19</v>
      </c>
      <c r="L283" s="33"/>
      <c r="M283" s="138" t="s">
        <v>19</v>
      </c>
      <c r="N283" s="139" t="s">
        <v>46</v>
      </c>
      <c r="P283" s="140">
        <f>O283*H283</f>
        <v>0</v>
      </c>
      <c r="Q283" s="140">
        <v>0</v>
      </c>
      <c r="R283" s="140">
        <f>Q283*H283</f>
        <v>0</v>
      </c>
      <c r="S283" s="140">
        <v>0</v>
      </c>
      <c r="T283" s="140">
        <f>S283*H283</f>
        <v>0</v>
      </c>
      <c r="U283" s="141" t="s">
        <v>19</v>
      </c>
      <c r="AR283" s="142" t="s">
        <v>179</v>
      </c>
      <c r="AT283" s="142" t="s">
        <v>174</v>
      </c>
      <c r="AU283" s="142" t="s">
        <v>84</v>
      </c>
      <c r="AY283" s="18" t="s">
        <v>172</v>
      </c>
      <c r="BE283" s="143">
        <f>IF(N283="základní",J283,0)</f>
        <v>0</v>
      </c>
      <c r="BF283" s="143">
        <f>IF(N283="snížená",J283,0)</f>
        <v>0</v>
      </c>
      <c r="BG283" s="143">
        <f>IF(N283="zákl. přenesená",J283,0)</f>
        <v>0</v>
      </c>
      <c r="BH283" s="143">
        <f>IF(N283="sníž. přenesená",J283,0)</f>
        <v>0</v>
      </c>
      <c r="BI283" s="143">
        <f>IF(N283="nulová",J283,0)</f>
        <v>0</v>
      </c>
      <c r="BJ283" s="18" t="s">
        <v>82</v>
      </c>
      <c r="BK283" s="143">
        <f>ROUND(I283*H283,2)</f>
        <v>0</v>
      </c>
      <c r="BL283" s="18" t="s">
        <v>179</v>
      </c>
      <c r="BM283" s="142" t="s">
        <v>1854</v>
      </c>
    </row>
    <row r="284" spans="2:65" s="1" customFormat="1" ht="16.5" customHeight="1">
      <c r="B284" s="33"/>
      <c r="C284" s="131" t="s">
        <v>1364</v>
      </c>
      <c r="D284" s="131" t="s">
        <v>174</v>
      </c>
      <c r="E284" s="132" t="s">
        <v>3469</v>
      </c>
      <c r="F284" s="133" t="s">
        <v>3244</v>
      </c>
      <c r="G284" s="134" t="s">
        <v>1131</v>
      </c>
      <c r="H284" s="135">
        <v>1</v>
      </c>
      <c r="I284" s="136"/>
      <c r="J284" s="137">
        <f>ROUND(I284*H284,2)</f>
        <v>0</v>
      </c>
      <c r="K284" s="133" t="s">
        <v>19</v>
      </c>
      <c r="L284" s="33"/>
      <c r="M284" s="138" t="s">
        <v>19</v>
      </c>
      <c r="N284" s="139" t="s">
        <v>46</v>
      </c>
      <c r="P284" s="140">
        <f>O284*H284</f>
        <v>0</v>
      </c>
      <c r="Q284" s="140">
        <v>0</v>
      </c>
      <c r="R284" s="140">
        <f>Q284*H284</f>
        <v>0</v>
      </c>
      <c r="S284" s="140">
        <v>0</v>
      </c>
      <c r="T284" s="140">
        <f>S284*H284</f>
        <v>0</v>
      </c>
      <c r="U284" s="141" t="s">
        <v>19</v>
      </c>
      <c r="AR284" s="142" t="s">
        <v>179</v>
      </c>
      <c r="AT284" s="142" t="s">
        <v>174</v>
      </c>
      <c r="AU284" s="142" t="s">
        <v>84</v>
      </c>
      <c r="AY284" s="18" t="s">
        <v>172</v>
      </c>
      <c r="BE284" s="143">
        <f>IF(N284="základní",J284,0)</f>
        <v>0</v>
      </c>
      <c r="BF284" s="143">
        <f>IF(N284="snížená",J284,0)</f>
        <v>0</v>
      </c>
      <c r="BG284" s="143">
        <f>IF(N284="zákl. přenesená",J284,0)</f>
        <v>0</v>
      </c>
      <c r="BH284" s="143">
        <f>IF(N284="sníž. přenesená",J284,0)</f>
        <v>0</v>
      </c>
      <c r="BI284" s="143">
        <f>IF(N284="nulová",J284,0)</f>
        <v>0</v>
      </c>
      <c r="BJ284" s="18" t="s">
        <v>82</v>
      </c>
      <c r="BK284" s="143">
        <f>ROUND(I284*H284,2)</f>
        <v>0</v>
      </c>
      <c r="BL284" s="18" t="s">
        <v>179</v>
      </c>
      <c r="BM284" s="142" t="s">
        <v>1858</v>
      </c>
    </row>
    <row r="285" spans="2:65" s="1" customFormat="1" ht="16.5" customHeight="1">
      <c r="B285" s="33"/>
      <c r="C285" s="131" t="s">
        <v>1861</v>
      </c>
      <c r="D285" s="131" t="s">
        <v>174</v>
      </c>
      <c r="E285" s="132" t="s">
        <v>3470</v>
      </c>
      <c r="F285" s="133" t="s">
        <v>3244</v>
      </c>
      <c r="G285" s="134" t="s">
        <v>2962</v>
      </c>
      <c r="H285" s="135">
        <v>1</v>
      </c>
      <c r="I285" s="136"/>
      <c r="J285" s="137">
        <f>ROUND(I285*H285,2)</f>
        <v>0</v>
      </c>
      <c r="K285" s="133" t="s">
        <v>19</v>
      </c>
      <c r="L285" s="33"/>
      <c r="M285" s="138" t="s">
        <v>19</v>
      </c>
      <c r="N285" s="139" t="s">
        <v>46</v>
      </c>
      <c r="P285" s="140">
        <f>O285*H285</f>
        <v>0</v>
      </c>
      <c r="Q285" s="140">
        <v>0</v>
      </c>
      <c r="R285" s="140">
        <f>Q285*H285</f>
        <v>0</v>
      </c>
      <c r="S285" s="140">
        <v>0</v>
      </c>
      <c r="T285" s="140">
        <f>S285*H285</f>
        <v>0</v>
      </c>
      <c r="U285" s="141" t="s">
        <v>19</v>
      </c>
      <c r="AR285" s="142" t="s">
        <v>179</v>
      </c>
      <c r="AT285" s="142" t="s">
        <v>174</v>
      </c>
      <c r="AU285" s="142" t="s">
        <v>84</v>
      </c>
      <c r="AY285" s="18" t="s">
        <v>172</v>
      </c>
      <c r="BE285" s="143">
        <f>IF(N285="základní",J285,0)</f>
        <v>0</v>
      </c>
      <c r="BF285" s="143">
        <f>IF(N285="snížená",J285,0)</f>
        <v>0</v>
      </c>
      <c r="BG285" s="143">
        <f>IF(N285="zákl. přenesená",J285,0)</f>
        <v>0</v>
      </c>
      <c r="BH285" s="143">
        <f>IF(N285="sníž. přenesená",J285,0)</f>
        <v>0</v>
      </c>
      <c r="BI285" s="143">
        <f>IF(N285="nulová",J285,0)</f>
        <v>0</v>
      </c>
      <c r="BJ285" s="18" t="s">
        <v>82</v>
      </c>
      <c r="BK285" s="143">
        <f>ROUND(I285*H285,2)</f>
        <v>0</v>
      </c>
      <c r="BL285" s="18" t="s">
        <v>179</v>
      </c>
      <c r="BM285" s="142" t="s">
        <v>1864</v>
      </c>
    </row>
    <row r="286" spans="2:65" s="1" customFormat="1" ht="33" customHeight="1">
      <c r="B286" s="33"/>
      <c r="C286" s="131" t="s">
        <v>1368</v>
      </c>
      <c r="D286" s="131" t="s">
        <v>174</v>
      </c>
      <c r="E286" s="132" t="s">
        <v>3471</v>
      </c>
      <c r="F286" s="133" t="s">
        <v>3466</v>
      </c>
      <c r="G286" s="134" t="s">
        <v>2962</v>
      </c>
      <c r="H286" s="135">
        <v>1</v>
      </c>
      <c r="I286" s="136"/>
      <c r="J286" s="137">
        <f>ROUND(I286*H286,2)</f>
        <v>0</v>
      </c>
      <c r="K286" s="133" t="s">
        <v>19</v>
      </c>
      <c r="L286" s="33"/>
      <c r="M286" s="138" t="s">
        <v>19</v>
      </c>
      <c r="N286" s="139" t="s">
        <v>46</v>
      </c>
      <c r="P286" s="140">
        <f>O286*H286</f>
        <v>0</v>
      </c>
      <c r="Q286" s="140">
        <v>0</v>
      </c>
      <c r="R286" s="140">
        <f>Q286*H286</f>
        <v>0</v>
      </c>
      <c r="S286" s="140">
        <v>0</v>
      </c>
      <c r="T286" s="140">
        <f>S286*H286</f>
        <v>0</v>
      </c>
      <c r="U286" s="141" t="s">
        <v>19</v>
      </c>
      <c r="AR286" s="142" t="s">
        <v>179</v>
      </c>
      <c r="AT286" s="142" t="s">
        <v>174</v>
      </c>
      <c r="AU286" s="142" t="s">
        <v>84</v>
      </c>
      <c r="AY286" s="18" t="s">
        <v>172</v>
      </c>
      <c r="BE286" s="143">
        <f>IF(N286="základní",J286,0)</f>
        <v>0</v>
      </c>
      <c r="BF286" s="143">
        <f>IF(N286="snížená",J286,0)</f>
        <v>0</v>
      </c>
      <c r="BG286" s="143">
        <f>IF(N286="zákl. přenesená",J286,0)</f>
        <v>0</v>
      </c>
      <c r="BH286" s="143">
        <f>IF(N286="sníž. přenesená",J286,0)</f>
        <v>0</v>
      </c>
      <c r="BI286" s="143">
        <f>IF(N286="nulová",J286,0)</f>
        <v>0</v>
      </c>
      <c r="BJ286" s="18" t="s">
        <v>82</v>
      </c>
      <c r="BK286" s="143">
        <f>ROUND(I286*H286,2)</f>
        <v>0</v>
      </c>
      <c r="BL286" s="18" t="s">
        <v>179</v>
      </c>
      <c r="BM286" s="142" t="s">
        <v>1868</v>
      </c>
    </row>
    <row r="287" spans="2:65" s="1" customFormat="1" ht="33" customHeight="1">
      <c r="B287" s="33"/>
      <c r="C287" s="131" t="s">
        <v>1870</v>
      </c>
      <c r="D287" s="131" t="s">
        <v>174</v>
      </c>
      <c r="E287" s="132" t="s">
        <v>3472</v>
      </c>
      <c r="F287" s="133" t="s">
        <v>3468</v>
      </c>
      <c r="G287" s="134" t="s">
        <v>2962</v>
      </c>
      <c r="H287" s="135">
        <v>1</v>
      </c>
      <c r="I287" s="136"/>
      <c r="J287" s="137">
        <f>ROUND(I287*H287,2)</f>
        <v>0</v>
      </c>
      <c r="K287" s="133" t="s">
        <v>19</v>
      </c>
      <c r="L287" s="33"/>
      <c r="M287" s="138" t="s">
        <v>19</v>
      </c>
      <c r="N287" s="139" t="s">
        <v>46</v>
      </c>
      <c r="P287" s="140">
        <f>O287*H287</f>
        <v>0</v>
      </c>
      <c r="Q287" s="140">
        <v>0</v>
      </c>
      <c r="R287" s="140">
        <f>Q287*H287</f>
        <v>0</v>
      </c>
      <c r="S287" s="140">
        <v>0</v>
      </c>
      <c r="T287" s="140">
        <f>S287*H287</f>
        <v>0</v>
      </c>
      <c r="U287" s="141" t="s">
        <v>19</v>
      </c>
      <c r="AR287" s="142" t="s">
        <v>179</v>
      </c>
      <c r="AT287" s="142" t="s">
        <v>174</v>
      </c>
      <c r="AU287" s="142" t="s">
        <v>84</v>
      </c>
      <c r="AY287" s="18" t="s">
        <v>172</v>
      </c>
      <c r="BE287" s="143">
        <f>IF(N287="základní",J287,0)</f>
        <v>0</v>
      </c>
      <c r="BF287" s="143">
        <f>IF(N287="snížená",J287,0)</f>
        <v>0</v>
      </c>
      <c r="BG287" s="143">
        <f>IF(N287="zákl. přenesená",J287,0)</f>
        <v>0</v>
      </c>
      <c r="BH287" s="143">
        <f>IF(N287="sníž. přenesená",J287,0)</f>
        <v>0</v>
      </c>
      <c r="BI287" s="143">
        <f>IF(N287="nulová",J287,0)</f>
        <v>0</v>
      </c>
      <c r="BJ287" s="18" t="s">
        <v>82</v>
      </c>
      <c r="BK287" s="143">
        <f>ROUND(I287*H287,2)</f>
        <v>0</v>
      </c>
      <c r="BL287" s="18" t="s">
        <v>179</v>
      </c>
      <c r="BM287" s="142" t="s">
        <v>1873</v>
      </c>
    </row>
    <row r="288" spans="2:65" s="1" customFormat="1" ht="16.5" customHeight="1">
      <c r="B288" s="33"/>
      <c r="C288" s="131" t="s">
        <v>1377</v>
      </c>
      <c r="D288" s="131" t="s">
        <v>174</v>
      </c>
      <c r="E288" s="132" t="s">
        <v>3473</v>
      </c>
      <c r="F288" s="133" t="s">
        <v>3244</v>
      </c>
      <c r="G288" s="134" t="s">
        <v>1131</v>
      </c>
      <c r="H288" s="135">
        <v>1</v>
      </c>
      <c r="I288" s="136"/>
      <c r="J288" s="137">
        <f>ROUND(I288*H288,2)</f>
        <v>0</v>
      </c>
      <c r="K288" s="133" t="s">
        <v>19</v>
      </c>
      <c r="L288" s="33"/>
      <c r="M288" s="138" t="s">
        <v>19</v>
      </c>
      <c r="N288" s="139" t="s">
        <v>46</v>
      </c>
      <c r="P288" s="140">
        <f>O288*H288</f>
        <v>0</v>
      </c>
      <c r="Q288" s="140">
        <v>0</v>
      </c>
      <c r="R288" s="140">
        <f>Q288*H288</f>
        <v>0</v>
      </c>
      <c r="S288" s="140">
        <v>0</v>
      </c>
      <c r="T288" s="140">
        <f>S288*H288</f>
        <v>0</v>
      </c>
      <c r="U288" s="141" t="s">
        <v>19</v>
      </c>
      <c r="AR288" s="142" t="s">
        <v>179</v>
      </c>
      <c r="AT288" s="142" t="s">
        <v>174</v>
      </c>
      <c r="AU288" s="142" t="s">
        <v>84</v>
      </c>
      <c r="AY288" s="18" t="s">
        <v>172</v>
      </c>
      <c r="BE288" s="143">
        <f>IF(N288="základní",J288,0)</f>
        <v>0</v>
      </c>
      <c r="BF288" s="143">
        <f>IF(N288="snížená",J288,0)</f>
        <v>0</v>
      </c>
      <c r="BG288" s="143">
        <f>IF(N288="zákl. přenesená",J288,0)</f>
        <v>0</v>
      </c>
      <c r="BH288" s="143">
        <f>IF(N288="sníž. přenesená",J288,0)</f>
        <v>0</v>
      </c>
      <c r="BI288" s="143">
        <f>IF(N288="nulová",J288,0)</f>
        <v>0</v>
      </c>
      <c r="BJ288" s="18" t="s">
        <v>82</v>
      </c>
      <c r="BK288" s="143">
        <f>ROUND(I288*H288,2)</f>
        <v>0</v>
      </c>
      <c r="BL288" s="18" t="s">
        <v>179</v>
      </c>
      <c r="BM288" s="142" t="s">
        <v>1877</v>
      </c>
    </row>
    <row r="289" spans="2:65" s="1" customFormat="1" ht="16.5" customHeight="1">
      <c r="B289" s="33"/>
      <c r="C289" s="131" t="s">
        <v>1880</v>
      </c>
      <c r="D289" s="131" t="s">
        <v>174</v>
      </c>
      <c r="E289" s="132" t="s">
        <v>3474</v>
      </c>
      <c r="F289" s="133" t="s">
        <v>3244</v>
      </c>
      <c r="G289" s="134" t="s">
        <v>1131</v>
      </c>
      <c r="H289" s="135">
        <v>1</v>
      </c>
      <c r="I289" s="136"/>
      <c r="J289" s="137">
        <f>ROUND(I289*H289,2)</f>
        <v>0</v>
      </c>
      <c r="K289" s="133" t="s">
        <v>19</v>
      </c>
      <c r="L289" s="33"/>
      <c r="M289" s="138" t="s">
        <v>19</v>
      </c>
      <c r="N289" s="139" t="s">
        <v>46</v>
      </c>
      <c r="P289" s="140">
        <f>O289*H289</f>
        <v>0</v>
      </c>
      <c r="Q289" s="140">
        <v>0</v>
      </c>
      <c r="R289" s="140">
        <f>Q289*H289</f>
        <v>0</v>
      </c>
      <c r="S289" s="140">
        <v>0</v>
      </c>
      <c r="T289" s="140">
        <f>S289*H289</f>
        <v>0</v>
      </c>
      <c r="U289" s="141" t="s">
        <v>19</v>
      </c>
      <c r="AR289" s="142" t="s">
        <v>179</v>
      </c>
      <c r="AT289" s="142" t="s">
        <v>174</v>
      </c>
      <c r="AU289" s="142" t="s">
        <v>84</v>
      </c>
      <c r="AY289" s="18" t="s">
        <v>172</v>
      </c>
      <c r="BE289" s="143">
        <f>IF(N289="základní",J289,0)</f>
        <v>0</v>
      </c>
      <c r="BF289" s="143">
        <f>IF(N289="snížená",J289,0)</f>
        <v>0</v>
      </c>
      <c r="BG289" s="143">
        <f>IF(N289="zákl. přenesená",J289,0)</f>
        <v>0</v>
      </c>
      <c r="BH289" s="143">
        <f>IF(N289="sníž. přenesená",J289,0)</f>
        <v>0</v>
      </c>
      <c r="BI289" s="143">
        <f>IF(N289="nulová",J289,0)</f>
        <v>0</v>
      </c>
      <c r="BJ289" s="18" t="s">
        <v>82</v>
      </c>
      <c r="BK289" s="143">
        <f>ROUND(I289*H289,2)</f>
        <v>0</v>
      </c>
      <c r="BL289" s="18" t="s">
        <v>179</v>
      </c>
      <c r="BM289" s="142" t="s">
        <v>1883</v>
      </c>
    </row>
    <row r="290" spans="2:65" s="1" customFormat="1" ht="33" customHeight="1">
      <c r="B290" s="33"/>
      <c r="C290" s="131" t="s">
        <v>1383</v>
      </c>
      <c r="D290" s="131" t="s">
        <v>174</v>
      </c>
      <c r="E290" s="132" t="s">
        <v>3475</v>
      </c>
      <c r="F290" s="133" t="s">
        <v>3279</v>
      </c>
      <c r="G290" s="134" t="s">
        <v>2962</v>
      </c>
      <c r="H290" s="135">
        <v>2</v>
      </c>
      <c r="I290" s="136"/>
      <c r="J290" s="137">
        <f>ROUND(I290*H290,2)</f>
        <v>0</v>
      </c>
      <c r="K290" s="133" t="s">
        <v>19</v>
      </c>
      <c r="L290" s="33"/>
      <c r="M290" s="138" t="s">
        <v>19</v>
      </c>
      <c r="N290" s="139" t="s">
        <v>46</v>
      </c>
      <c r="P290" s="140">
        <f>O290*H290</f>
        <v>0</v>
      </c>
      <c r="Q290" s="140">
        <v>0</v>
      </c>
      <c r="R290" s="140">
        <f>Q290*H290</f>
        <v>0</v>
      </c>
      <c r="S290" s="140">
        <v>0</v>
      </c>
      <c r="T290" s="140">
        <f>S290*H290</f>
        <v>0</v>
      </c>
      <c r="U290" s="141" t="s">
        <v>19</v>
      </c>
      <c r="AR290" s="142" t="s">
        <v>179</v>
      </c>
      <c r="AT290" s="142" t="s">
        <v>174</v>
      </c>
      <c r="AU290" s="142" t="s">
        <v>84</v>
      </c>
      <c r="AY290" s="18" t="s">
        <v>172</v>
      </c>
      <c r="BE290" s="143">
        <f>IF(N290="základní",J290,0)</f>
        <v>0</v>
      </c>
      <c r="BF290" s="143">
        <f>IF(N290="snížená",J290,0)</f>
        <v>0</v>
      </c>
      <c r="BG290" s="143">
        <f>IF(N290="zákl. přenesená",J290,0)</f>
        <v>0</v>
      </c>
      <c r="BH290" s="143">
        <f>IF(N290="sníž. přenesená",J290,0)</f>
        <v>0</v>
      </c>
      <c r="BI290" s="143">
        <f>IF(N290="nulová",J290,0)</f>
        <v>0</v>
      </c>
      <c r="BJ290" s="18" t="s">
        <v>82</v>
      </c>
      <c r="BK290" s="143">
        <f>ROUND(I290*H290,2)</f>
        <v>0</v>
      </c>
      <c r="BL290" s="18" t="s">
        <v>179</v>
      </c>
      <c r="BM290" s="142" t="s">
        <v>1887</v>
      </c>
    </row>
    <row r="291" spans="2:65" s="1" customFormat="1" ht="16.5" customHeight="1">
      <c r="B291" s="33"/>
      <c r="C291" s="131" t="s">
        <v>1889</v>
      </c>
      <c r="D291" s="131" t="s">
        <v>174</v>
      </c>
      <c r="E291" s="132" t="s">
        <v>3476</v>
      </c>
      <c r="F291" s="133" t="s">
        <v>3244</v>
      </c>
      <c r="G291" s="134" t="s">
        <v>1131</v>
      </c>
      <c r="H291" s="135">
        <v>2</v>
      </c>
      <c r="I291" s="136"/>
      <c r="J291" s="137">
        <f>ROUND(I291*H291,2)</f>
        <v>0</v>
      </c>
      <c r="K291" s="133" t="s">
        <v>19</v>
      </c>
      <c r="L291" s="33"/>
      <c r="M291" s="138" t="s">
        <v>19</v>
      </c>
      <c r="N291" s="139" t="s">
        <v>46</v>
      </c>
      <c r="P291" s="140">
        <f>O291*H291</f>
        <v>0</v>
      </c>
      <c r="Q291" s="140">
        <v>0</v>
      </c>
      <c r="R291" s="140">
        <f>Q291*H291</f>
        <v>0</v>
      </c>
      <c r="S291" s="140">
        <v>0</v>
      </c>
      <c r="T291" s="140">
        <f>S291*H291</f>
        <v>0</v>
      </c>
      <c r="U291" s="141" t="s">
        <v>19</v>
      </c>
      <c r="AR291" s="142" t="s">
        <v>179</v>
      </c>
      <c r="AT291" s="142" t="s">
        <v>174</v>
      </c>
      <c r="AU291" s="142" t="s">
        <v>84</v>
      </c>
      <c r="AY291" s="18" t="s">
        <v>172</v>
      </c>
      <c r="BE291" s="143">
        <f>IF(N291="základní",J291,0)</f>
        <v>0</v>
      </c>
      <c r="BF291" s="143">
        <f>IF(N291="snížená",J291,0)</f>
        <v>0</v>
      </c>
      <c r="BG291" s="143">
        <f>IF(N291="zákl. přenesená",J291,0)</f>
        <v>0</v>
      </c>
      <c r="BH291" s="143">
        <f>IF(N291="sníž. přenesená",J291,0)</f>
        <v>0</v>
      </c>
      <c r="BI291" s="143">
        <f>IF(N291="nulová",J291,0)</f>
        <v>0</v>
      </c>
      <c r="BJ291" s="18" t="s">
        <v>82</v>
      </c>
      <c r="BK291" s="143">
        <f>ROUND(I291*H291,2)</f>
        <v>0</v>
      </c>
      <c r="BL291" s="18" t="s">
        <v>179</v>
      </c>
      <c r="BM291" s="142" t="s">
        <v>1892</v>
      </c>
    </row>
    <row r="292" spans="2:65" s="1" customFormat="1" ht="16.5" customHeight="1">
      <c r="B292" s="33"/>
      <c r="C292" s="131" t="s">
        <v>1389</v>
      </c>
      <c r="D292" s="131" t="s">
        <v>174</v>
      </c>
      <c r="E292" s="132" t="s">
        <v>3477</v>
      </c>
      <c r="F292" s="133" t="s">
        <v>3478</v>
      </c>
      <c r="G292" s="134" t="s">
        <v>2959</v>
      </c>
      <c r="H292" s="135">
        <v>1</v>
      </c>
      <c r="I292" s="136"/>
      <c r="J292" s="137">
        <f>ROUND(I292*H292,2)</f>
        <v>0</v>
      </c>
      <c r="K292" s="133" t="s">
        <v>19</v>
      </c>
      <c r="L292" s="33"/>
      <c r="M292" s="138" t="s">
        <v>19</v>
      </c>
      <c r="N292" s="139" t="s">
        <v>46</v>
      </c>
      <c r="P292" s="140">
        <f>O292*H292</f>
        <v>0</v>
      </c>
      <c r="Q292" s="140">
        <v>0</v>
      </c>
      <c r="R292" s="140">
        <f>Q292*H292</f>
        <v>0</v>
      </c>
      <c r="S292" s="140">
        <v>0</v>
      </c>
      <c r="T292" s="140">
        <f>S292*H292</f>
        <v>0</v>
      </c>
      <c r="U292" s="141" t="s">
        <v>19</v>
      </c>
      <c r="AR292" s="142" t="s">
        <v>179</v>
      </c>
      <c r="AT292" s="142" t="s">
        <v>174</v>
      </c>
      <c r="AU292" s="142" t="s">
        <v>84</v>
      </c>
      <c r="AY292" s="18" t="s">
        <v>172</v>
      </c>
      <c r="BE292" s="143">
        <f>IF(N292="základní",J292,0)</f>
        <v>0</v>
      </c>
      <c r="BF292" s="143">
        <f>IF(N292="snížená",J292,0)</f>
        <v>0</v>
      </c>
      <c r="BG292" s="143">
        <f>IF(N292="zákl. přenesená",J292,0)</f>
        <v>0</v>
      </c>
      <c r="BH292" s="143">
        <f>IF(N292="sníž. přenesená",J292,0)</f>
        <v>0</v>
      </c>
      <c r="BI292" s="143">
        <f>IF(N292="nulová",J292,0)</f>
        <v>0</v>
      </c>
      <c r="BJ292" s="18" t="s">
        <v>82</v>
      </c>
      <c r="BK292" s="143">
        <f>ROUND(I292*H292,2)</f>
        <v>0</v>
      </c>
      <c r="BL292" s="18" t="s">
        <v>179</v>
      </c>
      <c r="BM292" s="142" t="s">
        <v>1896</v>
      </c>
    </row>
    <row r="293" spans="2:65" s="1" customFormat="1" ht="21.75" customHeight="1">
      <c r="B293" s="33"/>
      <c r="C293" s="131" t="s">
        <v>1899</v>
      </c>
      <c r="D293" s="131" t="s">
        <v>174</v>
      </c>
      <c r="E293" s="132" t="s">
        <v>3479</v>
      </c>
      <c r="F293" s="133" t="s">
        <v>3480</v>
      </c>
      <c r="G293" s="134" t="s">
        <v>2962</v>
      </c>
      <c r="H293" s="135">
        <v>1</v>
      </c>
      <c r="I293" s="136"/>
      <c r="J293" s="137">
        <f>ROUND(I293*H293,2)</f>
        <v>0</v>
      </c>
      <c r="K293" s="133" t="s">
        <v>19</v>
      </c>
      <c r="L293" s="33"/>
      <c r="M293" s="138" t="s">
        <v>19</v>
      </c>
      <c r="N293" s="139" t="s">
        <v>46</v>
      </c>
      <c r="P293" s="140">
        <f>O293*H293</f>
        <v>0</v>
      </c>
      <c r="Q293" s="140">
        <v>0</v>
      </c>
      <c r="R293" s="140">
        <f>Q293*H293</f>
        <v>0</v>
      </c>
      <c r="S293" s="140">
        <v>0</v>
      </c>
      <c r="T293" s="140">
        <f>S293*H293</f>
        <v>0</v>
      </c>
      <c r="U293" s="141" t="s">
        <v>19</v>
      </c>
      <c r="AR293" s="142" t="s">
        <v>179</v>
      </c>
      <c r="AT293" s="142" t="s">
        <v>174</v>
      </c>
      <c r="AU293" s="142" t="s">
        <v>84</v>
      </c>
      <c r="AY293" s="18" t="s">
        <v>172</v>
      </c>
      <c r="BE293" s="143">
        <f>IF(N293="základní",J293,0)</f>
        <v>0</v>
      </c>
      <c r="BF293" s="143">
        <f>IF(N293="snížená",J293,0)</f>
        <v>0</v>
      </c>
      <c r="BG293" s="143">
        <f>IF(N293="zákl. přenesená",J293,0)</f>
        <v>0</v>
      </c>
      <c r="BH293" s="143">
        <f>IF(N293="sníž. přenesená",J293,0)</f>
        <v>0</v>
      </c>
      <c r="BI293" s="143">
        <f>IF(N293="nulová",J293,0)</f>
        <v>0</v>
      </c>
      <c r="BJ293" s="18" t="s">
        <v>82</v>
      </c>
      <c r="BK293" s="143">
        <f>ROUND(I293*H293,2)</f>
        <v>0</v>
      </c>
      <c r="BL293" s="18" t="s">
        <v>179</v>
      </c>
      <c r="BM293" s="142" t="s">
        <v>1902</v>
      </c>
    </row>
    <row r="294" spans="2:65" s="1" customFormat="1" ht="24.2" customHeight="1">
      <c r="B294" s="33"/>
      <c r="C294" s="131" t="s">
        <v>1394</v>
      </c>
      <c r="D294" s="131" t="s">
        <v>174</v>
      </c>
      <c r="E294" s="132" t="s">
        <v>3481</v>
      </c>
      <c r="F294" s="133" t="s">
        <v>3482</v>
      </c>
      <c r="G294" s="134" t="s">
        <v>2962</v>
      </c>
      <c r="H294" s="135">
        <v>1</v>
      </c>
      <c r="I294" s="136"/>
      <c r="J294" s="137">
        <f>ROUND(I294*H294,2)</f>
        <v>0</v>
      </c>
      <c r="K294" s="133" t="s">
        <v>19</v>
      </c>
      <c r="L294" s="33"/>
      <c r="M294" s="138" t="s">
        <v>19</v>
      </c>
      <c r="N294" s="139" t="s">
        <v>46</v>
      </c>
      <c r="P294" s="140">
        <f>O294*H294</f>
        <v>0</v>
      </c>
      <c r="Q294" s="140">
        <v>0</v>
      </c>
      <c r="R294" s="140">
        <f>Q294*H294</f>
        <v>0</v>
      </c>
      <c r="S294" s="140">
        <v>0</v>
      </c>
      <c r="T294" s="140">
        <f>S294*H294</f>
        <v>0</v>
      </c>
      <c r="U294" s="141" t="s">
        <v>19</v>
      </c>
      <c r="AR294" s="142" t="s">
        <v>179</v>
      </c>
      <c r="AT294" s="142" t="s">
        <v>174</v>
      </c>
      <c r="AU294" s="142" t="s">
        <v>84</v>
      </c>
      <c r="AY294" s="18" t="s">
        <v>172</v>
      </c>
      <c r="BE294" s="143">
        <f>IF(N294="základní",J294,0)</f>
        <v>0</v>
      </c>
      <c r="BF294" s="143">
        <f>IF(N294="snížená",J294,0)</f>
        <v>0</v>
      </c>
      <c r="BG294" s="143">
        <f>IF(N294="zákl. přenesená",J294,0)</f>
        <v>0</v>
      </c>
      <c r="BH294" s="143">
        <f>IF(N294="sníž. přenesená",J294,0)</f>
        <v>0</v>
      </c>
      <c r="BI294" s="143">
        <f>IF(N294="nulová",J294,0)</f>
        <v>0</v>
      </c>
      <c r="BJ294" s="18" t="s">
        <v>82</v>
      </c>
      <c r="BK294" s="143">
        <f>ROUND(I294*H294,2)</f>
        <v>0</v>
      </c>
      <c r="BL294" s="18" t="s">
        <v>179</v>
      </c>
      <c r="BM294" s="142" t="s">
        <v>1456</v>
      </c>
    </row>
    <row r="295" spans="2:65" s="1" customFormat="1" ht="16.5" customHeight="1">
      <c r="B295" s="33"/>
      <c r="C295" s="131" t="s">
        <v>1908</v>
      </c>
      <c r="D295" s="131" t="s">
        <v>174</v>
      </c>
      <c r="E295" s="132" t="s">
        <v>3483</v>
      </c>
      <c r="F295" s="133" t="s">
        <v>3484</v>
      </c>
      <c r="G295" s="134" t="s">
        <v>2962</v>
      </c>
      <c r="H295" s="135">
        <v>4</v>
      </c>
      <c r="I295" s="136"/>
      <c r="J295" s="137">
        <f>ROUND(I295*H295,2)</f>
        <v>0</v>
      </c>
      <c r="K295" s="133" t="s">
        <v>19</v>
      </c>
      <c r="L295" s="33"/>
      <c r="M295" s="138" t="s">
        <v>19</v>
      </c>
      <c r="N295" s="139" t="s">
        <v>46</v>
      </c>
      <c r="P295" s="140">
        <f>O295*H295</f>
        <v>0</v>
      </c>
      <c r="Q295" s="140">
        <v>0</v>
      </c>
      <c r="R295" s="140">
        <f>Q295*H295</f>
        <v>0</v>
      </c>
      <c r="S295" s="140">
        <v>0</v>
      </c>
      <c r="T295" s="140">
        <f>S295*H295</f>
        <v>0</v>
      </c>
      <c r="U295" s="141" t="s">
        <v>19</v>
      </c>
      <c r="AR295" s="142" t="s">
        <v>179</v>
      </c>
      <c r="AT295" s="142" t="s">
        <v>174</v>
      </c>
      <c r="AU295" s="142" t="s">
        <v>84</v>
      </c>
      <c r="AY295" s="18" t="s">
        <v>172</v>
      </c>
      <c r="BE295" s="143">
        <f>IF(N295="základní",J295,0)</f>
        <v>0</v>
      </c>
      <c r="BF295" s="143">
        <f>IF(N295="snížená",J295,0)</f>
        <v>0</v>
      </c>
      <c r="BG295" s="143">
        <f>IF(N295="zákl. přenesená",J295,0)</f>
        <v>0</v>
      </c>
      <c r="BH295" s="143">
        <f>IF(N295="sníž. přenesená",J295,0)</f>
        <v>0</v>
      </c>
      <c r="BI295" s="143">
        <f>IF(N295="nulová",J295,0)</f>
        <v>0</v>
      </c>
      <c r="BJ295" s="18" t="s">
        <v>82</v>
      </c>
      <c r="BK295" s="143">
        <f>ROUND(I295*H295,2)</f>
        <v>0</v>
      </c>
      <c r="BL295" s="18" t="s">
        <v>179</v>
      </c>
      <c r="BM295" s="142" t="s">
        <v>1911</v>
      </c>
    </row>
    <row r="296" spans="2:65" s="1" customFormat="1" ht="16.5" customHeight="1">
      <c r="B296" s="33"/>
      <c r="C296" s="131" t="s">
        <v>1400</v>
      </c>
      <c r="D296" s="131" t="s">
        <v>174</v>
      </c>
      <c r="E296" s="132" t="s">
        <v>3485</v>
      </c>
      <c r="F296" s="133" t="s">
        <v>3486</v>
      </c>
      <c r="G296" s="134" t="s">
        <v>2962</v>
      </c>
      <c r="H296" s="135">
        <v>2</v>
      </c>
      <c r="I296" s="136"/>
      <c r="J296" s="137">
        <f>ROUND(I296*H296,2)</f>
        <v>0</v>
      </c>
      <c r="K296" s="133" t="s">
        <v>19</v>
      </c>
      <c r="L296" s="33"/>
      <c r="M296" s="138" t="s">
        <v>19</v>
      </c>
      <c r="N296" s="139" t="s">
        <v>46</v>
      </c>
      <c r="P296" s="140">
        <f>O296*H296</f>
        <v>0</v>
      </c>
      <c r="Q296" s="140">
        <v>0</v>
      </c>
      <c r="R296" s="140">
        <f>Q296*H296</f>
        <v>0</v>
      </c>
      <c r="S296" s="140">
        <v>0</v>
      </c>
      <c r="T296" s="140">
        <f>S296*H296</f>
        <v>0</v>
      </c>
      <c r="U296" s="141" t="s">
        <v>19</v>
      </c>
      <c r="AR296" s="142" t="s">
        <v>179</v>
      </c>
      <c r="AT296" s="142" t="s">
        <v>174</v>
      </c>
      <c r="AU296" s="142" t="s">
        <v>84</v>
      </c>
      <c r="AY296" s="18" t="s">
        <v>172</v>
      </c>
      <c r="BE296" s="143">
        <f>IF(N296="základní",J296,0)</f>
        <v>0</v>
      </c>
      <c r="BF296" s="143">
        <f>IF(N296="snížená",J296,0)</f>
        <v>0</v>
      </c>
      <c r="BG296" s="143">
        <f>IF(N296="zákl. přenesená",J296,0)</f>
        <v>0</v>
      </c>
      <c r="BH296" s="143">
        <f>IF(N296="sníž. přenesená",J296,0)</f>
        <v>0</v>
      </c>
      <c r="BI296" s="143">
        <f>IF(N296="nulová",J296,0)</f>
        <v>0</v>
      </c>
      <c r="BJ296" s="18" t="s">
        <v>82</v>
      </c>
      <c r="BK296" s="143">
        <f>ROUND(I296*H296,2)</f>
        <v>0</v>
      </c>
      <c r="BL296" s="18" t="s">
        <v>179</v>
      </c>
      <c r="BM296" s="142" t="s">
        <v>1917</v>
      </c>
    </row>
    <row r="297" spans="2:65" s="1" customFormat="1" ht="24.2" customHeight="1">
      <c r="B297" s="33"/>
      <c r="C297" s="131" t="s">
        <v>1919</v>
      </c>
      <c r="D297" s="131" t="s">
        <v>174</v>
      </c>
      <c r="E297" s="132" t="s">
        <v>3487</v>
      </c>
      <c r="F297" s="133" t="s">
        <v>3488</v>
      </c>
      <c r="G297" s="134" t="s">
        <v>3307</v>
      </c>
      <c r="H297" s="135">
        <v>1</v>
      </c>
      <c r="I297" s="136"/>
      <c r="J297" s="137">
        <f>ROUND(I297*H297,2)</f>
        <v>0</v>
      </c>
      <c r="K297" s="133" t="s">
        <v>19</v>
      </c>
      <c r="L297" s="33"/>
      <c r="M297" s="138" t="s">
        <v>19</v>
      </c>
      <c r="N297" s="139" t="s">
        <v>46</v>
      </c>
      <c r="P297" s="140">
        <f>O297*H297</f>
        <v>0</v>
      </c>
      <c r="Q297" s="140">
        <v>0</v>
      </c>
      <c r="R297" s="140">
        <f>Q297*H297</f>
        <v>0</v>
      </c>
      <c r="S297" s="140">
        <v>0</v>
      </c>
      <c r="T297" s="140">
        <f>S297*H297</f>
        <v>0</v>
      </c>
      <c r="U297" s="141" t="s">
        <v>19</v>
      </c>
      <c r="AR297" s="142" t="s">
        <v>179</v>
      </c>
      <c r="AT297" s="142" t="s">
        <v>174</v>
      </c>
      <c r="AU297" s="142" t="s">
        <v>84</v>
      </c>
      <c r="AY297" s="18" t="s">
        <v>172</v>
      </c>
      <c r="BE297" s="143">
        <f>IF(N297="základní",J297,0)</f>
        <v>0</v>
      </c>
      <c r="BF297" s="143">
        <f>IF(N297="snížená",J297,0)</f>
        <v>0</v>
      </c>
      <c r="BG297" s="143">
        <f>IF(N297="zákl. přenesená",J297,0)</f>
        <v>0</v>
      </c>
      <c r="BH297" s="143">
        <f>IF(N297="sníž. přenesená",J297,0)</f>
        <v>0</v>
      </c>
      <c r="BI297" s="143">
        <f>IF(N297="nulová",J297,0)</f>
        <v>0</v>
      </c>
      <c r="BJ297" s="18" t="s">
        <v>82</v>
      </c>
      <c r="BK297" s="143">
        <f>ROUND(I297*H297,2)</f>
        <v>0</v>
      </c>
      <c r="BL297" s="18" t="s">
        <v>179</v>
      </c>
      <c r="BM297" s="142" t="s">
        <v>1922</v>
      </c>
    </row>
    <row r="298" spans="2:65" s="1" customFormat="1" ht="16.5" customHeight="1">
      <c r="B298" s="33"/>
      <c r="C298" s="131" t="s">
        <v>1423</v>
      </c>
      <c r="D298" s="131" t="s">
        <v>174</v>
      </c>
      <c r="E298" s="132" t="s">
        <v>3489</v>
      </c>
      <c r="F298" s="133" t="s">
        <v>3490</v>
      </c>
      <c r="G298" s="134" t="s">
        <v>2962</v>
      </c>
      <c r="H298" s="135">
        <v>3</v>
      </c>
      <c r="I298" s="136"/>
      <c r="J298" s="137">
        <f>ROUND(I298*H298,2)</f>
        <v>0</v>
      </c>
      <c r="K298" s="133" t="s">
        <v>19</v>
      </c>
      <c r="L298" s="33"/>
      <c r="M298" s="138" t="s">
        <v>19</v>
      </c>
      <c r="N298" s="139" t="s">
        <v>46</v>
      </c>
      <c r="P298" s="140">
        <f>O298*H298</f>
        <v>0</v>
      </c>
      <c r="Q298" s="140">
        <v>0</v>
      </c>
      <c r="R298" s="140">
        <f>Q298*H298</f>
        <v>0</v>
      </c>
      <c r="S298" s="140">
        <v>0</v>
      </c>
      <c r="T298" s="140">
        <f>S298*H298</f>
        <v>0</v>
      </c>
      <c r="U298" s="141" t="s">
        <v>19</v>
      </c>
      <c r="AR298" s="142" t="s">
        <v>179</v>
      </c>
      <c r="AT298" s="142" t="s">
        <v>174</v>
      </c>
      <c r="AU298" s="142" t="s">
        <v>84</v>
      </c>
      <c r="AY298" s="18" t="s">
        <v>172</v>
      </c>
      <c r="BE298" s="143">
        <f>IF(N298="základní",J298,0)</f>
        <v>0</v>
      </c>
      <c r="BF298" s="143">
        <f>IF(N298="snížená",J298,0)</f>
        <v>0</v>
      </c>
      <c r="BG298" s="143">
        <f>IF(N298="zákl. přenesená",J298,0)</f>
        <v>0</v>
      </c>
      <c r="BH298" s="143">
        <f>IF(N298="sníž. přenesená",J298,0)</f>
        <v>0</v>
      </c>
      <c r="BI298" s="143">
        <f>IF(N298="nulová",J298,0)</f>
        <v>0</v>
      </c>
      <c r="BJ298" s="18" t="s">
        <v>82</v>
      </c>
      <c r="BK298" s="143">
        <f>ROUND(I298*H298,2)</f>
        <v>0</v>
      </c>
      <c r="BL298" s="18" t="s">
        <v>179</v>
      </c>
      <c r="BM298" s="142" t="s">
        <v>1926</v>
      </c>
    </row>
    <row r="299" spans="2:65" s="1" customFormat="1" ht="16.5" customHeight="1">
      <c r="B299" s="33"/>
      <c r="C299" s="131" t="s">
        <v>1931</v>
      </c>
      <c r="D299" s="131" t="s">
        <v>174</v>
      </c>
      <c r="E299" s="132" t="s">
        <v>3491</v>
      </c>
      <c r="F299" s="133" t="s">
        <v>3492</v>
      </c>
      <c r="G299" s="134" t="s">
        <v>2962</v>
      </c>
      <c r="H299" s="135">
        <v>1</v>
      </c>
      <c r="I299" s="136"/>
      <c r="J299" s="137">
        <f>ROUND(I299*H299,2)</f>
        <v>0</v>
      </c>
      <c r="K299" s="133" t="s">
        <v>19</v>
      </c>
      <c r="L299" s="33"/>
      <c r="M299" s="138" t="s">
        <v>19</v>
      </c>
      <c r="N299" s="139" t="s">
        <v>46</v>
      </c>
      <c r="P299" s="140">
        <f>O299*H299</f>
        <v>0</v>
      </c>
      <c r="Q299" s="140">
        <v>0</v>
      </c>
      <c r="R299" s="140">
        <f>Q299*H299</f>
        <v>0</v>
      </c>
      <c r="S299" s="140">
        <v>0</v>
      </c>
      <c r="T299" s="140">
        <f>S299*H299</f>
        <v>0</v>
      </c>
      <c r="U299" s="141" t="s">
        <v>19</v>
      </c>
      <c r="AR299" s="142" t="s">
        <v>179</v>
      </c>
      <c r="AT299" s="142" t="s">
        <v>174</v>
      </c>
      <c r="AU299" s="142" t="s">
        <v>84</v>
      </c>
      <c r="AY299" s="18" t="s">
        <v>172</v>
      </c>
      <c r="BE299" s="143">
        <f>IF(N299="základní",J299,0)</f>
        <v>0</v>
      </c>
      <c r="BF299" s="143">
        <f>IF(N299="snížená",J299,0)</f>
        <v>0</v>
      </c>
      <c r="BG299" s="143">
        <f>IF(N299="zákl. přenesená",J299,0)</f>
        <v>0</v>
      </c>
      <c r="BH299" s="143">
        <f>IF(N299="sníž. přenesená",J299,0)</f>
        <v>0</v>
      </c>
      <c r="BI299" s="143">
        <f>IF(N299="nulová",J299,0)</f>
        <v>0</v>
      </c>
      <c r="BJ299" s="18" t="s">
        <v>82</v>
      </c>
      <c r="BK299" s="143">
        <f>ROUND(I299*H299,2)</f>
        <v>0</v>
      </c>
      <c r="BL299" s="18" t="s">
        <v>179</v>
      </c>
      <c r="BM299" s="142" t="s">
        <v>1934</v>
      </c>
    </row>
    <row r="300" spans="2:65" s="1" customFormat="1" ht="16.5" customHeight="1">
      <c r="B300" s="33"/>
      <c r="C300" s="131" t="s">
        <v>1431</v>
      </c>
      <c r="D300" s="131" t="s">
        <v>174</v>
      </c>
      <c r="E300" s="132" t="s">
        <v>3493</v>
      </c>
      <c r="F300" s="133" t="s">
        <v>3494</v>
      </c>
      <c r="G300" s="134" t="s">
        <v>2962</v>
      </c>
      <c r="H300" s="135">
        <v>1</v>
      </c>
      <c r="I300" s="136"/>
      <c r="J300" s="137">
        <f>ROUND(I300*H300,2)</f>
        <v>0</v>
      </c>
      <c r="K300" s="133" t="s">
        <v>19</v>
      </c>
      <c r="L300" s="33"/>
      <c r="M300" s="138" t="s">
        <v>19</v>
      </c>
      <c r="N300" s="139" t="s">
        <v>46</v>
      </c>
      <c r="P300" s="140">
        <f>O300*H300</f>
        <v>0</v>
      </c>
      <c r="Q300" s="140">
        <v>0</v>
      </c>
      <c r="R300" s="140">
        <f>Q300*H300</f>
        <v>0</v>
      </c>
      <c r="S300" s="140">
        <v>0</v>
      </c>
      <c r="T300" s="140">
        <f>S300*H300</f>
        <v>0</v>
      </c>
      <c r="U300" s="141" t="s">
        <v>19</v>
      </c>
      <c r="AR300" s="142" t="s">
        <v>179</v>
      </c>
      <c r="AT300" s="142" t="s">
        <v>174</v>
      </c>
      <c r="AU300" s="142" t="s">
        <v>84</v>
      </c>
      <c r="AY300" s="18" t="s">
        <v>172</v>
      </c>
      <c r="BE300" s="143">
        <f>IF(N300="základní",J300,0)</f>
        <v>0</v>
      </c>
      <c r="BF300" s="143">
        <f>IF(N300="snížená",J300,0)</f>
        <v>0</v>
      </c>
      <c r="BG300" s="143">
        <f>IF(N300="zákl. přenesená",J300,0)</f>
        <v>0</v>
      </c>
      <c r="BH300" s="143">
        <f>IF(N300="sníž. přenesená",J300,0)</f>
        <v>0</v>
      </c>
      <c r="BI300" s="143">
        <f>IF(N300="nulová",J300,0)</f>
        <v>0</v>
      </c>
      <c r="BJ300" s="18" t="s">
        <v>82</v>
      </c>
      <c r="BK300" s="143">
        <f>ROUND(I300*H300,2)</f>
        <v>0</v>
      </c>
      <c r="BL300" s="18" t="s">
        <v>179</v>
      </c>
      <c r="BM300" s="142" t="s">
        <v>1937</v>
      </c>
    </row>
    <row r="301" spans="2:65" s="1" customFormat="1" ht="16.5" customHeight="1">
      <c r="B301" s="33"/>
      <c r="C301" s="131" t="s">
        <v>1939</v>
      </c>
      <c r="D301" s="131" t="s">
        <v>174</v>
      </c>
      <c r="E301" s="132" t="s">
        <v>3495</v>
      </c>
      <c r="F301" s="133" t="s">
        <v>3496</v>
      </c>
      <c r="G301" s="134" t="s">
        <v>2962</v>
      </c>
      <c r="H301" s="135">
        <v>2</v>
      </c>
      <c r="I301" s="136"/>
      <c r="J301" s="137">
        <f>ROUND(I301*H301,2)</f>
        <v>0</v>
      </c>
      <c r="K301" s="133" t="s">
        <v>19</v>
      </c>
      <c r="L301" s="33"/>
      <c r="M301" s="138" t="s">
        <v>19</v>
      </c>
      <c r="N301" s="139" t="s">
        <v>46</v>
      </c>
      <c r="P301" s="140">
        <f>O301*H301</f>
        <v>0</v>
      </c>
      <c r="Q301" s="140">
        <v>0</v>
      </c>
      <c r="R301" s="140">
        <f>Q301*H301</f>
        <v>0</v>
      </c>
      <c r="S301" s="140">
        <v>0</v>
      </c>
      <c r="T301" s="140">
        <f>S301*H301</f>
        <v>0</v>
      </c>
      <c r="U301" s="141" t="s">
        <v>19</v>
      </c>
      <c r="AR301" s="142" t="s">
        <v>179</v>
      </c>
      <c r="AT301" s="142" t="s">
        <v>174</v>
      </c>
      <c r="AU301" s="142" t="s">
        <v>84</v>
      </c>
      <c r="AY301" s="18" t="s">
        <v>172</v>
      </c>
      <c r="BE301" s="143">
        <f>IF(N301="základní",J301,0)</f>
        <v>0</v>
      </c>
      <c r="BF301" s="143">
        <f>IF(N301="snížená",J301,0)</f>
        <v>0</v>
      </c>
      <c r="BG301" s="143">
        <f>IF(N301="zákl. přenesená",J301,0)</f>
        <v>0</v>
      </c>
      <c r="BH301" s="143">
        <f>IF(N301="sníž. přenesená",J301,0)</f>
        <v>0</v>
      </c>
      <c r="BI301" s="143">
        <f>IF(N301="nulová",J301,0)</f>
        <v>0</v>
      </c>
      <c r="BJ301" s="18" t="s">
        <v>82</v>
      </c>
      <c r="BK301" s="143">
        <f>ROUND(I301*H301,2)</f>
        <v>0</v>
      </c>
      <c r="BL301" s="18" t="s">
        <v>179</v>
      </c>
      <c r="BM301" s="142" t="s">
        <v>1942</v>
      </c>
    </row>
    <row r="302" spans="2:65" s="1" customFormat="1" ht="16.5" customHeight="1">
      <c r="B302" s="33"/>
      <c r="C302" s="131" t="s">
        <v>1453</v>
      </c>
      <c r="D302" s="131" t="s">
        <v>174</v>
      </c>
      <c r="E302" s="132" t="s">
        <v>3497</v>
      </c>
      <c r="F302" s="133" t="s">
        <v>3498</v>
      </c>
      <c r="G302" s="134" t="s">
        <v>2962</v>
      </c>
      <c r="H302" s="135">
        <v>1</v>
      </c>
      <c r="I302" s="136"/>
      <c r="J302" s="137">
        <f>ROUND(I302*H302,2)</f>
        <v>0</v>
      </c>
      <c r="K302" s="133" t="s">
        <v>19</v>
      </c>
      <c r="L302" s="33"/>
      <c r="M302" s="138" t="s">
        <v>19</v>
      </c>
      <c r="N302" s="139" t="s">
        <v>46</v>
      </c>
      <c r="P302" s="140">
        <f>O302*H302</f>
        <v>0</v>
      </c>
      <c r="Q302" s="140">
        <v>0</v>
      </c>
      <c r="R302" s="140">
        <f>Q302*H302</f>
        <v>0</v>
      </c>
      <c r="S302" s="140">
        <v>0</v>
      </c>
      <c r="T302" s="140">
        <f>S302*H302</f>
        <v>0</v>
      </c>
      <c r="U302" s="141" t="s">
        <v>19</v>
      </c>
      <c r="AR302" s="142" t="s">
        <v>179</v>
      </c>
      <c r="AT302" s="142" t="s">
        <v>174</v>
      </c>
      <c r="AU302" s="142" t="s">
        <v>84</v>
      </c>
      <c r="AY302" s="18" t="s">
        <v>172</v>
      </c>
      <c r="BE302" s="143">
        <f>IF(N302="základní",J302,0)</f>
        <v>0</v>
      </c>
      <c r="BF302" s="143">
        <f>IF(N302="snížená",J302,0)</f>
        <v>0</v>
      </c>
      <c r="BG302" s="143">
        <f>IF(N302="zákl. přenesená",J302,0)</f>
        <v>0</v>
      </c>
      <c r="BH302" s="143">
        <f>IF(N302="sníž. přenesená",J302,0)</f>
        <v>0</v>
      </c>
      <c r="BI302" s="143">
        <f>IF(N302="nulová",J302,0)</f>
        <v>0</v>
      </c>
      <c r="BJ302" s="18" t="s">
        <v>82</v>
      </c>
      <c r="BK302" s="143">
        <f>ROUND(I302*H302,2)</f>
        <v>0</v>
      </c>
      <c r="BL302" s="18" t="s">
        <v>179</v>
      </c>
      <c r="BM302" s="142" t="s">
        <v>1947</v>
      </c>
    </row>
    <row r="303" spans="2:65" s="1" customFormat="1" ht="16.5" customHeight="1">
      <c r="B303" s="33"/>
      <c r="C303" s="131" t="s">
        <v>1950</v>
      </c>
      <c r="D303" s="131" t="s">
        <v>174</v>
      </c>
      <c r="E303" s="132" t="s">
        <v>3499</v>
      </c>
      <c r="F303" s="133" t="s">
        <v>3500</v>
      </c>
      <c r="G303" s="134" t="s">
        <v>2962</v>
      </c>
      <c r="H303" s="135">
        <v>1</v>
      </c>
      <c r="I303" s="136"/>
      <c r="J303" s="137">
        <f>ROUND(I303*H303,2)</f>
        <v>0</v>
      </c>
      <c r="K303" s="133" t="s">
        <v>19</v>
      </c>
      <c r="L303" s="33"/>
      <c r="M303" s="138" t="s">
        <v>19</v>
      </c>
      <c r="N303" s="139" t="s">
        <v>46</v>
      </c>
      <c r="P303" s="140">
        <f>O303*H303</f>
        <v>0</v>
      </c>
      <c r="Q303" s="140">
        <v>0</v>
      </c>
      <c r="R303" s="140">
        <f>Q303*H303</f>
        <v>0</v>
      </c>
      <c r="S303" s="140">
        <v>0</v>
      </c>
      <c r="T303" s="140">
        <f>S303*H303</f>
        <v>0</v>
      </c>
      <c r="U303" s="141" t="s">
        <v>19</v>
      </c>
      <c r="AR303" s="142" t="s">
        <v>179</v>
      </c>
      <c r="AT303" s="142" t="s">
        <v>174</v>
      </c>
      <c r="AU303" s="142" t="s">
        <v>84</v>
      </c>
      <c r="AY303" s="18" t="s">
        <v>172</v>
      </c>
      <c r="BE303" s="143">
        <f>IF(N303="základní",J303,0)</f>
        <v>0</v>
      </c>
      <c r="BF303" s="143">
        <f>IF(N303="snížená",J303,0)</f>
        <v>0</v>
      </c>
      <c r="BG303" s="143">
        <f>IF(N303="zákl. přenesená",J303,0)</f>
        <v>0</v>
      </c>
      <c r="BH303" s="143">
        <f>IF(N303="sníž. přenesená",J303,0)</f>
        <v>0</v>
      </c>
      <c r="BI303" s="143">
        <f>IF(N303="nulová",J303,0)</f>
        <v>0</v>
      </c>
      <c r="BJ303" s="18" t="s">
        <v>82</v>
      </c>
      <c r="BK303" s="143">
        <f>ROUND(I303*H303,2)</f>
        <v>0</v>
      </c>
      <c r="BL303" s="18" t="s">
        <v>179</v>
      </c>
      <c r="BM303" s="142" t="s">
        <v>1578</v>
      </c>
    </row>
    <row r="304" spans="2:65" s="1" customFormat="1" ht="16.5" customHeight="1">
      <c r="B304" s="33"/>
      <c r="C304" s="131" t="s">
        <v>1464</v>
      </c>
      <c r="D304" s="131" t="s">
        <v>174</v>
      </c>
      <c r="E304" s="132" t="s">
        <v>3501</v>
      </c>
      <c r="F304" s="133" t="s">
        <v>3502</v>
      </c>
      <c r="G304" s="134" t="s">
        <v>2962</v>
      </c>
      <c r="H304" s="135">
        <v>1</v>
      </c>
      <c r="I304" s="136"/>
      <c r="J304" s="137">
        <f>ROUND(I304*H304,2)</f>
        <v>0</v>
      </c>
      <c r="K304" s="133" t="s">
        <v>19</v>
      </c>
      <c r="L304" s="33"/>
      <c r="M304" s="138" t="s">
        <v>19</v>
      </c>
      <c r="N304" s="139" t="s">
        <v>46</v>
      </c>
      <c r="P304" s="140">
        <f>O304*H304</f>
        <v>0</v>
      </c>
      <c r="Q304" s="140">
        <v>0</v>
      </c>
      <c r="R304" s="140">
        <f>Q304*H304</f>
        <v>0</v>
      </c>
      <c r="S304" s="140">
        <v>0</v>
      </c>
      <c r="T304" s="140">
        <f>S304*H304</f>
        <v>0</v>
      </c>
      <c r="U304" s="141" t="s">
        <v>19</v>
      </c>
      <c r="AR304" s="142" t="s">
        <v>179</v>
      </c>
      <c r="AT304" s="142" t="s">
        <v>174</v>
      </c>
      <c r="AU304" s="142" t="s">
        <v>84</v>
      </c>
      <c r="AY304" s="18" t="s">
        <v>172</v>
      </c>
      <c r="BE304" s="143">
        <f>IF(N304="základní",J304,0)</f>
        <v>0</v>
      </c>
      <c r="BF304" s="143">
        <f>IF(N304="snížená",J304,0)</f>
        <v>0</v>
      </c>
      <c r="BG304" s="143">
        <f>IF(N304="zákl. přenesená",J304,0)</f>
        <v>0</v>
      </c>
      <c r="BH304" s="143">
        <f>IF(N304="sníž. přenesená",J304,0)</f>
        <v>0</v>
      </c>
      <c r="BI304" s="143">
        <f>IF(N304="nulová",J304,0)</f>
        <v>0</v>
      </c>
      <c r="BJ304" s="18" t="s">
        <v>82</v>
      </c>
      <c r="BK304" s="143">
        <f>ROUND(I304*H304,2)</f>
        <v>0</v>
      </c>
      <c r="BL304" s="18" t="s">
        <v>179</v>
      </c>
      <c r="BM304" s="142" t="s">
        <v>1956</v>
      </c>
    </row>
    <row r="305" spans="2:65" s="1" customFormat="1" ht="16.5" customHeight="1">
      <c r="B305" s="33"/>
      <c r="C305" s="131" t="s">
        <v>3503</v>
      </c>
      <c r="D305" s="131" t="s">
        <v>174</v>
      </c>
      <c r="E305" s="132" t="s">
        <v>3504</v>
      </c>
      <c r="F305" s="133" t="s">
        <v>3505</v>
      </c>
      <c r="G305" s="134" t="s">
        <v>2962</v>
      </c>
      <c r="H305" s="135">
        <v>2</v>
      </c>
      <c r="I305" s="136"/>
      <c r="J305" s="137">
        <f>ROUND(I305*H305,2)</f>
        <v>0</v>
      </c>
      <c r="K305" s="133" t="s">
        <v>19</v>
      </c>
      <c r="L305" s="33"/>
      <c r="M305" s="138" t="s">
        <v>19</v>
      </c>
      <c r="N305" s="139" t="s">
        <v>46</v>
      </c>
      <c r="P305" s="140">
        <f>O305*H305</f>
        <v>0</v>
      </c>
      <c r="Q305" s="140">
        <v>0</v>
      </c>
      <c r="R305" s="140">
        <f>Q305*H305</f>
        <v>0</v>
      </c>
      <c r="S305" s="140">
        <v>0</v>
      </c>
      <c r="T305" s="140">
        <f>S305*H305</f>
        <v>0</v>
      </c>
      <c r="U305" s="141" t="s">
        <v>19</v>
      </c>
      <c r="AR305" s="142" t="s">
        <v>179</v>
      </c>
      <c r="AT305" s="142" t="s">
        <v>174</v>
      </c>
      <c r="AU305" s="142" t="s">
        <v>84</v>
      </c>
      <c r="AY305" s="18" t="s">
        <v>172</v>
      </c>
      <c r="BE305" s="143">
        <f>IF(N305="základní",J305,0)</f>
        <v>0</v>
      </c>
      <c r="BF305" s="143">
        <f>IF(N305="snížená",J305,0)</f>
        <v>0</v>
      </c>
      <c r="BG305" s="143">
        <f>IF(N305="zákl. přenesená",J305,0)</f>
        <v>0</v>
      </c>
      <c r="BH305" s="143">
        <f>IF(N305="sníž. přenesená",J305,0)</f>
        <v>0</v>
      </c>
      <c r="BI305" s="143">
        <f>IF(N305="nulová",J305,0)</f>
        <v>0</v>
      </c>
      <c r="BJ305" s="18" t="s">
        <v>82</v>
      </c>
      <c r="BK305" s="143">
        <f>ROUND(I305*H305,2)</f>
        <v>0</v>
      </c>
      <c r="BL305" s="18" t="s">
        <v>179</v>
      </c>
      <c r="BM305" s="142" t="s">
        <v>2077</v>
      </c>
    </row>
    <row r="306" spans="2:65" s="1" customFormat="1" ht="16.5" customHeight="1">
      <c r="B306" s="33"/>
      <c r="C306" s="131" t="s">
        <v>1470</v>
      </c>
      <c r="D306" s="131" t="s">
        <v>174</v>
      </c>
      <c r="E306" s="132" t="s">
        <v>3506</v>
      </c>
      <c r="F306" s="133" t="s">
        <v>3507</v>
      </c>
      <c r="G306" s="134" t="s">
        <v>2962</v>
      </c>
      <c r="H306" s="135">
        <v>1</v>
      </c>
      <c r="I306" s="136"/>
      <c r="J306" s="137">
        <f>ROUND(I306*H306,2)</f>
        <v>0</v>
      </c>
      <c r="K306" s="133" t="s">
        <v>19</v>
      </c>
      <c r="L306" s="33"/>
      <c r="M306" s="138" t="s">
        <v>19</v>
      </c>
      <c r="N306" s="139" t="s">
        <v>46</v>
      </c>
      <c r="P306" s="140">
        <f>O306*H306</f>
        <v>0</v>
      </c>
      <c r="Q306" s="140">
        <v>0</v>
      </c>
      <c r="R306" s="140">
        <f>Q306*H306</f>
        <v>0</v>
      </c>
      <c r="S306" s="140">
        <v>0</v>
      </c>
      <c r="T306" s="140">
        <f>S306*H306</f>
        <v>0</v>
      </c>
      <c r="U306" s="141" t="s">
        <v>19</v>
      </c>
      <c r="AR306" s="142" t="s">
        <v>179</v>
      </c>
      <c r="AT306" s="142" t="s">
        <v>174</v>
      </c>
      <c r="AU306" s="142" t="s">
        <v>84</v>
      </c>
      <c r="AY306" s="18" t="s">
        <v>172</v>
      </c>
      <c r="BE306" s="143">
        <f>IF(N306="základní",J306,0)</f>
        <v>0</v>
      </c>
      <c r="BF306" s="143">
        <f>IF(N306="snížená",J306,0)</f>
        <v>0</v>
      </c>
      <c r="BG306" s="143">
        <f>IF(N306="zákl. přenesená",J306,0)</f>
        <v>0</v>
      </c>
      <c r="BH306" s="143">
        <f>IF(N306="sníž. přenesená",J306,0)</f>
        <v>0</v>
      </c>
      <c r="BI306" s="143">
        <f>IF(N306="nulová",J306,0)</f>
        <v>0</v>
      </c>
      <c r="BJ306" s="18" t="s">
        <v>82</v>
      </c>
      <c r="BK306" s="143">
        <f>ROUND(I306*H306,2)</f>
        <v>0</v>
      </c>
      <c r="BL306" s="18" t="s">
        <v>179</v>
      </c>
      <c r="BM306" s="142" t="s">
        <v>759</v>
      </c>
    </row>
    <row r="307" spans="2:65" s="1" customFormat="1" ht="21.75" customHeight="1">
      <c r="B307" s="33"/>
      <c r="C307" s="131" t="s">
        <v>1979</v>
      </c>
      <c r="D307" s="131" t="s">
        <v>174</v>
      </c>
      <c r="E307" s="132" t="s">
        <v>3508</v>
      </c>
      <c r="F307" s="133" t="s">
        <v>3509</v>
      </c>
      <c r="G307" s="134" t="s">
        <v>177</v>
      </c>
      <c r="H307" s="135">
        <v>57</v>
      </c>
      <c r="I307" s="136"/>
      <c r="J307" s="137">
        <f>ROUND(I307*H307,2)</f>
        <v>0</v>
      </c>
      <c r="K307" s="133" t="s">
        <v>19</v>
      </c>
      <c r="L307" s="33"/>
      <c r="M307" s="138" t="s">
        <v>19</v>
      </c>
      <c r="N307" s="139" t="s">
        <v>46</v>
      </c>
      <c r="P307" s="140">
        <f>O307*H307</f>
        <v>0</v>
      </c>
      <c r="Q307" s="140">
        <v>0</v>
      </c>
      <c r="R307" s="140">
        <f>Q307*H307</f>
        <v>0</v>
      </c>
      <c r="S307" s="140">
        <v>0</v>
      </c>
      <c r="T307" s="140">
        <f>S307*H307</f>
        <v>0</v>
      </c>
      <c r="U307" s="141" t="s">
        <v>19</v>
      </c>
      <c r="AR307" s="142" t="s">
        <v>179</v>
      </c>
      <c r="AT307" s="142" t="s">
        <v>174</v>
      </c>
      <c r="AU307" s="142" t="s">
        <v>84</v>
      </c>
      <c r="AY307" s="18" t="s">
        <v>172</v>
      </c>
      <c r="BE307" s="143">
        <f>IF(N307="základní",J307,0)</f>
        <v>0</v>
      </c>
      <c r="BF307" s="143">
        <f>IF(N307="snížená",J307,0)</f>
        <v>0</v>
      </c>
      <c r="BG307" s="143">
        <f>IF(N307="zákl. přenesená",J307,0)</f>
        <v>0</v>
      </c>
      <c r="BH307" s="143">
        <f>IF(N307="sníž. přenesená",J307,0)</f>
        <v>0</v>
      </c>
      <c r="BI307" s="143">
        <f>IF(N307="nulová",J307,0)</f>
        <v>0</v>
      </c>
      <c r="BJ307" s="18" t="s">
        <v>82</v>
      </c>
      <c r="BK307" s="143">
        <f>ROUND(I307*H307,2)</f>
        <v>0</v>
      </c>
      <c r="BL307" s="18" t="s">
        <v>179</v>
      </c>
      <c r="BM307" s="142" t="s">
        <v>1831</v>
      </c>
    </row>
    <row r="308" spans="2:65" s="1" customFormat="1" ht="16.5" customHeight="1">
      <c r="B308" s="33"/>
      <c r="C308" s="131" t="s">
        <v>1476</v>
      </c>
      <c r="D308" s="131" t="s">
        <v>174</v>
      </c>
      <c r="E308" s="132" t="s">
        <v>3510</v>
      </c>
      <c r="F308" s="133" t="s">
        <v>3511</v>
      </c>
      <c r="G308" s="134" t="s">
        <v>2962</v>
      </c>
      <c r="H308" s="135">
        <v>2</v>
      </c>
      <c r="I308" s="136"/>
      <c r="J308" s="137">
        <f>ROUND(I308*H308,2)</f>
        <v>0</v>
      </c>
      <c r="K308" s="133" t="s">
        <v>19</v>
      </c>
      <c r="L308" s="33"/>
      <c r="M308" s="138" t="s">
        <v>19</v>
      </c>
      <c r="N308" s="139" t="s">
        <v>46</v>
      </c>
      <c r="P308" s="140">
        <f>O308*H308</f>
        <v>0</v>
      </c>
      <c r="Q308" s="140">
        <v>0</v>
      </c>
      <c r="R308" s="140">
        <f>Q308*H308</f>
        <v>0</v>
      </c>
      <c r="S308" s="140">
        <v>0</v>
      </c>
      <c r="T308" s="140">
        <f>S308*H308</f>
        <v>0</v>
      </c>
      <c r="U308" s="141" t="s">
        <v>19</v>
      </c>
      <c r="AR308" s="142" t="s">
        <v>179</v>
      </c>
      <c r="AT308" s="142" t="s">
        <v>174</v>
      </c>
      <c r="AU308" s="142" t="s">
        <v>84</v>
      </c>
      <c r="AY308" s="18" t="s">
        <v>172</v>
      </c>
      <c r="BE308" s="143">
        <f>IF(N308="základní",J308,0)</f>
        <v>0</v>
      </c>
      <c r="BF308" s="143">
        <f>IF(N308="snížená",J308,0)</f>
        <v>0</v>
      </c>
      <c r="BG308" s="143">
        <f>IF(N308="zákl. přenesená",J308,0)</f>
        <v>0</v>
      </c>
      <c r="BH308" s="143">
        <f>IF(N308="sníž. přenesená",J308,0)</f>
        <v>0</v>
      </c>
      <c r="BI308" s="143">
        <f>IF(N308="nulová",J308,0)</f>
        <v>0</v>
      </c>
      <c r="BJ308" s="18" t="s">
        <v>82</v>
      </c>
      <c r="BK308" s="143">
        <f>ROUND(I308*H308,2)</f>
        <v>0</v>
      </c>
      <c r="BL308" s="18" t="s">
        <v>179</v>
      </c>
      <c r="BM308" s="142" t="s">
        <v>1985</v>
      </c>
    </row>
    <row r="309" spans="2:65" s="1" customFormat="1" ht="49.15" customHeight="1">
      <c r="B309" s="33"/>
      <c r="C309" s="131" t="s">
        <v>1988</v>
      </c>
      <c r="D309" s="131" t="s">
        <v>174</v>
      </c>
      <c r="E309" s="132" t="s">
        <v>3512</v>
      </c>
      <c r="F309" s="133" t="s">
        <v>3513</v>
      </c>
      <c r="G309" s="134" t="s">
        <v>177</v>
      </c>
      <c r="H309" s="135">
        <v>8</v>
      </c>
      <c r="I309" s="136"/>
      <c r="J309" s="137">
        <f>ROUND(I309*H309,2)</f>
        <v>0</v>
      </c>
      <c r="K309" s="133" t="s">
        <v>19</v>
      </c>
      <c r="L309" s="33"/>
      <c r="M309" s="138" t="s">
        <v>19</v>
      </c>
      <c r="N309" s="139" t="s">
        <v>46</v>
      </c>
      <c r="P309" s="140">
        <f>O309*H309</f>
        <v>0</v>
      </c>
      <c r="Q309" s="140">
        <v>0</v>
      </c>
      <c r="R309" s="140">
        <f>Q309*H309</f>
        <v>0</v>
      </c>
      <c r="S309" s="140">
        <v>0</v>
      </c>
      <c r="T309" s="140">
        <f>S309*H309</f>
        <v>0</v>
      </c>
      <c r="U309" s="141" t="s">
        <v>19</v>
      </c>
      <c r="AR309" s="142" t="s">
        <v>179</v>
      </c>
      <c r="AT309" s="142" t="s">
        <v>174</v>
      </c>
      <c r="AU309" s="142" t="s">
        <v>84</v>
      </c>
      <c r="AY309" s="18" t="s">
        <v>172</v>
      </c>
      <c r="BE309" s="143">
        <f>IF(N309="základní",J309,0)</f>
        <v>0</v>
      </c>
      <c r="BF309" s="143">
        <f>IF(N309="snížená",J309,0)</f>
        <v>0</v>
      </c>
      <c r="BG309" s="143">
        <f>IF(N309="zákl. přenesená",J309,0)</f>
        <v>0</v>
      </c>
      <c r="BH309" s="143">
        <f>IF(N309="sníž. přenesená",J309,0)</f>
        <v>0</v>
      </c>
      <c r="BI309" s="143">
        <f>IF(N309="nulová",J309,0)</f>
        <v>0</v>
      </c>
      <c r="BJ309" s="18" t="s">
        <v>82</v>
      </c>
      <c r="BK309" s="143">
        <f>ROUND(I309*H309,2)</f>
        <v>0</v>
      </c>
      <c r="BL309" s="18" t="s">
        <v>179</v>
      </c>
      <c r="BM309" s="142" t="s">
        <v>1991</v>
      </c>
    </row>
    <row r="310" spans="2:65" s="1" customFormat="1" ht="16.5" customHeight="1">
      <c r="B310" s="33"/>
      <c r="C310" s="131" t="s">
        <v>1481</v>
      </c>
      <c r="D310" s="131" t="s">
        <v>174</v>
      </c>
      <c r="E310" s="132" t="s">
        <v>3514</v>
      </c>
      <c r="F310" s="133" t="s">
        <v>3340</v>
      </c>
      <c r="G310" s="134" t="s">
        <v>177</v>
      </c>
      <c r="H310" s="135">
        <v>19</v>
      </c>
      <c r="I310" s="136"/>
      <c r="J310" s="137">
        <f>ROUND(I310*H310,2)</f>
        <v>0</v>
      </c>
      <c r="K310" s="133" t="s">
        <v>19</v>
      </c>
      <c r="L310" s="33"/>
      <c r="M310" s="138" t="s">
        <v>19</v>
      </c>
      <c r="N310" s="139" t="s">
        <v>46</v>
      </c>
      <c r="P310" s="140">
        <f>O310*H310</f>
        <v>0</v>
      </c>
      <c r="Q310" s="140">
        <v>0</v>
      </c>
      <c r="R310" s="140">
        <f>Q310*H310</f>
        <v>0</v>
      </c>
      <c r="S310" s="140">
        <v>0</v>
      </c>
      <c r="T310" s="140">
        <f>S310*H310</f>
        <v>0</v>
      </c>
      <c r="U310" s="141" t="s">
        <v>19</v>
      </c>
      <c r="AR310" s="142" t="s">
        <v>179</v>
      </c>
      <c r="AT310" s="142" t="s">
        <v>174</v>
      </c>
      <c r="AU310" s="142" t="s">
        <v>84</v>
      </c>
      <c r="AY310" s="18" t="s">
        <v>172</v>
      </c>
      <c r="BE310" s="143">
        <f>IF(N310="základní",J310,0)</f>
        <v>0</v>
      </c>
      <c r="BF310" s="143">
        <f>IF(N310="snížená",J310,0)</f>
        <v>0</v>
      </c>
      <c r="BG310" s="143">
        <f>IF(N310="zákl. přenesená",J310,0)</f>
        <v>0</v>
      </c>
      <c r="BH310" s="143">
        <f>IF(N310="sníž. přenesená",J310,0)</f>
        <v>0</v>
      </c>
      <c r="BI310" s="143">
        <f>IF(N310="nulová",J310,0)</f>
        <v>0</v>
      </c>
      <c r="BJ310" s="18" t="s">
        <v>82</v>
      </c>
      <c r="BK310" s="143">
        <f>ROUND(I310*H310,2)</f>
        <v>0</v>
      </c>
      <c r="BL310" s="18" t="s">
        <v>179</v>
      </c>
      <c r="BM310" s="142" t="s">
        <v>2004</v>
      </c>
    </row>
    <row r="311" spans="2:65" s="1" customFormat="1" ht="24.2" customHeight="1">
      <c r="B311" s="33"/>
      <c r="C311" s="131" t="s">
        <v>2009</v>
      </c>
      <c r="D311" s="131" t="s">
        <v>174</v>
      </c>
      <c r="E311" s="132" t="s">
        <v>3515</v>
      </c>
      <c r="F311" s="133" t="s">
        <v>3516</v>
      </c>
      <c r="G311" s="134" t="s">
        <v>2962</v>
      </c>
      <c r="H311" s="135">
        <v>1</v>
      </c>
      <c r="I311" s="136"/>
      <c r="J311" s="137">
        <f>ROUND(I311*H311,2)</f>
        <v>0</v>
      </c>
      <c r="K311" s="133" t="s">
        <v>19</v>
      </c>
      <c r="L311" s="33"/>
      <c r="M311" s="138" t="s">
        <v>19</v>
      </c>
      <c r="N311" s="139" t="s">
        <v>46</v>
      </c>
      <c r="P311" s="140">
        <f>O311*H311</f>
        <v>0</v>
      </c>
      <c r="Q311" s="140">
        <v>0</v>
      </c>
      <c r="R311" s="140">
        <f>Q311*H311</f>
        <v>0</v>
      </c>
      <c r="S311" s="140">
        <v>0</v>
      </c>
      <c r="T311" s="140">
        <f>S311*H311</f>
        <v>0</v>
      </c>
      <c r="U311" s="141" t="s">
        <v>19</v>
      </c>
      <c r="AR311" s="142" t="s">
        <v>179</v>
      </c>
      <c r="AT311" s="142" t="s">
        <v>174</v>
      </c>
      <c r="AU311" s="142" t="s">
        <v>84</v>
      </c>
      <c r="AY311" s="18" t="s">
        <v>172</v>
      </c>
      <c r="BE311" s="143">
        <f>IF(N311="základní",J311,0)</f>
        <v>0</v>
      </c>
      <c r="BF311" s="143">
        <f>IF(N311="snížená",J311,0)</f>
        <v>0</v>
      </c>
      <c r="BG311" s="143">
        <f>IF(N311="zákl. přenesená",J311,0)</f>
        <v>0</v>
      </c>
      <c r="BH311" s="143">
        <f>IF(N311="sníž. přenesená",J311,0)</f>
        <v>0</v>
      </c>
      <c r="BI311" s="143">
        <f>IF(N311="nulová",J311,0)</f>
        <v>0</v>
      </c>
      <c r="BJ311" s="18" t="s">
        <v>82</v>
      </c>
      <c r="BK311" s="143">
        <f>ROUND(I311*H311,2)</f>
        <v>0</v>
      </c>
      <c r="BL311" s="18" t="s">
        <v>179</v>
      </c>
      <c r="BM311" s="142" t="s">
        <v>2012</v>
      </c>
    </row>
    <row r="312" spans="2:65" s="1" customFormat="1" ht="24.2" customHeight="1">
      <c r="B312" s="33"/>
      <c r="C312" s="131" t="s">
        <v>1492</v>
      </c>
      <c r="D312" s="131" t="s">
        <v>174</v>
      </c>
      <c r="E312" s="132" t="s">
        <v>3517</v>
      </c>
      <c r="F312" s="133" t="s">
        <v>3518</v>
      </c>
      <c r="G312" s="134" t="s">
        <v>2962</v>
      </c>
      <c r="H312" s="135">
        <v>1</v>
      </c>
      <c r="I312" s="136"/>
      <c r="J312" s="137">
        <f>ROUND(I312*H312,2)</f>
        <v>0</v>
      </c>
      <c r="K312" s="133" t="s">
        <v>19</v>
      </c>
      <c r="L312" s="33"/>
      <c r="M312" s="138" t="s">
        <v>19</v>
      </c>
      <c r="N312" s="139" t="s">
        <v>46</v>
      </c>
      <c r="P312" s="140">
        <f>O312*H312</f>
        <v>0</v>
      </c>
      <c r="Q312" s="140">
        <v>0</v>
      </c>
      <c r="R312" s="140">
        <f>Q312*H312</f>
        <v>0</v>
      </c>
      <c r="S312" s="140">
        <v>0</v>
      </c>
      <c r="T312" s="140">
        <f>S312*H312</f>
        <v>0</v>
      </c>
      <c r="U312" s="141" t="s">
        <v>19</v>
      </c>
      <c r="AR312" s="142" t="s">
        <v>179</v>
      </c>
      <c r="AT312" s="142" t="s">
        <v>174</v>
      </c>
      <c r="AU312" s="142" t="s">
        <v>84</v>
      </c>
      <c r="AY312" s="18" t="s">
        <v>172</v>
      </c>
      <c r="BE312" s="143">
        <f>IF(N312="základní",J312,0)</f>
        <v>0</v>
      </c>
      <c r="BF312" s="143">
        <f>IF(N312="snížená",J312,0)</f>
        <v>0</v>
      </c>
      <c r="BG312" s="143">
        <f>IF(N312="zákl. přenesená",J312,0)</f>
        <v>0</v>
      </c>
      <c r="BH312" s="143">
        <f>IF(N312="sníž. přenesená",J312,0)</f>
        <v>0</v>
      </c>
      <c r="BI312" s="143">
        <f>IF(N312="nulová",J312,0)</f>
        <v>0</v>
      </c>
      <c r="BJ312" s="18" t="s">
        <v>82</v>
      </c>
      <c r="BK312" s="143">
        <f>ROUND(I312*H312,2)</f>
        <v>0</v>
      </c>
      <c r="BL312" s="18" t="s">
        <v>179</v>
      </c>
      <c r="BM312" s="142" t="s">
        <v>3519</v>
      </c>
    </row>
    <row r="313" spans="2:65" s="1" customFormat="1" ht="24.2" customHeight="1">
      <c r="B313" s="33"/>
      <c r="C313" s="131" t="s">
        <v>3520</v>
      </c>
      <c r="D313" s="131" t="s">
        <v>174</v>
      </c>
      <c r="E313" s="132" t="s">
        <v>3521</v>
      </c>
      <c r="F313" s="133" t="s">
        <v>3518</v>
      </c>
      <c r="G313" s="134" t="s">
        <v>2962</v>
      </c>
      <c r="H313" s="135">
        <v>1</v>
      </c>
      <c r="I313" s="136"/>
      <c r="J313" s="137">
        <f>ROUND(I313*H313,2)</f>
        <v>0</v>
      </c>
      <c r="K313" s="133" t="s">
        <v>19</v>
      </c>
      <c r="L313" s="33"/>
      <c r="M313" s="138" t="s">
        <v>19</v>
      </c>
      <c r="N313" s="139" t="s">
        <v>46</v>
      </c>
      <c r="P313" s="140">
        <f>O313*H313</f>
        <v>0</v>
      </c>
      <c r="Q313" s="140">
        <v>0</v>
      </c>
      <c r="R313" s="140">
        <f>Q313*H313</f>
        <v>0</v>
      </c>
      <c r="S313" s="140">
        <v>0</v>
      </c>
      <c r="T313" s="140">
        <f>S313*H313</f>
        <v>0</v>
      </c>
      <c r="U313" s="141" t="s">
        <v>19</v>
      </c>
      <c r="AR313" s="142" t="s">
        <v>179</v>
      </c>
      <c r="AT313" s="142" t="s">
        <v>174</v>
      </c>
      <c r="AU313" s="142" t="s">
        <v>84</v>
      </c>
      <c r="AY313" s="18" t="s">
        <v>172</v>
      </c>
      <c r="BE313" s="143">
        <f>IF(N313="základní",J313,0)</f>
        <v>0</v>
      </c>
      <c r="BF313" s="143">
        <f>IF(N313="snížená",J313,0)</f>
        <v>0</v>
      </c>
      <c r="BG313" s="143">
        <f>IF(N313="zákl. přenesená",J313,0)</f>
        <v>0</v>
      </c>
      <c r="BH313" s="143">
        <f>IF(N313="sníž. přenesená",J313,0)</f>
        <v>0</v>
      </c>
      <c r="BI313" s="143">
        <f>IF(N313="nulová",J313,0)</f>
        <v>0</v>
      </c>
      <c r="BJ313" s="18" t="s">
        <v>82</v>
      </c>
      <c r="BK313" s="143">
        <f>ROUND(I313*H313,2)</f>
        <v>0</v>
      </c>
      <c r="BL313" s="18" t="s">
        <v>179</v>
      </c>
      <c r="BM313" s="142" t="s">
        <v>3522</v>
      </c>
    </row>
    <row r="314" spans="2:65" s="1" customFormat="1" ht="16.5" customHeight="1">
      <c r="B314" s="33"/>
      <c r="C314" s="131" t="s">
        <v>1500</v>
      </c>
      <c r="D314" s="131" t="s">
        <v>174</v>
      </c>
      <c r="E314" s="132" t="s">
        <v>3523</v>
      </c>
      <c r="F314" s="133" t="s">
        <v>3244</v>
      </c>
      <c r="G314" s="134" t="s">
        <v>2962</v>
      </c>
      <c r="H314" s="135">
        <v>1</v>
      </c>
      <c r="I314" s="136"/>
      <c r="J314" s="137">
        <f>ROUND(I314*H314,2)</f>
        <v>0</v>
      </c>
      <c r="K314" s="133" t="s">
        <v>19</v>
      </c>
      <c r="L314" s="33"/>
      <c r="M314" s="138" t="s">
        <v>19</v>
      </c>
      <c r="N314" s="139" t="s">
        <v>46</v>
      </c>
      <c r="P314" s="140">
        <f>O314*H314</f>
        <v>0</v>
      </c>
      <c r="Q314" s="140">
        <v>0</v>
      </c>
      <c r="R314" s="140">
        <f>Q314*H314</f>
        <v>0</v>
      </c>
      <c r="S314" s="140">
        <v>0</v>
      </c>
      <c r="T314" s="140">
        <f>S314*H314</f>
        <v>0</v>
      </c>
      <c r="U314" s="141" t="s">
        <v>19</v>
      </c>
      <c r="AR314" s="142" t="s">
        <v>179</v>
      </c>
      <c r="AT314" s="142" t="s">
        <v>174</v>
      </c>
      <c r="AU314" s="142" t="s">
        <v>84</v>
      </c>
      <c r="AY314" s="18" t="s">
        <v>172</v>
      </c>
      <c r="BE314" s="143">
        <f>IF(N314="základní",J314,0)</f>
        <v>0</v>
      </c>
      <c r="BF314" s="143">
        <f>IF(N314="snížená",J314,0)</f>
        <v>0</v>
      </c>
      <c r="BG314" s="143">
        <f>IF(N314="zákl. přenesená",J314,0)</f>
        <v>0</v>
      </c>
      <c r="BH314" s="143">
        <f>IF(N314="sníž. přenesená",J314,0)</f>
        <v>0</v>
      </c>
      <c r="BI314" s="143">
        <f>IF(N314="nulová",J314,0)</f>
        <v>0</v>
      </c>
      <c r="BJ314" s="18" t="s">
        <v>82</v>
      </c>
      <c r="BK314" s="143">
        <f>ROUND(I314*H314,2)</f>
        <v>0</v>
      </c>
      <c r="BL314" s="18" t="s">
        <v>179</v>
      </c>
      <c r="BM314" s="142" t="s">
        <v>2053</v>
      </c>
    </row>
    <row r="315" spans="2:65" s="1" customFormat="1" ht="24.2" customHeight="1">
      <c r="B315" s="33"/>
      <c r="C315" s="131" t="s">
        <v>2059</v>
      </c>
      <c r="D315" s="131" t="s">
        <v>174</v>
      </c>
      <c r="E315" s="132" t="s">
        <v>3524</v>
      </c>
      <c r="F315" s="133" t="s">
        <v>3525</v>
      </c>
      <c r="G315" s="134" t="s">
        <v>2962</v>
      </c>
      <c r="H315" s="135">
        <v>1</v>
      </c>
      <c r="I315" s="136"/>
      <c r="J315" s="137">
        <f>ROUND(I315*H315,2)</f>
        <v>0</v>
      </c>
      <c r="K315" s="133" t="s">
        <v>19</v>
      </c>
      <c r="L315" s="33"/>
      <c r="M315" s="138" t="s">
        <v>19</v>
      </c>
      <c r="N315" s="139" t="s">
        <v>46</v>
      </c>
      <c r="P315" s="140">
        <f>O315*H315</f>
        <v>0</v>
      </c>
      <c r="Q315" s="140">
        <v>0</v>
      </c>
      <c r="R315" s="140">
        <f>Q315*H315</f>
        <v>0</v>
      </c>
      <c r="S315" s="140">
        <v>0</v>
      </c>
      <c r="T315" s="140">
        <f>S315*H315</f>
        <v>0</v>
      </c>
      <c r="U315" s="141" t="s">
        <v>19</v>
      </c>
      <c r="AR315" s="142" t="s">
        <v>179</v>
      </c>
      <c r="AT315" s="142" t="s">
        <v>174</v>
      </c>
      <c r="AU315" s="142" t="s">
        <v>84</v>
      </c>
      <c r="AY315" s="18" t="s">
        <v>172</v>
      </c>
      <c r="BE315" s="143">
        <f>IF(N315="základní",J315,0)</f>
        <v>0</v>
      </c>
      <c r="BF315" s="143">
        <f>IF(N315="snížená",J315,0)</f>
        <v>0</v>
      </c>
      <c r="BG315" s="143">
        <f>IF(N315="zákl. přenesená",J315,0)</f>
        <v>0</v>
      </c>
      <c r="BH315" s="143">
        <f>IF(N315="sníž. přenesená",J315,0)</f>
        <v>0</v>
      </c>
      <c r="BI315" s="143">
        <f>IF(N315="nulová",J315,0)</f>
        <v>0</v>
      </c>
      <c r="BJ315" s="18" t="s">
        <v>82</v>
      </c>
      <c r="BK315" s="143">
        <f>ROUND(I315*H315,2)</f>
        <v>0</v>
      </c>
      <c r="BL315" s="18" t="s">
        <v>179</v>
      </c>
      <c r="BM315" s="142" t="s">
        <v>2062</v>
      </c>
    </row>
    <row r="316" spans="2:65" s="1" customFormat="1" ht="24.2" customHeight="1">
      <c r="B316" s="33"/>
      <c r="C316" s="131" t="s">
        <v>1506</v>
      </c>
      <c r="D316" s="131" t="s">
        <v>174</v>
      </c>
      <c r="E316" s="132" t="s">
        <v>3371</v>
      </c>
      <c r="F316" s="133" t="s">
        <v>3372</v>
      </c>
      <c r="G316" s="134" t="s">
        <v>753</v>
      </c>
      <c r="H316" s="135">
        <v>48</v>
      </c>
      <c r="I316" s="136"/>
      <c r="J316" s="137">
        <f>ROUND(I316*H316,2)</f>
        <v>0</v>
      </c>
      <c r="K316" s="133" t="s">
        <v>19</v>
      </c>
      <c r="L316" s="33"/>
      <c r="M316" s="138" t="s">
        <v>19</v>
      </c>
      <c r="N316" s="139" t="s">
        <v>46</v>
      </c>
      <c r="P316" s="140">
        <f>O316*H316</f>
        <v>0</v>
      </c>
      <c r="Q316" s="140">
        <v>0</v>
      </c>
      <c r="R316" s="140">
        <f>Q316*H316</f>
        <v>0</v>
      </c>
      <c r="S316" s="140">
        <v>0</v>
      </c>
      <c r="T316" s="140">
        <f>S316*H316</f>
        <v>0</v>
      </c>
      <c r="U316" s="141" t="s">
        <v>19</v>
      </c>
      <c r="AR316" s="142" t="s">
        <v>179</v>
      </c>
      <c r="AT316" s="142" t="s">
        <v>174</v>
      </c>
      <c r="AU316" s="142" t="s">
        <v>84</v>
      </c>
      <c r="AY316" s="18" t="s">
        <v>172</v>
      </c>
      <c r="BE316" s="143">
        <f>IF(N316="základní",J316,0)</f>
        <v>0</v>
      </c>
      <c r="BF316" s="143">
        <f>IF(N316="snížená",J316,0)</f>
        <v>0</v>
      </c>
      <c r="BG316" s="143">
        <f>IF(N316="zákl. přenesená",J316,0)</f>
        <v>0</v>
      </c>
      <c r="BH316" s="143">
        <f>IF(N316="sníž. přenesená",J316,0)</f>
        <v>0</v>
      </c>
      <c r="BI316" s="143">
        <f>IF(N316="nulová",J316,0)</f>
        <v>0</v>
      </c>
      <c r="BJ316" s="18" t="s">
        <v>82</v>
      </c>
      <c r="BK316" s="143">
        <f>ROUND(I316*H316,2)</f>
        <v>0</v>
      </c>
      <c r="BL316" s="18" t="s">
        <v>179</v>
      </c>
      <c r="BM316" s="142" t="s">
        <v>2066</v>
      </c>
    </row>
    <row r="317" spans="2:65" s="1" customFormat="1" ht="62.65" customHeight="1">
      <c r="B317" s="33"/>
      <c r="C317" s="131" t="s">
        <v>2072</v>
      </c>
      <c r="D317" s="131" t="s">
        <v>174</v>
      </c>
      <c r="E317" s="132" t="s">
        <v>3526</v>
      </c>
      <c r="F317" s="133" t="s">
        <v>3527</v>
      </c>
      <c r="G317" s="134" t="s">
        <v>753</v>
      </c>
      <c r="H317" s="135">
        <v>63</v>
      </c>
      <c r="I317" s="136"/>
      <c r="J317" s="137">
        <f>ROUND(I317*H317,2)</f>
        <v>0</v>
      </c>
      <c r="K317" s="133" t="s">
        <v>19</v>
      </c>
      <c r="L317" s="33"/>
      <c r="M317" s="138" t="s">
        <v>19</v>
      </c>
      <c r="N317" s="139" t="s">
        <v>46</v>
      </c>
      <c r="P317" s="140">
        <f>O317*H317</f>
        <v>0</v>
      </c>
      <c r="Q317" s="140">
        <v>0</v>
      </c>
      <c r="R317" s="140">
        <f>Q317*H317</f>
        <v>0</v>
      </c>
      <c r="S317" s="140">
        <v>0</v>
      </c>
      <c r="T317" s="140">
        <f>S317*H317</f>
        <v>0</v>
      </c>
      <c r="U317" s="141" t="s">
        <v>19</v>
      </c>
      <c r="AR317" s="142" t="s">
        <v>179</v>
      </c>
      <c r="AT317" s="142" t="s">
        <v>174</v>
      </c>
      <c r="AU317" s="142" t="s">
        <v>84</v>
      </c>
      <c r="AY317" s="18" t="s">
        <v>172</v>
      </c>
      <c r="BE317" s="143">
        <f>IF(N317="základní",J317,0)</f>
        <v>0</v>
      </c>
      <c r="BF317" s="143">
        <f>IF(N317="snížená",J317,0)</f>
        <v>0</v>
      </c>
      <c r="BG317" s="143">
        <f>IF(N317="zákl. přenesená",J317,0)</f>
        <v>0</v>
      </c>
      <c r="BH317" s="143">
        <f>IF(N317="sníž. přenesená",J317,0)</f>
        <v>0</v>
      </c>
      <c r="BI317" s="143">
        <f>IF(N317="nulová",J317,0)</f>
        <v>0</v>
      </c>
      <c r="BJ317" s="18" t="s">
        <v>82</v>
      </c>
      <c r="BK317" s="143">
        <f>ROUND(I317*H317,2)</f>
        <v>0</v>
      </c>
      <c r="BL317" s="18" t="s">
        <v>179</v>
      </c>
      <c r="BM317" s="142" t="s">
        <v>2075</v>
      </c>
    </row>
    <row r="318" spans="2:65" s="1" customFormat="1" ht="16.5" customHeight="1">
      <c r="B318" s="33"/>
      <c r="C318" s="131" t="s">
        <v>1513</v>
      </c>
      <c r="D318" s="131" t="s">
        <v>174</v>
      </c>
      <c r="E318" s="132" t="s">
        <v>3376</v>
      </c>
      <c r="F318" s="133" t="s">
        <v>3377</v>
      </c>
      <c r="G318" s="134" t="s">
        <v>753</v>
      </c>
      <c r="H318" s="135">
        <v>8</v>
      </c>
      <c r="I318" s="136"/>
      <c r="J318" s="137">
        <f>ROUND(I318*H318,2)</f>
        <v>0</v>
      </c>
      <c r="K318" s="133" t="s">
        <v>19</v>
      </c>
      <c r="L318" s="33"/>
      <c r="M318" s="138" t="s">
        <v>19</v>
      </c>
      <c r="N318" s="139" t="s">
        <v>46</v>
      </c>
      <c r="P318" s="140">
        <f>O318*H318</f>
        <v>0</v>
      </c>
      <c r="Q318" s="140">
        <v>0</v>
      </c>
      <c r="R318" s="140">
        <f>Q318*H318</f>
        <v>0</v>
      </c>
      <c r="S318" s="140">
        <v>0</v>
      </c>
      <c r="T318" s="140">
        <f>S318*H318</f>
        <v>0</v>
      </c>
      <c r="U318" s="141" t="s">
        <v>19</v>
      </c>
      <c r="AR318" s="142" t="s">
        <v>179</v>
      </c>
      <c r="AT318" s="142" t="s">
        <v>174</v>
      </c>
      <c r="AU318" s="142" t="s">
        <v>84</v>
      </c>
      <c r="AY318" s="18" t="s">
        <v>172</v>
      </c>
      <c r="BE318" s="143">
        <f>IF(N318="základní",J318,0)</f>
        <v>0</v>
      </c>
      <c r="BF318" s="143">
        <f>IF(N318="snížená",J318,0)</f>
        <v>0</v>
      </c>
      <c r="BG318" s="143">
        <f>IF(N318="zákl. přenesená",J318,0)</f>
        <v>0</v>
      </c>
      <c r="BH318" s="143">
        <f>IF(N318="sníž. přenesená",J318,0)</f>
        <v>0</v>
      </c>
      <c r="BI318" s="143">
        <f>IF(N318="nulová",J318,0)</f>
        <v>0</v>
      </c>
      <c r="BJ318" s="18" t="s">
        <v>82</v>
      </c>
      <c r="BK318" s="143">
        <f>ROUND(I318*H318,2)</f>
        <v>0</v>
      </c>
      <c r="BL318" s="18" t="s">
        <v>179</v>
      </c>
      <c r="BM318" s="142" t="s">
        <v>2087</v>
      </c>
    </row>
    <row r="319" spans="2:65" s="1" customFormat="1" ht="16.5" customHeight="1">
      <c r="B319" s="33"/>
      <c r="C319" s="131" t="s">
        <v>2094</v>
      </c>
      <c r="D319" s="131" t="s">
        <v>174</v>
      </c>
      <c r="E319" s="132" t="s">
        <v>3378</v>
      </c>
      <c r="F319" s="133" t="s">
        <v>3379</v>
      </c>
      <c r="G319" s="134" t="s">
        <v>177</v>
      </c>
      <c r="H319" s="135">
        <v>4</v>
      </c>
      <c r="I319" s="136"/>
      <c r="J319" s="137">
        <f>ROUND(I319*H319,2)</f>
        <v>0</v>
      </c>
      <c r="K319" s="133" t="s">
        <v>19</v>
      </c>
      <c r="L319" s="33"/>
      <c r="M319" s="138" t="s">
        <v>19</v>
      </c>
      <c r="N319" s="139" t="s">
        <v>46</v>
      </c>
      <c r="P319" s="140">
        <f>O319*H319</f>
        <v>0</v>
      </c>
      <c r="Q319" s="140">
        <v>0</v>
      </c>
      <c r="R319" s="140">
        <f>Q319*H319</f>
        <v>0</v>
      </c>
      <c r="S319" s="140">
        <v>0</v>
      </c>
      <c r="T319" s="140">
        <f>S319*H319</f>
        <v>0</v>
      </c>
      <c r="U319" s="141" t="s">
        <v>19</v>
      </c>
      <c r="AR319" s="142" t="s">
        <v>179</v>
      </c>
      <c r="AT319" s="142" t="s">
        <v>174</v>
      </c>
      <c r="AU319" s="142" t="s">
        <v>84</v>
      </c>
      <c r="AY319" s="18" t="s">
        <v>172</v>
      </c>
      <c r="BE319" s="143">
        <f>IF(N319="základní",J319,0)</f>
        <v>0</v>
      </c>
      <c r="BF319" s="143">
        <f>IF(N319="snížená",J319,0)</f>
        <v>0</v>
      </c>
      <c r="BG319" s="143">
        <f>IF(N319="zákl. přenesená",J319,0)</f>
        <v>0</v>
      </c>
      <c r="BH319" s="143">
        <f>IF(N319="sníž. přenesená",J319,0)</f>
        <v>0</v>
      </c>
      <c r="BI319" s="143">
        <f>IF(N319="nulová",J319,0)</f>
        <v>0</v>
      </c>
      <c r="BJ319" s="18" t="s">
        <v>82</v>
      </c>
      <c r="BK319" s="143">
        <f>ROUND(I319*H319,2)</f>
        <v>0</v>
      </c>
      <c r="BL319" s="18" t="s">
        <v>179</v>
      </c>
      <c r="BM319" s="142" t="s">
        <v>2097</v>
      </c>
    </row>
    <row r="320" spans="2:65" s="1" customFormat="1" ht="16.5" customHeight="1">
      <c r="B320" s="33"/>
      <c r="C320" s="131" t="s">
        <v>1520</v>
      </c>
      <c r="D320" s="131" t="s">
        <v>174</v>
      </c>
      <c r="E320" s="132" t="s">
        <v>3528</v>
      </c>
      <c r="F320" s="133" t="s">
        <v>3529</v>
      </c>
      <c r="G320" s="134" t="s">
        <v>796</v>
      </c>
      <c r="H320" s="135">
        <v>40</v>
      </c>
      <c r="I320" s="136"/>
      <c r="J320" s="137">
        <f>ROUND(I320*H320,2)</f>
        <v>0</v>
      </c>
      <c r="K320" s="133" t="s">
        <v>19</v>
      </c>
      <c r="L320" s="33"/>
      <c r="M320" s="138" t="s">
        <v>19</v>
      </c>
      <c r="N320" s="139" t="s">
        <v>46</v>
      </c>
      <c r="P320" s="140">
        <f>O320*H320</f>
        <v>0</v>
      </c>
      <c r="Q320" s="140">
        <v>0</v>
      </c>
      <c r="R320" s="140">
        <f>Q320*H320</f>
        <v>0</v>
      </c>
      <c r="S320" s="140">
        <v>0</v>
      </c>
      <c r="T320" s="140">
        <f>S320*H320</f>
        <v>0</v>
      </c>
      <c r="U320" s="141" t="s">
        <v>19</v>
      </c>
      <c r="AR320" s="142" t="s">
        <v>179</v>
      </c>
      <c r="AT320" s="142" t="s">
        <v>174</v>
      </c>
      <c r="AU320" s="142" t="s">
        <v>84</v>
      </c>
      <c r="AY320" s="18" t="s">
        <v>172</v>
      </c>
      <c r="BE320" s="143">
        <f>IF(N320="základní",J320,0)</f>
        <v>0</v>
      </c>
      <c r="BF320" s="143">
        <f>IF(N320="snížená",J320,0)</f>
        <v>0</v>
      </c>
      <c r="BG320" s="143">
        <f>IF(N320="zákl. přenesená",J320,0)</f>
        <v>0</v>
      </c>
      <c r="BH320" s="143">
        <f>IF(N320="sníž. přenesená",J320,0)</f>
        <v>0</v>
      </c>
      <c r="BI320" s="143">
        <f>IF(N320="nulová",J320,0)</f>
        <v>0</v>
      </c>
      <c r="BJ320" s="18" t="s">
        <v>82</v>
      </c>
      <c r="BK320" s="143">
        <f>ROUND(I320*H320,2)</f>
        <v>0</v>
      </c>
      <c r="BL320" s="18" t="s">
        <v>179</v>
      </c>
      <c r="BM320" s="142" t="s">
        <v>2101</v>
      </c>
    </row>
    <row r="321" spans="2:65" s="1" customFormat="1" ht="16.5" customHeight="1">
      <c r="B321" s="33"/>
      <c r="C321" s="131" t="s">
        <v>2103</v>
      </c>
      <c r="D321" s="131" t="s">
        <v>174</v>
      </c>
      <c r="E321" s="132" t="s">
        <v>3530</v>
      </c>
      <c r="F321" s="133" t="s">
        <v>3452</v>
      </c>
      <c r="G321" s="134" t="s">
        <v>796</v>
      </c>
      <c r="H321" s="135">
        <v>40</v>
      </c>
      <c r="I321" s="136"/>
      <c r="J321" s="137">
        <f>ROUND(I321*H321,2)</f>
        <v>0</v>
      </c>
      <c r="K321" s="133" t="s">
        <v>19</v>
      </c>
      <c r="L321" s="33"/>
      <c r="M321" s="138" t="s">
        <v>19</v>
      </c>
      <c r="N321" s="139" t="s">
        <v>46</v>
      </c>
      <c r="P321" s="140">
        <f>O321*H321</f>
        <v>0</v>
      </c>
      <c r="Q321" s="140">
        <v>0</v>
      </c>
      <c r="R321" s="140">
        <f>Q321*H321</f>
        <v>0</v>
      </c>
      <c r="S321" s="140">
        <v>0</v>
      </c>
      <c r="T321" s="140">
        <f>S321*H321</f>
        <v>0</v>
      </c>
      <c r="U321" s="141" t="s">
        <v>19</v>
      </c>
      <c r="AR321" s="142" t="s">
        <v>179</v>
      </c>
      <c r="AT321" s="142" t="s">
        <v>174</v>
      </c>
      <c r="AU321" s="142" t="s">
        <v>84</v>
      </c>
      <c r="AY321" s="18" t="s">
        <v>172</v>
      </c>
      <c r="BE321" s="143">
        <f>IF(N321="základní",J321,0)</f>
        <v>0</v>
      </c>
      <c r="BF321" s="143">
        <f>IF(N321="snížená",J321,0)</f>
        <v>0</v>
      </c>
      <c r="BG321" s="143">
        <f>IF(N321="zákl. přenesená",J321,0)</f>
        <v>0</v>
      </c>
      <c r="BH321" s="143">
        <f>IF(N321="sníž. přenesená",J321,0)</f>
        <v>0</v>
      </c>
      <c r="BI321" s="143">
        <f>IF(N321="nulová",J321,0)</f>
        <v>0</v>
      </c>
      <c r="BJ321" s="18" t="s">
        <v>82</v>
      </c>
      <c r="BK321" s="143">
        <f>ROUND(I321*H321,2)</f>
        <v>0</v>
      </c>
      <c r="BL321" s="18" t="s">
        <v>179</v>
      </c>
      <c r="BM321" s="142" t="s">
        <v>2106</v>
      </c>
    </row>
    <row r="322" spans="2:65" s="11" customFormat="1" ht="22.9" customHeight="1">
      <c r="B322" s="119"/>
      <c r="D322" s="120" t="s">
        <v>74</v>
      </c>
      <c r="E322" s="129" t="s">
        <v>3146</v>
      </c>
      <c r="F322" s="129" t="s">
        <v>3531</v>
      </c>
      <c r="I322" s="122"/>
      <c r="J322" s="130">
        <f>BK322</f>
        <v>0</v>
      </c>
      <c r="L322" s="119"/>
      <c r="M322" s="124"/>
      <c r="P322" s="125">
        <f>SUM(P323:P334)</f>
        <v>0</v>
      </c>
      <c r="R322" s="125">
        <f>SUM(R323:R334)</f>
        <v>0</v>
      </c>
      <c r="T322" s="125">
        <f>SUM(T323:T334)</f>
        <v>0</v>
      </c>
      <c r="U322" s="126"/>
      <c r="AR322" s="120" t="s">
        <v>82</v>
      </c>
      <c r="AT322" s="127" t="s">
        <v>74</v>
      </c>
      <c r="AU322" s="127" t="s">
        <v>82</v>
      </c>
      <c r="AY322" s="120" t="s">
        <v>172</v>
      </c>
      <c r="BK322" s="128">
        <f>SUM(BK323:BK334)</f>
        <v>0</v>
      </c>
    </row>
    <row r="323" spans="2:65" s="1" customFormat="1" ht="37.9" customHeight="1">
      <c r="B323" s="33"/>
      <c r="C323" s="131" t="s">
        <v>1524</v>
      </c>
      <c r="D323" s="131" t="s">
        <v>174</v>
      </c>
      <c r="E323" s="132" t="s">
        <v>3532</v>
      </c>
      <c r="F323" s="133" t="s">
        <v>3533</v>
      </c>
      <c r="G323" s="134" t="s">
        <v>2962</v>
      </c>
      <c r="H323" s="135">
        <v>2</v>
      </c>
      <c r="I323" s="136"/>
      <c r="J323" s="137">
        <f>ROUND(I323*H323,2)</f>
        <v>0</v>
      </c>
      <c r="K323" s="133" t="s">
        <v>19</v>
      </c>
      <c r="L323" s="33"/>
      <c r="M323" s="138" t="s">
        <v>19</v>
      </c>
      <c r="N323" s="139" t="s">
        <v>46</v>
      </c>
      <c r="P323" s="140">
        <f>O323*H323</f>
        <v>0</v>
      </c>
      <c r="Q323" s="140">
        <v>0</v>
      </c>
      <c r="R323" s="140">
        <f>Q323*H323</f>
        <v>0</v>
      </c>
      <c r="S323" s="140">
        <v>0</v>
      </c>
      <c r="T323" s="140">
        <f>S323*H323</f>
        <v>0</v>
      </c>
      <c r="U323" s="141" t="s">
        <v>19</v>
      </c>
      <c r="AR323" s="142" t="s">
        <v>179</v>
      </c>
      <c r="AT323" s="142" t="s">
        <v>174</v>
      </c>
      <c r="AU323" s="142" t="s">
        <v>84</v>
      </c>
      <c r="AY323" s="18" t="s">
        <v>172</v>
      </c>
      <c r="BE323" s="143">
        <f>IF(N323="základní",J323,0)</f>
        <v>0</v>
      </c>
      <c r="BF323" s="143">
        <f>IF(N323="snížená",J323,0)</f>
        <v>0</v>
      </c>
      <c r="BG323" s="143">
        <f>IF(N323="zákl. přenesená",J323,0)</f>
        <v>0</v>
      </c>
      <c r="BH323" s="143">
        <f>IF(N323="sníž. přenesená",J323,0)</f>
        <v>0</v>
      </c>
      <c r="BI323" s="143">
        <f>IF(N323="nulová",J323,0)</f>
        <v>0</v>
      </c>
      <c r="BJ323" s="18" t="s">
        <v>82</v>
      </c>
      <c r="BK323" s="143">
        <f>ROUND(I323*H323,2)</f>
        <v>0</v>
      </c>
      <c r="BL323" s="18" t="s">
        <v>179</v>
      </c>
      <c r="BM323" s="142" t="s">
        <v>2110</v>
      </c>
    </row>
    <row r="324" spans="2:65" s="1" customFormat="1" ht="24.2" customHeight="1">
      <c r="B324" s="33"/>
      <c r="C324" s="131" t="s">
        <v>2112</v>
      </c>
      <c r="D324" s="131" t="s">
        <v>174</v>
      </c>
      <c r="E324" s="132" t="s">
        <v>3534</v>
      </c>
      <c r="F324" s="133" t="s">
        <v>3535</v>
      </c>
      <c r="G324" s="134" t="s">
        <v>2962</v>
      </c>
      <c r="H324" s="135">
        <v>2</v>
      </c>
      <c r="I324" s="136"/>
      <c r="J324" s="137">
        <f>ROUND(I324*H324,2)</f>
        <v>0</v>
      </c>
      <c r="K324" s="133" t="s">
        <v>19</v>
      </c>
      <c r="L324" s="33"/>
      <c r="M324" s="138" t="s">
        <v>19</v>
      </c>
      <c r="N324" s="139" t="s">
        <v>46</v>
      </c>
      <c r="P324" s="140">
        <f>O324*H324</f>
        <v>0</v>
      </c>
      <c r="Q324" s="140">
        <v>0</v>
      </c>
      <c r="R324" s="140">
        <f>Q324*H324</f>
        <v>0</v>
      </c>
      <c r="S324" s="140">
        <v>0</v>
      </c>
      <c r="T324" s="140">
        <f>S324*H324</f>
        <v>0</v>
      </c>
      <c r="U324" s="141" t="s">
        <v>19</v>
      </c>
      <c r="AR324" s="142" t="s">
        <v>179</v>
      </c>
      <c r="AT324" s="142" t="s">
        <v>174</v>
      </c>
      <c r="AU324" s="142" t="s">
        <v>84</v>
      </c>
      <c r="AY324" s="18" t="s">
        <v>172</v>
      </c>
      <c r="BE324" s="143">
        <f>IF(N324="základní",J324,0)</f>
        <v>0</v>
      </c>
      <c r="BF324" s="143">
        <f>IF(N324="snížená",J324,0)</f>
        <v>0</v>
      </c>
      <c r="BG324" s="143">
        <f>IF(N324="zákl. přenesená",J324,0)</f>
        <v>0</v>
      </c>
      <c r="BH324" s="143">
        <f>IF(N324="sníž. přenesená",J324,0)</f>
        <v>0</v>
      </c>
      <c r="BI324" s="143">
        <f>IF(N324="nulová",J324,0)</f>
        <v>0</v>
      </c>
      <c r="BJ324" s="18" t="s">
        <v>82</v>
      </c>
      <c r="BK324" s="143">
        <f>ROUND(I324*H324,2)</f>
        <v>0</v>
      </c>
      <c r="BL324" s="18" t="s">
        <v>179</v>
      </c>
      <c r="BM324" s="142" t="s">
        <v>2115</v>
      </c>
    </row>
    <row r="325" spans="2:65" s="1" customFormat="1" ht="37.9" customHeight="1">
      <c r="B325" s="33"/>
      <c r="C325" s="131" t="s">
        <v>1529</v>
      </c>
      <c r="D325" s="131" t="s">
        <v>174</v>
      </c>
      <c r="E325" s="132" t="s">
        <v>3536</v>
      </c>
      <c r="F325" s="133" t="s">
        <v>3537</v>
      </c>
      <c r="G325" s="134" t="s">
        <v>1131</v>
      </c>
      <c r="H325" s="135">
        <v>2</v>
      </c>
      <c r="I325" s="136"/>
      <c r="J325" s="137">
        <f>ROUND(I325*H325,2)</f>
        <v>0</v>
      </c>
      <c r="K325" s="133" t="s">
        <v>19</v>
      </c>
      <c r="L325" s="33"/>
      <c r="M325" s="138" t="s">
        <v>19</v>
      </c>
      <c r="N325" s="139" t="s">
        <v>46</v>
      </c>
      <c r="P325" s="140">
        <f>O325*H325</f>
        <v>0</v>
      </c>
      <c r="Q325" s="140">
        <v>0</v>
      </c>
      <c r="R325" s="140">
        <f>Q325*H325</f>
        <v>0</v>
      </c>
      <c r="S325" s="140">
        <v>0</v>
      </c>
      <c r="T325" s="140">
        <f>S325*H325</f>
        <v>0</v>
      </c>
      <c r="U325" s="141" t="s">
        <v>19</v>
      </c>
      <c r="AR325" s="142" t="s">
        <v>179</v>
      </c>
      <c r="AT325" s="142" t="s">
        <v>174</v>
      </c>
      <c r="AU325" s="142" t="s">
        <v>84</v>
      </c>
      <c r="AY325" s="18" t="s">
        <v>172</v>
      </c>
      <c r="BE325" s="143">
        <f>IF(N325="základní",J325,0)</f>
        <v>0</v>
      </c>
      <c r="BF325" s="143">
        <f>IF(N325="snížená",J325,0)</f>
        <v>0</v>
      </c>
      <c r="BG325" s="143">
        <f>IF(N325="zákl. přenesená",J325,0)</f>
        <v>0</v>
      </c>
      <c r="BH325" s="143">
        <f>IF(N325="sníž. přenesená",J325,0)</f>
        <v>0</v>
      </c>
      <c r="BI325" s="143">
        <f>IF(N325="nulová",J325,0)</f>
        <v>0</v>
      </c>
      <c r="BJ325" s="18" t="s">
        <v>82</v>
      </c>
      <c r="BK325" s="143">
        <f>ROUND(I325*H325,2)</f>
        <v>0</v>
      </c>
      <c r="BL325" s="18" t="s">
        <v>179</v>
      </c>
      <c r="BM325" s="142" t="s">
        <v>2120</v>
      </c>
    </row>
    <row r="326" spans="2:65" s="1" customFormat="1" ht="16.5" customHeight="1">
      <c r="B326" s="33"/>
      <c r="C326" s="131" t="s">
        <v>2123</v>
      </c>
      <c r="D326" s="131" t="s">
        <v>174</v>
      </c>
      <c r="E326" s="132" t="s">
        <v>3538</v>
      </c>
      <c r="F326" s="133" t="s">
        <v>3539</v>
      </c>
      <c r="G326" s="134" t="s">
        <v>2962</v>
      </c>
      <c r="H326" s="135">
        <v>1</v>
      </c>
      <c r="I326" s="136"/>
      <c r="J326" s="137">
        <f>ROUND(I326*H326,2)</f>
        <v>0</v>
      </c>
      <c r="K326" s="133" t="s">
        <v>19</v>
      </c>
      <c r="L326" s="33"/>
      <c r="M326" s="138" t="s">
        <v>19</v>
      </c>
      <c r="N326" s="139" t="s">
        <v>46</v>
      </c>
      <c r="P326" s="140">
        <f>O326*H326</f>
        <v>0</v>
      </c>
      <c r="Q326" s="140">
        <v>0</v>
      </c>
      <c r="R326" s="140">
        <f>Q326*H326</f>
        <v>0</v>
      </c>
      <c r="S326" s="140">
        <v>0</v>
      </c>
      <c r="T326" s="140">
        <f>S326*H326</f>
        <v>0</v>
      </c>
      <c r="U326" s="141" t="s">
        <v>19</v>
      </c>
      <c r="AR326" s="142" t="s">
        <v>179</v>
      </c>
      <c r="AT326" s="142" t="s">
        <v>174</v>
      </c>
      <c r="AU326" s="142" t="s">
        <v>84</v>
      </c>
      <c r="AY326" s="18" t="s">
        <v>172</v>
      </c>
      <c r="BE326" s="143">
        <f>IF(N326="základní",J326,0)</f>
        <v>0</v>
      </c>
      <c r="BF326" s="143">
        <f>IF(N326="snížená",J326,0)</f>
        <v>0</v>
      </c>
      <c r="BG326" s="143">
        <f>IF(N326="zákl. přenesená",J326,0)</f>
        <v>0</v>
      </c>
      <c r="BH326" s="143">
        <f>IF(N326="sníž. přenesená",J326,0)</f>
        <v>0</v>
      </c>
      <c r="BI326" s="143">
        <f>IF(N326="nulová",J326,0)</f>
        <v>0</v>
      </c>
      <c r="BJ326" s="18" t="s">
        <v>82</v>
      </c>
      <c r="BK326" s="143">
        <f>ROUND(I326*H326,2)</f>
        <v>0</v>
      </c>
      <c r="BL326" s="18" t="s">
        <v>179</v>
      </c>
      <c r="BM326" s="142" t="s">
        <v>2126</v>
      </c>
    </row>
    <row r="327" spans="2:65" s="1" customFormat="1" ht="16.5" customHeight="1">
      <c r="B327" s="33"/>
      <c r="C327" s="131" t="s">
        <v>1533</v>
      </c>
      <c r="D327" s="131" t="s">
        <v>174</v>
      </c>
      <c r="E327" s="132" t="s">
        <v>3446</v>
      </c>
      <c r="F327" s="133" t="s">
        <v>3447</v>
      </c>
      <c r="G327" s="134" t="s">
        <v>2959</v>
      </c>
      <c r="H327" s="135">
        <v>425</v>
      </c>
      <c r="I327" s="136"/>
      <c r="J327" s="137">
        <f>ROUND(I327*H327,2)</f>
        <v>0</v>
      </c>
      <c r="K327" s="133" t="s">
        <v>19</v>
      </c>
      <c r="L327" s="33"/>
      <c r="M327" s="138" t="s">
        <v>19</v>
      </c>
      <c r="N327" s="139" t="s">
        <v>46</v>
      </c>
      <c r="P327" s="140">
        <f>O327*H327</f>
        <v>0</v>
      </c>
      <c r="Q327" s="140">
        <v>0</v>
      </c>
      <c r="R327" s="140">
        <f>Q327*H327</f>
        <v>0</v>
      </c>
      <c r="S327" s="140">
        <v>0</v>
      </c>
      <c r="T327" s="140">
        <f>S327*H327</f>
        <v>0</v>
      </c>
      <c r="U327" s="141" t="s">
        <v>19</v>
      </c>
      <c r="AR327" s="142" t="s">
        <v>179</v>
      </c>
      <c r="AT327" s="142" t="s">
        <v>174</v>
      </c>
      <c r="AU327" s="142" t="s">
        <v>84</v>
      </c>
      <c r="AY327" s="18" t="s">
        <v>172</v>
      </c>
      <c r="BE327" s="143">
        <f>IF(N327="základní",J327,0)</f>
        <v>0</v>
      </c>
      <c r="BF327" s="143">
        <f>IF(N327="snížená",J327,0)</f>
        <v>0</v>
      </c>
      <c r="BG327" s="143">
        <f>IF(N327="zákl. přenesená",J327,0)</f>
        <v>0</v>
      </c>
      <c r="BH327" s="143">
        <f>IF(N327="sníž. přenesená",J327,0)</f>
        <v>0</v>
      </c>
      <c r="BI327" s="143">
        <f>IF(N327="nulová",J327,0)</f>
        <v>0</v>
      </c>
      <c r="BJ327" s="18" t="s">
        <v>82</v>
      </c>
      <c r="BK327" s="143">
        <f>ROUND(I327*H327,2)</f>
        <v>0</v>
      </c>
      <c r="BL327" s="18" t="s">
        <v>179</v>
      </c>
      <c r="BM327" s="142" t="s">
        <v>2131</v>
      </c>
    </row>
    <row r="328" spans="2:65" s="1" customFormat="1" ht="16.5" customHeight="1">
      <c r="B328" s="33"/>
      <c r="C328" s="131" t="s">
        <v>2134</v>
      </c>
      <c r="D328" s="131" t="s">
        <v>174</v>
      </c>
      <c r="E328" s="132" t="s">
        <v>2973</v>
      </c>
      <c r="F328" s="133" t="s">
        <v>3448</v>
      </c>
      <c r="G328" s="134" t="s">
        <v>753</v>
      </c>
      <c r="H328" s="135">
        <v>2</v>
      </c>
      <c r="I328" s="136"/>
      <c r="J328" s="137">
        <f>ROUND(I328*H328,2)</f>
        <v>0</v>
      </c>
      <c r="K328" s="133" t="s">
        <v>19</v>
      </c>
      <c r="L328" s="33"/>
      <c r="M328" s="138" t="s">
        <v>19</v>
      </c>
      <c r="N328" s="139" t="s">
        <v>46</v>
      </c>
      <c r="P328" s="140">
        <f>O328*H328</f>
        <v>0</v>
      </c>
      <c r="Q328" s="140">
        <v>0</v>
      </c>
      <c r="R328" s="140">
        <f>Q328*H328</f>
        <v>0</v>
      </c>
      <c r="S328" s="140">
        <v>0</v>
      </c>
      <c r="T328" s="140">
        <f>S328*H328</f>
        <v>0</v>
      </c>
      <c r="U328" s="141" t="s">
        <v>19</v>
      </c>
      <c r="AR328" s="142" t="s">
        <v>179</v>
      </c>
      <c r="AT328" s="142" t="s">
        <v>174</v>
      </c>
      <c r="AU328" s="142" t="s">
        <v>84</v>
      </c>
      <c r="AY328" s="18" t="s">
        <v>172</v>
      </c>
      <c r="BE328" s="143">
        <f>IF(N328="základní",J328,0)</f>
        <v>0</v>
      </c>
      <c r="BF328" s="143">
        <f>IF(N328="snížená",J328,0)</f>
        <v>0</v>
      </c>
      <c r="BG328" s="143">
        <f>IF(N328="zákl. přenesená",J328,0)</f>
        <v>0</v>
      </c>
      <c r="BH328" s="143">
        <f>IF(N328="sníž. přenesená",J328,0)</f>
        <v>0</v>
      </c>
      <c r="BI328" s="143">
        <f>IF(N328="nulová",J328,0)</f>
        <v>0</v>
      </c>
      <c r="BJ328" s="18" t="s">
        <v>82</v>
      </c>
      <c r="BK328" s="143">
        <f>ROUND(I328*H328,2)</f>
        <v>0</v>
      </c>
      <c r="BL328" s="18" t="s">
        <v>179</v>
      </c>
      <c r="BM328" s="142" t="s">
        <v>2137</v>
      </c>
    </row>
    <row r="329" spans="2:65" s="1" customFormat="1" ht="16.5" customHeight="1">
      <c r="B329" s="33"/>
      <c r="C329" s="131" t="s">
        <v>1537</v>
      </c>
      <c r="D329" s="131" t="s">
        <v>174</v>
      </c>
      <c r="E329" s="132" t="s">
        <v>2975</v>
      </c>
      <c r="F329" s="133" t="s">
        <v>3449</v>
      </c>
      <c r="G329" s="134" t="s">
        <v>753</v>
      </c>
      <c r="H329" s="135">
        <v>35</v>
      </c>
      <c r="I329" s="136"/>
      <c r="J329" s="137">
        <f>ROUND(I329*H329,2)</f>
        <v>0</v>
      </c>
      <c r="K329" s="133" t="s">
        <v>19</v>
      </c>
      <c r="L329" s="33"/>
      <c r="M329" s="138" t="s">
        <v>19</v>
      </c>
      <c r="N329" s="139" t="s">
        <v>46</v>
      </c>
      <c r="P329" s="140">
        <f>O329*H329</f>
        <v>0</v>
      </c>
      <c r="Q329" s="140">
        <v>0</v>
      </c>
      <c r="R329" s="140">
        <f>Q329*H329</f>
        <v>0</v>
      </c>
      <c r="S329" s="140">
        <v>0</v>
      </c>
      <c r="T329" s="140">
        <f>S329*H329</f>
        <v>0</v>
      </c>
      <c r="U329" s="141" t="s">
        <v>19</v>
      </c>
      <c r="AR329" s="142" t="s">
        <v>179</v>
      </c>
      <c r="AT329" s="142" t="s">
        <v>174</v>
      </c>
      <c r="AU329" s="142" t="s">
        <v>84</v>
      </c>
      <c r="AY329" s="18" t="s">
        <v>172</v>
      </c>
      <c r="BE329" s="143">
        <f>IF(N329="základní",J329,0)</f>
        <v>0</v>
      </c>
      <c r="BF329" s="143">
        <f>IF(N329="snížená",J329,0)</f>
        <v>0</v>
      </c>
      <c r="BG329" s="143">
        <f>IF(N329="zákl. přenesená",J329,0)</f>
        <v>0</v>
      </c>
      <c r="BH329" s="143">
        <f>IF(N329="sníž. přenesená",J329,0)</f>
        <v>0</v>
      </c>
      <c r="BI329" s="143">
        <f>IF(N329="nulová",J329,0)</f>
        <v>0</v>
      </c>
      <c r="BJ329" s="18" t="s">
        <v>82</v>
      </c>
      <c r="BK329" s="143">
        <f>ROUND(I329*H329,2)</f>
        <v>0</v>
      </c>
      <c r="BL329" s="18" t="s">
        <v>179</v>
      </c>
      <c r="BM329" s="142" t="s">
        <v>2142</v>
      </c>
    </row>
    <row r="330" spans="2:65" s="1" customFormat="1" ht="16.5" customHeight="1">
      <c r="B330" s="33"/>
      <c r="C330" s="131" t="s">
        <v>2146</v>
      </c>
      <c r="D330" s="131" t="s">
        <v>174</v>
      </c>
      <c r="E330" s="132" t="s">
        <v>2977</v>
      </c>
      <c r="F330" s="133" t="s">
        <v>3450</v>
      </c>
      <c r="G330" s="134" t="s">
        <v>2962</v>
      </c>
      <c r="H330" s="135">
        <v>5</v>
      </c>
      <c r="I330" s="136"/>
      <c r="J330" s="137">
        <f>ROUND(I330*H330,2)</f>
        <v>0</v>
      </c>
      <c r="K330" s="133" t="s">
        <v>19</v>
      </c>
      <c r="L330" s="33"/>
      <c r="M330" s="138" t="s">
        <v>19</v>
      </c>
      <c r="N330" s="139" t="s">
        <v>46</v>
      </c>
      <c r="P330" s="140">
        <f>O330*H330</f>
        <v>0</v>
      </c>
      <c r="Q330" s="140">
        <v>0</v>
      </c>
      <c r="R330" s="140">
        <f>Q330*H330</f>
        <v>0</v>
      </c>
      <c r="S330" s="140">
        <v>0</v>
      </c>
      <c r="T330" s="140">
        <f>S330*H330</f>
        <v>0</v>
      </c>
      <c r="U330" s="141" t="s">
        <v>19</v>
      </c>
      <c r="AR330" s="142" t="s">
        <v>179</v>
      </c>
      <c r="AT330" s="142" t="s">
        <v>174</v>
      </c>
      <c r="AU330" s="142" t="s">
        <v>84</v>
      </c>
      <c r="AY330" s="18" t="s">
        <v>172</v>
      </c>
      <c r="BE330" s="143">
        <f>IF(N330="základní",J330,0)</f>
        <v>0</v>
      </c>
      <c r="BF330" s="143">
        <f>IF(N330="snížená",J330,0)</f>
        <v>0</v>
      </c>
      <c r="BG330" s="143">
        <f>IF(N330="zákl. přenesená",J330,0)</f>
        <v>0</v>
      </c>
      <c r="BH330" s="143">
        <f>IF(N330="sníž. přenesená",J330,0)</f>
        <v>0</v>
      </c>
      <c r="BI330" s="143">
        <f>IF(N330="nulová",J330,0)</f>
        <v>0</v>
      </c>
      <c r="BJ330" s="18" t="s">
        <v>82</v>
      </c>
      <c r="BK330" s="143">
        <f>ROUND(I330*H330,2)</f>
        <v>0</v>
      </c>
      <c r="BL330" s="18" t="s">
        <v>179</v>
      </c>
      <c r="BM330" s="142" t="s">
        <v>2149</v>
      </c>
    </row>
    <row r="331" spans="2:65" s="1" customFormat="1" ht="16.5" customHeight="1">
      <c r="B331" s="33"/>
      <c r="C331" s="131" t="s">
        <v>1539</v>
      </c>
      <c r="D331" s="131" t="s">
        <v>174</v>
      </c>
      <c r="E331" s="132" t="s">
        <v>2981</v>
      </c>
      <c r="F331" s="133" t="s">
        <v>3451</v>
      </c>
      <c r="G331" s="134" t="s">
        <v>2962</v>
      </c>
      <c r="H331" s="135">
        <v>4</v>
      </c>
      <c r="I331" s="136"/>
      <c r="J331" s="137">
        <f>ROUND(I331*H331,2)</f>
        <v>0</v>
      </c>
      <c r="K331" s="133" t="s">
        <v>19</v>
      </c>
      <c r="L331" s="33"/>
      <c r="M331" s="138" t="s">
        <v>19</v>
      </c>
      <c r="N331" s="139" t="s">
        <v>46</v>
      </c>
      <c r="P331" s="140">
        <f>O331*H331</f>
        <v>0</v>
      </c>
      <c r="Q331" s="140">
        <v>0</v>
      </c>
      <c r="R331" s="140">
        <f>Q331*H331</f>
        <v>0</v>
      </c>
      <c r="S331" s="140">
        <v>0</v>
      </c>
      <c r="T331" s="140">
        <f>S331*H331</f>
        <v>0</v>
      </c>
      <c r="U331" s="141" t="s">
        <v>19</v>
      </c>
      <c r="AR331" s="142" t="s">
        <v>179</v>
      </c>
      <c r="AT331" s="142" t="s">
        <v>174</v>
      </c>
      <c r="AU331" s="142" t="s">
        <v>84</v>
      </c>
      <c r="AY331" s="18" t="s">
        <v>172</v>
      </c>
      <c r="BE331" s="143">
        <f>IF(N331="základní",J331,0)</f>
        <v>0</v>
      </c>
      <c r="BF331" s="143">
        <f>IF(N331="snížená",J331,0)</f>
        <v>0</v>
      </c>
      <c r="BG331" s="143">
        <f>IF(N331="zákl. přenesená",J331,0)</f>
        <v>0</v>
      </c>
      <c r="BH331" s="143">
        <f>IF(N331="sníž. přenesená",J331,0)</f>
        <v>0</v>
      </c>
      <c r="BI331" s="143">
        <f>IF(N331="nulová",J331,0)</f>
        <v>0</v>
      </c>
      <c r="BJ331" s="18" t="s">
        <v>82</v>
      </c>
      <c r="BK331" s="143">
        <f>ROUND(I331*H331,2)</f>
        <v>0</v>
      </c>
      <c r="BL331" s="18" t="s">
        <v>179</v>
      </c>
      <c r="BM331" s="142" t="s">
        <v>2153</v>
      </c>
    </row>
    <row r="332" spans="2:65" s="1" customFormat="1" ht="16.5" customHeight="1">
      <c r="B332" s="33"/>
      <c r="C332" s="131" t="s">
        <v>2155</v>
      </c>
      <c r="D332" s="131" t="s">
        <v>174</v>
      </c>
      <c r="E332" s="132" t="s">
        <v>2983</v>
      </c>
      <c r="F332" s="133" t="s">
        <v>3452</v>
      </c>
      <c r="G332" s="134" t="s">
        <v>3382</v>
      </c>
      <c r="H332" s="135">
        <v>8</v>
      </c>
      <c r="I332" s="136"/>
      <c r="J332" s="137">
        <f>ROUND(I332*H332,2)</f>
        <v>0</v>
      </c>
      <c r="K332" s="133" t="s">
        <v>19</v>
      </c>
      <c r="L332" s="33"/>
      <c r="M332" s="138" t="s">
        <v>19</v>
      </c>
      <c r="N332" s="139" t="s">
        <v>46</v>
      </c>
      <c r="P332" s="140">
        <f>O332*H332</f>
        <v>0</v>
      </c>
      <c r="Q332" s="140">
        <v>0</v>
      </c>
      <c r="R332" s="140">
        <f>Q332*H332</f>
        <v>0</v>
      </c>
      <c r="S332" s="140">
        <v>0</v>
      </c>
      <c r="T332" s="140">
        <f>S332*H332</f>
        <v>0</v>
      </c>
      <c r="U332" s="141" t="s">
        <v>19</v>
      </c>
      <c r="AR332" s="142" t="s">
        <v>179</v>
      </c>
      <c r="AT332" s="142" t="s">
        <v>174</v>
      </c>
      <c r="AU332" s="142" t="s">
        <v>84</v>
      </c>
      <c r="AY332" s="18" t="s">
        <v>172</v>
      </c>
      <c r="BE332" s="143">
        <f>IF(N332="základní",J332,0)</f>
        <v>0</v>
      </c>
      <c r="BF332" s="143">
        <f>IF(N332="snížená",J332,0)</f>
        <v>0</v>
      </c>
      <c r="BG332" s="143">
        <f>IF(N332="zákl. přenesená",J332,0)</f>
        <v>0</v>
      </c>
      <c r="BH332" s="143">
        <f>IF(N332="sníž. přenesená",J332,0)</f>
        <v>0</v>
      </c>
      <c r="BI332" s="143">
        <f>IF(N332="nulová",J332,0)</f>
        <v>0</v>
      </c>
      <c r="BJ332" s="18" t="s">
        <v>82</v>
      </c>
      <c r="BK332" s="143">
        <f>ROUND(I332*H332,2)</f>
        <v>0</v>
      </c>
      <c r="BL332" s="18" t="s">
        <v>179</v>
      </c>
      <c r="BM332" s="142" t="s">
        <v>2158</v>
      </c>
    </row>
    <row r="333" spans="2:65" s="1" customFormat="1" ht="16.5" customHeight="1">
      <c r="B333" s="33"/>
      <c r="C333" s="131" t="s">
        <v>1542</v>
      </c>
      <c r="D333" s="131" t="s">
        <v>174</v>
      </c>
      <c r="E333" s="132" t="s">
        <v>3045</v>
      </c>
      <c r="F333" s="133" t="s">
        <v>3455</v>
      </c>
      <c r="G333" s="134" t="s">
        <v>2959</v>
      </c>
      <c r="H333" s="135">
        <v>42</v>
      </c>
      <c r="I333" s="136"/>
      <c r="J333" s="137">
        <f>ROUND(I333*H333,2)</f>
        <v>0</v>
      </c>
      <c r="K333" s="133" t="s">
        <v>19</v>
      </c>
      <c r="L333" s="33"/>
      <c r="M333" s="138" t="s">
        <v>19</v>
      </c>
      <c r="N333" s="139" t="s">
        <v>46</v>
      </c>
      <c r="P333" s="140">
        <f>O333*H333</f>
        <v>0</v>
      </c>
      <c r="Q333" s="140">
        <v>0</v>
      </c>
      <c r="R333" s="140">
        <f>Q333*H333</f>
        <v>0</v>
      </c>
      <c r="S333" s="140">
        <v>0</v>
      </c>
      <c r="T333" s="140">
        <f>S333*H333</f>
        <v>0</v>
      </c>
      <c r="U333" s="141" t="s">
        <v>19</v>
      </c>
      <c r="AR333" s="142" t="s">
        <v>179</v>
      </c>
      <c r="AT333" s="142" t="s">
        <v>174</v>
      </c>
      <c r="AU333" s="142" t="s">
        <v>84</v>
      </c>
      <c r="AY333" s="18" t="s">
        <v>172</v>
      </c>
      <c r="BE333" s="143">
        <f>IF(N333="základní",J333,0)</f>
        <v>0</v>
      </c>
      <c r="BF333" s="143">
        <f>IF(N333="snížená",J333,0)</f>
        <v>0</v>
      </c>
      <c r="BG333" s="143">
        <f>IF(N333="zákl. přenesená",J333,0)</f>
        <v>0</v>
      </c>
      <c r="BH333" s="143">
        <f>IF(N333="sníž. přenesená",J333,0)</f>
        <v>0</v>
      </c>
      <c r="BI333" s="143">
        <f>IF(N333="nulová",J333,0)</f>
        <v>0</v>
      </c>
      <c r="BJ333" s="18" t="s">
        <v>82</v>
      </c>
      <c r="BK333" s="143">
        <f>ROUND(I333*H333,2)</f>
        <v>0</v>
      </c>
      <c r="BL333" s="18" t="s">
        <v>179</v>
      </c>
      <c r="BM333" s="142" t="s">
        <v>2163</v>
      </c>
    </row>
    <row r="334" spans="2:65" s="1" customFormat="1" ht="16.5" customHeight="1">
      <c r="B334" s="33"/>
      <c r="C334" s="131" t="s">
        <v>2166</v>
      </c>
      <c r="D334" s="131" t="s">
        <v>174</v>
      </c>
      <c r="E334" s="132" t="s">
        <v>3061</v>
      </c>
      <c r="F334" s="133" t="s">
        <v>3456</v>
      </c>
      <c r="G334" s="134" t="s">
        <v>2959</v>
      </c>
      <c r="H334" s="135">
        <v>42</v>
      </c>
      <c r="I334" s="136"/>
      <c r="J334" s="137">
        <f>ROUND(I334*H334,2)</f>
        <v>0</v>
      </c>
      <c r="K334" s="133" t="s">
        <v>19</v>
      </c>
      <c r="L334" s="33"/>
      <c r="M334" s="138" t="s">
        <v>19</v>
      </c>
      <c r="N334" s="139" t="s">
        <v>46</v>
      </c>
      <c r="P334" s="140">
        <f>O334*H334</f>
        <v>0</v>
      </c>
      <c r="Q334" s="140">
        <v>0</v>
      </c>
      <c r="R334" s="140">
        <f>Q334*H334</f>
        <v>0</v>
      </c>
      <c r="S334" s="140">
        <v>0</v>
      </c>
      <c r="T334" s="140">
        <f>S334*H334</f>
        <v>0</v>
      </c>
      <c r="U334" s="141" t="s">
        <v>19</v>
      </c>
      <c r="AR334" s="142" t="s">
        <v>179</v>
      </c>
      <c r="AT334" s="142" t="s">
        <v>174</v>
      </c>
      <c r="AU334" s="142" t="s">
        <v>84</v>
      </c>
      <c r="AY334" s="18" t="s">
        <v>172</v>
      </c>
      <c r="BE334" s="143">
        <f>IF(N334="základní",J334,0)</f>
        <v>0</v>
      </c>
      <c r="BF334" s="143">
        <f>IF(N334="snížená",J334,0)</f>
        <v>0</v>
      </c>
      <c r="BG334" s="143">
        <f>IF(N334="zákl. přenesená",J334,0)</f>
        <v>0</v>
      </c>
      <c r="BH334" s="143">
        <f>IF(N334="sníž. přenesená",J334,0)</f>
        <v>0</v>
      </c>
      <c r="BI334" s="143">
        <f>IF(N334="nulová",J334,0)</f>
        <v>0</v>
      </c>
      <c r="BJ334" s="18" t="s">
        <v>82</v>
      </c>
      <c r="BK334" s="143">
        <f>ROUND(I334*H334,2)</f>
        <v>0</v>
      </c>
      <c r="BL334" s="18" t="s">
        <v>179</v>
      </c>
      <c r="BM334" s="142" t="s">
        <v>2169</v>
      </c>
    </row>
    <row r="335" spans="2:65" s="11" customFormat="1" ht="22.9" customHeight="1">
      <c r="B335" s="119"/>
      <c r="D335" s="120" t="s">
        <v>74</v>
      </c>
      <c r="E335" s="129" t="s">
        <v>3540</v>
      </c>
      <c r="F335" s="129" t="s">
        <v>3541</v>
      </c>
      <c r="I335" s="122"/>
      <c r="J335" s="130">
        <f>BK335</f>
        <v>0</v>
      </c>
      <c r="L335" s="119"/>
      <c r="M335" s="124"/>
      <c r="P335" s="125">
        <f>SUM(P336:P337)</f>
        <v>0</v>
      </c>
      <c r="R335" s="125">
        <f>SUM(R336:R337)</f>
        <v>0</v>
      </c>
      <c r="T335" s="125">
        <f>SUM(T336:T337)</f>
        <v>0</v>
      </c>
      <c r="U335" s="126"/>
      <c r="AR335" s="120" t="s">
        <v>82</v>
      </c>
      <c r="AT335" s="127" t="s">
        <v>74</v>
      </c>
      <c r="AU335" s="127" t="s">
        <v>82</v>
      </c>
      <c r="AY335" s="120" t="s">
        <v>172</v>
      </c>
      <c r="BK335" s="128">
        <f>SUM(BK336:BK337)</f>
        <v>0</v>
      </c>
    </row>
    <row r="336" spans="2:65" s="1" customFormat="1" ht="16.5" customHeight="1">
      <c r="B336" s="33"/>
      <c r="C336" s="131" t="s">
        <v>1546</v>
      </c>
      <c r="D336" s="131" t="s">
        <v>174</v>
      </c>
      <c r="E336" s="132" t="s">
        <v>3067</v>
      </c>
      <c r="F336" s="133" t="s">
        <v>3542</v>
      </c>
      <c r="G336" s="134" t="s">
        <v>1131</v>
      </c>
      <c r="H336" s="135">
        <v>1</v>
      </c>
      <c r="I336" s="136"/>
      <c r="J336" s="137">
        <f>ROUND(I336*H336,2)</f>
        <v>0</v>
      </c>
      <c r="K336" s="133" t="s">
        <v>19</v>
      </c>
      <c r="L336" s="33"/>
      <c r="M336" s="138" t="s">
        <v>19</v>
      </c>
      <c r="N336" s="139" t="s">
        <v>46</v>
      </c>
      <c r="P336" s="140">
        <f>O336*H336</f>
        <v>0</v>
      </c>
      <c r="Q336" s="140">
        <v>0</v>
      </c>
      <c r="R336" s="140">
        <f>Q336*H336</f>
        <v>0</v>
      </c>
      <c r="S336" s="140">
        <v>0</v>
      </c>
      <c r="T336" s="140">
        <f>S336*H336</f>
        <v>0</v>
      </c>
      <c r="U336" s="141" t="s">
        <v>19</v>
      </c>
      <c r="AR336" s="142" t="s">
        <v>179</v>
      </c>
      <c r="AT336" s="142" t="s">
        <v>174</v>
      </c>
      <c r="AU336" s="142" t="s">
        <v>84</v>
      </c>
      <c r="AY336" s="18" t="s">
        <v>172</v>
      </c>
      <c r="BE336" s="143">
        <f>IF(N336="základní",J336,0)</f>
        <v>0</v>
      </c>
      <c r="BF336" s="143">
        <f>IF(N336="snížená",J336,0)</f>
        <v>0</v>
      </c>
      <c r="BG336" s="143">
        <f>IF(N336="zákl. přenesená",J336,0)</f>
        <v>0</v>
      </c>
      <c r="BH336" s="143">
        <f>IF(N336="sníž. přenesená",J336,0)</f>
        <v>0</v>
      </c>
      <c r="BI336" s="143">
        <f>IF(N336="nulová",J336,0)</f>
        <v>0</v>
      </c>
      <c r="BJ336" s="18" t="s">
        <v>82</v>
      </c>
      <c r="BK336" s="143">
        <f>ROUND(I336*H336,2)</f>
        <v>0</v>
      </c>
      <c r="BL336" s="18" t="s">
        <v>179</v>
      </c>
      <c r="BM336" s="142" t="s">
        <v>2174</v>
      </c>
    </row>
    <row r="337" spans="2:65" s="1" customFormat="1" ht="16.5" customHeight="1">
      <c r="B337" s="33"/>
      <c r="C337" s="131" t="s">
        <v>2176</v>
      </c>
      <c r="D337" s="131" t="s">
        <v>174</v>
      </c>
      <c r="E337" s="132" t="s">
        <v>3092</v>
      </c>
      <c r="F337" s="133" t="s">
        <v>3543</v>
      </c>
      <c r="G337" s="134" t="s">
        <v>177</v>
      </c>
      <c r="H337" s="135">
        <v>220</v>
      </c>
      <c r="I337" s="136"/>
      <c r="J337" s="137">
        <f>ROUND(I337*H337,2)</f>
        <v>0</v>
      </c>
      <c r="K337" s="133" t="s">
        <v>19</v>
      </c>
      <c r="L337" s="33"/>
      <c r="M337" s="193" t="s">
        <v>19</v>
      </c>
      <c r="N337" s="194" t="s">
        <v>46</v>
      </c>
      <c r="O337" s="191"/>
      <c r="P337" s="195">
        <f>O337*H337</f>
        <v>0</v>
      </c>
      <c r="Q337" s="195">
        <v>0</v>
      </c>
      <c r="R337" s="195">
        <f>Q337*H337</f>
        <v>0</v>
      </c>
      <c r="S337" s="195">
        <v>0</v>
      </c>
      <c r="T337" s="195">
        <f>S337*H337</f>
        <v>0</v>
      </c>
      <c r="U337" s="196" t="s">
        <v>19</v>
      </c>
      <c r="AR337" s="142" t="s">
        <v>179</v>
      </c>
      <c r="AT337" s="142" t="s">
        <v>174</v>
      </c>
      <c r="AU337" s="142" t="s">
        <v>84</v>
      </c>
      <c r="AY337" s="18" t="s">
        <v>172</v>
      </c>
      <c r="BE337" s="143">
        <f>IF(N337="základní",J337,0)</f>
        <v>0</v>
      </c>
      <c r="BF337" s="143">
        <f>IF(N337="snížená",J337,0)</f>
        <v>0</v>
      </c>
      <c r="BG337" s="143">
        <f>IF(N337="zákl. přenesená",J337,0)</f>
        <v>0</v>
      </c>
      <c r="BH337" s="143">
        <f>IF(N337="sníž. přenesená",J337,0)</f>
        <v>0</v>
      </c>
      <c r="BI337" s="143">
        <f>IF(N337="nulová",J337,0)</f>
        <v>0</v>
      </c>
      <c r="BJ337" s="18" t="s">
        <v>82</v>
      </c>
      <c r="BK337" s="143">
        <f>ROUND(I337*H337,2)</f>
        <v>0</v>
      </c>
      <c r="BL337" s="18" t="s">
        <v>179</v>
      </c>
      <c r="BM337" s="142" t="s">
        <v>2179</v>
      </c>
    </row>
    <row r="338" spans="2:65" s="1" customFormat="1" ht="6.95" customHeight="1">
      <c r="B338" s="42"/>
      <c r="C338" s="43"/>
      <c r="D338" s="43"/>
      <c r="E338" s="43"/>
      <c r="F338" s="43"/>
      <c r="G338" s="43"/>
      <c r="H338" s="43"/>
      <c r="I338" s="43"/>
      <c r="J338" s="43"/>
      <c r="K338" s="43"/>
      <c r="L338" s="33"/>
    </row>
  </sheetData>
  <sheetProtection algorithmName="SHA-512" hashValue="7ozPt2EkgSg5sIHC01cwkkUOYiKlIaR63+3bI88Rtw7W9k9RImpL31hU0Mqp5XiPgi4svXig+ZMpmB4oWFnxxQ==" saltValue="MgtdpXeUo/MvdkBUWlLrMjQq6F1hJfbubEeuRELkDGTOqfAT8ONshEHgl932gryErwvTKIgCUG3IKmDwbQfk5Q==" spinCount="100000" sheet="1" objects="1" scenarios="1" formatColumns="0" formatRows="0" autoFilter="0"/>
  <autoFilter ref="C96:K337" xr:uid="{00000000-0009-0000-0000-00000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5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108</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c r="B8" s="21"/>
      <c r="D8" s="28" t="s">
        <v>130</v>
      </c>
      <c r="L8" s="21"/>
    </row>
    <row r="9" spans="2:46" ht="16.5" customHeight="1">
      <c r="B9" s="21"/>
      <c r="E9" s="287" t="s">
        <v>131</v>
      </c>
      <c r="F9" s="299"/>
      <c r="G9" s="299"/>
      <c r="H9" s="299"/>
      <c r="L9" s="21"/>
    </row>
    <row r="10" spans="2:46" ht="12" customHeight="1">
      <c r="B10" s="21"/>
      <c r="D10" s="28" t="s">
        <v>132</v>
      </c>
      <c r="L10" s="21"/>
    </row>
    <row r="11" spans="2:46" s="1" customFormat="1" ht="16.5" customHeight="1">
      <c r="B11" s="33"/>
      <c r="E11" s="285" t="s">
        <v>3171</v>
      </c>
      <c r="F11" s="289"/>
      <c r="G11" s="289"/>
      <c r="H11" s="289"/>
      <c r="L11" s="33"/>
    </row>
    <row r="12" spans="2:46" s="1" customFormat="1" ht="12" customHeight="1">
      <c r="B12" s="33"/>
      <c r="D12" s="28" t="s">
        <v>134</v>
      </c>
      <c r="L12" s="33"/>
    </row>
    <row r="13" spans="2:46" s="1" customFormat="1" ht="16.5" customHeight="1">
      <c r="B13" s="33"/>
      <c r="E13" s="251" t="s">
        <v>3544</v>
      </c>
      <c r="F13" s="289"/>
      <c r="G13" s="289"/>
      <c r="H13" s="289"/>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290" t="str">
        <f>'Rekapitulace stavby'!E14</f>
        <v>Vyplň údaj</v>
      </c>
      <c r="F22" s="257"/>
      <c r="G22" s="257"/>
      <c r="H22" s="25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61" t="s">
        <v>19</v>
      </c>
      <c r="F31" s="261"/>
      <c r="G31" s="261"/>
      <c r="H31" s="261"/>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ROUND((SUM(BE94:BE158)),  2)</f>
        <v>0</v>
      </c>
      <c r="I37" s="94">
        <v>0.21</v>
      </c>
      <c r="J37" s="83">
        <f>ROUND(((SUM(BE94:BE158))*I37),  2)</f>
        <v>0</v>
      </c>
      <c r="L37" s="33"/>
    </row>
    <row r="38" spans="2:12" s="1" customFormat="1" ht="14.45" customHeight="1">
      <c r="B38" s="33"/>
      <c r="E38" s="28" t="s">
        <v>47</v>
      </c>
      <c r="F38" s="83">
        <f>ROUND((SUM(BF94:BF158)),  2)</f>
        <v>0</v>
      </c>
      <c r="I38" s="94">
        <v>0.12</v>
      </c>
      <c r="J38" s="83">
        <f>ROUND(((SUM(BF94:BF158))*I38),  2)</f>
        <v>0</v>
      </c>
      <c r="L38" s="33"/>
    </row>
    <row r="39" spans="2:12" s="1" customFormat="1" ht="14.45" hidden="1" customHeight="1">
      <c r="B39" s="33"/>
      <c r="E39" s="28" t="s">
        <v>48</v>
      </c>
      <c r="F39" s="83">
        <f>ROUND((SUM(BG94:BG158)),  2)</f>
        <v>0</v>
      </c>
      <c r="I39" s="94">
        <v>0.21</v>
      </c>
      <c r="J39" s="83">
        <f>0</f>
        <v>0</v>
      </c>
      <c r="L39" s="33"/>
    </row>
    <row r="40" spans="2:12" s="1" customFormat="1" ht="14.45" hidden="1" customHeight="1">
      <c r="B40" s="33"/>
      <c r="E40" s="28" t="s">
        <v>49</v>
      </c>
      <c r="F40" s="83">
        <f>ROUND((SUM(BH94:BH158)),  2)</f>
        <v>0</v>
      </c>
      <c r="I40" s="94">
        <v>0.12</v>
      </c>
      <c r="J40" s="83">
        <f>0</f>
        <v>0</v>
      </c>
      <c r="L40" s="33"/>
    </row>
    <row r="41" spans="2:12" s="1" customFormat="1" ht="14.45" hidden="1" customHeight="1">
      <c r="B41" s="33"/>
      <c r="E41" s="28" t="s">
        <v>50</v>
      </c>
      <c r="F41" s="83">
        <f>ROUND((SUM(BI94:BI158)),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287" t="str">
        <f>E7</f>
        <v>Nástavby a stavební úpravy vnitřních prostor budovy A, PF UPOL_REV01_19.11.2024</v>
      </c>
      <c r="F52" s="288"/>
      <c r="G52" s="288"/>
      <c r="H52" s="288"/>
      <c r="L52" s="33"/>
    </row>
    <row r="53" spans="2:12" ht="12" customHeight="1">
      <c r="B53" s="21"/>
      <c r="C53" s="28" t="s">
        <v>130</v>
      </c>
      <c r="L53" s="21"/>
    </row>
    <row r="54" spans="2:12" ht="16.5" customHeight="1">
      <c r="B54" s="21"/>
      <c r="E54" s="287" t="s">
        <v>131</v>
      </c>
      <c r="F54" s="299"/>
      <c r="G54" s="299"/>
      <c r="H54" s="299"/>
      <c r="L54" s="21"/>
    </row>
    <row r="55" spans="2:12" ht="12" customHeight="1">
      <c r="B55" s="21"/>
      <c r="C55" s="28" t="s">
        <v>132</v>
      </c>
      <c r="L55" s="21"/>
    </row>
    <row r="56" spans="2:12" s="1" customFormat="1" ht="16.5" customHeight="1">
      <c r="B56" s="33"/>
      <c r="E56" s="285" t="s">
        <v>3171</v>
      </c>
      <c r="F56" s="289"/>
      <c r="G56" s="289"/>
      <c r="H56" s="289"/>
      <c r="L56" s="33"/>
    </row>
    <row r="57" spans="2:12" s="1" customFormat="1" ht="12" customHeight="1">
      <c r="B57" s="33"/>
      <c r="C57" s="28" t="s">
        <v>134</v>
      </c>
      <c r="L57" s="33"/>
    </row>
    <row r="58" spans="2:12" s="1" customFormat="1" ht="16.5" customHeight="1">
      <c r="B58" s="33"/>
      <c r="E58" s="251" t="str">
        <f>E13</f>
        <v>02 - Vzduchotechnika a chlazení - rotunda</v>
      </c>
      <c r="F58" s="289"/>
      <c r="G58" s="289"/>
      <c r="H58" s="289"/>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J94</f>
        <v>0</v>
      </c>
      <c r="L67" s="33"/>
      <c r="AU67" s="18" t="s">
        <v>139</v>
      </c>
    </row>
    <row r="68" spans="2:47" s="8" customFormat="1" ht="24.95" customHeight="1">
      <c r="B68" s="104"/>
      <c r="D68" s="105" t="s">
        <v>3545</v>
      </c>
      <c r="E68" s="106"/>
      <c r="F68" s="106"/>
      <c r="G68" s="106"/>
      <c r="H68" s="106"/>
      <c r="I68" s="106"/>
      <c r="J68" s="107">
        <f>J95</f>
        <v>0</v>
      </c>
      <c r="L68" s="104"/>
    </row>
    <row r="69" spans="2:47" s="8" customFormat="1" ht="24.95" customHeight="1">
      <c r="B69" s="104"/>
      <c r="D69" s="105" t="s">
        <v>3546</v>
      </c>
      <c r="E69" s="106"/>
      <c r="F69" s="106"/>
      <c r="G69" s="106"/>
      <c r="H69" s="106"/>
      <c r="I69" s="106"/>
      <c r="J69" s="107">
        <f>J129</f>
        <v>0</v>
      </c>
      <c r="L69" s="104"/>
    </row>
    <row r="70" spans="2:47" s="8" customFormat="1" ht="24.95" customHeight="1">
      <c r="B70" s="104"/>
      <c r="D70" s="105" t="s">
        <v>3547</v>
      </c>
      <c r="E70" s="106"/>
      <c r="F70" s="106"/>
      <c r="G70" s="106"/>
      <c r="H70" s="106"/>
      <c r="I70" s="106"/>
      <c r="J70" s="107">
        <f>J156</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156</v>
      </c>
      <c r="L77" s="33"/>
    </row>
    <row r="78" spans="2:47" s="1" customFormat="1" ht="6.95" customHeight="1">
      <c r="B78" s="33"/>
      <c r="L78" s="33"/>
    </row>
    <row r="79" spans="2:47" s="1" customFormat="1" ht="12" customHeight="1">
      <c r="B79" s="33"/>
      <c r="C79" s="28" t="s">
        <v>16</v>
      </c>
      <c r="L79" s="33"/>
    </row>
    <row r="80" spans="2:47" s="1" customFormat="1" ht="16.5" customHeight="1">
      <c r="B80" s="33"/>
      <c r="E80" s="287" t="str">
        <f>E7</f>
        <v>Nástavby a stavební úpravy vnitřních prostor budovy A, PF UPOL_REV01_19.11.2024</v>
      </c>
      <c r="F80" s="288"/>
      <c r="G80" s="288"/>
      <c r="H80" s="288"/>
      <c r="L80" s="33"/>
    </row>
    <row r="81" spans="2:65" ht="12" customHeight="1">
      <c r="B81" s="21"/>
      <c r="C81" s="28" t="s">
        <v>130</v>
      </c>
      <c r="L81" s="21"/>
    </row>
    <row r="82" spans="2:65" ht="16.5" customHeight="1">
      <c r="B82" s="21"/>
      <c r="E82" s="287" t="s">
        <v>131</v>
      </c>
      <c r="F82" s="299"/>
      <c r="G82" s="299"/>
      <c r="H82" s="299"/>
      <c r="L82" s="21"/>
    </row>
    <row r="83" spans="2:65" ht="12" customHeight="1">
      <c r="B83" s="21"/>
      <c r="C83" s="28" t="s">
        <v>132</v>
      </c>
      <c r="L83" s="21"/>
    </row>
    <row r="84" spans="2:65" s="1" customFormat="1" ht="16.5" customHeight="1">
      <c r="B84" s="33"/>
      <c r="E84" s="285" t="s">
        <v>3171</v>
      </c>
      <c r="F84" s="289"/>
      <c r="G84" s="289"/>
      <c r="H84" s="289"/>
      <c r="L84" s="33"/>
    </row>
    <row r="85" spans="2:65" s="1" customFormat="1" ht="12" customHeight="1">
      <c r="B85" s="33"/>
      <c r="C85" s="28" t="s">
        <v>134</v>
      </c>
      <c r="L85" s="33"/>
    </row>
    <row r="86" spans="2:65" s="1" customFormat="1" ht="16.5" customHeight="1">
      <c r="B86" s="33"/>
      <c r="E86" s="251" t="str">
        <f>E13</f>
        <v>02 - Vzduchotechnika a chlazení - rotunda</v>
      </c>
      <c r="F86" s="289"/>
      <c r="G86" s="289"/>
      <c r="H86" s="289"/>
      <c r="L86" s="33"/>
    </row>
    <row r="87" spans="2:65" s="1" customFormat="1" ht="6.95" customHeight="1">
      <c r="B87" s="33"/>
      <c r="L87" s="33"/>
    </row>
    <row r="88" spans="2:65" s="1" customFormat="1" ht="12" customHeight="1">
      <c r="B88" s="33"/>
      <c r="C88" s="28" t="s">
        <v>21</v>
      </c>
      <c r="F88" s="26" t="str">
        <f>F16</f>
        <v xml:space="preserve"> </v>
      </c>
      <c r="I88" s="28" t="s">
        <v>23</v>
      </c>
      <c r="J88" s="50" t="str">
        <f>IF(J16="","",J16)</f>
        <v>19. 11. 2024</v>
      </c>
      <c r="L88" s="33"/>
    </row>
    <row r="89" spans="2:65" s="1" customFormat="1" ht="6.95" customHeight="1">
      <c r="B89" s="33"/>
      <c r="L89" s="33"/>
    </row>
    <row r="90" spans="2:65" s="1" customFormat="1" ht="54.4" customHeight="1">
      <c r="B90" s="33"/>
      <c r="C90" s="28" t="s">
        <v>25</v>
      </c>
      <c r="F90" s="26" t="str">
        <f>E19</f>
        <v>UP v Olomouci,Křižkovského 511/8,Olomouc 77900</v>
      </c>
      <c r="I90" s="28" t="s">
        <v>33</v>
      </c>
      <c r="J90" s="31" t="str">
        <f>E25</f>
        <v>SAFETY PRO s.r.o.,Přerovská 434/60,Olomouc 77900</v>
      </c>
      <c r="L90" s="33"/>
    </row>
    <row r="91" spans="2:65" s="1" customFormat="1" ht="54.4" customHeight="1">
      <c r="B91" s="33"/>
      <c r="C91" s="28" t="s">
        <v>31</v>
      </c>
      <c r="F91" s="26" t="str">
        <f>IF(E22="","",E22)</f>
        <v>Vyplň údaj</v>
      </c>
      <c r="I91" s="28" t="s">
        <v>38</v>
      </c>
      <c r="J91" s="31" t="str">
        <f>E28</f>
        <v>SAFETY PRO s.r.o.,Přerovská 434/60,Olomouc 77900</v>
      </c>
      <c r="L91" s="33"/>
    </row>
    <row r="92" spans="2:65" s="1" customFormat="1" ht="10.35" customHeight="1">
      <c r="B92" s="33"/>
      <c r="L92" s="33"/>
    </row>
    <row r="93" spans="2:65" s="10" customFormat="1" ht="29.25" customHeight="1">
      <c r="B93" s="112"/>
      <c r="C93" s="113" t="s">
        <v>157</v>
      </c>
      <c r="D93" s="114" t="s">
        <v>60</v>
      </c>
      <c r="E93" s="114" t="s">
        <v>56</v>
      </c>
      <c r="F93" s="114" t="s">
        <v>57</v>
      </c>
      <c r="G93" s="114" t="s">
        <v>158</v>
      </c>
      <c r="H93" s="114" t="s">
        <v>159</v>
      </c>
      <c r="I93" s="114" t="s">
        <v>160</v>
      </c>
      <c r="J93" s="114" t="s">
        <v>138</v>
      </c>
      <c r="K93" s="115" t="s">
        <v>161</v>
      </c>
      <c r="L93" s="112"/>
      <c r="M93" s="57" t="s">
        <v>19</v>
      </c>
      <c r="N93" s="58" t="s">
        <v>45</v>
      </c>
      <c r="O93" s="58" t="s">
        <v>162</v>
      </c>
      <c r="P93" s="58" t="s">
        <v>163</v>
      </c>
      <c r="Q93" s="58" t="s">
        <v>164</v>
      </c>
      <c r="R93" s="58" t="s">
        <v>165</v>
      </c>
      <c r="S93" s="58" t="s">
        <v>166</v>
      </c>
      <c r="T93" s="58" t="s">
        <v>167</v>
      </c>
      <c r="U93" s="59" t="s">
        <v>168</v>
      </c>
    </row>
    <row r="94" spans="2:65" s="1" customFormat="1" ht="22.9" customHeight="1">
      <c r="B94" s="33"/>
      <c r="C94" s="62" t="s">
        <v>169</v>
      </c>
      <c r="J94" s="116">
        <f>BK94</f>
        <v>0</v>
      </c>
      <c r="L94" s="33"/>
      <c r="M94" s="60"/>
      <c r="N94" s="51"/>
      <c r="O94" s="51"/>
      <c r="P94" s="117">
        <f>P95+P129+P156</f>
        <v>0</v>
      </c>
      <c r="Q94" s="51"/>
      <c r="R94" s="117">
        <f>R95+R129+R156</f>
        <v>0</v>
      </c>
      <c r="S94" s="51"/>
      <c r="T94" s="117">
        <f>T95+T129+T156</f>
        <v>0</v>
      </c>
      <c r="U94" s="52"/>
      <c r="AT94" s="18" t="s">
        <v>74</v>
      </c>
      <c r="AU94" s="18" t="s">
        <v>139</v>
      </c>
      <c r="BK94" s="118">
        <f>BK95+BK129+BK156</f>
        <v>0</v>
      </c>
    </row>
    <row r="95" spans="2:65" s="11" customFormat="1" ht="25.9" customHeight="1">
      <c r="B95" s="119"/>
      <c r="D95" s="120" t="s">
        <v>74</v>
      </c>
      <c r="E95" s="121" t="s">
        <v>2955</v>
      </c>
      <c r="F95" s="121" t="s">
        <v>3548</v>
      </c>
      <c r="I95" s="122"/>
      <c r="J95" s="123">
        <f>BK95</f>
        <v>0</v>
      </c>
      <c r="L95" s="119"/>
      <c r="M95" s="124"/>
      <c r="P95" s="125">
        <f>SUM(P96:P128)</f>
        <v>0</v>
      </c>
      <c r="R95" s="125">
        <f>SUM(R96:R128)</f>
        <v>0</v>
      </c>
      <c r="T95" s="125">
        <f>SUM(T96:T128)</f>
        <v>0</v>
      </c>
      <c r="U95" s="126"/>
      <c r="AR95" s="120" t="s">
        <v>82</v>
      </c>
      <c r="AT95" s="127" t="s">
        <v>74</v>
      </c>
      <c r="AU95" s="127" t="s">
        <v>75</v>
      </c>
      <c r="AY95" s="120" t="s">
        <v>172</v>
      </c>
      <c r="BK95" s="128">
        <f>SUM(BK96:BK128)</f>
        <v>0</v>
      </c>
    </row>
    <row r="96" spans="2:65" s="1" customFormat="1" ht="24.2" customHeight="1">
      <c r="B96" s="33"/>
      <c r="C96" s="131" t="s">
        <v>92</v>
      </c>
      <c r="D96" s="131" t="s">
        <v>174</v>
      </c>
      <c r="E96" s="132" t="s">
        <v>3549</v>
      </c>
      <c r="F96" s="133" t="s">
        <v>3550</v>
      </c>
      <c r="G96" s="134" t="s">
        <v>2962</v>
      </c>
      <c r="H96" s="135">
        <v>1</v>
      </c>
      <c r="I96" s="136"/>
      <c r="J96" s="137">
        <f>ROUND(I96*H96,2)</f>
        <v>0</v>
      </c>
      <c r="K96" s="133" t="s">
        <v>19</v>
      </c>
      <c r="L96" s="33"/>
      <c r="M96" s="138" t="s">
        <v>19</v>
      </c>
      <c r="N96" s="139" t="s">
        <v>46</v>
      </c>
      <c r="P96" s="140">
        <f>O96*H96</f>
        <v>0</v>
      </c>
      <c r="Q96" s="140">
        <v>0</v>
      </c>
      <c r="R96" s="140">
        <f>Q96*H96</f>
        <v>0</v>
      </c>
      <c r="S96" s="140">
        <v>0</v>
      </c>
      <c r="T96" s="140">
        <f>S96*H96</f>
        <v>0</v>
      </c>
      <c r="U96" s="141" t="s">
        <v>19</v>
      </c>
      <c r="AR96" s="142" t="s">
        <v>179</v>
      </c>
      <c r="AT96" s="142" t="s">
        <v>174</v>
      </c>
      <c r="AU96" s="142" t="s">
        <v>82</v>
      </c>
      <c r="AY96" s="18" t="s">
        <v>172</v>
      </c>
      <c r="BE96" s="143">
        <f>IF(N96="základní",J96,0)</f>
        <v>0</v>
      </c>
      <c r="BF96" s="143">
        <f>IF(N96="snížená",J96,0)</f>
        <v>0</v>
      </c>
      <c r="BG96" s="143">
        <f>IF(N96="zákl. přenesená",J96,0)</f>
        <v>0</v>
      </c>
      <c r="BH96" s="143">
        <f>IF(N96="sníž. přenesená",J96,0)</f>
        <v>0</v>
      </c>
      <c r="BI96" s="143">
        <f>IF(N96="nulová",J96,0)</f>
        <v>0</v>
      </c>
      <c r="BJ96" s="18" t="s">
        <v>82</v>
      </c>
      <c r="BK96" s="143">
        <f>ROUND(I96*H96,2)</f>
        <v>0</v>
      </c>
      <c r="BL96" s="18" t="s">
        <v>179</v>
      </c>
      <c r="BM96" s="142" t="s">
        <v>192</v>
      </c>
    </row>
    <row r="97" spans="2:65" s="1" customFormat="1">
      <c r="B97" s="33"/>
      <c r="D97" s="149" t="s">
        <v>943</v>
      </c>
      <c r="F97" s="189" t="s">
        <v>3551</v>
      </c>
      <c r="I97" s="146"/>
      <c r="L97" s="33"/>
      <c r="M97" s="147"/>
      <c r="U97" s="54"/>
      <c r="AT97" s="18" t="s">
        <v>943</v>
      </c>
      <c r="AU97" s="18" t="s">
        <v>82</v>
      </c>
    </row>
    <row r="98" spans="2:65" s="1" customFormat="1" ht="21.75" customHeight="1">
      <c r="B98" s="33"/>
      <c r="C98" s="131" t="s">
        <v>179</v>
      </c>
      <c r="D98" s="131" t="s">
        <v>174</v>
      </c>
      <c r="E98" s="132" t="s">
        <v>3552</v>
      </c>
      <c r="F98" s="133" t="s">
        <v>3553</v>
      </c>
      <c r="G98" s="134" t="s">
        <v>2962</v>
      </c>
      <c r="H98" s="135">
        <v>2</v>
      </c>
      <c r="I98" s="136"/>
      <c r="J98" s="137">
        <f>ROUND(I98*H98,2)</f>
        <v>0</v>
      </c>
      <c r="K98" s="133" t="s">
        <v>19</v>
      </c>
      <c r="L98" s="33"/>
      <c r="M98" s="138" t="s">
        <v>19</v>
      </c>
      <c r="N98" s="139" t="s">
        <v>46</v>
      </c>
      <c r="P98" s="140">
        <f>O98*H98</f>
        <v>0</v>
      </c>
      <c r="Q98" s="140">
        <v>0</v>
      </c>
      <c r="R98" s="140">
        <f>Q98*H98</f>
        <v>0</v>
      </c>
      <c r="S98" s="140">
        <v>0</v>
      </c>
      <c r="T98" s="140">
        <f>S98*H98</f>
        <v>0</v>
      </c>
      <c r="U98" s="141" t="s">
        <v>19</v>
      </c>
      <c r="AR98" s="142" t="s">
        <v>179</v>
      </c>
      <c r="AT98" s="142" t="s">
        <v>174</v>
      </c>
      <c r="AU98" s="142" t="s">
        <v>82</v>
      </c>
      <c r="AY98" s="18" t="s">
        <v>172</v>
      </c>
      <c r="BE98" s="143">
        <f>IF(N98="základní",J98,0)</f>
        <v>0</v>
      </c>
      <c r="BF98" s="143">
        <f>IF(N98="snížená",J98,0)</f>
        <v>0</v>
      </c>
      <c r="BG98" s="143">
        <f>IF(N98="zákl. přenesená",J98,0)</f>
        <v>0</v>
      </c>
      <c r="BH98" s="143">
        <f>IF(N98="sníž. přenesená",J98,0)</f>
        <v>0</v>
      </c>
      <c r="BI98" s="143">
        <f>IF(N98="nulová",J98,0)</f>
        <v>0</v>
      </c>
      <c r="BJ98" s="18" t="s">
        <v>82</v>
      </c>
      <c r="BK98" s="143">
        <f>ROUND(I98*H98,2)</f>
        <v>0</v>
      </c>
      <c r="BL98" s="18" t="s">
        <v>179</v>
      </c>
      <c r="BM98" s="142" t="s">
        <v>198</v>
      </c>
    </row>
    <row r="99" spans="2:65" s="1" customFormat="1">
      <c r="B99" s="33"/>
      <c r="D99" s="149" t="s">
        <v>943</v>
      </c>
      <c r="F99" s="189" t="s">
        <v>3554</v>
      </c>
      <c r="I99" s="146"/>
      <c r="L99" s="33"/>
      <c r="M99" s="147"/>
      <c r="U99" s="54"/>
      <c r="AT99" s="18" t="s">
        <v>943</v>
      </c>
      <c r="AU99" s="18" t="s">
        <v>82</v>
      </c>
    </row>
    <row r="100" spans="2:65" s="1" customFormat="1" ht="21.75" customHeight="1">
      <c r="B100" s="33"/>
      <c r="C100" s="131" t="s">
        <v>202</v>
      </c>
      <c r="D100" s="131" t="s">
        <v>174</v>
      </c>
      <c r="E100" s="132" t="s">
        <v>3555</v>
      </c>
      <c r="F100" s="133" t="s">
        <v>3556</v>
      </c>
      <c r="G100" s="134" t="s">
        <v>2959</v>
      </c>
      <c r="H100" s="135">
        <v>74</v>
      </c>
      <c r="I100" s="136"/>
      <c r="J100" s="137">
        <f>ROUND(I100*H100,2)</f>
        <v>0</v>
      </c>
      <c r="K100" s="133" t="s">
        <v>19</v>
      </c>
      <c r="L100" s="33"/>
      <c r="M100" s="138" t="s">
        <v>19</v>
      </c>
      <c r="N100" s="139" t="s">
        <v>46</v>
      </c>
      <c r="P100" s="140">
        <f>O100*H100</f>
        <v>0</v>
      </c>
      <c r="Q100" s="140">
        <v>0</v>
      </c>
      <c r="R100" s="140">
        <f>Q100*H100</f>
        <v>0</v>
      </c>
      <c r="S100" s="140">
        <v>0</v>
      </c>
      <c r="T100" s="140">
        <f>S100*H100</f>
        <v>0</v>
      </c>
      <c r="U100" s="141" t="s">
        <v>19</v>
      </c>
      <c r="AR100" s="142" t="s">
        <v>179</v>
      </c>
      <c r="AT100" s="142" t="s">
        <v>174</v>
      </c>
      <c r="AU100" s="142" t="s">
        <v>82</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179</v>
      </c>
      <c r="BM100" s="142" t="s">
        <v>205</v>
      </c>
    </row>
    <row r="101" spans="2:65" s="1" customFormat="1" ht="21.75" customHeight="1">
      <c r="B101" s="33"/>
      <c r="C101" s="131" t="s">
        <v>192</v>
      </c>
      <c r="D101" s="131" t="s">
        <v>174</v>
      </c>
      <c r="E101" s="132" t="s">
        <v>3557</v>
      </c>
      <c r="F101" s="133" t="s">
        <v>3558</v>
      </c>
      <c r="G101" s="134" t="s">
        <v>2959</v>
      </c>
      <c r="H101" s="135">
        <v>74</v>
      </c>
      <c r="I101" s="136"/>
      <c r="J101" s="137">
        <f>ROUND(I101*H101,2)</f>
        <v>0</v>
      </c>
      <c r="K101" s="133" t="s">
        <v>19</v>
      </c>
      <c r="L101" s="33"/>
      <c r="M101" s="138" t="s">
        <v>19</v>
      </c>
      <c r="N101" s="139" t="s">
        <v>46</v>
      </c>
      <c r="P101" s="140">
        <f>O101*H101</f>
        <v>0</v>
      </c>
      <c r="Q101" s="140">
        <v>0</v>
      </c>
      <c r="R101" s="140">
        <f>Q101*H101</f>
        <v>0</v>
      </c>
      <c r="S101" s="140">
        <v>0</v>
      </c>
      <c r="T101" s="140">
        <f>S101*H101</f>
        <v>0</v>
      </c>
      <c r="U101" s="141" t="s">
        <v>19</v>
      </c>
      <c r="AR101" s="142" t="s">
        <v>179</v>
      </c>
      <c r="AT101" s="142" t="s">
        <v>174</v>
      </c>
      <c r="AU101" s="142" t="s">
        <v>82</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179</v>
      </c>
      <c r="BM101" s="142" t="s">
        <v>8</v>
      </c>
    </row>
    <row r="102" spans="2:65" s="1" customFormat="1" ht="16.5" customHeight="1">
      <c r="B102" s="33"/>
      <c r="C102" s="131" t="s">
        <v>212</v>
      </c>
      <c r="D102" s="131" t="s">
        <v>174</v>
      </c>
      <c r="E102" s="132" t="s">
        <v>3559</v>
      </c>
      <c r="F102" s="133" t="s">
        <v>3560</v>
      </c>
      <c r="G102" s="134" t="s">
        <v>2962</v>
      </c>
      <c r="H102" s="135">
        <v>1</v>
      </c>
      <c r="I102" s="136"/>
      <c r="J102" s="137">
        <f>ROUND(I102*H102,2)</f>
        <v>0</v>
      </c>
      <c r="K102" s="133" t="s">
        <v>19</v>
      </c>
      <c r="L102" s="33"/>
      <c r="M102" s="138" t="s">
        <v>19</v>
      </c>
      <c r="N102" s="139" t="s">
        <v>46</v>
      </c>
      <c r="P102" s="140">
        <f>O102*H102</f>
        <v>0</v>
      </c>
      <c r="Q102" s="140">
        <v>0</v>
      </c>
      <c r="R102" s="140">
        <f>Q102*H102</f>
        <v>0</v>
      </c>
      <c r="S102" s="140">
        <v>0</v>
      </c>
      <c r="T102" s="140">
        <f>S102*H102</f>
        <v>0</v>
      </c>
      <c r="U102" s="141" t="s">
        <v>19</v>
      </c>
      <c r="AR102" s="142" t="s">
        <v>179</v>
      </c>
      <c r="AT102" s="142" t="s">
        <v>174</v>
      </c>
      <c r="AU102" s="142" t="s">
        <v>82</v>
      </c>
      <c r="AY102" s="18" t="s">
        <v>172</v>
      </c>
      <c r="BE102" s="143">
        <f>IF(N102="základní",J102,0)</f>
        <v>0</v>
      </c>
      <c r="BF102" s="143">
        <f>IF(N102="snížená",J102,0)</f>
        <v>0</v>
      </c>
      <c r="BG102" s="143">
        <f>IF(N102="zákl. přenesená",J102,0)</f>
        <v>0</v>
      </c>
      <c r="BH102" s="143">
        <f>IF(N102="sníž. přenesená",J102,0)</f>
        <v>0</v>
      </c>
      <c r="BI102" s="143">
        <f>IF(N102="nulová",J102,0)</f>
        <v>0</v>
      </c>
      <c r="BJ102" s="18" t="s">
        <v>82</v>
      </c>
      <c r="BK102" s="143">
        <f>ROUND(I102*H102,2)</f>
        <v>0</v>
      </c>
      <c r="BL102" s="18" t="s">
        <v>179</v>
      </c>
      <c r="BM102" s="142" t="s">
        <v>215</v>
      </c>
    </row>
    <row r="103" spans="2:65" s="1" customFormat="1" ht="16.5" customHeight="1">
      <c r="B103" s="33"/>
      <c r="C103" s="131" t="s">
        <v>198</v>
      </c>
      <c r="D103" s="131" t="s">
        <v>174</v>
      </c>
      <c r="E103" s="132" t="s">
        <v>3561</v>
      </c>
      <c r="F103" s="133" t="s">
        <v>3562</v>
      </c>
      <c r="G103" s="134" t="s">
        <v>2962</v>
      </c>
      <c r="H103" s="135">
        <v>1</v>
      </c>
      <c r="I103" s="136"/>
      <c r="J103" s="137">
        <f>ROUND(I103*H103,2)</f>
        <v>0</v>
      </c>
      <c r="K103" s="133" t="s">
        <v>19</v>
      </c>
      <c r="L103" s="33"/>
      <c r="M103" s="138" t="s">
        <v>19</v>
      </c>
      <c r="N103" s="139" t="s">
        <v>46</v>
      </c>
      <c r="P103" s="140">
        <f>O103*H103</f>
        <v>0</v>
      </c>
      <c r="Q103" s="140">
        <v>0</v>
      </c>
      <c r="R103" s="140">
        <f>Q103*H103</f>
        <v>0</v>
      </c>
      <c r="S103" s="140">
        <v>0</v>
      </c>
      <c r="T103" s="140">
        <f>S103*H103</f>
        <v>0</v>
      </c>
      <c r="U103" s="141" t="s">
        <v>19</v>
      </c>
      <c r="AR103" s="142" t="s">
        <v>179</v>
      </c>
      <c r="AT103" s="142" t="s">
        <v>174</v>
      </c>
      <c r="AU103" s="142" t="s">
        <v>82</v>
      </c>
      <c r="AY103" s="18" t="s">
        <v>172</v>
      </c>
      <c r="BE103" s="143">
        <f>IF(N103="základní",J103,0)</f>
        <v>0</v>
      </c>
      <c r="BF103" s="143">
        <f>IF(N103="snížená",J103,0)</f>
        <v>0</v>
      </c>
      <c r="BG103" s="143">
        <f>IF(N103="zákl. přenesená",J103,0)</f>
        <v>0</v>
      </c>
      <c r="BH103" s="143">
        <f>IF(N103="sníž. přenesená",J103,0)</f>
        <v>0</v>
      </c>
      <c r="BI103" s="143">
        <f>IF(N103="nulová",J103,0)</f>
        <v>0</v>
      </c>
      <c r="BJ103" s="18" t="s">
        <v>82</v>
      </c>
      <c r="BK103" s="143">
        <f>ROUND(I103*H103,2)</f>
        <v>0</v>
      </c>
      <c r="BL103" s="18" t="s">
        <v>179</v>
      </c>
      <c r="BM103" s="142" t="s">
        <v>220</v>
      </c>
    </row>
    <row r="104" spans="2:65" s="1" customFormat="1" ht="16.5" customHeight="1">
      <c r="B104" s="33"/>
      <c r="C104" s="131" t="s">
        <v>222</v>
      </c>
      <c r="D104" s="131" t="s">
        <v>174</v>
      </c>
      <c r="E104" s="132" t="s">
        <v>3563</v>
      </c>
      <c r="F104" s="133" t="s">
        <v>3564</v>
      </c>
      <c r="G104" s="134" t="s">
        <v>2962</v>
      </c>
      <c r="H104" s="135">
        <v>1</v>
      </c>
      <c r="I104" s="136"/>
      <c r="J104" s="137">
        <f>ROUND(I104*H104,2)</f>
        <v>0</v>
      </c>
      <c r="K104" s="133" t="s">
        <v>19</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82</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226</v>
      </c>
    </row>
    <row r="105" spans="2:65" s="1" customFormat="1" ht="16.5" customHeight="1">
      <c r="B105" s="33"/>
      <c r="C105" s="131" t="s">
        <v>205</v>
      </c>
      <c r="D105" s="131" t="s">
        <v>174</v>
      </c>
      <c r="E105" s="132" t="s">
        <v>3565</v>
      </c>
      <c r="F105" s="133" t="s">
        <v>3566</v>
      </c>
      <c r="G105" s="134" t="s">
        <v>2962</v>
      </c>
      <c r="H105" s="135">
        <v>1</v>
      </c>
      <c r="I105" s="136"/>
      <c r="J105" s="137">
        <f>ROUND(I105*H105,2)</f>
        <v>0</v>
      </c>
      <c r="K105" s="133" t="s">
        <v>19</v>
      </c>
      <c r="L105" s="33"/>
      <c r="M105" s="138" t="s">
        <v>19</v>
      </c>
      <c r="N105" s="139" t="s">
        <v>46</v>
      </c>
      <c r="P105" s="140">
        <f>O105*H105</f>
        <v>0</v>
      </c>
      <c r="Q105" s="140">
        <v>0</v>
      </c>
      <c r="R105" s="140">
        <f>Q105*H105</f>
        <v>0</v>
      </c>
      <c r="S105" s="140">
        <v>0</v>
      </c>
      <c r="T105" s="140">
        <f>S105*H105</f>
        <v>0</v>
      </c>
      <c r="U105" s="141" t="s">
        <v>19</v>
      </c>
      <c r="AR105" s="142" t="s">
        <v>179</v>
      </c>
      <c r="AT105" s="142" t="s">
        <v>174</v>
      </c>
      <c r="AU105" s="142" t="s">
        <v>82</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232</v>
      </c>
    </row>
    <row r="106" spans="2:65" s="1" customFormat="1" ht="21.75" customHeight="1">
      <c r="B106" s="33"/>
      <c r="C106" s="131" t="s">
        <v>238</v>
      </c>
      <c r="D106" s="131" t="s">
        <v>174</v>
      </c>
      <c r="E106" s="132" t="s">
        <v>3567</v>
      </c>
      <c r="F106" s="133" t="s">
        <v>3568</v>
      </c>
      <c r="G106" s="134" t="s">
        <v>2962</v>
      </c>
      <c r="H106" s="135">
        <v>41</v>
      </c>
      <c r="I106" s="136"/>
      <c r="J106" s="137">
        <f>ROUND(I106*H106,2)</f>
        <v>0</v>
      </c>
      <c r="K106" s="133" t="s">
        <v>19</v>
      </c>
      <c r="L106" s="33"/>
      <c r="M106" s="138" t="s">
        <v>19</v>
      </c>
      <c r="N106" s="139" t="s">
        <v>46</v>
      </c>
      <c r="P106" s="140">
        <f>O106*H106</f>
        <v>0</v>
      </c>
      <c r="Q106" s="140">
        <v>0</v>
      </c>
      <c r="R106" s="140">
        <f>Q106*H106</f>
        <v>0</v>
      </c>
      <c r="S106" s="140">
        <v>0</v>
      </c>
      <c r="T106" s="140">
        <f>S106*H106</f>
        <v>0</v>
      </c>
      <c r="U106" s="141" t="s">
        <v>19</v>
      </c>
      <c r="AR106" s="142" t="s">
        <v>179</v>
      </c>
      <c r="AT106" s="142" t="s">
        <v>174</v>
      </c>
      <c r="AU106" s="142" t="s">
        <v>82</v>
      </c>
      <c r="AY106" s="18" t="s">
        <v>172</v>
      </c>
      <c r="BE106" s="143">
        <f>IF(N106="základní",J106,0)</f>
        <v>0</v>
      </c>
      <c r="BF106" s="143">
        <f>IF(N106="snížená",J106,0)</f>
        <v>0</v>
      </c>
      <c r="BG106" s="143">
        <f>IF(N106="zákl. přenesená",J106,0)</f>
        <v>0</v>
      </c>
      <c r="BH106" s="143">
        <f>IF(N106="sníž. přenesená",J106,0)</f>
        <v>0</v>
      </c>
      <c r="BI106" s="143">
        <f>IF(N106="nulová",J106,0)</f>
        <v>0</v>
      </c>
      <c r="BJ106" s="18" t="s">
        <v>82</v>
      </c>
      <c r="BK106" s="143">
        <f>ROUND(I106*H106,2)</f>
        <v>0</v>
      </c>
      <c r="BL106" s="18" t="s">
        <v>179</v>
      </c>
      <c r="BM106" s="142" t="s">
        <v>241</v>
      </c>
    </row>
    <row r="107" spans="2:65" s="1" customFormat="1" ht="16.5" customHeight="1">
      <c r="B107" s="33"/>
      <c r="C107" s="131" t="s">
        <v>8</v>
      </c>
      <c r="D107" s="131" t="s">
        <v>174</v>
      </c>
      <c r="E107" s="132" t="s">
        <v>3569</v>
      </c>
      <c r="F107" s="133" t="s">
        <v>3570</v>
      </c>
      <c r="G107" s="134" t="s">
        <v>2962</v>
      </c>
      <c r="H107" s="135">
        <v>1</v>
      </c>
      <c r="I107" s="136"/>
      <c r="J107" s="137">
        <f>ROUND(I107*H107,2)</f>
        <v>0</v>
      </c>
      <c r="K107" s="133" t="s">
        <v>19</v>
      </c>
      <c r="L107" s="33"/>
      <c r="M107" s="138" t="s">
        <v>19</v>
      </c>
      <c r="N107" s="139" t="s">
        <v>46</v>
      </c>
      <c r="P107" s="140">
        <f>O107*H107</f>
        <v>0</v>
      </c>
      <c r="Q107" s="140">
        <v>0</v>
      </c>
      <c r="R107" s="140">
        <f>Q107*H107</f>
        <v>0</v>
      </c>
      <c r="S107" s="140">
        <v>0</v>
      </c>
      <c r="T107" s="140">
        <f>S107*H107</f>
        <v>0</v>
      </c>
      <c r="U107" s="141" t="s">
        <v>19</v>
      </c>
      <c r="AR107" s="142" t="s">
        <v>179</v>
      </c>
      <c r="AT107" s="142" t="s">
        <v>174</v>
      </c>
      <c r="AU107" s="142" t="s">
        <v>82</v>
      </c>
      <c r="AY107" s="18" t="s">
        <v>172</v>
      </c>
      <c r="BE107" s="143">
        <f>IF(N107="základní",J107,0)</f>
        <v>0</v>
      </c>
      <c r="BF107" s="143">
        <f>IF(N107="snížená",J107,0)</f>
        <v>0</v>
      </c>
      <c r="BG107" s="143">
        <f>IF(N107="zákl. přenesená",J107,0)</f>
        <v>0</v>
      </c>
      <c r="BH107" s="143">
        <f>IF(N107="sníž. přenesená",J107,0)</f>
        <v>0</v>
      </c>
      <c r="BI107" s="143">
        <f>IF(N107="nulová",J107,0)</f>
        <v>0</v>
      </c>
      <c r="BJ107" s="18" t="s">
        <v>82</v>
      </c>
      <c r="BK107" s="143">
        <f>ROUND(I107*H107,2)</f>
        <v>0</v>
      </c>
      <c r="BL107" s="18" t="s">
        <v>179</v>
      </c>
      <c r="BM107" s="142" t="s">
        <v>263</v>
      </c>
    </row>
    <row r="108" spans="2:65" s="1" customFormat="1" ht="24.2" customHeight="1">
      <c r="B108" s="33"/>
      <c r="C108" s="131" t="s">
        <v>269</v>
      </c>
      <c r="D108" s="131" t="s">
        <v>174</v>
      </c>
      <c r="E108" s="132" t="s">
        <v>3571</v>
      </c>
      <c r="F108" s="133" t="s">
        <v>3572</v>
      </c>
      <c r="G108" s="134" t="s">
        <v>2962</v>
      </c>
      <c r="H108" s="135">
        <v>4</v>
      </c>
      <c r="I108" s="136"/>
      <c r="J108" s="137">
        <f>ROUND(I108*H108,2)</f>
        <v>0</v>
      </c>
      <c r="K108" s="133" t="s">
        <v>19</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82</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272</v>
      </c>
    </row>
    <row r="109" spans="2:65" s="1" customFormat="1" ht="37.9" customHeight="1">
      <c r="B109" s="33"/>
      <c r="C109" s="131" t="s">
        <v>215</v>
      </c>
      <c r="D109" s="131" t="s">
        <v>174</v>
      </c>
      <c r="E109" s="132" t="s">
        <v>3573</v>
      </c>
      <c r="F109" s="133" t="s">
        <v>3574</v>
      </c>
      <c r="G109" s="134" t="s">
        <v>2962</v>
      </c>
      <c r="H109" s="135">
        <v>4</v>
      </c>
      <c r="I109" s="136"/>
      <c r="J109" s="137">
        <f>ROUND(I109*H109,2)</f>
        <v>0</v>
      </c>
      <c r="K109" s="133" t="s">
        <v>19</v>
      </c>
      <c r="L109" s="33"/>
      <c r="M109" s="138" t="s">
        <v>19</v>
      </c>
      <c r="N109" s="139" t="s">
        <v>46</v>
      </c>
      <c r="P109" s="140">
        <f>O109*H109</f>
        <v>0</v>
      </c>
      <c r="Q109" s="140">
        <v>0</v>
      </c>
      <c r="R109" s="140">
        <f>Q109*H109</f>
        <v>0</v>
      </c>
      <c r="S109" s="140">
        <v>0</v>
      </c>
      <c r="T109" s="140">
        <f>S109*H109</f>
        <v>0</v>
      </c>
      <c r="U109" s="141" t="s">
        <v>19</v>
      </c>
      <c r="AR109" s="142" t="s">
        <v>179</v>
      </c>
      <c r="AT109" s="142" t="s">
        <v>174</v>
      </c>
      <c r="AU109" s="142" t="s">
        <v>82</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284</v>
      </c>
    </row>
    <row r="110" spans="2:65" s="1" customFormat="1" ht="16.5" customHeight="1">
      <c r="B110" s="33"/>
      <c r="C110" s="131" t="s">
        <v>300</v>
      </c>
      <c r="D110" s="131" t="s">
        <v>174</v>
      </c>
      <c r="E110" s="132" t="s">
        <v>3575</v>
      </c>
      <c r="F110" s="133" t="s">
        <v>3244</v>
      </c>
      <c r="G110" s="134" t="s">
        <v>2962</v>
      </c>
      <c r="H110" s="135">
        <v>4</v>
      </c>
      <c r="I110" s="136"/>
      <c r="J110" s="137">
        <f>ROUND(I110*H110,2)</f>
        <v>0</v>
      </c>
      <c r="K110" s="133" t="s">
        <v>19</v>
      </c>
      <c r="L110" s="33"/>
      <c r="M110" s="138" t="s">
        <v>19</v>
      </c>
      <c r="N110" s="139" t="s">
        <v>46</v>
      </c>
      <c r="P110" s="140">
        <f>O110*H110</f>
        <v>0</v>
      </c>
      <c r="Q110" s="140">
        <v>0</v>
      </c>
      <c r="R110" s="140">
        <f>Q110*H110</f>
        <v>0</v>
      </c>
      <c r="S110" s="140">
        <v>0</v>
      </c>
      <c r="T110" s="140">
        <f>S110*H110</f>
        <v>0</v>
      </c>
      <c r="U110" s="141" t="s">
        <v>19</v>
      </c>
      <c r="AR110" s="142" t="s">
        <v>179</v>
      </c>
      <c r="AT110" s="142" t="s">
        <v>174</v>
      </c>
      <c r="AU110" s="142" t="s">
        <v>82</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303</v>
      </c>
    </row>
    <row r="111" spans="2:65" s="1" customFormat="1" ht="37.9" customHeight="1">
      <c r="B111" s="33"/>
      <c r="C111" s="131" t="s">
        <v>220</v>
      </c>
      <c r="D111" s="131" t="s">
        <v>174</v>
      </c>
      <c r="E111" s="132" t="s">
        <v>3576</v>
      </c>
      <c r="F111" s="133" t="s">
        <v>3577</v>
      </c>
      <c r="G111" s="134" t="s">
        <v>2962</v>
      </c>
      <c r="H111" s="135">
        <v>1</v>
      </c>
      <c r="I111" s="136"/>
      <c r="J111" s="137">
        <f>ROUND(I111*H111,2)</f>
        <v>0</v>
      </c>
      <c r="K111" s="133" t="s">
        <v>19</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82</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313</v>
      </c>
    </row>
    <row r="112" spans="2:65" s="1" customFormat="1" ht="16.5" customHeight="1">
      <c r="B112" s="33"/>
      <c r="C112" s="131" t="s">
        <v>318</v>
      </c>
      <c r="D112" s="131" t="s">
        <v>174</v>
      </c>
      <c r="E112" s="132" t="s">
        <v>3578</v>
      </c>
      <c r="F112" s="133" t="s">
        <v>3244</v>
      </c>
      <c r="G112" s="134" t="s">
        <v>2962</v>
      </c>
      <c r="H112" s="135">
        <v>1</v>
      </c>
      <c r="I112" s="136"/>
      <c r="J112" s="137">
        <f>ROUND(I112*H112,2)</f>
        <v>0</v>
      </c>
      <c r="K112" s="133" t="s">
        <v>19</v>
      </c>
      <c r="L112" s="33"/>
      <c r="M112" s="138" t="s">
        <v>19</v>
      </c>
      <c r="N112" s="139" t="s">
        <v>46</v>
      </c>
      <c r="P112" s="140">
        <f>O112*H112</f>
        <v>0</v>
      </c>
      <c r="Q112" s="140">
        <v>0</v>
      </c>
      <c r="R112" s="140">
        <f>Q112*H112</f>
        <v>0</v>
      </c>
      <c r="S112" s="140">
        <v>0</v>
      </c>
      <c r="T112" s="140">
        <f>S112*H112</f>
        <v>0</v>
      </c>
      <c r="U112" s="141" t="s">
        <v>19</v>
      </c>
      <c r="AR112" s="142" t="s">
        <v>179</v>
      </c>
      <c r="AT112" s="142" t="s">
        <v>174</v>
      </c>
      <c r="AU112" s="142" t="s">
        <v>82</v>
      </c>
      <c r="AY112" s="18" t="s">
        <v>172</v>
      </c>
      <c r="BE112" s="143">
        <f>IF(N112="základní",J112,0)</f>
        <v>0</v>
      </c>
      <c r="BF112" s="143">
        <f>IF(N112="snížená",J112,0)</f>
        <v>0</v>
      </c>
      <c r="BG112" s="143">
        <f>IF(N112="zákl. přenesená",J112,0)</f>
        <v>0</v>
      </c>
      <c r="BH112" s="143">
        <f>IF(N112="sníž. přenesená",J112,0)</f>
        <v>0</v>
      </c>
      <c r="BI112" s="143">
        <f>IF(N112="nulová",J112,0)</f>
        <v>0</v>
      </c>
      <c r="BJ112" s="18" t="s">
        <v>82</v>
      </c>
      <c r="BK112" s="143">
        <f>ROUND(I112*H112,2)</f>
        <v>0</v>
      </c>
      <c r="BL112" s="18" t="s">
        <v>179</v>
      </c>
      <c r="BM112" s="142" t="s">
        <v>321</v>
      </c>
    </row>
    <row r="113" spans="2:65" s="1" customFormat="1" ht="16.5" customHeight="1">
      <c r="B113" s="33"/>
      <c r="C113" s="131" t="s">
        <v>226</v>
      </c>
      <c r="D113" s="131" t="s">
        <v>174</v>
      </c>
      <c r="E113" s="132" t="s">
        <v>3579</v>
      </c>
      <c r="F113" s="133" t="s">
        <v>3580</v>
      </c>
      <c r="G113" s="134" t="s">
        <v>2959</v>
      </c>
      <c r="H113" s="135">
        <v>5</v>
      </c>
      <c r="I113" s="136"/>
      <c r="J113" s="137">
        <f>ROUND(I113*H113,2)</f>
        <v>0</v>
      </c>
      <c r="K113" s="133" t="s">
        <v>19</v>
      </c>
      <c r="L113" s="33"/>
      <c r="M113" s="138" t="s">
        <v>19</v>
      </c>
      <c r="N113" s="139" t="s">
        <v>46</v>
      </c>
      <c r="P113" s="140">
        <f>O113*H113</f>
        <v>0</v>
      </c>
      <c r="Q113" s="140">
        <v>0</v>
      </c>
      <c r="R113" s="140">
        <f>Q113*H113</f>
        <v>0</v>
      </c>
      <c r="S113" s="140">
        <v>0</v>
      </c>
      <c r="T113" s="140">
        <f>S113*H113</f>
        <v>0</v>
      </c>
      <c r="U113" s="141" t="s">
        <v>19</v>
      </c>
      <c r="AR113" s="142" t="s">
        <v>179</v>
      </c>
      <c r="AT113" s="142" t="s">
        <v>174</v>
      </c>
      <c r="AU113" s="142" t="s">
        <v>82</v>
      </c>
      <c r="AY113" s="18" t="s">
        <v>172</v>
      </c>
      <c r="BE113" s="143">
        <f>IF(N113="základní",J113,0)</f>
        <v>0</v>
      </c>
      <c r="BF113" s="143">
        <f>IF(N113="snížená",J113,0)</f>
        <v>0</v>
      </c>
      <c r="BG113" s="143">
        <f>IF(N113="zákl. přenesená",J113,0)</f>
        <v>0</v>
      </c>
      <c r="BH113" s="143">
        <f>IF(N113="sníž. přenesená",J113,0)</f>
        <v>0</v>
      </c>
      <c r="BI113" s="143">
        <f>IF(N113="nulová",J113,0)</f>
        <v>0</v>
      </c>
      <c r="BJ113" s="18" t="s">
        <v>82</v>
      </c>
      <c r="BK113" s="143">
        <f>ROUND(I113*H113,2)</f>
        <v>0</v>
      </c>
      <c r="BL113" s="18" t="s">
        <v>179</v>
      </c>
      <c r="BM113" s="142" t="s">
        <v>327</v>
      </c>
    </row>
    <row r="114" spans="2:65" s="1" customFormat="1" ht="21.75" customHeight="1">
      <c r="B114" s="33"/>
      <c r="C114" s="131" t="s">
        <v>334</v>
      </c>
      <c r="D114" s="131" t="s">
        <v>174</v>
      </c>
      <c r="E114" s="132" t="s">
        <v>3581</v>
      </c>
      <c r="F114" s="133" t="s">
        <v>3582</v>
      </c>
      <c r="G114" s="134" t="s">
        <v>2962</v>
      </c>
      <c r="H114" s="135">
        <v>1</v>
      </c>
      <c r="I114" s="136"/>
      <c r="J114" s="137">
        <f>ROUND(I114*H114,2)</f>
        <v>0</v>
      </c>
      <c r="K114" s="133" t="s">
        <v>19</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82</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338</v>
      </c>
    </row>
    <row r="115" spans="2:65" s="1" customFormat="1" ht="21.75" customHeight="1">
      <c r="B115" s="33"/>
      <c r="C115" s="131" t="s">
        <v>232</v>
      </c>
      <c r="D115" s="131" t="s">
        <v>174</v>
      </c>
      <c r="E115" s="132" t="s">
        <v>3583</v>
      </c>
      <c r="F115" s="133" t="s">
        <v>3584</v>
      </c>
      <c r="G115" s="134" t="s">
        <v>2962</v>
      </c>
      <c r="H115" s="135">
        <v>1</v>
      </c>
      <c r="I115" s="136"/>
      <c r="J115" s="137">
        <f>ROUND(I115*H115,2)</f>
        <v>0</v>
      </c>
      <c r="K115" s="133" t="s">
        <v>19</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82</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343</v>
      </c>
    </row>
    <row r="116" spans="2:65" s="1" customFormat="1" ht="16.5" customHeight="1">
      <c r="B116" s="33"/>
      <c r="C116" s="131" t="s">
        <v>7</v>
      </c>
      <c r="D116" s="131" t="s">
        <v>174</v>
      </c>
      <c r="E116" s="132" t="s">
        <v>3585</v>
      </c>
      <c r="F116" s="133" t="s">
        <v>3586</v>
      </c>
      <c r="G116" s="134" t="s">
        <v>2962</v>
      </c>
      <c r="H116" s="135">
        <v>1</v>
      </c>
      <c r="I116" s="136"/>
      <c r="J116" s="137">
        <f>ROUND(I116*H116,2)</f>
        <v>0</v>
      </c>
      <c r="K116" s="133" t="s">
        <v>19</v>
      </c>
      <c r="L116" s="33"/>
      <c r="M116" s="138" t="s">
        <v>19</v>
      </c>
      <c r="N116" s="139" t="s">
        <v>46</v>
      </c>
      <c r="P116" s="140">
        <f>O116*H116</f>
        <v>0</v>
      </c>
      <c r="Q116" s="140">
        <v>0</v>
      </c>
      <c r="R116" s="140">
        <f>Q116*H116</f>
        <v>0</v>
      </c>
      <c r="S116" s="140">
        <v>0</v>
      </c>
      <c r="T116" s="140">
        <f>S116*H116</f>
        <v>0</v>
      </c>
      <c r="U116" s="141" t="s">
        <v>19</v>
      </c>
      <c r="AR116" s="142" t="s">
        <v>179</v>
      </c>
      <c r="AT116" s="142" t="s">
        <v>174</v>
      </c>
      <c r="AU116" s="142" t="s">
        <v>82</v>
      </c>
      <c r="AY116" s="18" t="s">
        <v>172</v>
      </c>
      <c r="BE116" s="143">
        <f>IF(N116="základní",J116,0)</f>
        <v>0</v>
      </c>
      <c r="BF116" s="143">
        <f>IF(N116="snížená",J116,0)</f>
        <v>0</v>
      </c>
      <c r="BG116" s="143">
        <f>IF(N116="zákl. přenesená",J116,0)</f>
        <v>0</v>
      </c>
      <c r="BH116" s="143">
        <f>IF(N116="sníž. přenesená",J116,0)</f>
        <v>0</v>
      </c>
      <c r="BI116" s="143">
        <f>IF(N116="nulová",J116,0)</f>
        <v>0</v>
      </c>
      <c r="BJ116" s="18" t="s">
        <v>82</v>
      </c>
      <c r="BK116" s="143">
        <f>ROUND(I116*H116,2)</f>
        <v>0</v>
      </c>
      <c r="BL116" s="18" t="s">
        <v>179</v>
      </c>
      <c r="BM116" s="142" t="s">
        <v>350</v>
      </c>
    </row>
    <row r="117" spans="2:65" s="1" customFormat="1" ht="21.75" customHeight="1">
      <c r="B117" s="33"/>
      <c r="C117" s="131" t="s">
        <v>241</v>
      </c>
      <c r="D117" s="131" t="s">
        <v>174</v>
      </c>
      <c r="E117" s="132" t="s">
        <v>3587</v>
      </c>
      <c r="F117" s="133" t="s">
        <v>3588</v>
      </c>
      <c r="G117" s="134" t="s">
        <v>2962</v>
      </c>
      <c r="H117" s="135">
        <v>1</v>
      </c>
      <c r="I117" s="136"/>
      <c r="J117" s="137">
        <f>ROUND(I117*H117,2)</f>
        <v>0</v>
      </c>
      <c r="K117" s="133" t="s">
        <v>19</v>
      </c>
      <c r="L117" s="33"/>
      <c r="M117" s="138" t="s">
        <v>19</v>
      </c>
      <c r="N117" s="139" t="s">
        <v>46</v>
      </c>
      <c r="P117" s="140">
        <f>O117*H117</f>
        <v>0</v>
      </c>
      <c r="Q117" s="140">
        <v>0</v>
      </c>
      <c r="R117" s="140">
        <f>Q117*H117</f>
        <v>0</v>
      </c>
      <c r="S117" s="140">
        <v>0</v>
      </c>
      <c r="T117" s="140">
        <f>S117*H117</f>
        <v>0</v>
      </c>
      <c r="U117" s="141" t="s">
        <v>19</v>
      </c>
      <c r="AR117" s="142" t="s">
        <v>179</v>
      </c>
      <c r="AT117" s="142" t="s">
        <v>174</v>
      </c>
      <c r="AU117" s="142" t="s">
        <v>82</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179</v>
      </c>
      <c r="BM117" s="142" t="s">
        <v>358</v>
      </c>
    </row>
    <row r="118" spans="2:65" s="1" customFormat="1" ht="16.5" customHeight="1">
      <c r="B118" s="33"/>
      <c r="C118" s="131" t="s">
        <v>363</v>
      </c>
      <c r="D118" s="131" t="s">
        <v>174</v>
      </c>
      <c r="E118" s="132" t="s">
        <v>3589</v>
      </c>
      <c r="F118" s="133" t="s">
        <v>3590</v>
      </c>
      <c r="G118" s="134" t="s">
        <v>2962</v>
      </c>
      <c r="H118" s="135">
        <v>1</v>
      </c>
      <c r="I118" s="136"/>
      <c r="J118" s="137">
        <f>ROUND(I118*H118,2)</f>
        <v>0</v>
      </c>
      <c r="K118" s="133" t="s">
        <v>19</v>
      </c>
      <c r="L118" s="33"/>
      <c r="M118" s="138" t="s">
        <v>19</v>
      </c>
      <c r="N118" s="139" t="s">
        <v>46</v>
      </c>
      <c r="P118" s="140">
        <f>O118*H118</f>
        <v>0</v>
      </c>
      <c r="Q118" s="140">
        <v>0</v>
      </c>
      <c r="R118" s="140">
        <f>Q118*H118</f>
        <v>0</v>
      </c>
      <c r="S118" s="140">
        <v>0</v>
      </c>
      <c r="T118" s="140">
        <f>S118*H118</f>
        <v>0</v>
      </c>
      <c r="U118" s="141" t="s">
        <v>19</v>
      </c>
      <c r="AR118" s="142" t="s">
        <v>179</v>
      </c>
      <c r="AT118" s="142" t="s">
        <v>174</v>
      </c>
      <c r="AU118" s="142" t="s">
        <v>82</v>
      </c>
      <c r="AY118" s="18" t="s">
        <v>172</v>
      </c>
      <c r="BE118" s="143">
        <f>IF(N118="základní",J118,0)</f>
        <v>0</v>
      </c>
      <c r="BF118" s="143">
        <f>IF(N118="snížená",J118,0)</f>
        <v>0</v>
      </c>
      <c r="BG118" s="143">
        <f>IF(N118="zákl. přenesená",J118,0)</f>
        <v>0</v>
      </c>
      <c r="BH118" s="143">
        <f>IF(N118="sníž. přenesená",J118,0)</f>
        <v>0</v>
      </c>
      <c r="BI118" s="143">
        <f>IF(N118="nulová",J118,0)</f>
        <v>0</v>
      </c>
      <c r="BJ118" s="18" t="s">
        <v>82</v>
      </c>
      <c r="BK118" s="143">
        <f>ROUND(I118*H118,2)</f>
        <v>0</v>
      </c>
      <c r="BL118" s="18" t="s">
        <v>179</v>
      </c>
      <c r="BM118" s="142" t="s">
        <v>366</v>
      </c>
    </row>
    <row r="119" spans="2:65" s="1" customFormat="1" ht="16.5" customHeight="1">
      <c r="B119" s="33"/>
      <c r="C119" s="131" t="s">
        <v>263</v>
      </c>
      <c r="D119" s="131" t="s">
        <v>174</v>
      </c>
      <c r="E119" s="132" t="s">
        <v>3591</v>
      </c>
      <c r="F119" s="133" t="s">
        <v>3592</v>
      </c>
      <c r="G119" s="134" t="s">
        <v>2962</v>
      </c>
      <c r="H119" s="135">
        <v>1</v>
      </c>
      <c r="I119" s="136"/>
      <c r="J119" s="137">
        <f>ROUND(I119*H119,2)</f>
        <v>0</v>
      </c>
      <c r="K119" s="133" t="s">
        <v>19</v>
      </c>
      <c r="L119" s="33"/>
      <c r="M119" s="138" t="s">
        <v>19</v>
      </c>
      <c r="N119" s="139" t="s">
        <v>46</v>
      </c>
      <c r="P119" s="140">
        <f>O119*H119</f>
        <v>0</v>
      </c>
      <c r="Q119" s="140">
        <v>0</v>
      </c>
      <c r="R119" s="140">
        <f>Q119*H119</f>
        <v>0</v>
      </c>
      <c r="S119" s="140">
        <v>0</v>
      </c>
      <c r="T119" s="140">
        <f>S119*H119</f>
        <v>0</v>
      </c>
      <c r="U119" s="141" t="s">
        <v>19</v>
      </c>
      <c r="AR119" s="142" t="s">
        <v>179</v>
      </c>
      <c r="AT119" s="142" t="s">
        <v>174</v>
      </c>
      <c r="AU119" s="142" t="s">
        <v>82</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371</v>
      </c>
    </row>
    <row r="120" spans="2:65" s="1" customFormat="1" ht="21.75" customHeight="1">
      <c r="B120" s="33"/>
      <c r="C120" s="131" t="s">
        <v>388</v>
      </c>
      <c r="D120" s="131" t="s">
        <v>174</v>
      </c>
      <c r="E120" s="132" t="s">
        <v>3593</v>
      </c>
      <c r="F120" s="133" t="s">
        <v>3330</v>
      </c>
      <c r="G120" s="134" t="s">
        <v>177</v>
      </c>
      <c r="H120" s="135">
        <v>175</v>
      </c>
      <c r="I120" s="136"/>
      <c r="J120" s="137">
        <f>ROUND(I120*H120,2)</f>
        <v>0</v>
      </c>
      <c r="K120" s="133" t="s">
        <v>19</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82</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391</v>
      </c>
    </row>
    <row r="121" spans="2:65" s="1" customFormat="1" ht="21.75" customHeight="1">
      <c r="B121" s="33"/>
      <c r="C121" s="131" t="s">
        <v>272</v>
      </c>
      <c r="D121" s="131" t="s">
        <v>174</v>
      </c>
      <c r="E121" s="132" t="s">
        <v>3594</v>
      </c>
      <c r="F121" s="133" t="s">
        <v>3509</v>
      </c>
      <c r="G121" s="134" t="s">
        <v>177</v>
      </c>
      <c r="H121" s="135">
        <v>8</v>
      </c>
      <c r="I121" s="136"/>
      <c r="J121" s="137">
        <f>ROUND(I121*H121,2)</f>
        <v>0</v>
      </c>
      <c r="K121" s="133" t="s">
        <v>19</v>
      </c>
      <c r="L121" s="33"/>
      <c r="M121" s="138" t="s">
        <v>19</v>
      </c>
      <c r="N121" s="139" t="s">
        <v>46</v>
      </c>
      <c r="P121" s="140">
        <f>O121*H121</f>
        <v>0</v>
      </c>
      <c r="Q121" s="140">
        <v>0</v>
      </c>
      <c r="R121" s="140">
        <f>Q121*H121</f>
        <v>0</v>
      </c>
      <c r="S121" s="140">
        <v>0</v>
      </c>
      <c r="T121" s="140">
        <f>S121*H121</f>
        <v>0</v>
      </c>
      <c r="U121" s="141" t="s">
        <v>19</v>
      </c>
      <c r="AR121" s="142" t="s">
        <v>179</v>
      </c>
      <c r="AT121" s="142" t="s">
        <v>174</v>
      </c>
      <c r="AU121" s="142" t="s">
        <v>82</v>
      </c>
      <c r="AY121" s="18" t="s">
        <v>172</v>
      </c>
      <c r="BE121" s="143">
        <f>IF(N121="základní",J121,0)</f>
        <v>0</v>
      </c>
      <c r="BF121" s="143">
        <f>IF(N121="snížená",J121,0)</f>
        <v>0</v>
      </c>
      <c r="BG121" s="143">
        <f>IF(N121="zákl. přenesená",J121,0)</f>
        <v>0</v>
      </c>
      <c r="BH121" s="143">
        <f>IF(N121="sníž. přenesená",J121,0)</f>
        <v>0</v>
      </c>
      <c r="BI121" s="143">
        <f>IF(N121="nulová",J121,0)</f>
        <v>0</v>
      </c>
      <c r="BJ121" s="18" t="s">
        <v>82</v>
      </c>
      <c r="BK121" s="143">
        <f>ROUND(I121*H121,2)</f>
        <v>0</v>
      </c>
      <c r="BL121" s="18" t="s">
        <v>179</v>
      </c>
      <c r="BM121" s="142" t="s">
        <v>403</v>
      </c>
    </row>
    <row r="122" spans="2:65" s="1" customFormat="1" ht="24.2" customHeight="1">
      <c r="B122" s="33"/>
      <c r="C122" s="131" t="s">
        <v>410</v>
      </c>
      <c r="D122" s="131" t="s">
        <v>174</v>
      </c>
      <c r="E122" s="132" t="s">
        <v>3371</v>
      </c>
      <c r="F122" s="133" t="s">
        <v>3372</v>
      </c>
      <c r="G122" s="134" t="s">
        <v>753</v>
      </c>
      <c r="H122" s="135">
        <v>15</v>
      </c>
      <c r="I122" s="136"/>
      <c r="J122" s="137">
        <f>ROUND(I122*H122,2)</f>
        <v>0</v>
      </c>
      <c r="K122" s="133" t="s">
        <v>19</v>
      </c>
      <c r="L122" s="33"/>
      <c r="M122" s="138" t="s">
        <v>19</v>
      </c>
      <c r="N122" s="139" t="s">
        <v>46</v>
      </c>
      <c r="P122" s="140">
        <f>O122*H122</f>
        <v>0</v>
      </c>
      <c r="Q122" s="140">
        <v>0</v>
      </c>
      <c r="R122" s="140">
        <f>Q122*H122</f>
        <v>0</v>
      </c>
      <c r="S122" s="140">
        <v>0</v>
      </c>
      <c r="T122" s="140">
        <f>S122*H122</f>
        <v>0</v>
      </c>
      <c r="U122" s="141" t="s">
        <v>19</v>
      </c>
      <c r="AR122" s="142" t="s">
        <v>179</v>
      </c>
      <c r="AT122" s="142" t="s">
        <v>174</v>
      </c>
      <c r="AU122" s="142" t="s">
        <v>82</v>
      </c>
      <c r="AY122" s="18" t="s">
        <v>172</v>
      </c>
      <c r="BE122" s="143">
        <f>IF(N122="základní",J122,0)</f>
        <v>0</v>
      </c>
      <c r="BF122" s="143">
        <f>IF(N122="snížená",J122,0)</f>
        <v>0</v>
      </c>
      <c r="BG122" s="143">
        <f>IF(N122="zákl. přenesená",J122,0)</f>
        <v>0</v>
      </c>
      <c r="BH122" s="143">
        <f>IF(N122="sníž. přenesená",J122,0)</f>
        <v>0</v>
      </c>
      <c r="BI122" s="143">
        <f>IF(N122="nulová",J122,0)</f>
        <v>0</v>
      </c>
      <c r="BJ122" s="18" t="s">
        <v>82</v>
      </c>
      <c r="BK122" s="143">
        <f>ROUND(I122*H122,2)</f>
        <v>0</v>
      </c>
      <c r="BL122" s="18" t="s">
        <v>179</v>
      </c>
      <c r="BM122" s="142" t="s">
        <v>413</v>
      </c>
    </row>
    <row r="123" spans="2:65" s="1" customFormat="1" ht="16.5" customHeight="1">
      <c r="B123" s="33"/>
      <c r="C123" s="131" t="s">
        <v>284</v>
      </c>
      <c r="D123" s="131" t="s">
        <v>174</v>
      </c>
      <c r="E123" s="132" t="s">
        <v>3595</v>
      </c>
      <c r="F123" s="133" t="s">
        <v>3374</v>
      </c>
      <c r="G123" s="134" t="s">
        <v>753</v>
      </c>
      <c r="H123" s="135">
        <v>12</v>
      </c>
      <c r="I123" s="136"/>
      <c r="J123" s="137">
        <f>ROUND(I123*H123,2)</f>
        <v>0</v>
      </c>
      <c r="K123" s="133" t="s">
        <v>19</v>
      </c>
      <c r="L123" s="33"/>
      <c r="M123" s="138" t="s">
        <v>19</v>
      </c>
      <c r="N123" s="139" t="s">
        <v>46</v>
      </c>
      <c r="P123" s="140">
        <f>O123*H123</f>
        <v>0</v>
      </c>
      <c r="Q123" s="140">
        <v>0</v>
      </c>
      <c r="R123" s="140">
        <f>Q123*H123</f>
        <v>0</v>
      </c>
      <c r="S123" s="140">
        <v>0</v>
      </c>
      <c r="T123" s="140">
        <f>S123*H123</f>
        <v>0</v>
      </c>
      <c r="U123" s="141" t="s">
        <v>19</v>
      </c>
      <c r="AR123" s="142" t="s">
        <v>179</v>
      </c>
      <c r="AT123" s="142" t="s">
        <v>174</v>
      </c>
      <c r="AU123" s="142" t="s">
        <v>82</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419</v>
      </c>
    </row>
    <row r="124" spans="2:65" s="1" customFormat="1">
      <c r="B124" s="33"/>
      <c r="D124" s="149" t="s">
        <v>943</v>
      </c>
      <c r="F124" s="189" t="s">
        <v>3375</v>
      </c>
      <c r="I124" s="146"/>
      <c r="L124" s="33"/>
      <c r="M124" s="147"/>
      <c r="U124" s="54"/>
      <c r="AT124" s="18" t="s">
        <v>943</v>
      </c>
      <c r="AU124" s="18" t="s">
        <v>82</v>
      </c>
    </row>
    <row r="125" spans="2:65" s="1" customFormat="1" ht="16.5" customHeight="1">
      <c r="B125" s="33"/>
      <c r="C125" s="131" t="s">
        <v>423</v>
      </c>
      <c r="D125" s="131" t="s">
        <v>174</v>
      </c>
      <c r="E125" s="132" t="s">
        <v>3376</v>
      </c>
      <c r="F125" s="133" t="s">
        <v>3377</v>
      </c>
      <c r="G125" s="134" t="s">
        <v>753</v>
      </c>
      <c r="H125" s="135">
        <v>1</v>
      </c>
      <c r="I125" s="136"/>
      <c r="J125" s="137">
        <f>ROUND(I125*H125,2)</f>
        <v>0</v>
      </c>
      <c r="K125" s="133" t="s">
        <v>19</v>
      </c>
      <c r="L125" s="33"/>
      <c r="M125" s="138" t="s">
        <v>19</v>
      </c>
      <c r="N125" s="139" t="s">
        <v>46</v>
      </c>
      <c r="P125" s="140">
        <f>O125*H125</f>
        <v>0</v>
      </c>
      <c r="Q125" s="140">
        <v>0</v>
      </c>
      <c r="R125" s="140">
        <f>Q125*H125</f>
        <v>0</v>
      </c>
      <c r="S125" s="140">
        <v>0</v>
      </c>
      <c r="T125" s="140">
        <f>S125*H125</f>
        <v>0</v>
      </c>
      <c r="U125" s="141" t="s">
        <v>19</v>
      </c>
      <c r="AR125" s="142" t="s">
        <v>179</v>
      </c>
      <c r="AT125" s="142" t="s">
        <v>174</v>
      </c>
      <c r="AU125" s="142" t="s">
        <v>82</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426</v>
      </c>
    </row>
    <row r="126" spans="2:65" s="1" customFormat="1" ht="16.5" customHeight="1">
      <c r="B126" s="33"/>
      <c r="C126" s="131" t="s">
        <v>303</v>
      </c>
      <c r="D126" s="131" t="s">
        <v>174</v>
      </c>
      <c r="E126" s="132" t="s">
        <v>3378</v>
      </c>
      <c r="F126" s="133" t="s">
        <v>3379</v>
      </c>
      <c r="G126" s="134" t="s">
        <v>177</v>
      </c>
      <c r="H126" s="135">
        <v>1</v>
      </c>
      <c r="I126" s="136"/>
      <c r="J126" s="137">
        <f>ROUND(I126*H126,2)</f>
        <v>0</v>
      </c>
      <c r="K126" s="133" t="s">
        <v>19</v>
      </c>
      <c r="L126" s="33"/>
      <c r="M126" s="138" t="s">
        <v>19</v>
      </c>
      <c r="N126" s="139" t="s">
        <v>46</v>
      </c>
      <c r="P126" s="140">
        <f>O126*H126</f>
        <v>0</v>
      </c>
      <c r="Q126" s="140">
        <v>0</v>
      </c>
      <c r="R126" s="140">
        <f>Q126*H126</f>
        <v>0</v>
      </c>
      <c r="S126" s="140">
        <v>0</v>
      </c>
      <c r="T126" s="140">
        <f>S126*H126</f>
        <v>0</v>
      </c>
      <c r="U126" s="141" t="s">
        <v>19</v>
      </c>
      <c r="AR126" s="142" t="s">
        <v>179</v>
      </c>
      <c r="AT126" s="142" t="s">
        <v>174</v>
      </c>
      <c r="AU126" s="142" t="s">
        <v>82</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436</v>
      </c>
    </row>
    <row r="127" spans="2:65" s="1" customFormat="1" ht="16.5" customHeight="1">
      <c r="B127" s="33"/>
      <c r="C127" s="131" t="s">
        <v>441</v>
      </c>
      <c r="D127" s="131" t="s">
        <v>174</v>
      </c>
      <c r="E127" s="132" t="s">
        <v>3383</v>
      </c>
      <c r="F127" s="133" t="s">
        <v>3529</v>
      </c>
      <c r="G127" s="134" t="s">
        <v>796</v>
      </c>
      <c r="H127" s="135">
        <v>30</v>
      </c>
      <c r="I127" s="136"/>
      <c r="J127" s="137">
        <f>ROUND(I127*H127,2)</f>
        <v>0</v>
      </c>
      <c r="K127" s="133" t="s">
        <v>19</v>
      </c>
      <c r="L127" s="33"/>
      <c r="M127" s="138" t="s">
        <v>19</v>
      </c>
      <c r="N127" s="139" t="s">
        <v>46</v>
      </c>
      <c r="P127" s="140">
        <f>O127*H127</f>
        <v>0</v>
      </c>
      <c r="Q127" s="140">
        <v>0</v>
      </c>
      <c r="R127" s="140">
        <f>Q127*H127</f>
        <v>0</v>
      </c>
      <c r="S127" s="140">
        <v>0</v>
      </c>
      <c r="T127" s="140">
        <f>S127*H127</f>
        <v>0</v>
      </c>
      <c r="U127" s="141" t="s">
        <v>19</v>
      </c>
      <c r="AR127" s="142" t="s">
        <v>179</v>
      </c>
      <c r="AT127" s="142" t="s">
        <v>174</v>
      </c>
      <c r="AU127" s="142" t="s">
        <v>82</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444</v>
      </c>
    </row>
    <row r="128" spans="2:65" s="1" customFormat="1" ht="16.5" customHeight="1">
      <c r="B128" s="33"/>
      <c r="C128" s="131" t="s">
        <v>313</v>
      </c>
      <c r="D128" s="131" t="s">
        <v>174</v>
      </c>
      <c r="E128" s="132" t="s">
        <v>3384</v>
      </c>
      <c r="F128" s="133" t="s">
        <v>3452</v>
      </c>
      <c r="G128" s="134" t="s">
        <v>3382</v>
      </c>
      <c r="H128" s="135">
        <v>30</v>
      </c>
      <c r="I128" s="136"/>
      <c r="J128" s="137">
        <f>ROUND(I128*H128,2)</f>
        <v>0</v>
      </c>
      <c r="K128" s="133" t="s">
        <v>19</v>
      </c>
      <c r="L128" s="33"/>
      <c r="M128" s="138" t="s">
        <v>19</v>
      </c>
      <c r="N128" s="139" t="s">
        <v>46</v>
      </c>
      <c r="P128" s="140">
        <f>O128*H128</f>
        <v>0</v>
      </c>
      <c r="Q128" s="140">
        <v>0</v>
      </c>
      <c r="R128" s="140">
        <f>Q128*H128</f>
        <v>0</v>
      </c>
      <c r="S128" s="140">
        <v>0</v>
      </c>
      <c r="T128" s="140">
        <f>S128*H128</f>
        <v>0</v>
      </c>
      <c r="U128" s="141" t="s">
        <v>19</v>
      </c>
      <c r="AR128" s="142" t="s">
        <v>179</v>
      </c>
      <c r="AT128" s="142" t="s">
        <v>174</v>
      </c>
      <c r="AU128" s="142" t="s">
        <v>82</v>
      </c>
      <c r="AY128" s="18" t="s">
        <v>172</v>
      </c>
      <c r="BE128" s="143">
        <f>IF(N128="základní",J128,0)</f>
        <v>0</v>
      </c>
      <c r="BF128" s="143">
        <f>IF(N128="snížená",J128,0)</f>
        <v>0</v>
      </c>
      <c r="BG128" s="143">
        <f>IF(N128="zákl. přenesená",J128,0)</f>
        <v>0</v>
      </c>
      <c r="BH128" s="143">
        <f>IF(N128="sníž. přenesená",J128,0)</f>
        <v>0</v>
      </c>
      <c r="BI128" s="143">
        <f>IF(N128="nulová",J128,0)</f>
        <v>0</v>
      </c>
      <c r="BJ128" s="18" t="s">
        <v>82</v>
      </c>
      <c r="BK128" s="143">
        <f>ROUND(I128*H128,2)</f>
        <v>0</v>
      </c>
      <c r="BL128" s="18" t="s">
        <v>179</v>
      </c>
      <c r="BM128" s="142" t="s">
        <v>449</v>
      </c>
    </row>
    <row r="129" spans="2:65" s="11" customFormat="1" ht="25.9" customHeight="1">
      <c r="B129" s="119"/>
      <c r="D129" s="120" t="s">
        <v>74</v>
      </c>
      <c r="E129" s="121" t="s">
        <v>3067</v>
      </c>
      <c r="F129" s="121" t="s">
        <v>3596</v>
      </c>
      <c r="I129" s="122"/>
      <c r="J129" s="123">
        <f>BK129</f>
        <v>0</v>
      </c>
      <c r="L129" s="119"/>
      <c r="M129" s="124"/>
      <c r="P129" s="125">
        <f>SUM(P130:P155)</f>
        <v>0</v>
      </c>
      <c r="R129" s="125">
        <f>SUM(R130:R155)</f>
        <v>0</v>
      </c>
      <c r="T129" s="125">
        <f>SUM(T130:T155)</f>
        <v>0</v>
      </c>
      <c r="U129" s="126"/>
      <c r="AR129" s="120" t="s">
        <v>82</v>
      </c>
      <c r="AT129" s="127" t="s">
        <v>74</v>
      </c>
      <c r="AU129" s="127" t="s">
        <v>75</v>
      </c>
      <c r="AY129" s="120" t="s">
        <v>172</v>
      </c>
      <c r="BK129" s="128">
        <f>SUM(BK130:BK155)</f>
        <v>0</v>
      </c>
    </row>
    <row r="130" spans="2:65" s="1" customFormat="1" ht="24.2" customHeight="1">
      <c r="B130" s="33"/>
      <c r="C130" s="131" t="s">
        <v>452</v>
      </c>
      <c r="D130" s="131" t="s">
        <v>174</v>
      </c>
      <c r="E130" s="132" t="s">
        <v>3597</v>
      </c>
      <c r="F130" s="133" t="s">
        <v>3598</v>
      </c>
      <c r="G130" s="134" t="s">
        <v>19</v>
      </c>
      <c r="H130" s="135">
        <v>1</v>
      </c>
      <c r="I130" s="136"/>
      <c r="J130" s="137">
        <f>ROUND(I130*H130,2)</f>
        <v>0</v>
      </c>
      <c r="K130" s="133" t="s">
        <v>19</v>
      </c>
      <c r="L130" s="33"/>
      <c r="M130" s="138" t="s">
        <v>19</v>
      </c>
      <c r="N130" s="139" t="s">
        <v>46</v>
      </c>
      <c r="P130" s="140">
        <f>O130*H130</f>
        <v>0</v>
      </c>
      <c r="Q130" s="140">
        <v>0</v>
      </c>
      <c r="R130" s="140">
        <f>Q130*H130</f>
        <v>0</v>
      </c>
      <c r="S130" s="140">
        <v>0</v>
      </c>
      <c r="T130" s="140">
        <f>S130*H130</f>
        <v>0</v>
      </c>
      <c r="U130" s="141" t="s">
        <v>19</v>
      </c>
      <c r="AR130" s="142" t="s">
        <v>179</v>
      </c>
      <c r="AT130" s="142" t="s">
        <v>174</v>
      </c>
      <c r="AU130" s="142" t="s">
        <v>82</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455</v>
      </c>
    </row>
    <row r="131" spans="2:65" s="1" customFormat="1">
      <c r="B131" s="33"/>
      <c r="D131" s="149" t="s">
        <v>943</v>
      </c>
      <c r="F131" s="189" t="s">
        <v>3599</v>
      </c>
      <c r="I131" s="146"/>
      <c r="L131" s="33"/>
      <c r="M131" s="147"/>
      <c r="U131" s="54"/>
      <c r="AT131" s="18" t="s">
        <v>943</v>
      </c>
      <c r="AU131" s="18" t="s">
        <v>82</v>
      </c>
    </row>
    <row r="132" spans="2:65" s="1" customFormat="1" ht="21.75" customHeight="1">
      <c r="B132" s="33"/>
      <c r="C132" s="131" t="s">
        <v>321</v>
      </c>
      <c r="D132" s="131" t="s">
        <v>174</v>
      </c>
      <c r="E132" s="132" t="s">
        <v>3600</v>
      </c>
      <c r="F132" s="133" t="s">
        <v>3553</v>
      </c>
      <c r="G132" s="134" t="s">
        <v>2962</v>
      </c>
      <c r="H132" s="135">
        <v>2</v>
      </c>
      <c r="I132" s="136"/>
      <c r="J132" s="137">
        <f>ROUND(I132*H132,2)</f>
        <v>0</v>
      </c>
      <c r="K132" s="133" t="s">
        <v>19</v>
      </c>
      <c r="L132" s="33"/>
      <c r="M132" s="138" t="s">
        <v>19</v>
      </c>
      <c r="N132" s="139" t="s">
        <v>46</v>
      </c>
      <c r="P132" s="140">
        <f>O132*H132</f>
        <v>0</v>
      </c>
      <c r="Q132" s="140">
        <v>0</v>
      </c>
      <c r="R132" s="140">
        <f>Q132*H132</f>
        <v>0</v>
      </c>
      <c r="S132" s="140">
        <v>0</v>
      </c>
      <c r="T132" s="140">
        <f>S132*H132</f>
        <v>0</v>
      </c>
      <c r="U132" s="141" t="s">
        <v>19</v>
      </c>
      <c r="AR132" s="142" t="s">
        <v>179</v>
      </c>
      <c r="AT132" s="142" t="s">
        <v>174</v>
      </c>
      <c r="AU132" s="142" t="s">
        <v>82</v>
      </c>
      <c r="AY132" s="18" t="s">
        <v>172</v>
      </c>
      <c r="BE132" s="143">
        <f>IF(N132="základní",J132,0)</f>
        <v>0</v>
      </c>
      <c r="BF132" s="143">
        <f>IF(N132="snížená",J132,0)</f>
        <v>0</v>
      </c>
      <c r="BG132" s="143">
        <f>IF(N132="zákl. přenesená",J132,0)</f>
        <v>0</v>
      </c>
      <c r="BH132" s="143">
        <f>IF(N132="sníž. přenesená",J132,0)</f>
        <v>0</v>
      </c>
      <c r="BI132" s="143">
        <f>IF(N132="nulová",J132,0)</f>
        <v>0</v>
      </c>
      <c r="BJ132" s="18" t="s">
        <v>82</v>
      </c>
      <c r="BK132" s="143">
        <f>ROUND(I132*H132,2)</f>
        <v>0</v>
      </c>
      <c r="BL132" s="18" t="s">
        <v>179</v>
      </c>
      <c r="BM132" s="142" t="s">
        <v>461</v>
      </c>
    </row>
    <row r="133" spans="2:65" s="1" customFormat="1">
      <c r="B133" s="33"/>
      <c r="D133" s="149" t="s">
        <v>943</v>
      </c>
      <c r="F133" s="189" t="s">
        <v>3601</v>
      </c>
      <c r="I133" s="146"/>
      <c r="L133" s="33"/>
      <c r="M133" s="147"/>
      <c r="U133" s="54"/>
      <c r="AT133" s="18" t="s">
        <v>943</v>
      </c>
      <c r="AU133" s="18" t="s">
        <v>82</v>
      </c>
    </row>
    <row r="134" spans="2:65" s="1" customFormat="1" ht="21.75" customHeight="1">
      <c r="B134" s="33"/>
      <c r="C134" s="131" t="s">
        <v>464</v>
      </c>
      <c r="D134" s="131" t="s">
        <v>174</v>
      </c>
      <c r="E134" s="132" t="s">
        <v>3555</v>
      </c>
      <c r="F134" s="133" t="s">
        <v>3556</v>
      </c>
      <c r="G134" s="134" t="s">
        <v>2959</v>
      </c>
      <c r="H134" s="135">
        <v>74</v>
      </c>
      <c r="I134" s="136"/>
      <c r="J134" s="137">
        <f>ROUND(I134*H134,2)</f>
        <v>0</v>
      </c>
      <c r="K134" s="133" t="s">
        <v>19</v>
      </c>
      <c r="L134" s="33"/>
      <c r="M134" s="138" t="s">
        <v>19</v>
      </c>
      <c r="N134" s="139" t="s">
        <v>46</v>
      </c>
      <c r="P134" s="140">
        <f>O134*H134</f>
        <v>0</v>
      </c>
      <c r="Q134" s="140">
        <v>0</v>
      </c>
      <c r="R134" s="140">
        <f>Q134*H134</f>
        <v>0</v>
      </c>
      <c r="S134" s="140">
        <v>0</v>
      </c>
      <c r="T134" s="140">
        <f>S134*H134</f>
        <v>0</v>
      </c>
      <c r="U134" s="141" t="s">
        <v>19</v>
      </c>
      <c r="AR134" s="142" t="s">
        <v>179</v>
      </c>
      <c r="AT134" s="142" t="s">
        <v>174</v>
      </c>
      <c r="AU134" s="142" t="s">
        <v>82</v>
      </c>
      <c r="AY134" s="18" t="s">
        <v>172</v>
      </c>
      <c r="BE134" s="143">
        <f>IF(N134="základní",J134,0)</f>
        <v>0</v>
      </c>
      <c r="BF134" s="143">
        <f>IF(N134="snížená",J134,0)</f>
        <v>0</v>
      </c>
      <c r="BG134" s="143">
        <f>IF(N134="zákl. přenesená",J134,0)</f>
        <v>0</v>
      </c>
      <c r="BH134" s="143">
        <f>IF(N134="sníž. přenesená",J134,0)</f>
        <v>0</v>
      </c>
      <c r="BI134" s="143">
        <f>IF(N134="nulová",J134,0)</f>
        <v>0</v>
      </c>
      <c r="BJ134" s="18" t="s">
        <v>82</v>
      </c>
      <c r="BK134" s="143">
        <f>ROUND(I134*H134,2)</f>
        <v>0</v>
      </c>
      <c r="BL134" s="18" t="s">
        <v>179</v>
      </c>
      <c r="BM134" s="142" t="s">
        <v>467</v>
      </c>
    </row>
    <row r="135" spans="2:65" s="1" customFormat="1" ht="21.75" customHeight="1">
      <c r="B135" s="33"/>
      <c r="C135" s="131" t="s">
        <v>327</v>
      </c>
      <c r="D135" s="131" t="s">
        <v>174</v>
      </c>
      <c r="E135" s="132" t="s">
        <v>3557</v>
      </c>
      <c r="F135" s="133" t="s">
        <v>3558</v>
      </c>
      <c r="G135" s="134" t="s">
        <v>2959</v>
      </c>
      <c r="H135" s="135">
        <v>74</v>
      </c>
      <c r="I135" s="136"/>
      <c r="J135" s="137">
        <f>ROUND(I135*H135,2)</f>
        <v>0</v>
      </c>
      <c r="K135" s="133" t="s">
        <v>19</v>
      </c>
      <c r="L135" s="33"/>
      <c r="M135" s="138" t="s">
        <v>19</v>
      </c>
      <c r="N135" s="139" t="s">
        <v>46</v>
      </c>
      <c r="P135" s="140">
        <f>O135*H135</f>
        <v>0</v>
      </c>
      <c r="Q135" s="140">
        <v>0</v>
      </c>
      <c r="R135" s="140">
        <f>Q135*H135</f>
        <v>0</v>
      </c>
      <c r="S135" s="140">
        <v>0</v>
      </c>
      <c r="T135" s="140">
        <f>S135*H135</f>
        <v>0</v>
      </c>
      <c r="U135" s="141" t="s">
        <v>19</v>
      </c>
      <c r="AR135" s="142" t="s">
        <v>179</v>
      </c>
      <c r="AT135" s="142" t="s">
        <v>174</v>
      </c>
      <c r="AU135" s="142" t="s">
        <v>82</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471</v>
      </c>
    </row>
    <row r="136" spans="2:65" s="1" customFormat="1" ht="24.2" customHeight="1">
      <c r="B136" s="33"/>
      <c r="C136" s="131" t="s">
        <v>475</v>
      </c>
      <c r="D136" s="131" t="s">
        <v>174</v>
      </c>
      <c r="E136" s="132" t="s">
        <v>3602</v>
      </c>
      <c r="F136" s="133" t="s">
        <v>3603</v>
      </c>
      <c r="G136" s="134" t="s">
        <v>2962</v>
      </c>
      <c r="H136" s="135">
        <v>7</v>
      </c>
      <c r="I136" s="136"/>
      <c r="J136" s="137">
        <f>ROUND(I136*H136,2)</f>
        <v>0</v>
      </c>
      <c r="K136" s="133" t="s">
        <v>19</v>
      </c>
      <c r="L136" s="33"/>
      <c r="M136" s="138" t="s">
        <v>19</v>
      </c>
      <c r="N136" s="139" t="s">
        <v>46</v>
      </c>
      <c r="P136" s="140">
        <f>O136*H136</f>
        <v>0</v>
      </c>
      <c r="Q136" s="140">
        <v>0</v>
      </c>
      <c r="R136" s="140">
        <f>Q136*H136</f>
        <v>0</v>
      </c>
      <c r="S136" s="140">
        <v>0</v>
      </c>
      <c r="T136" s="140">
        <f>S136*H136</f>
        <v>0</v>
      </c>
      <c r="U136" s="141" t="s">
        <v>19</v>
      </c>
      <c r="AR136" s="142" t="s">
        <v>179</v>
      </c>
      <c r="AT136" s="142" t="s">
        <v>174</v>
      </c>
      <c r="AU136" s="142" t="s">
        <v>82</v>
      </c>
      <c r="AY136" s="18" t="s">
        <v>172</v>
      </c>
      <c r="BE136" s="143">
        <f>IF(N136="základní",J136,0)</f>
        <v>0</v>
      </c>
      <c r="BF136" s="143">
        <f>IF(N136="snížená",J136,0)</f>
        <v>0</v>
      </c>
      <c r="BG136" s="143">
        <f>IF(N136="zákl. přenesená",J136,0)</f>
        <v>0</v>
      </c>
      <c r="BH136" s="143">
        <f>IF(N136="sníž. přenesená",J136,0)</f>
        <v>0</v>
      </c>
      <c r="BI136" s="143">
        <f>IF(N136="nulová",J136,0)</f>
        <v>0</v>
      </c>
      <c r="BJ136" s="18" t="s">
        <v>82</v>
      </c>
      <c r="BK136" s="143">
        <f>ROUND(I136*H136,2)</f>
        <v>0</v>
      </c>
      <c r="BL136" s="18" t="s">
        <v>179</v>
      </c>
      <c r="BM136" s="142" t="s">
        <v>478</v>
      </c>
    </row>
    <row r="137" spans="2:65" s="1" customFormat="1" ht="21.75" customHeight="1">
      <c r="B137" s="33"/>
      <c r="C137" s="131" t="s">
        <v>338</v>
      </c>
      <c r="D137" s="131" t="s">
        <v>174</v>
      </c>
      <c r="E137" s="132" t="s">
        <v>3604</v>
      </c>
      <c r="F137" s="133" t="s">
        <v>3605</v>
      </c>
      <c r="G137" s="134" t="s">
        <v>2962</v>
      </c>
      <c r="H137" s="135">
        <v>1</v>
      </c>
      <c r="I137" s="136"/>
      <c r="J137" s="137">
        <f>ROUND(I137*H137,2)</f>
        <v>0</v>
      </c>
      <c r="K137" s="133" t="s">
        <v>19</v>
      </c>
      <c r="L137" s="33"/>
      <c r="M137" s="138" t="s">
        <v>19</v>
      </c>
      <c r="N137" s="139" t="s">
        <v>46</v>
      </c>
      <c r="P137" s="140">
        <f>O137*H137</f>
        <v>0</v>
      </c>
      <c r="Q137" s="140">
        <v>0</v>
      </c>
      <c r="R137" s="140">
        <f>Q137*H137</f>
        <v>0</v>
      </c>
      <c r="S137" s="140">
        <v>0</v>
      </c>
      <c r="T137" s="140">
        <f>S137*H137</f>
        <v>0</v>
      </c>
      <c r="U137" s="141" t="s">
        <v>19</v>
      </c>
      <c r="AR137" s="142" t="s">
        <v>179</v>
      </c>
      <c r="AT137" s="142" t="s">
        <v>174</v>
      </c>
      <c r="AU137" s="142" t="s">
        <v>82</v>
      </c>
      <c r="AY137" s="18" t="s">
        <v>172</v>
      </c>
      <c r="BE137" s="143">
        <f>IF(N137="základní",J137,0)</f>
        <v>0</v>
      </c>
      <c r="BF137" s="143">
        <f>IF(N137="snížená",J137,0)</f>
        <v>0</v>
      </c>
      <c r="BG137" s="143">
        <f>IF(N137="zákl. přenesená",J137,0)</f>
        <v>0</v>
      </c>
      <c r="BH137" s="143">
        <f>IF(N137="sníž. přenesená",J137,0)</f>
        <v>0</v>
      </c>
      <c r="BI137" s="143">
        <f>IF(N137="nulová",J137,0)</f>
        <v>0</v>
      </c>
      <c r="BJ137" s="18" t="s">
        <v>82</v>
      </c>
      <c r="BK137" s="143">
        <f>ROUND(I137*H137,2)</f>
        <v>0</v>
      </c>
      <c r="BL137" s="18" t="s">
        <v>179</v>
      </c>
      <c r="BM137" s="142" t="s">
        <v>490</v>
      </c>
    </row>
    <row r="138" spans="2:65" s="1" customFormat="1" ht="16.5" customHeight="1">
      <c r="B138" s="33"/>
      <c r="C138" s="131" t="s">
        <v>494</v>
      </c>
      <c r="D138" s="131" t="s">
        <v>174</v>
      </c>
      <c r="E138" s="132" t="s">
        <v>3606</v>
      </c>
      <c r="F138" s="133" t="s">
        <v>3607</v>
      </c>
      <c r="G138" s="134" t="s">
        <v>2962</v>
      </c>
      <c r="H138" s="135">
        <v>1</v>
      </c>
      <c r="I138" s="136"/>
      <c r="J138" s="137">
        <f>ROUND(I138*H138,2)</f>
        <v>0</v>
      </c>
      <c r="K138" s="133" t="s">
        <v>19</v>
      </c>
      <c r="L138" s="33"/>
      <c r="M138" s="138" t="s">
        <v>19</v>
      </c>
      <c r="N138" s="139" t="s">
        <v>46</v>
      </c>
      <c r="P138" s="140">
        <f>O138*H138</f>
        <v>0</v>
      </c>
      <c r="Q138" s="140">
        <v>0</v>
      </c>
      <c r="R138" s="140">
        <f>Q138*H138</f>
        <v>0</v>
      </c>
      <c r="S138" s="140">
        <v>0</v>
      </c>
      <c r="T138" s="140">
        <f>S138*H138</f>
        <v>0</v>
      </c>
      <c r="U138" s="141" t="s">
        <v>19</v>
      </c>
      <c r="AR138" s="142" t="s">
        <v>179</v>
      </c>
      <c r="AT138" s="142" t="s">
        <v>174</v>
      </c>
      <c r="AU138" s="142" t="s">
        <v>82</v>
      </c>
      <c r="AY138" s="18" t="s">
        <v>172</v>
      </c>
      <c r="BE138" s="143">
        <f>IF(N138="základní",J138,0)</f>
        <v>0</v>
      </c>
      <c r="BF138" s="143">
        <f>IF(N138="snížená",J138,0)</f>
        <v>0</v>
      </c>
      <c r="BG138" s="143">
        <f>IF(N138="zákl. přenesená",J138,0)</f>
        <v>0</v>
      </c>
      <c r="BH138" s="143">
        <f>IF(N138="sníž. přenesená",J138,0)</f>
        <v>0</v>
      </c>
      <c r="BI138" s="143">
        <f>IF(N138="nulová",J138,0)</f>
        <v>0</v>
      </c>
      <c r="BJ138" s="18" t="s">
        <v>82</v>
      </c>
      <c r="BK138" s="143">
        <f>ROUND(I138*H138,2)</f>
        <v>0</v>
      </c>
      <c r="BL138" s="18" t="s">
        <v>179</v>
      </c>
      <c r="BM138" s="142" t="s">
        <v>497</v>
      </c>
    </row>
    <row r="139" spans="2:65" s="1" customFormat="1" ht="16.5" customHeight="1">
      <c r="B139" s="33"/>
      <c r="C139" s="131" t="s">
        <v>343</v>
      </c>
      <c r="D139" s="131" t="s">
        <v>174</v>
      </c>
      <c r="E139" s="132" t="s">
        <v>3608</v>
      </c>
      <c r="F139" s="133" t="s">
        <v>3609</v>
      </c>
      <c r="G139" s="134" t="s">
        <v>2962</v>
      </c>
      <c r="H139" s="135">
        <v>1</v>
      </c>
      <c r="I139" s="136"/>
      <c r="J139" s="137">
        <f>ROUND(I139*H139,2)</f>
        <v>0</v>
      </c>
      <c r="K139" s="133" t="s">
        <v>19</v>
      </c>
      <c r="L139" s="33"/>
      <c r="M139" s="138" t="s">
        <v>19</v>
      </c>
      <c r="N139" s="139" t="s">
        <v>46</v>
      </c>
      <c r="P139" s="140">
        <f>O139*H139</f>
        <v>0</v>
      </c>
      <c r="Q139" s="140">
        <v>0</v>
      </c>
      <c r="R139" s="140">
        <f>Q139*H139</f>
        <v>0</v>
      </c>
      <c r="S139" s="140">
        <v>0</v>
      </c>
      <c r="T139" s="140">
        <f>S139*H139</f>
        <v>0</v>
      </c>
      <c r="U139" s="141" t="s">
        <v>19</v>
      </c>
      <c r="AR139" s="142" t="s">
        <v>179</v>
      </c>
      <c r="AT139" s="142" t="s">
        <v>174</v>
      </c>
      <c r="AU139" s="142" t="s">
        <v>82</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504</v>
      </c>
    </row>
    <row r="140" spans="2:65" s="1" customFormat="1" ht="21.75" customHeight="1">
      <c r="B140" s="33"/>
      <c r="C140" s="131" t="s">
        <v>513</v>
      </c>
      <c r="D140" s="131" t="s">
        <v>174</v>
      </c>
      <c r="E140" s="132" t="s">
        <v>3610</v>
      </c>
      <c r="F140" s="133" t="s">
        <v>3611</v>
      </c>
      <c r="G140" s="134" t="s">
        <v>2962</v>
      </c>
      <c r="H140" s="135">
        <v>2</v>
      </c>
      <c r="I140" s="136"/>
      <c r="J140" s="137">
        <f>ROUND(I140*H140,2)</f>
        <v>0</v>
      </c>
      <c r="K140" s="133" t="s">
        <v>19</v>
      </c>
      <c r="L140" s="33"/>
      <c r="M140" s="138" t="s">
        <v>19</v>
      </c>
      <c r="N140" s="139" t="s">
        <v>46</v>
      </c>
      <c r="P140" s="140">
        <f>O140*H140</f>
        <v>0</v>
      </c>
      <c r="Q140" s="140">
        <v>0</v>
      </c>
      <c r="R140" s="140">
        <f>Q140*H140</f>
        <v>0</v>
      </c>
      <c r="S140" s="140">
        <v>0</v>
      </c>
      <c r="T140" s="140">
        <f>S140*H140</f>
        <v>0</v>
      </c>
      <c r="U140" s="141" t="s">
        <v>19</v>
      </c>
      <c r="AR140" s="142" t="s">
        <v>179</v>
      </c>
      <c r="AT140" s="142" t="s">
        <v>174</v>
      </c>
      <c r="AU140" s="142" t="s">
        <v>82</v>
      </c>
      <c r="AY140" s="18" t="s">
        <v>172</v>
      </c>
      <c r="BE140" s="143">
        <f>IF(N140="základní",J140,0)</f>
        <v>0</v>
      </c>
      <c r="BF140" s="143">
        <f>IF(N140="snížená",J140,0)</f>
        <v>0</v>
      </c>
      <c r="BG140" s="143">
        <f>IF(N140="zákl. přenesená",J140,0)</f>
        <v>0</v>
      </c>
      <c r="BH140" s="143">
        <f>IF(N140="sníž. přenesená",J140,0)</f>
        <v>0</v>
      </c>
      <c r="BI140" s="143">
        <f>IF(N140="nulová",J140,0)</f>
        <v>0</v>
      </c>
      <c r="BJ140" s="18" t="s">
        <v>82</v>
      </c>
      <c r="BK140" s="143">
        <f>ROUND(I140*H140,2)</f>
        <v>0</v>
      </c>
      <c r="BL140" s="18" t="s">
        <v>179</v>
      </c>
      <c r="BM140" s="142" t="s">
        <v>516</v>
      </c>
    </row>
    <row r="141" spans="2:65" s="1" customFormat="1" ht="16.5" customHeight="1">
      <c r="B141" s="33"/>
      <c r="C141" s="131" t="s">
        <v>350</v>
      </c>
      <c r="D141" s="131" t="s">
        <v>174</v>
      </c>
      <c r="E141" s="132" t="s">
        <v>3612</v>
      </c>
      <c r="F141" s="133" t="s">
        <v>3613</v>
      </c>
      <c r="G141" s="134" t="s">
        <v>2962</v>
      </c>
      <c r="H141" s="135">
        <v>1</v>
      </c>
      <c r="I141" s="136"/>
      <c r="J141" s="137">
        <f>ROUND(I141*H141,2)</f>
        <v>0</v>
      </c>
      <c r="K141" s="133" t="s">
        <v>19</v>
      </c>
      <c r="L141" s="33"/>
      <c r="M141" s="138" t="s">
        <v>19</v>
      </c>
      <c r="N141" s="139" t="s">
        <v>46</v>
      </c>
      <c r="P141" s="140">
        <f>O141*H141</f>
        <v>0</v>
      </c>
      <c r="Q141" s="140">
        <v>0</v>
      </c>
      <c r="R141" s="140">
        <f>Q141*H141</f>
        <v>0</v>
      </c>
      <c r="S141" s="140">
        <v>0</v>
      </c>
      <c r="T141" s="140">
        <f>S141*H141</f>
        <v>0</v>
      </c>
      <c r="U141" s="141" t="s">
        <v>19</v>
      </c>
      <c r="AR141" s="142" t="s">
        <v>179</v>
      </c>
      <c r="AT141" s="142" t="s">
        <v>174</v>
      </c>
      <c r="AU141" s="142" t="s">
        <v>82</v>
      </c>
      <c r="AY141" s="18" t="s">
        <v>172</v>
      </c>
      <c r="BE141" s="143">
        <f>IF(N141="základní",J141,0)</f>
        <v>0</v>
      </c>
      <c r="BF141" s="143">
        <f>IF(N141="snížená",J141,0)</f>
        <v>0</v>
      </c>
      <c r="BG141" s="143">
        <f>IF(N141="zákl. přenesená",J141,0)</f>
        <v>0</v>
      </c>
      <c r="BH141" s="143">
        <f>IF(N141="sníž. přenesená",J141,0)</f>
        <v>0</v>
      </c>
      <c r="BI141" s="143">
        <f>IF(N141="nulová",J141,0)</f>
        <v>0</v>
      </c>
      <c r="BJ141" s="18" t="s">
        <v>82</v>
      </c>
      <c r="BK141" s="143">
        <f>ROUND(I141*H141,2)</f>
        <v>0</v>
      </c>
      <c r="BL141" s="18" t="s">
        <v>179</v>
      </c>
      <c r="BM141" s="142" t="s">
        <v>523</v>
      </c>
    </row>
    <row r="142" spans="2:65" s="1" customFormat="1" ht="16.5" customHeight="1">
      <c r="B142" s="33"/>
      <c r="C142" s="131" t="s">
        <v>533</v>
      </c>
      <c r="D142" s="131" t="s">
        <v>174</v>
      </c>
      <c r="E142" s="132" t="s">
        <v>3614</v>
      </c>
      <c r="F142" s="133" t="s">
        <v>3615</v>
      </c>
      <c r="G142" s="134" t="s">
        <v>2962</v>
      </c>
      <c r="H142" s="135">
        <v>1</v>
      </c>
      <c r="I142" s="136"/>
      <c r="J142" s="137">
        <f>ROUND(I142*H142,2)</f>
        <v>0</v>
      </c>
      <c r="K142" s="133" t="s">
        <v>19</v>
      </c>
      <c r="L142" s="33"/>
      <c r="M142" s="138" t="s">
        <v>19</v>
      </c>
      <c r="N142" s="139" t="s">
        <v>46</v>
      </c>
      <c r="P142" s="140">
        <f>O142*H142</f>
        <v>0</v>
      </c>
      <c r="Q142" s="140">
        <v>0</v>
      </c>
      <c r="R142" s="140">
        <f>Q142*H142</f>
        <v>0</v>
      </c>
      <c r="S142" s="140">
        <v>0</v>
      </c>
      <c r="T142" s="140">
        <f>S142*H142</f>
        <v>0</v>
      </c>
      <c r="U142" s="141" t="s">
        <v>19</v>
      </c>
      <c r="AR142" s="142" t="s">
        <v>179</v>
      </c>
      <c r="AT142" s="142" t="s">
        <v>174</v>
      </c>
      <c r="AU142" s="142" t="s">
        <v>82</v>
      </c>
      <c r="AY142" s="18" t="s">
        <v>172</v>
      </c>
      <c r="BE142" s="143">
        <f>IF(N142="základní",J142,0)</f>
        <v>0</v>
      </c>
      <c r="BF142" s="143">
        <f>IF(N142="snížená",J142,0)</f>
        <v>0</v>
      </c>
      <c r="BG142" s="143">
        <f>IF(N142="zákl. přenesená",J142,0)</f>
        <v>0</v>
      </c>
      <c r="BH142" s="143">
        <f>IF(N142="sníž. přenesená",J142,0)</f>
        <v>0</v>
      </c>
      <c r="BI142" s="143">
        <f>IF(N142="nulová",J142,0)</f>
        <v>0</v>
      </c>
      <c r="BJ142" s="18" t="s">
        <v>82</v>
      </c>
      <c r="BK142" s="143">
        <f>ROUND(I142*H142,2)</f>
        <v>0</v>
      </c>
      <c r="BL142" s="18" t="s">
        <v>179</v>
      </c>
      <c r="BM142" s="142" t="s">
        <v>536</v>
      </c>
    </row>
    <row r="143" spans="2:65" s="1" customFormat="1" ht="16.5" customHeight="1">
      <c r="B143" s="33"/>
      <c r="C143" s="131" t="s">
        <v>358</v>
      </c>
      <c r="D143" s="131" t="s">
        <v>174</v>
      </c>
      <c r="E143" s="132" t="s">
        <v>3616</v>
      </c>
      <c r="F143" s="133" t="s">
        <v>3319</v>
      </c>
      <c r="G143" s="134" t="s">
        <v>2962</v>
      </c>
      <c r="H143" s="135">
        <v>1</v>
      </c>
      <c r="I143" s="136"/>
      <c r="J143" s="137">
        <f>ROUND(I143*H143,2)</f>
        <v>0</v>
      </c>
      <c r="K143" s="133" t="s">
        <v>19</v>
      </c>
      <c r="L143" s="33"/>
      <c r="M143" s="138" t="s">
        <v>19</v>
      </c>
      <c r="N143" s="139" t="s">
        <v>46</v>
      </c>
      <c r="P143" s="140">
        <f>O143*H143</f>
        <v>0</v>
      </c>
      <c r="Q143" s="140">
        <v>0</v>
      </c>
      <c r="R143" s="140">
        <f>Q143*H143</f>
        <v>0</v>
      </c>
      <c r="S143" s="140">
        <v>0</v>
      </c>
      <c r="T143" s="140">
        <f>S143*H143</f>
        <v>0</v>
      </c>
      <c r="U143" s="141" t="s">
        <v>19</v>
      </c>
      <c r="AR143" s="142" t="s">
        <v>179</v>
      </c>
      <c r="AT143" s="142" t="s">
        <v>174</v>
      </c>
      <c r="AU143" s="142" t="s">
        <v>82</v>
      </c>
      <c r="AY143" s="18" t="s">
        <v>172</v>
      </c>
      <c r="BE143" s="143">
        <f>IF(N143="základní",J143,0)</f>
        <v>0</v>
      </c>
      <c r="BF143" s="143">
        <f>IF(N143="snížená",J143,0)</f>
        <v>0</v>
      </c>
      <c r="BG143" s="143">
        <f>IF(N143="zákl. přenesená",J143,0)</f>
        <v>0</v>
      </c>
      <c r="BH143" s="143">
        <f>IF(N143="sníž. přenesená",J143,0)</f>
        <v>0</v>
      </c>
      <c r="BI143" s="143">
        <f>IF(N143="nulová",J143,0)</f>
        <v>0</v>
      </c>
      <c r="BJ143" s="18" t="s">
        <v>82</v>
      </c>
      <c r="BK143" s="143">
        <f>ROUND(I143*H143,2)</f>
        <v>0</v>
      </c>
      <c r="BL143" s="18" t="s">
        <v>179</v>
      </c>
      <c r="BM143" s="142" t="s">
        <v>540</v>
      </c>
    </row>
    <row r="144" spans="2:65" s="1" customFormat="1" ht="16.5" customHeight="1">
      <c r="B144" s="33"/>
      <c r="C144" s="131" t="s">
        <v>542</v>
      </c>
      <c r="D144" s="131" t="s">
        <v>174</v>
      </c>
      <c r="E144" s="132" t="s">
        <v>3617</v>
      </c>
      <c r="F144" s="133" t="s">
        <v>3618</v>
      </c>
      <c r="G144" s="134" t="s">
        <v>2962</v>
      </c>
      <c r="H144" s="135">
        <v>1</v>
      </c>
      <c r="I144" s="136"/>
      <c r="J144" s="137">
        <f>ROUND(I144*H144,2)</f>
        <v>0</v>
      </c>
      <c r="K144" s="133" t="s">
        <v>19</v>
      </c>
      <c r="L144" s="33"/>
      <c r="M144" s="138" t="s">
        <v>19</v>
      </c>
      <c r="N144" s="139" t="s">
        <v>46</v>
      </c>
      <c r="P144" s="140">
        <f>O144*H144</f>
        <v>0</v>
      </c>
      <c r="Q144" s="140">
        <v>0</v>
      </c>
      <c r="R144" s="140">
        <f>Q144*H144</f>
        <v>0</v>
      </c>
      <c r="S144" s="140">
        <v>0</v>
      </c>
      <c r="T144" s="140">
        <f>S144*H144</f>
        <v>0</v>
      </c>
      <c r="U144" s="141" t="s">
        <v>19</v>
      </c>
      <c r="AR144" s="142" t="s">
        <v>179</v>
      </c>
      <c r="AT144" s="142" t="s">
        <v>174</v>
      </c>
      <c r="AU144" s="142" t="s">
        <v>82</v>
      </c>
      <c r="AY144" s="18" t="s">
        <v>172</v>
      </c>
      <c r="BE144" s="143">
        <f>IF(N144="základní",J144,0)</f>
        <v>0</v>
      </c>
      <c r="BF144" s="143">
        <f>IF(N144="snížená",J144,0)</f>
        <v>0</v>
      </c>
      <c r="BG144" s="143">
        <f>IF(N144="zákl. přenesená",J144,0)</f>
        <v>0</v>
      </c>
      <c r="BH144" s="143">
        <f>IF(N144="sníž. přenesená",J144,0)</f>
        <v>0</v>
      </c>
      <c r="BI144" s="143">
        <f>IF(N144="nulová",J144,0)</f>
        <v>0</v>
      </c>
      <c r="BJ144" s="18" t="s">
        <v>82</v>
      </c>
      <c r="BK144" s="143">
        <f>ROUND(I144*H144,2)</f>
        <v>0</v>
      </c>
      <c r="BL144" s="18" t="s">
        <v>179</v>
      </c>
      <c r="BM144" s="142" t="s">
        <v>545</v>
      </c>
    </row>
    <row r="145" spans="2:65" s="1" customFormat="1" ht="21.75" customHeight="1">
      <c r="B145" s="33"/>
      <c r="C145" s="131" t="s">
        <v>366</v>
      </c>
      <c r="D145" s="131" t="s">
        <v>174</v>
      </c>
      <c r="E145" s="132" t="s">
        <v>3619</v>
      </c>
      <c r="F145" s="133" t="s">
        <v>3509</v>
      </c>
      <c r="G145" s="134" t="s">
        <v>177</v>
      </c>
      <c r="H145" s="135">
        <v>7</v>
      </c>
      <c r="I145" s="136"/>
      <c r="J145" s="137">
        <f>ROUND(I145*H145,2)</f>
        <v>0</v>
      </c>
      <c r="K145" s="133" t="s">
        <v>19</v>
      </c>
      <c r="L145" s="33"/>
      <c r="M145" s="138" t="s">
        <v>19</v>
      </c>
      <c r="N145" s="139" t="s">
        <v>46</v>
      </c>
      <c r="P145" s="140">
        <f>O145*H145</f>
        <v>0</v>
      </c>
      <c r="Q145" s="140">
        <v>0</v>
      </c>
      <c r="R145" s="140">
        <f>Q145*H145</f>
        <v>0</v>
      </c>
      <c r="S145" s="140">
        <v>0</v>
      </c>
      <c r="T145" s="140">
        <f>S145*H145</f>
        <v>0</v>
      </c>
      <c r="U145" s="141" t="s">
        <v>19</v>
      </c>
      <c r="AR145" s="142" t="s">
        <v>179</v>
      </c>
      <c r="AT145" s="142" t="s">
        <v>174</v>
      </c>
      <c r="AU145" s="142" t="s">
        <v>82</v>
      </c>
      <c r="AY145" s="18" t="s">
        <v>172</v>
      </c>
      <c r="BE145" s="143">
        <f>IF(N145="základní",J145,0)</f>
        <v>0</v>
      </c>
      <c r="BF145" s="143">
        <f>IF(N145="snížená",J145,0)</f>
        <v>0</v>
      </c>
      <c r="BG145" s="143">
        <f>IF(N145="zákl. přenesená",J145,0)</f>
        <v>0</v>
      </c>
      <c r="BH145" s="143">
        <f>IF(N145="sníž. přenesená",J145,0)</f>
        <v>0</v>
      </c>
      <c r="BI145" s="143">
        <f>IF(N145="nulová",J145,0)</f>
        <v>0</v>
      </c>
      <c r="BJ145" s="18" t="s">
        <v>82</v>
      </c>
      <c r="BK145" s="143">
        <f>ROUND(I145*H145,2)</f>
        <v>0</v>
      </c>
      <c r="BL145" s="18" t="s">
        <v>179</v>
      </c>
      <c r="BM145" s="142" t="s">
        <v>551</v>
      </c>
    </row>
    <row r="146" spans="2:65" s="1" customFormat="1" ht="21.75" customHeight="1">
      <c r="B146" s="33"/>
      <c r="C146" s="131" t="s">
        <v>553</v>
      </c>
      <c r="D146" s="131" t="s">
        <v>174</v>
      </c>
      <c r="E146" s="132" t="s">
        <v>3620</v>
      </c>
      <c r="F146" s="133" t="s">
        <v>3330</v>
      </c>
      <c r="G146" s="134" t="s">
        <v>177</v>
      </c>
      <c r="H146" s="135">
        <v>226</v>
      </c>
      <c r="I146" s="136"/>
      <c r="J146" s="137">
        <f>ROUND(I146*H146,2)</f>
        <v>0</v>
      </c>
      <c r="K146" s="133" t="s">
        <v>19</v>
      </c>
      <c r="L146" s="33"/>
      <c r="M146" s="138" t="s">
        <v>19</v>
      </c>
      <c r="N146" s="139" t="s">
        <v>46</v>
      </c>
      <c r="P146" s="140">
        <f>O146*H146</f>
        <v>0</v>
      </c>
      <c r="Q146" s="140">
        <v>0</v>
      </c>
      <c r="R146" s="140">
        <f>Q146*H146</f>
        <v>0</v>
      </c>
      <c r="S146" s="140">
        <v>0</v>
      </c>
      <c r="T146" s="140">
        <f>S146*H146</f>
        <v>0</v>
      </c>
      <c r="U146" s="141" t="s">
        <v>19</v>
      </c>
      <c r="AR146" s="142" t="s">
        <v>179</v>
      </c>
      <c r="AT146" s="142" t="s">
        <v>174</v>
      </c>
      <c r="AU146" s="142" t="s">
        <v>82</v>
      </c>
      <c r="AY146" s="18" t="s">
        <v>172</v>
      </c>
      <c r="BE146" s="143">
        <f>IF(N146="základní",J146,0)</f>
        <v>0</v>
      </c>
      <c r="BF146" s="143">
        <f>IF(N146="snížená",J146,0)</f>
        <v>0</v>
      </c>
      <c r="BG146" s="143">
        <f>IF(N146="zákl. přenesená",J146,0)</f>
        <v>0</v>
      </c>
      <c r="BH146" s="143">
        <f>IF(N146="sníž. přenesená",J146,0)</f>
        <v>0</v>
      </c>
      <c r="BI146" s="143">
        <f>IF(N146="nulová",J146,0)</f>
        <v>0</v>
      </c>
      <c r="BJ146" s="18" t="s">
        <v>82</v>
      </c>
      <c r="BK146" s="143">
        <f>ROUND(I146*H146,2)</f>
        <v>0</v>
      </c>
      <c r="BL146" s="18" t="s">
        <v>179</v>
      </c>
      <c r="BM146" s="142" t="s">
        <v>556</v>
      </c>
    </row>
    <row r="147" spans="2:65" s="1" customFormat="1" ht="55.5" customHeight="1">
      <c r="B147" s="33"/>
      <c r="C147" s="131" t="s">
        <v>371</v>
      </c>
      <c r="D147" s="131" t="s">
        <v>174</v>
      </c>
      <c r="E147" s="132" t="s">
        <v>3621</v>
      </c>
      <c r="F147" s="133" t="s">
        <v>3622</v>
      </c>
      <c r="G147" s="134" t="s">
        <v>177</v>
      </c>
      <c r="H147" s="135">
        <v>7</v>
      </c>
      <c r="I147" s="136"/>
      <c r="J147" s="137">
        <f>ROUND(I147*H147,2)</f>
        <v>0</v>
      </c>
      <c r="K147" s="133" t="s">
        <v>19</v>
      </c>
      <c r="L147" s="33"/>
      <c r="M147" s="138" t="s">
        <v>19</v>
      </c>
      <c r="N147" s="139" t="s">
        <v>46</v>
      </c>
      <c r="P147" s="140">
        <f>O147*H147</f>
        <v>0</v>
      </c>
      <c r="Q147" s="140">
        <v>0</v>
      </c>
      <c r="R147" s="140">
        <f>Q147*H147</f>
        <v>0</v>
      </c>
      <c r="S147" s="140">
        <v>0</v>
      </c>
      <c r="T147" s="140">
        <f>S147*H147</f>
        <v>0</v>
      </c>
      <c r="U147" s="141" t="s">
        <v>19</v>
      </c>
      <c r="AR147" s="142" t="s">
        <v>179</v>
      </c>
      <c r="AT147" s="142" t="s">
        <v>174</v>
      </c>
      <c r="AU147" s="142" t="s">
        <v>82</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560</v>
      </c>
    </row>
    <row r="148" spans="2:65" s="1" customFormat="1" ht="16.5" customHeight="1">
      <c r="B148" s="33"/>
      <c r="C148" s="131" t="s">
        <v>562</v>
      </c>
      <c r="D148" s="131" t="s">
        <v>174</v>
      </c>
      <c r="E148" s="132" t="s">
        <v>3623</v>
      </c>
      <c r="F148" s="133" t="s">
        <v>3340</v>
      </c>
      <c r="G148" s="134" t="s">
        <v>177</v>
      </c>
      <c r="H148" s="135">
        <v>5</v>
      </c>
      <c r="I148" s="136"/>
      <c r="J148" s="137">
        <f>ROUND(I148*H148,2)</f>
        <v>0</v>
      </c>
      <c r="K148" s="133" t="s">
        <v>19</v>
      </c>
      <c r="L148" s="33"/>
      <c r="M148" s="138" t="s">
        <v>19</v>
      </c>
      <c r="N148" s="139" t="s">
        <v>46</v>
      </c>
      <c r="P148" s="140">
        <f>O148*H148</f>
        <v>0</v>
      </c>
      <c r="Q148" s="140">
        <v>0</v>
      </c>
      <c r="R148" s="140">
        <f>Q148*H148</f>
        <v>0</v>
      </c>
      <c r="S148" s="140">
        <v>0</v>
      </c>
      <c r="T148" s="140">
        <f>S148*H148</f>
        <v>0</v>
      </c>
      <c r="U148" s="141" t="s">
        <v>19</v>
      </c>
      <c r="AR148" s="142" t="s">
        <v>179</v>
      </c>
      <c r="AT148" s="142" t="s">
        <v>174</v>
      </c>
      <c r="AU148" s="142" t="s">
        <v>82</v>
      </c>
      <c r="AY148" s="18" t="s">
        <v>172</v>
      </c>
      <c r="BE148" s="143">
        <f>IF(N148="základní",J148,0)</f>
        <v>0</v>
      </c>
      <c r="BF148" s="143">
        <f>IF(N148="snížená",J148,0)</f>
        <v>0</v>
      </c>
      <c r="BG148" s="143">
        <f>IF(N148="zákl. přenesená",J148,0)</f>
        <v>0</v>
      </c>
      <c r="BH148" s="143">
        <f>IF(N148="sníž. přenesená",J148,0)</f>
        <v>0</v>
      </c>
      <c r="BI148" s="143">
        <f>IF(N148="nulová",J148,0)</f>
        <v>0</v>
      </c>
      <c r="BJ148" s="18" t="s">
        <v>82</v>
      </c>
      <c r="BK148" s="143">
        <f>ROUND(I148*H148,2)</f>
        <v>0</v>
      </c>
      <c r="BL148" s="18" t="s">
        <v>179</v>
      </c>
      <c r="BM148" s="142" t="s">
        <v>565</v>
      </c>
    </row>
    <row r="149" spans="2:65" s="1" customFormat="1" ht="24.2" customHeight="1">
      <c r="B149" s="33"/>
      <c r="C149" s="131" t="s">
        <v>391</v>
      </c>
      <c r="D149" s="131" t="s">
        <v>174</v>
      </c>
      <c r="E149" s="132" t="s">
        <v>3371</v>
      </c>
      <c r="F149" s="133" t="s">
        <v>3372</v>
      </c>
      <c r="G149" s="134" t="s">
        <v>753</v>
      </c>
      <c r="H149" s="135">
        <v>15</v>
      </c>
      <c r="I149" s="136"/>
      <c r="J149" s="137">
        <f>ROUND(I149*H149,2)</f>
        <v>0</v>
      </c>
      <c r="K149" s="133" t="s">
        <v>19</v>
      </c>
      <c r="L149" s="33"/>
      <c r="M149" s="138" t="s">
        <v>19</v>
      </c>
      <c r="N149" s="139" t="s">
        <v>46</v>
      </c>
      <c r="P149" s="140">
        <f>O149*H149</f>
        <v>0</v>
      </c>
      <c r="Q149" s="140">
        <v>0</v>
      </c>
      <c r="R149" s="140">
        <f>Q149*H149</f>
        <v>0</v>
      </c>
      <c r="S149" s="140">
        <v>0</v>
      </c>
      <c r="T149" s="140">
        <f>S149*H149</f>
        <v>0</v>
      </c>
      <c r="U149" s="141" t="s">
        <v>19</v>
      </c>
      <c r="AR149" s="142" t="s">
        <v>179</v>
      </c>
      <c r="AT149" s="142" t="s">
        <v>174</v>
      </c>
      <c r="AU149" s="142" t="s">
        <v>82</v>
      </c>
      <c r="AY149" s="18" t="s">
        <v>172</v>
      </c>
      <c r="BE149" s="143">
        <f>IF(N149="základní",J149,0)</f>
        <v>0</v>
      </c>
      <c r="BF149" s="143">
        <f>IF(N149="snížená",J149,0)</f>
        <v>0</v>
      </c>
      <c r="BG149" s="143">
        <f>IF(N149="zákl. přenesená",J149,0)</f>
        <v>0</v>
      </c>
      <c r="BH149" s="143">
        <f>IF(N149="sníž. přenesená",J149,0)</f>
        <v>0</v>
      </c>
      <c r="BI149" s="143">
        <f>IF(N149="nulová",J149,0)</f>
        <v>0</v>
      </c>
      <c r="BJ149" s="18" t="s">
        <v>82</v>
      </c>
      <c r="BK149" s="143">
        <f>ROUND(I149*H149,2)</f>
        <v>0</v>
      </c>
      <c r="BL149" s="18" t="s">
        <v>179</v>
      </c>
      <c r="BM149" s="142" t="s">
        <v>569</v>
      </c>
    </row>
    <row r="150" spans="2:65" s="1" customFormat="1" ht="16.5" customHeight="1">
      <c r="B150" s="33"/>
      <c r="C150" s="131" t="s">
        <v>571</v>
      </c>
      <c r="D150" s="131" t="s">
        <v>174</v>
      </c>
      <c r="E150" s="132" t="s">
        <v>3373</v>
      </c>
      <c r="F150" s="133" t="s">
        <v>3374</v>
      </c>
      <c r="G150" s="134" t="s">
        <v>753</v>
      </c>
      <c r="H150" s="135">
        <v>12</v>
      </c>
      <c r="I150" s="136"/>
      <c r="J150" s="137">
        <f>ROUND(I150*H150,2)</f>
        <v>0</v>
      </c>
      <c r="K150" s="133" t="s">
        <v>19</v>
      </c>
      <c r="L150" s="33"/>
      <c r="M150" s="138" t="s">
        <v>19</v>
      </c>
      <c r="N150" s="139" t="s">
        <v>46</v>
      </c>
      <c r="P150" s="140">
        <f>O150*H150</f>
        <v>0</v>
      </c>
      <c r="Q150" s="140">
        <v>0</v>
      </c>
      <c r="R150" s="140">
        <f>Q150*H150</f>
        <v>0</v>
      </c>
      <c r="S150" s="140">
        <v>0</v>
      </c>
      <c r="T150" s="140">
        <f>S150*H150</f>
        <v>0</v>
      </c>
      <c r="U150" s="141" t="s">
        <v>19</v>
      </c>
      <c r="AR150" s="142" t="s">
        <v>179</v>
      </c>
      <c r="AT150" s="142" t="s">
        <v>174</v>
      </c>
      <c r="AU150" s="142" t="s">
        <v>82</v>
      </c>
      <c r="AY150" s="18" t="s">
        <v>172</v>
      </c>
      <c r="BE150" s="143">
        <f>IF(N150="základní",J150,0)</f>
        <v>0</v>
      </c>
      <c r="BF150" s="143">
        <f>IF(N150="snížená",J150,0)</f>
        <v>0</v>
      </c>
      <c r="BG150" s="143">
        <f>IF(N150="zákl. přenesená",J150,0)</f>
        <v>0</v>
      </c>
      <c r="BH150" s="143">
        <f>IF(N150="sníž. přenesená",J150,0)</f>
        <v>0</v>
      </c>
      <c r="BI150" s="143">
        <f>IF(N150="nulová",J150,0)</f>
        <v>0</v>
      </c>
      <c r="BJ150" s="18" t="s">
        <v>82</v>
      </c>
      <c r="BK150" s="143">
        <f>ROUND(I150*H150,2)</f>
        <v>0</v>
      </c>
      <c r="BL150" s="18" t="s">
        <v>179</v>
      </c>
      <c r="BM150" s="142" t="s">
        <v>574</v>
      </c>
    </row>
    <row r="151" spans="2:65" s="1" customFormat="1">
      <c r="B151" s="33"/>
      <c r="D151" s="149" t="s">
        <v>943</v>
      </c>
      <c r="F151" s="189" t="s">
        <v>3375</v>
      </c>
      <c r="I151" s="146"/>
      <c r="L151" s="33"/>
      <c r="M151" s="147"/>
      <c r="U151" s="54"/>
      <c r="AT151" s="18" t="s">
        <v>943</v>
      </c>
      <c r="AU151" s="18" t="s">
        <v>82</v>
      </c>
    </row>
    <row r="152" spans="2:65" s="1" customFormat="1" ht="16.5" customHeight="1">
      <c r="B152" s="33"/>
      <c r="C152" s="131" t="s">
        <v>403</v>
      </c>
      <c r="D152" s="131" t="s">
        <v>174</v>
      </c>
      <c r="E152" s="132" t="s">
        <v>3376</v>
      </c>
      <c r="F152" s="133" t="s">
        <v>3377</v>
      </c>
      <c r="G152" s="134" t="s">
        <v>753</v>
      </c>
      <c r="H152" s="135">
        <v>1</v>
      </c>
      <c r="I152" s="136"/>
      <c r="J152" s="137">
        <f>ROUND(I152*H152,2)</f>
        <v>0</v>
      </c>
      <c r="K152" s="133" t="s">
        <v>19</v>
      </c>
      <c r="L152" s="33"/>
      <c r="M152" s="138" t="s">
        <v>19</v>
      </c>
      <c r="N152" s="139" t="s">
        <v>46</v>
      </c>
      <c r="P152" s="140">
        <f>O152*H152</f>
        <v>0</v>
      </c>
      <c r="Q152" s="140">
        <v>0</v>
      </c>
      <c r="R152" s="140">
        <f>Q152*H152</f>
        <v>0</v>
      </c>
      <c r="S152" s="140">
        <v>0</v>
      </c>
      <c r="T152" s="140">
        <f>S152*H152</f>
        <v>0</v>
      </c>
      <c r="U152" s="141" t="s">
        <v>19</v>
      </c>
      <c r="AR152" s="142" t="s">
        <v>179</v>
      </c>
      <c r="AT152" s="142" t="s">
        <v>174</v>
      </c>
      <c r="AU152" s="142" t="s">
        <v>82</v>
      </c>
      <c r="AY152" s="18" t="s">
        <v>172</v>
      </c>
      <c r="BE152" s="143">
        <f>IF(N152="základní",J152,0)</f>
        <v>0</v>
      </c>
      <c r="BF152" s="143">
        <f>IF(N152="snížená",J152,0)</f>
        <v>0</v>
      </c>
      <c r="BG152" s="143">
        <f>IF(N152="zákl. přenesená",J152,0)</f>
        <v>0</v>
      </c>
      <c r="BH152" s="143">
        <f>IF(N152="sníž. přenesená",J152,0)</f>
        <v>0</v>
      </c>
      <c r="BI152" s="143">
        <f>IF(N152="nulová",J152,0)</f>
        <v>0</v>
      </c>
      <c r="BJ152" s="18" t="s">
        <v>82</v>
      </c>
      <c r="BK152" s="143">
        <f>ROUND(I152*H152,2)</f>
        <v>0</v>
      </c>
      <c r="BL152" s="18" t="s">
        <v>179</v>
      </c>
      <c r="BM152" s="142" t="s">
        <v>578</v>
      </c>
    </row>
    <row r="153" spans="2:65" s="1" customFormat="1" ht="16.5" customHeight="1">
      <c r="B153" s="33"/>
      <c r="C153" s="131" t="s">
        <v>580</v>
      </c>
      <c r="D153" s="131" t="s">
        <v>174</v>
      </c>
      <c r="E153" s="132" t="s">
        <v>3378</v>
      </c>
      <c r="F153" s="133" t="s">
        <v>3379</v>
      </c>
      <c r="G153" s="134" t="s">
        <v>177</v>
      </c>
      <c r="H153" s="135">
        <v>1</v>
      </c>
      <c r="I153" s="136"/>
      <c r="J153" s="137">
        <f>ROUND(I153*H153,2)</f>
        <v>0</v>
      </c>
      <c r="K153" s="133" t="s">
        <v>19</v>
      </c>
      <c r="L153" s="33"/>
      <c r="M153" s="138" t="s">
        <v>19</v>
      </c>
      <c r="N153" s="139" t="s">
        <v>46</v>
      </c>
      <c r="P153" s="140">
        <f>O153*H153</f>
        <v>0</v>
      </c>
      <c r="Q153" s="140">
        <v>0</v>
      </c>
      <c r="R153" s="140">
        <f>Q153*H153</f>
        <v>0</v>
      </c>
      <c r="S153" s="140">
        <v>0</v>
      </c>
      <c r="T153" s="140">
        <f>S153*H153</f>
        <v>0</v>
      </c>
      <c r="U153" s="141" t="s">
        <v>19</v>
      </c>
      <c r="AR153" s="142" t="s">
        <v>179</v>
      </c>
      <c r="AT153" s="142" t="s">
        <v>174</v>
      </c>
      <c r="AU153" s="142" t="s">
        <v>82</v>
      </c>
      <c r="AY153" s="18" t="s">
        <v>172</v>
      </c>
      <c r="BE153" s="143">
        <f>IF(N153="základní",J153,0)</f>
        <v>0</v>
      </c>
      <c r="BF153" s="143">
        <f>IF(N153="snížená",J153,0)</f>
        <v>0</v>
      </c>
      <c r="BG153" s="143">
        <f>IF(N153="zákl. přenesená",J153,0)</f>
        <v>0</v>
      </c>
      <c r="BH153" s="143">
        <f>IF(N153="sníž. přenesená",J153,0)</f>
        <v>0</v>
      </c>
      <c r="BI153" s="143">
        <f>IF(N153="nulová",J153,0)</f>
        <v>0</v>
      </c>
      <c r="BJ153" s="18" t="s">
        <v>82</v>
      </c>
      <c r="BK153" s="143">
        <f>ROUND(I153*H153,2)</f>
        <v>0</v>
      </c>
      <c r="BL153" s="18" t="s">
        <v>179</v>
      </c>
      <c r="BM153" s="142" t="s">
        <v>583</v>
      </c>
    </row>
    <row r="154" spans="2:65" s="1" customFormat="1" ht="16.5" customHeight="1">
      <c r="B154" s="33"/>
      <c r="C154" s="131" t="s">
        <v>413</v>
      </c>
      <c r="D154" s="131" t="s">
        <v>174</v>
      </c>
      <c r="E154" s="132" t="s">
        <v>3383</v>
      </c>
      <c r="F154" s="133" t="s">
        <v>3529</v>
      </c>
      <c r="G154" s="134" t="s">
        <v>796</v>
      </c>
      <c r="H154" s="135">
        <v>40</v>
      </c>
      <c r="I154" s="136"/>
      <c r="J154" s="137">
        <f>ROUND(I154*H154,2)</f>
        <v>0</v>
      </c>
      <c r="K154" s="133" t="s">
        <v>19</v>
      </c>
      <c r="L154" s="33"/>
      <c r="M154" s="138" t="s">
        <v>19</v>
      </c>
      <c r="N154" s="139" t="s">
        <v>46</v>
      </c>
      <c r="P154" s="140">
        <f>O154*H154</f>
        <v>0</v>
      </c>
      <c r="Q154" s="140">
        <v>0</v>
      </c>
      <c r="R154" s="140">
        <f>Q154*H154</f>
        <v>0</v>
      </c>
      <c r="S154" s="140">
        <v>0</v>
      </c>
      <c r="T154" s="140">
        <f>S154*H154</f>
        <v>0</v>
      </c>
      <c r="U154" s="141" t="s">
        <v>19</v>
      </c>
      <c r="AR154" s="142" t="s">
        <v>179</v>
      </c>
      <c r="AT154" s="142" t="s">
        <v>174</v>
      </c>
      <c r="AU154" s="142" t="s">
        <v>82</v>
      </c>
      <c r="AY154" s="18" t="s">
        <v>172</v>
      </c>
      <c r="BE154" s="143">
        <f>IF(N154="základní",J154,0)</f>
        <v>0</v>
      </c>
      <c r="BF154" s="143">
        <f>IF(N154="snížená",J154,0)</f>
        <v>0</v>
      </c>
      <c r="BG154" s="143">
        <f>IF(N154="zákl. přenesená",J154,0)</f>
        <v>0</v>
      </c>
      <c r="BH154" s="143">
        <f>IF(N154="sníž. přenesená",J154,0)</f>
        <v>0</v>
      </c>
      <c r="BI154" s="143">
        <f>IF(N154="nulová",J154,0)</f>
        <v>0</v>
      </c>
      <c r="BJ154" s="18" t="s">
        <v>82</v>
      </c>
      <c r="BK154" s="143">
        <f>ROUND(I154*H154,2)</f>
        <v>0</v>
      </c>
      <c r="BL154" s="18" t="s">
        <v>179</v>
      </c>
      <c r="BM154" s="142" t="s">
        <v>587</v>
      </c>
    </row>
    <row r="155" spans="2:65" s="1" customFormat="1" ht="16.5" customHeight="1">
      <c r="B155" s="33"/>
      <c r="C155" s="131" t="s">
        <v>593</v>
      </c>
      <c r="D155" s="131" t="s">
        <v>174</v>
      </c>
      <c r="E155" s="132" t="s">
        <v>3530</v>
      </c>
      <c r="F155" s="133" t="s">
        <v>3452</v>
      </c>
      <c r="G155" s="134" t="s">
        <v>796</v>
      </c>
      <c r="H155" s="135">
        <v>40</v>
      </c>
      <c r="I155" s="136"/>
      <c r="J155" s="137">
        <f>ROUND(I155*H155,2)</f>
        <v>0</v>
      </c>
      <c r="K155" s="133" t="s">
        <v>19</v>
      </c>
      <c r="L155" s="33"/>
      <c r="M155" s="138" t="s">
        <v>19</v>
      </c>
      <c r="N155" s="139" t="s">
        <v>46</v>
      </c>
      <c r="P155" s="140">
        <f>O155*H155</f>
        <v>0</v>
      </c>
      <c r="Q155" s="140">
        <v>0</v>
      </c>
      <c r="R155" s="140">
        <f>Q155*H155</f>
        <v>0</v>
      </c>
      <c r="S155" s="140">
        <v>0</v>
      </c>
      <c r="T155" s="140">
        <f>S155*H155</f>
        <v>0</v>
      </c>
      <c r="U155" s="141" t="s">
        <v>19</v>
      </c>
      <c r="AR155" s="142" t="s">
        <v>179</v>
      </c>
      <c r="AT155" s="142" t="s">
        <v>174</v>
      </c>
      <c r="AU155" s="142" t="s">
        <v>82</v>
      </c>
      <c r="AY155" s="18" t="s">
        <v>172</v>
      </c>
      <c r="BE155" s="143">
        <f>IF(N155="základní",J155,0)</f>
        <v>0</v>
      </c>
      <c r="BF155" s="143">
        <f>IF(N155="snížená",J155,0)</f>
        <v>0</v>
      </c>
      <c r="BG155" s="143">
        <f>IF(N155="zákl. přenesená",J155,0)</f>
        <v>0</v>
      </c>
      <c r="BH155" s="143">
        <f>IF(N155="sníž. přenesená",J155,0)</f>
        <v>0</v>
      </c>
      <c r="BI155" s="143">
        <f>IF(N155="nulová",J155,0)</f>
        <v>0</v>
      </c>
      <c r="BJ155" s="18" t="s">
        <v>82</v>
      </c>
      <c r="BK155" s="143">
        <f>ROUND(I155*H155,2)</f>
        <v>0</v>
      </c>
      <c r="BL155" s="18" t="s">
        <v>179</v>
      </c>
      <c r="BM155" s="142" t="s">
        <v>596</v>
      </c>
    </row>
    <row r="156" spans="2:65" s="11" customFormat="1" ht="25.9" customHeight="1">
      <c r="B156" s="119"/>
      <c r="D156" s="120" t="s">
        <v>74</v>
      </c>
      <c r="E156" s="121" t="s">
        <v>3092</v>
      </c>
      <c r="F156" s="121" t="s">
        <v>3541</v>
      </c>
      <c r="I156" s="122"/>
      <c r="J156" s="123">
        <f>BK156</f>
        <v>0</v>
      </c>
      <c r="L156" s="119"/>
      <c r="M156" s="124"/>
      <c r="P156" s="125">
        <f>SUM(P157:P158)</f>
        <v>0</v>
      </c>
      <c r="R156" s="125">
        <f>SUM(R157:R158)</f>
        <v>0</v>
      </c>
      <c r="T156" s="125">
        <f>SUM(T157:T158)</f>
        <v>0</v>
      </c>
      <c r="U156" s="126"/>
      <c r="AR156" s="120" t="s">
        <v>82</v>
      </c>
      <c r="AT156" s="127" t="s">
        <v>74</v>
      </c>
      <c r="AU156" s="127" t="s">
        <v>75</v>
      </c>
      <c r="AY156" s="120" t="s">
        <v>172</v>
      </c>
      <c r="BK156" s="128">
        <f>SUM(BK157:BK158)</f>
        <v>0</v>
      </c>
    </row>
    <row r="157" spans="2:65" s="1" customFormat="1" ht="16.5" customHeight="1">
      <c r="B157" s="33"/>
      <c r="C157" s="131" t="s">
        <v>419</v>
      </c>
      <c r="D157" s="131" t="s">
        <v>174</v>
      </c>
      <c r="E157" s="132" t="s">
        <v>3624</v>
      </c>
      <c r="F157" s="133" t="s">
        <v>3542</v>
      </c>
      <c r="G157" s="134" t="s">
        <v>1131</v>
      </c>
      <c r="H157" s="135">
        <v>1</v>
      </c>
      <c r="I157" s="136"/>
      <c r="J157" s="137">
        <f>ROUND(I157*H157,2)</f>
        <v>0</v>
      </c>
      <c r="K157" s="133" t="s">
        <v>19</v>
      </c>
      <c r="L157" s="33"/>
      <c r="M157" s="138" t="s">
        <v>19</v>
      </c>
      <c r="N157" s="139" t="s">
        <v>46</v>
      </c>
      <c r="P157" s="140">
        <f>O157*H157</f>
        <v>0</v>
      </c>
      <c r="Q157" s="140">
        <v>0</v>
      </c>
      <c r="R157" s="140">
        <f>Q157*H157</f>
        <v>0</v>
      </c>
      <c r="S157" s="140">
        <v>0</v>
      </c>
      <c r="T157" s="140">
        <f>S157*H157</f>
        <v>0</v>
      </c>
      <c r="U157" s="141" t="s">
        <v>19</v>
      </c>
      <c r="AR157" s="142" t="s">
        <v>179</v>
      </c>
      <c r="AT157" s="142" t="s">
        <v>174</v>
      </c>
      <c r="AU157" s="142" t="s">
        <v>82</v>
      </c>
      <c r="AY157" s="18" t="s">
        <v>172</v>
      </c>
      <c r="BE157" s="143">
        <f>IF(N157="základní",J157,0)</f>
        <v>0</v>
      </c>
      <c r="BF157" s="143">
        <f>IF(N157="snížená",J157,0)</f>
        <v>0</v>
      </c>
      <c r="BG157" s="143">
        <f>IF(N157="zákl. přenesená",J157,0)</f>
        <v>0</v>
      </c>
      <c r="BH157" s="143">
        <f>IF(N157="sníž. přenesená",J157,0)</f>
        <v>0</v>
      </c>
      <c r="BI157" s="143">
        <f>IF(N157="nulová",J157,0)</f>
        <v>0</v>
      </c>
      <c r="BJ157" s="18" t="s">
        <v>82</v>
      </c>
      <c r="BK157" s="143">
        <f>ROUND(I157*H157,2)</f>
        <v>0</v>
      </c>
      <c r="BL157" s="18" t="s">
        <v>179</v>
      </c>
      <c r="BM157" s="142" t="s">
        <v>611</v>
      </c>
    </row>
    <row r="158" spans="2:65" s="1" customFormat="1" ht="16.5" customHeight="1">
      <c r="B158" s="33"/>
      <c r="C158" s="131" t="s">
        <v>615</v>
      </c>
      <c r="D158" s="131" t="s">
        <v>174</v>
      </c>
      <c r="E158" s="132" t="s">
        <v>2955</v>
      </c>
      <c r="F158" s="133" t="s">
        <v>3543</v>
      </c>
      <c r="G158" s="134" t="s">
        <v>177</v>
      </c>
      <c r="H158" s="135">
        <v>150</v>
      </c>
      <c r="I158" s="136"/>
      <c r="J158" s="137">
        <f>ROUND(I158*H158,2)</f>
        <v>0</v>
      </c>
      <c r="K158" s="133" t="s">
        <v>19</v>
      </c>
      <c r="L158" s="33"/>
      <c r="M158" s="193" t="s">
        <v>19</v>
      </c>
      <c r="N158" s="194" t="s">
        <v>46</v>
      </c>
      <c r="O158" s="191"/>
      <c r="P158" s="195">
        <f>O158*H158</f>
        <v>0</v>
      </c>
      <c r="Q158" s="195">
        <v>0</v>
      </c>
      <c r="R158" s="195">
        <f>Q158*H158</f>
        <v>0</v>
      </c>
      <c r="S158" s="195">
        <v>0</v>
      </c>
      <c r="T158" s="195">
        <f>S158*H158</f>
        <v>0</v>
      </c>
      <c r="U158" s="196" t="s">
        <v>19</v>
      </c>
      <c r="AR158" s="142" t="s">
        <v>179</v>
      </c>
      <c r="AT158" s="142" t="s">
        <v>174</v>
      </c>
      <c r="AU158" s="142" t="s">
        <v>82</v>
      </c>
      <c r="AY158" s="18" t="s">
        <v>172</v>
      </c>
      <c r="BE158" s="143">
        <f>IF(N158="základní",J158,0)</f>
        <v>0</v>
      </c>
      <c r="BF158" s="143">
        <f>IF(N158="snížená",J158,0)</f>
        <v>0</v>
      </c>
      <c r="BG158" s="143">
        <f>IF(N158="zákl. přenesená",J158,0)</f>
        <v>0</v>
      </c>
      <c r="BH158" s="143">
        <f>IF(N158="sníž. přenesená",J158,0)</f>
        <v>0</v>
      </c>
      <c r="BI158" s="143">
        <f>IF(N158="nulová",J158,0)</f>
        <v>0</v>
      </c>
      <c r="BJ158" s="18" t="s">
        <v>82</v>
      </c>
      <c r="BK158" s="143">
        <f>ROUND(I158*H158,2)</f>
        <v>0</v>
      </c>
      <c r="BL158" s="18" t="s">
        <v>179</v>
      </c>
      <c r="BM158" s="142" t="s">
        <v>618</v>
      </c>
    </row>
    <row r="159" spans="2:65" s="1" customFormat="1" ht="6.95" customHeight="1">
      <c r="B159" s="42"/>
      <c r="C159" s="43"/>
      <c r="D159" s="43"/>
      <c r="E159" s="43"/>
      <c r="F159" s="43"/>
      <c r="G159" s="43"/>
      <c r="H159" s="43"/>
      <c r="I159" s="43"/>
      <c r="J159" s="43"/>
      <c r="K159" s="43"/>
      <c r="L159" s="33"/>
    </row>
  </sheetData>
  <sheetProtection algorithmName="SHA-512" hashValue="dAJpS2Kiu5Hk2HPjvwVfVdH+nm5pkgupj1Utf5VmJhuHdBNLkEGhC8bytwahjMBc8hz2MOsOX8JimCWzYACMwQ==" saltValue="lxsXt7/0MY5iTsXdw5kyWRTHbHW96MUsod9MQtn6w3e8zfzJ/S0xzOc5WQ28lICBrGzaXKzYMoVSojdiMS5IQg==" spinCount="100000" sheet="1" objects="1" scenarios="1" formatColumns="0" formatRows="0" autoFilter="0"/>
  <autoFilter ref="C93:K158" xr:uid="{00000000-0009-0000-0000-000006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112</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c r="B8" s="21"/>
      <c r="D8" s="28" t="s">
        <v>130</v>
      </c>
      <c r="L8" s="21"/>
    </row>
    <row r="9" spans="2:46" ht="16.5" customHeight="1">
      <c r="B9" s="21"/>
      <c r="E9" s="287" t="s">
        <v>131</v>
      </c>
      <c r="F9" s="299"/>
      <c r="G9" s="299"/>
      <c r="H9" s="299"/>
      <c r="L9" s="21"/>
    </row>
    <row r="10" spans="2:46" ht="12" customHeight="1">
      <c r="B10" s="21"/>
      <c r="D10" s="28" t="s">
        <v>132</v>
      </c>
      <c r="L10" s="21"/>
    </row>
    <row r="11" spans="2:46" s="1" customFormat="1" ht="16.5" customHeight="1">
      <c r="B11" s="33"/>
      <c r="E11" s="285" t="s">
        <v>3625</v>
      </c>
      <c r="F11" s="289"/>
      <c r="G11" s="289"/>
      <c r="H11" s="289"/>
      <c r="L11" s="33"/>
    </row>
    <row r="12" spans="2:46" s="1" customFormat="1" ht="12" customHeight="1">
      <c r="B12" s="33"/>
      <c r="D12" s="28" t="s">
        <v>134</v>
      </c>
      <c r="L12" s="33"/>
    </row>
    <row r="13" spans="2:46" s="1" customFormat="1" ht="16.5" customHeight="1">
      <c r="B13" s="33"/>
      <c r="E13" s="251" t="s">
        <v>3625</v>
      </c>
      <c r="F13" s="289"/>
      <c r="G13" s="289"/>
      <c r="H13" s="289"/>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290" t="str">
        <f>'Rekapitulace stavby'!E14</f>
        <v>Vyplň údaj</v>
      </c>
      <c r="F22" s="257"/>
      <c r="G22" s="257"/>
      <c r="H22" s="25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61" t="s">
        <v>19</v>
      </c>
      <c r="F31" s="261"/>
      <c r="G31" s="261"/>
      <c r="H31" s="261"/>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ROUND(J102,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ROUND((SUM(BE102:BE330)),  2)</f>
        <v>0</v>
      </c>
      <c r="I37" s="94">
        <v>0.21</v>
      </c>
      <c r="J37" s="83">
        <f>ROUND(((SUM(BE102:BE330))*I37),  2)</f>
        <v>0</v>
      </c>
      <c r="L37" s="33"/>
    </row>
    <row r="38" spans="2:12" s="1" customFormat="1" ht="14.45" customHeight="1">
      <c r="B38" s="33"/>
      <c r="E38" s="28" t="s">
        <v>47</v>
      </c>
      <c r="F38" s="83">
        <f>ROUND((SUM(BF102:BF330)),  2)</f>
        <v>0</v>
      </c>
      <c r="I38" s="94">
        <v>0.12</v>
      </c>
      <c r="J38" s="83">
        <f>ROUND(((SUM(BF102:BF330))*I38),  2)</f>
        <v>0</v>
      </c>
      <c r="L38" s="33"/>
    </row>
    <row r="39" spans="2:12" s="1" customFormat="1" ht="14.45" hidden="1" customHeight="1">
      <c r="B39" s="33"/>
      <c r="E39" s="28" t="s">
        <v>48</v>
      </c>
      <c r="F39" s="83">
        <f>ROUND((SUM(BG102:BG330)),  2)</f>
        <v>0</v>
      </c>
      <c r="I39" s="94">
        <v>0.21</v>
      </c>
      <c r="J39" s="83">
        <f>0</f>
        <v>0</v>
      </c>
      <c r="L39" s="33"/>
    </row>
    <row r="40" spans="2:12" s="1" customFormat="1" ht="14.45" hidden="1" customHeight="1">
      <c r="B40" s="33"/>
      <c r="E40" s="28" t="s">
        <v>49</v>
      </c>
      <c r="F40" s="83">
        <f>ROUND((SUM(BH102:BH330)),  2)</f>
        <v>0</v>
      </c>
      <c r="I40" s="94">
        <v>0.12</v>
      </c>
      <c r="J40" s="83">
        <f>0</f>
        <v>0</v>
      </c>
      <c r="L40" s="33"/>
    </row>
    <row r="41" spans="2:12" s="1" customFormat="1" ht="14.45" hidden="1" customHeight="1">
      <c r="B41" s="33"/>
      <c r="E41" s="28" t="s">
        <v>50</v>
      </c>
      <c r="F41" s="83">
        <f>ROUND((SUM(BI102:BI330)),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287" t="str">
        <f>E7</f>
        <v>Nástavby a stavební úpravy vnitřních prostor budovy A, PF UPOL_REV01_19.11.2024</v>
      </c>
      <c r="F52" s="288"/>
      <c r="G52" s="288"/>
      <c r="H52" s="288"/>
      <c r="L52" s="33"/>
    </row>
    <row r="53" spans="2:12" ht="12" customHeight="1">
      <c r="B53" s="21"/>
      <c r="C53" s="28" t="s">
        <v>130</v>
      </c>
      <c r="L53" s="21"/>
    </row>
    <row r="54" spans="2:12" ht="16.5" customHeight="1">
      <c r="B54" s="21"/>
      <c r="E54" s="287" t="s">
        <v>131</v>
      </c>
      <c r="F54" s="299"/>
      <c r="G54" s="299"/>
      <c r="H54" s="299"/>
      <c r="L54" s="21"/>
    </row>
    <row r="55" spans="2:12" ht="12" customHeight="1">
      <c r="B55" s="21"/>
      <c r="C55" s="28" t="s">
        <v>132</v>
      </c>
      <c r="L55" s="21"/>
    </row>
    <row r="56" spans="2:12" s="1" customFormat="1" ht="16.5" customHeight="1">
      <c r="B56" s="33"/>
      <c r="E56" s="285" t="s">
        <v>3625</v>
      </c>
      <c r="F56" s="289"/>
      <c r="G56" s="289"/>
      <c r="H56" s="289"/>
      <c r="L56" s="33"/>
    </row>
    <row r="57" spans="2:12" s="1" customFormat="1" ht="12" customHeight="1">
      <c r="B57" s="33"/>
      <c r="C57" s="28" t="s">
        <v>134</v>
      </c>
      <c r="L57" s="33"/>
    </row>
    <row r="58" spans="2:12" s="1" customFormat="1" ht="16.5" customHeight="1">
      <c r="B58" s="33"/>
      <c r="E58" s="251" t="str">
        <f>E13</f>
        <v>D.1.4.3 - Silnoproudá elektrotechnika</v>
      </c>
      <c r="F58" s="289"/>
      <c r="G58" s="289"/>
      <c r="H58" s="289"/>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J102</f>
        <v>0</v>
      </c>
      <c r="L67" s="33"/>
      <c r="AU67" s="18" t="s">
        <v>139</v>
      </c>
    </row>
    <row r="68" spans="2:47" s="8" customFormat="1" ht="24.95" customHeight="1">
      <c r="B68" s="104"/>
      <c r="D68" s="105" t="s">
        <v>140</v>
      </c>
      <c r="E68" s="106"/>
      <c r="F68" s="106"/>
      <c r="G68" s="106"/>
      <c r="H68" s="106"/>
      <c r="I68" s="106"/>
      <c r="J68" s="107">
        <f>J103</f>
        <v>0</v>
      </c>
      <c r="L68" s="104"/>
    </row>
    <row r="69" spans="2:47" s="9" customFormat="1" ht="19.899999999999999" customHeight="1">
      <c r="B69" s="108"/>
      <c r="D69" s="109" t="s">
        <v>3626</v>
      </c>
      <c r="E69" s="110"/>
      <c r="F69" s="110"/>
      <c r="G69" s="110"/>
      <c r="H69" s="110"/>
      <c r="I69" s="110"/>
      <c r="J69" s="111">
        <f>J104</f>
        <v>0</v>
      </c>
      <c r="L69" s="108"/>
    </row>
    <row r="70" spans="2:47" s="9" customFormat="1" ht="19.899999999999999" customHeight="1">
      <c r="B70" s="108"/>
      <c r="D70" s="109" t="s">
        <v>3627</v>
      </c>
      <c r="E70" s="110"/>
      <c r="F70" s="110"/>
      <c r="G70" s="110"/>
      <c r="H70" s="110"/>
      <c r="I70" s="110"/>
      <c r="J70" s="111">
        <f>J271</f>
        <v>0</v>
      </c>
      <c r="L70" s="108"/>
    </row>
    <row r="71" spans="2:47" s="8" customFormat="1" ht="24.95" customHeight="1">
      <c r="B71" s="104"/>
      <c r="D71" s="105" t="s">
        <v>144</v>
      </c>
      <c r="E71" s="106"/>
      <c r="F71" s="106"/>
      <c r="G71" s="106"/>
      <c r="H71" s="106"/>
      <c r="I71" s="106"/>
      <c r="J71" s="107">
        <f>J282</f>
        <v>0</v>
      </c>
      <c r="L71" s="104"/>
    </row>
    <row r="72" spans="2:47" s="9" customFormat="1" ht="19.899999999999999" customHeight="1">
      <c r="B72" s="108"/>
      <c r="D72" s="109" t="s">
        <v>3628</v>
      </c>
      <c r="E72" s="110"/>
      <c r="F72" s="110"/>
      <c r="G72" s="110"/>
      <c r="H72" s="110"/>
      <c r="I72" s="110"/>
      <c r="J72" s="111">
        <f>J283</f>
        <v>0</v>
      </c>
      <c r="L72" s="108"/>
    </row>
    <row r="73" spans="2:47" s="9" customFormat="1" ht="19.899999999999999" customHeight="1">
      <c r="B73" s="108"/>
      <c r="D73" s="109" t="s">
        <v>3629</v>
      </c>
      <c r="E73" s="110"/>
      <c r="F73" s="110"/>
      <c r="G73" s="110"/>
      <c r="H73" s="110"/>
      <c r="I73" s="110"/>
      <c r="J73" s="111">
        <f>J285</f>
        <v>0</v>
      </c>
      <c r="L73" s="108"/>
    </row>
    <row r="74" spans="2:47" s="9" customFormat="1" ht="19.899999999999999" customHeight="1">
      <c r="B74" s="108"/>
      <c r="D74" s="109" t="s">
        <v>3630</v>
      </c>
      <c r="E74" s="110"/>
      <c r="F74" s="110"/>
      <c r="G74" s="110"/>
      <c r="H74" s="110"/>
      <c r="I74" s="110"/>
      <c r="J74" s="111">
        <f>J311</f>
        <v>0</v>
      </c>
      <c r="L74" s="108"/>
    </row>
    <row r="75" spans="2:47" s="8" customFormat="1" ht="24.95" customHeight="1">
      <c r="B75" s="104"/>
      <c r="D75" s="105" t="s">
        <v>3631</v>
      </c>
      <c r="E75" s="106"/>
      <c r="F75" s="106"/>
      <c r="G75" s="106"/>
      <c r="H75" s="106"/>
      <c r="I75" s="106"/>
      <c r="J75" s="107">
        <f>J324</f>
        <v>0</v>
      </c>
      <c r="L75" s="104"/>
    </row>
    <row r="76" spans="2:47" s="9" customFormat="1" ht="19.899999999999999" customHeight="1">
      <c r="B76" s="108"/>
      <c r="D76" s="109" t="s">
        <v>3632</v>
      </c>
      <c r="E76" s="110"/>
      <c r="F76" s="110"/>
      <c r="G76" s="110"/>
      <c r="H76" s="110"/>
      <c r="I76" s="110"/>
      <c r="J76" s="111">
        <f>J325</f>
        <v>0</v>
      </c>
      <c r="L76" s="108"/>
    </row>
    <row r="77" spans="2:47" s="8" customFormat="1" ht="24.95" customHeight="1">
      <c r="B77" s="104"/>
      <c r="D77" s="105" t="s">
        <v>3633</v>
      </c>
      <c r="E77" s="106"/>
      <c r="F77" s="106"/>
      <c r="G77" s="106"/>
      <c r="H77" s="106"/>
      <c r="I77" s="106"/>
      <c r="J77" s="107">
        <f>J328</f>
        <v>0</v>
      </c>
      <c r="L77" s="104"/>
    </row>
    <row r="78" spans="2:47" s="9" customFormat="1" ht="19.899999999999999" customHeight="1">
      <c r="B78" s="108"/>
      <c r="D78" s="109" t="s">
        <v>3634</v>
      </c>
      <c r="E78" s="110"/>
      <c r="F78" s="110"/>
      <c r="G78" s="110"/>
      <c r="H78" s="110"/>
      <c r="I78" s="110"/>
      <c r="J78" s="111">
        <f>J329</f>
        <v>0</v>
      </c>
      <c r="L78" s="108"/>
    </row>
    <row r="79" spans="2:47" s="1" customFormat="1" ht="21.75" customHeight="1">
      <c r="B79" s="33"/>
      <c r="L79" s="33"/>
    </row>
    <row r="80" spans="2:47"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156</v>
      </c>
      <c r="L85" s="33"/>
    </row>
    <row r="86" spans="2:12" s="1" customFormat="1" ht="6.95" customHeight="1">
      <c r="B86" s="33"/>
      <c r="L86" s="33"/>
    </row>
    <row r="87" spans="2:12" s="1" customFormat="1" ht="12" customHeight="1">
      <c r="B87" s="33"/>
      <c r="C87" s="28" t="s">
        <v>16</v>
      </c>
      <c r="L87" s="33"/>
    </row>
    <row r="88" spans="2:12" s="1" customFormat="1" ht="16.5" customHeight="1">
      <c r="B88" s="33"/>
      <c r="E88" s="287" t="str">
        <f>E7</f>
        <v>Nástavby a stavební úpravy vnitřních prostor budovy A, PF UPOL_REV01_19.11.2024</v>
      </c>
      <c r="F88" s="288"/>
      <c r="G88" s="288"/>
      <c r="H88" s="288"/>
      <c r="L88" s="33"/>
    </row>
    <row r="89" spans="2:12" ht="12" customHeight="1">
      <c r="B89" s="21"/>
      <c r="C89" s="28" t="s">
        <v>130</v>
      </c>
      <c r="L89" s="21"/>
    </row>
    <row r="90" spans="2:12" ht="16.5" customHeight="1">
      <c r="B90" s="21"/>
      <c r="E90" s="287" t="s">
        <v>131</v>
      </c>
      <c r="F90" s="299"/>
      <c r="G90" s="299"/>
      <c r="H90" s="299"/>
      <c r="L90" s="21"/>
    </row>
    <row r="91" spans="2:12" ht="12" customHeight="1">
      <c r="B91" s="21"/>
      <c r="C91" s="28" t="s">
        <v>132</v>
      </c>
      <c r="L91" s="21"/>
    </row>
    <row r="92" spans="2:12" s="1" customFormat="1" ht="16.5" customHeight="1">
      <c r="B92" s="33"/>
      <c r="E92" s="285" t="s">
        <v>3625</v>
      </c>
      <c r="F92" s="289"/>
      <c r="G92" s="289"/>
      <c r="H92" s="289"/>
      <c r="L92" s="33"/>
    </row>
    <row r="93" spans="2:12" s="1" customFormat="1" ht="12" customHeight="1">
      <c r="B93" s="33"/>
      <c r="C93" s="28" t="s">
        <v>134</v>
      </c>
      <c r="L93" s="33"/>
    </row>
    <row r="94" spans="2:12" s="1" customFormat="1" ht="16.5" customHeight="1">
      <c r="B94" s="33"/>
      <c r="E94" s="251" t="str">
        <f>E13</f>
        <v>D.1.4.3 - Silnoproudá elektrotechnika</v>
      </c>
      <c r="F94" s="289"/>
      <c r="G94" s="289"/>
      <c r="H94" s="289"/>
      <c r="L94" s="33"/>
    </row>
    <row r="95" spans="2:12" s="1" customFormat="1" ht="6.95" customHeight="1">
      <c r="B95" s="33"/>
      <c r="L95" s="33"/>
    </row>
    <row r="96" spans="2:12" s="1" customFormat="1" ht="12" customHeight="1">
      <c r="B96" s="33"/>
      <c r="C96" s="28" t="s">
        <v>21</v>
      </c>
      <c r="F96" s="26" t="str">
        <f>F16</f>
        <v xml:space="preserve"> </v>
      </c>
      <c r="I96" s="28" t="s">
        <v>23</v>
      </c>
      <c r="J96" s="50" t="str">
        <f>IF(J16="","",J16)</f>
        <v>19. 11. 2024</v>
      </c>
      <c r="L96" s="33"/>
    </row>
    <row r="97" spans="2:65" s="1" customFormat="1" ht="6.95" customHeight="1">
      <c r="B97" s="33"/>
      <c r="L97" s="33"/>
    </row>
    <row r="98" spans="2:65" s="1" customFormat="1" ht="54.4" customHeight="1">
      <c r="B98" s="33"/>
      <c r="C98" s="28" t="s">
        <v>25</v>
      </c>
      <c r="F98" s="26" t="str">
        <f>E19</f>
        <v>UP v Olomouci,Křižkovského 511/8,Olomouc 77900</v>
      </c>
      <c r="I98" s="28" t="s">
        <v>33</v>
      </c>
      <c r="J98" s="31" t="str">
        <f>E25</f>
        <v>SAFETY PRO s.r.o.,Přerovská 434/60,Olomouc 77900</v>
      </c>
      <c r="L98" s="33"/>
    </row>
    <row r="99" spans="2:65" s="1" customFormat="1" ht="54.4" customHeight="1">
      <c r="B99" s="33"/>
      <c r="C99" s="28" t="s">
        <v>31</v>
      </c>
      <c r="F99" s="26" t="str">
        <f>IF(E22="","",E22)</f>
        <v>Vyplň údaj</v>
      </c>
      <c r="I99" s="28" t="s">
        <v>38</v>
      </c>
      <c r="J99" s="31" t="str">
        <f>E28</f>
        <v>SAFETY PRO s.r.o.,Přerovská 434/60,Olomouc 77900</v>
      </c>
      <c r="L99" s="33"/>
    </row>
    <row r="100" spans="2:65" s="1" customFormat="1" ht="10.35" customHeight="1">
      <c r="B100" s="33"/>
      <c r="L100" s="33"/>
    </row>
    <row r="101" spans="2:65" s="10" customFormat="1" ht="29.25" customHeight="1">
      <c r="B101" s="112"/>
      <c r="C101" s="113" t="s">
        <v>157</v>
      </c>
      <c r="D101" s="114" t="s">
        <v>60</v>
      </c>
      <c r="E101" s="114" t="s">
        <v>56</v>
      </c>
      <c r="F101" s="114" t="s">
        <v>57</v>
      </c>
      <c r="G101" s="114" t="s">
        <v>158</v>
      </c>
      <c r="H101" s="114" t="s">
        <v>159</v>
      </c>
      <c r="I101" s="114" t="s">
        <v>160</v>
      </c>
      <c r="J101" s="114" t="s">
        <v>138</v>
      </c>
      <c r="K101" s="115" t="s">
        <v>161</v>
      </c>
      <c r="L101" s="112"/>
      <c r="M101" s="57" t="s">
        <v>19</v>
      </c>
      <c r="N101" s="58" t="s">
        <v>45</v>
      </c>
      <c r="O101" s="58" t="s">
        <v>162</v>
      </c>
      <c r="P101" s="58" t="s">
        <v>163</v>
      </c>
      <c r="Q101" s="58" t="s">
        <v>164</v>
      </c>
      <c r="R101" s="58" t="s">
        <v>165</v>
      </c>
      <c r="S101" s="58" t="s">
        <v>166</v>
      </c>
      <c r="T101" s="58" t="s">
        <v>167</v>
      </c>
      <c r="U101" s="59" t="s">
        <v>168</v>
      </c>
    </row>
    <row r="102" spans="2:65" s="1" customFormat="1" ht="22.9" customHeight="1">
      <c r="B102" s="33"/>
      <c r="C102" s="62" t="s">
        <v>169</v>
      </c>
      <c r="J102" s="116">
        <f>BK102</f>
        <v>0</v>
      </c>
      <c r="L102" s="33"/>
      <c r="M102" s="60"/>
      <c r="N102" s="51"/>
      <c r="O102" s="51"/>
      <c r="P102" s="117">
        <f>P103+P282+P324+P328</f>
        <v>0</v>
      </c>
      <c r="Q102" s="51"/>
      <c r="R102" s="117">
        <f>R103+R282+R324+R328</f>
        <v>0</v>
      </c>
      <c r="S102" s="51"/>
      <c r="T102" s="117">
        <f>T103+T282+T324+T328</f>
        <v>0</v>
      </c>
      <c r="U102" s="52"/>
      <c r="AT102" s="18" t="s">
        <v>74</v>
      </c>
      <c r="AU102" s="18" t="s">
        <v>139</v>
      </c>
      <c r="BK102" s="118">
        <f>BK103+BK282+BK324+BK328</f>
        <v>0</v>
      </c>
    </row>
    <row r="103" spans="2:65" s="11" customFormat="1" ht="25.9" customHeight="1">
      <c r="B103" s="119"/>
      <c r="D103" s="120" t="s">
        <v>74</v>
      </c>
      <c r="E103" s="121" t="s">
        <v>170</v>
      </c>
      <c r="F103" s="121" t="s">
        <v>171</v>
      </c>
      <c r="I103" s="122"/>
      <c r="J103" s="123">
        <f>BK103</f>
        <v>0</v>
      </c>
      <c r="L103" s="119"/>
      <c r="M103" s="124"/>
      <c r="P103" s="125">
        <f>P104+P271</f>
        <v>0</v>
      </c>
      <c r="R103" s="125">
        <f>R104+R271</f>
        <v>0</v>
      </c>
      <c r="T103" s="125">
        <f>T104+T271</f>
        <v>0</v>
      </c>
      <c r="U103" s="126"/>
      <c r="AR103" s="120" t="s">
        <v>82</v>
      </c>
      <c r="AT103" s="127" t="s">
        <v>74</v>
      </c>
      <c r="AU103" s="127" t="s">
        <v>75</v>
      </c>
      <c r="AY103" s="120" t="s">
        <v>172</v>
      </c>
      <c r="BK103" s="128">
        <f>BK104+BK271</f>
        <v>0</v>
      </c>
    </row>
    <row r="104" spans="2:65" s="11" customFormat="1" ht="22.9" customHeight="1">
      <c r="B104" s="119"/>
      <c r="D104" s="120" t="s">
        <v>74</v>
      </c>
      <c r="E104" s="129" t="s">
        <v>82</v>
      </c>
      <c r="F104" s="129" t="s">
        <v>3635</v>
      </c>
      <c r="I104" s="122"/>
      <c r="J104" s="130">
        <f>BK104</f>
        <v>0</v>
      </c>
      <c r="L104" s="119"/>
      <c r="M104" s="124"/>
      <c r="P104" s="125">
        <f>SUM(P105:P270)</f>
        <v>0</v>
      </c>
      <c r="R104" s="125">
        <f>SUM(R105:R270)</f>
        <v>0</v>
      </c>
      <c r="T104" s="125">
        <f>SUM(T105:T270)</f>
        <v>0</v>
      </c>
      <c r="U104" s="126"/>
      <c r="AR104" s="120" t="s">
        <v>82</v>
      </c>
      <c r="AT104" s="127" t="s">
        <v>74</v>
      </c>
      <c r="AU104" s="127" t="s">
        <v>82</v>
      </c>
      <c r="AY104" s="120" t="s">
        <v>172</v>
      </c>
      <c r="BK104" s="128">
        <f>SUM(BK105:BK270)</f>
        <v>0</v>
      </c>
    </row>
    <row r="105" spans="2:65" s="1" customFormat="1" ht="21.75" customHeight="1">
      <c r="B105" s="33"/>
      <c r="C105" s="131" t="s">
        <v>82</v>
      </c>
      <c r="D105" s="131" t="s">
        <v>174</v>
      </c>
      <c r="E105" s="132" t="s">
        <v>3636</v>
      </c>
      <c r="F105" s="133" t="s">
        <v>3637</v>
      </c>
      <c r="G105" s="134" t="s">
        <v>796</v>
      </c>
      <c r="H105" s="135">
        <v>68</v>
      </c>
      <c r="I105" s="136"/>
      <c r="J105" s="137">
        <f>ROUND(I105*H105,2)</f>
        <v>0</v>
      </c>
      <c r="K105" s="133" t="s">
        <v>19</v>
      </c>
      <c r="L105" s="33"/>
      <c r="M105" s="138" t="s">
        <v>19</v>
      </c>
      <c r="N105" s="139" t="s">
        <v>46</v>
      </c>
      <c r="P105" s="140">
        <f>O105*H105</f>
        <v>0</v>
      </c>
      <c r="Q105" s="140">
        <v>0</v>
      </c>
      <c r="R105" s="140">
        <f>Q105*H105</f>
        <v>0</v>
      </c>
      <c r="S105" s="140">
        <v>0</v>
      </c>
      <c r="T105" s="140">
        <f>S105*H105</f>
        <v>0</v>
      </c>
      <c r="U105" s="141" t="s">
        <v>19</v>
      </c>
      <c r="AR105" s="142" t="s">
        <v>179</v>
      </c>
      <c r="AT105" s="142" t="s">
        <v>174</v>
      </c>
      <c r="AU105" s="142" t="s">
        <v>84</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84</v>
      </c>
    </row>
    <row r="106" spans="2:65" s="13" customFormat="1">
      <c r="B106" s="155"/>
      <c r="D106" s="149" t="s">
        <v>182</v>
      </c>
      <c r="E106" s="156" t="s">
        <v>19</v>
      </c>
      <c r="F106" s="157" t="s">
        <v>461</v>
      </c>
      <c r="H106" s="158">
        <v>68</v>
      </c>
      <c r="I106" s="159"/>
      <c r="L106" s="155"/>
      <c r="M106" s="160"/>
      <c r="U106" s="161"/>
      <c r="AT106" s="156" t="s">
        <v>182</v>
      </c>
      <c r="AU106" s="156" t="s">
        <v>84</v>
      </c>
      <c r="AV106" s="13" t="s">
        <v>84</v>
      </c>
      <c r="AW106" s="13" t="s">
        <v>37</v>
      </c>
      <c r="AX106" s="13" t="s">
        <v>75</v>
      </c>
      <c r="AY106" s="156" t="s">
        <v>172</v>
      </c>
    </row>
    <row r="107" spans="2:65" s="14" customFormat="1">
      <c r="B107" s="162"/>
      <c r="D107" s="149" t="s">
        <v>182</v>
      </c>
      <c r="E107" s="163" t="s">
        <v>19</v>
      </c>
      <c r="F107" s="164" t="s">
        <v>185</v>
      </c>
      <c r="H107" s="165">
        <v>68</v>
      </c>
      <c r="I107" s="166"/>
      <c r="L107" s="162"/>
      <c r="M107" s="167"/>
      <c r="U107" s="168"/>
      <c r="AT107" s="163" t="s">
        <v>182</v>
      </c>
      <c r="AU107" s="163" t="s">
        <v>84</v>
      </c>
      <c r="AV107" s="14" t="s">
        <v>179</v>
      </c>
      <c r="AW107" s="14" t="s">
        <v>37</v>
      </c>
      <c r="AX107" s="14" t="s">
        <v>82</v>
      </c>
      <c r="AY107" s="163" t="s">
        <v>172</v>
      </c>
    </row>
    <row r="108" spans="2:65" s="1" customFormat="1" ht="16.5" customHeight="1">
      <c r="B108" s="33"/>
      <c r="C108" s="131" t="s">
        <v>84</v>
      </c>
      <c r="D108" s="131" t="s">
        <v>174</v>
      </c>
      <c r="E108" s="132" t="s">
        <v>3638</v>
      </c>
      <c r="F108" s="133" t="s">
        <v>3639</v>
      </c>
      <c r="G108" s="134" t="s">
        <v>796</v>
      </c>
      <c r="H108" s="135">
        <v>18</v>
      </c>
      <c r="I108" s="136"/>
      <c r="J108" s="137">
        <f>ROUND(I108*H108,2)</f>
        <v>0</v>
      </c>
      <c r="K108" s="133" t="s">
        <v>19</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84</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179</v>
      </c>
    </row>
    <row r="109" spans="2:65" s="13" customFormat="1">
      <c r="B109" s="155"/>
      <c r="D109" s="149" t="s">
        <v>182</v>
      </c>
      <c r="E109" s="156" t="s">
        <v>19</v>
      </c>
      <c r="F109" s="157" t="s">
        <v>226</v>
      </c>
      <c r="H109" s="158">
        <v>18</v>
      </c>
      <c r="I109" s="159"/>
      <c r="L109" s="155"/>
      <c r="M109" s="160"/>
      <c r="U109" s="161"/>
      <c r="AT109" s="156" t="s">
        <v>182</v>
      </c>
      <c r="AU109" s="156" t="s">
        <v>84</v>
      </c>
      <c r="AV109" s="13" t="s">
        <v>84</v>
      </c>
      <c r="AW109" s="13" t="s">
        <v>37</v>
      </c>
      <c r="AX109" s="13" t="s">
        <v>75</v>
      </c>
      <c r="AY109" s="156" t="s">
        <v>172</v>
      </c>
    </row>
    <row r="110" spans="2:65" s="14" customFormat="1">
      <c r="B110" s="162"/>
      <c r="D110" s="149" t="s">
        <v>182</v>
      </c>
      <c r="E110" s="163" t="s">
        <v>19</v>
      </c>
      <c r="F110" s="164" t="s">
        <v>185</v>
      </c>
      <c r="H110" s="165">
        <v>18</v>
      </c>
      <c r="I110" s="166"/>
      <c r="L110" s="162"/>
      <c r="M110" s="167"/>
      <c r="U110" s="168"/>
      <c r="AT110" s="163" t="s">
        <v>182</v>
      </c>
      <c r="AU110" s="163" t="s">
        <v>84</v>
      </c>
      <c r="AV110" s="14" t="s">
        <v>179</v>
      </c>
      <c r="AW110" s="14" t="s">
        <v>37</v>
      </c>
      <c r="AX110" s="14" t="s">
        <v>82</v>
      </c>
      <c r="AY110" s="163" t="s">
        <v>172</v>
      </c>
    </row>
    <row r="111" spans="2:65" s="1" customFormat="1" ht="16.5" customHeight="1">
      <c r="B111" s="33"/>
      <c r="C111" s="131" t="s">
        <v>92</v>
      </c>
      <c r="D111" s="131" t="s">
        <v>174</v>
      </c>
      <c r="E111" s="132" t="s">
        <v>3640</v>
      </c>
      <c r="F111" s="133" t="s">
        <v>3641</v>
      </c>
      <c r="G111" s="134" t="s">
        <v>796</v>
      </c>
      <c r="H111" s="135">
        <v>22</v>
      </c>
      <c r="I111" s="136"/>
      <c r="J111" s="137">
        <f>ROUND(I111*H111,2)</f>
        <v>0</v>
      </c>
      <c r="K111" s="133" t="s">
        <v>19</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84</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192</v>
      </c>
    </row>
    <row r="112" spans="2:65" s="13" customFormat="1">
      <c r="B112" s="155"/>
      <c r="D112" s="149" t="s">
        <v>182</v>
      </c>
      <c r="E112" s="156" t="s">
        <v>19</v>
      </c>
      <c r="F112" s="157" t="s">
        <v>241</v>
      </c>
      <c r="H112" s="158">
        <v>22</v>
      </c>
      <c r="I112" s="159"/>
      <c r="L112" s="155"/>
      <c r="M112" s="160"/>
      <c r="U112" s="161"/>
      <c r="AT112" s="156" t="s">
        <v>182</v>
      </c>
      <c r="AU112" s="156" t="s">
        <v>84</v>
      </c>
      <c r="AV112" s="13" t="s">
        <v>84</v>
      </c>
      <c r="AW112" s="13" t="s">
        <v>37</v>
      </c>
      <c r="AX112" s="13" t="s">
        <v>75</v>
      </c>
      <c r="AY112" s="156" t="s">
        <v>172</v>
      </c>
    </row>
    <row r="113" spans="2:65" s="14" customFormat="1">
      <c r="B113" s="162"/>
      <c r="D113" s="149" t="s">
        <v>182</v>
      </c>
      <c r="E113" s="163" t="s">
        <v>19</v>
      </c>
      <c r="F113" s="164" t="s">
        <v>185</v>
      </c>
      <c r="H113" s="165">
        <v>22</v>
      </c>
      <c r="I113" s="166"/>
      <c r="L113" s="162"/>
      <c r="M113" s="167"/>
      <c r="U113" s="168"/>
      <c r="AT113" s="163" t="s">
        <v>182</v>
      </c>
      <c r="AU113" s="163" t="s">
        <v>84</v>
      </c>
      <c r="AV113" s="14" t="s">
        <v>179</v>
      </c>
      <c r="AW113" s="14" t="s">
        <v>37</v>
      </c>
      <c r="AX113" s="14" t="s">
        <v>82</v>
      </c>
      <c r="AY113" s="163" t="s">
        <v>172</v>
      </c>
    </row>
    <row r="114" spans="2:65" s="1" customFormat="1" ht="16.5" customHeight="1">
      <c r="B114" s="33"/>
      <c r="C114" s="131" t="s">
        <v>179</v>
      </c>
      <c r="D114" s="131" t="s">
        <v>174</v>
      </c>
      <c r="E114" s="132" t="s">
        <v>3642</v>
      </c>
      <c r="F114" s="133" t="s">
        <v>3643</v>
      </c>
      <c r="G114" s="134" t="s">
        <v>796</v>
      </c>
      <c r="H114" s="135">
        <v>21</v>
      </c>
      <c r="I114" s="136"/>
      <c r="J114" s="137">
        <f>ROUND(I114*H114,2)</f>
        <v>0</v>
      </c>
      <c r="K114" s="133" t="s">
        <v>19</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84</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198</v>
      </c>
    </row>
    <row r="115" spans="2:65" s="13" customFormat="1">
      <c r="B115" s="155"/>
      <c r="D115" s="149" t="s">
        <v>182</v>
      </c>
      <c r="E115" s="156" t="s">
        <v>19</v>
      </c>
      <c r="F115" s="157" t="s">
        <v>7</v>
      </c>
      <c r="H115" s="158">
        <v>21</v>
      </c>
      <c r="I115" s="159"/>
      <c r="L115" s="155"/>
      <c r="M115" s="160"/>
      <c r="U115" s="161"/>
      <c r="AT115" s="156" t="s">
        <v>182</v>
      </c>
      <c r="AU115" s="156" t="s">
        <v>84</v>
      </c>
      <c r="AV115" s="13" t="s">
        <v>84</v>
      </c>
      <c r="AW115" s="13" t="s">
        <v>37</v>
      </c>
      <c r="AX115" s="13" t="s">
        <v>75</v>
      </c>
      <c r="AY115" s="156" t="s">
        <v>172</v>
      </c>
    </row>
    <row r="116" spans="2:65" s="14" customFormat="1">
      <c r="B116" s="162"/>
      <c r="D116" s="149" t="s">
        <v>182</v>
      </c>
      <c r="E116" s="163" t="s">
        <v>19</v>
      </c>
      <c r="F116" s="164" t="s">
        <v>185</v>
      </c>
      <c r="H116" s="165">
        <v>21</v>
      </c>
      <c r="I116" s="166"/>
      <c r="L116" s="162"/>
      <c r="M116" s="167"/>
      <c r="U116" s="168"/>
      <c r="AT116" s="163" t="s">
        <v>182</v>
      </c>
      <c r="AU116" s="163" t="s">
        <v>84</v>
      </c>
      <c r="AV116" s="14" t="s">
        <v>179</v>
      </c>
      <c r="AW116" s="14" t="s">
        <v>37</v>
      </c>
      <c r="AX116" s="14" t="s">
        <v>82</v>
      </c>
      <c r="AY116" s="163" t="s">
        <v>172</v>
      </c>
    </row>
    <row r="117" spans="2:65" s="1" customFormat="1" ht="16.5" customHeight="1">
      <c r="B117" s="33"/>
      <c r="C117" s="131" t="s">
        <v>202</v>
      </c>
      <c r="D117" s="131" t="s">
        <v>174</v>
      </c>
      <c r="E117" s="132" t="s">
        <v>3644</v>
      </c>
      <c r="F117" s="133" t="s">
        <v>3645</v>
      </c>
      <c r="G117" s="134" t="s">
        <v>796</v>
      </c>
      <c r="H117" s="135">
        <v>18</v>
      </c>
      <c r="I117" s="136"/>
      <c r="J117" s="137">
        <f>ROUND(I117*H117,2)</f>
        <v>0</v>
      </c>
      <c r="K117" s="133" t="s">
        <v>19</v>
      </c>
      <c r="L117" s="33"/>
      <c r="M117" s="138" t="s">
        <v>19</v>
      </c>
      <c r="N117" s="139" t="s">
        <v>46</v>
      </c>
      <c r="P117" s="140">
        <f>O117*H117</f>
        <v>0</v>
      </c>
      <c r="Q117" s="140">
        <v>0</v>
      </c>
      <c r="R117" s="140">
        <f>Q117*H117</f>
        <v>0</v>
      </c>
      <c r="S117" s="140">
        <v>0</v>
      </c>
      <c r="T117" s="140">
        <f>S117*H117</f>
        <v>0</v>
      </c>
      <c r="U117" s="141" t="s">
        <v>19</v>
      </c>
      <c r="AR117" s="142" t="s">
        <v>179</v>
      </c>
      <c r="AT117" s="142" t="s">
        <v>174</v>
      </c>
      <c r="AU117" s="142" t="s">
        <v>84</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179</v>
      </c>
      <c r="BM117" s="142" t="s">
        <v>205</v>
      </c>
    </row>
    <row r="118" spans="2:65" s="13" customFormat="1">
      <c r="B118" s="155"/>
      <c r="D118" s="149" t="s">
        <v>182</v>
      </c>
      <c r="E118" s="156" t="s">
        <v>19</v>
      </c>
      <c r="F118" s="157" t="s">
        <v>226</v>
      </c>
      <c r="H118" s="158">
        <v>18</v>
      </c>
      <c r="I118" s="159"/>
      <c r="L118" s="155"/>
      <c r="M118" s="160"/>
      <c r="U118" s="161"/>
      <c r="AT118" s="156" t="s">
        <v>182</v>
      </c>
      <c r="AU118" s="156" t="s">
        <v>84</v>
      </c>
      <c r="AV118" s="13" t="s">
        <v>84</v>
      </c>
      <c r="AW118" s="13" t="s">
        <v>37</v>
      </c>
      <c r="AX118" s="13" t="s">
        <v>75</v>
      </c>
      <c r="AY118" s="156" t="s">
        <v>172</v>
      </c>
    </row>
    <row r="119" spans="2:65" s="14" customFormat="1">
      <c r="B119" s="162"/>
      <c r="D119" s="149" t="s">
        <v>182</v>
      </c>
      <c r="E119" s="163" t="s">
        <v>19</v>
      </c>
      <c r="F119" s="164" t="s">
        <v>185</v>
      </c>
      <c r="H119" s="165">
        <v>18</v>
      </c>
      <c r="I119" s="166"/>
      <c r="L119" s="162"/>
      <c r="M119" s="167"/>
      <c r="U119" s="168"/>
      <c r="AT119" s="163" t="s">
        <v>182</v>
      </c>
      <c r="AU119" s="163" t="s">
        <v>84</v>
      </c>
      <c r="AV119" s="14" t="s">
        <v>179</v>
      </c>
      <c r="AW119" s="14" t="s">
        <v>37</v>
      </c>
      <c r="AX119" s="14" t="s">
        <v>82</v>
      </c>
      <c r="AY119" s="163" t="s">
        <v>172</v>
      </c>
    </row>
    <row r="120" spans="2:65" s="1" customFormat="1" ht="16.5" customHeight="1">
      <c r="B120" s="33"/>
      <c r="C120" s="131" t="s">
        <v>192</v>
      </c>
      <c r="D120" s="131" t="s">
        <v>174</v>
      </c>
      <c r="E120" s="132" t="s">
        <v>3646</v>
      </c>
      <c r="F120" s="133" t="s">
        <v>3647</v>
      </c>
      <c r="G120" s="134" t="s">
        <v>796</v>
      </c>
      <c r="H120" s="135">
        <v>21</v>
      </c>
      <c r="I120" s="136"/>
      <c r="J120" s="137">
        <f>ROUND(I120*H120,2)</f>
        <v>0</v>
      </c>
      <c r="K120" s="133" t="s">
        <v>19</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8</v>
      </c>
    </row>
    <row r="121" spans="2:65" s="13" customFormat="1">
      <c r="B121" s="155"/>
      <c r="D121" s="149" t="s">
        <v>182</v>
      </c>
      <c r="E121" s="156" t="s">
        <v>19</v>
      </c>
      <c r="F121" s="157" t="s">
        <v>7</v>
      </c>
      <c r="H121" s="158">
        <v>21</v>
      </c>
      <c r="I121" s="159"/>
      <c r="L121" s="155"/>
      <c r="M121" s="160"/>
      <c r="U121" s="161"/>
      <c r="AT121" s="156" t="s">
        <v>182</v>
      </c>
      <c r="AU121" s="156" t="s">
        <v>84</v>
      </c>
      <c r="AV121" s="13" t="s">
        <v>84</v>
      </c>
      <c r="AW121" s="13" t="s">
        <v>37</v>
      </c>
      <c r="AX121" s="13" t="s">
        <v>75</v>
      </c>
      <c r="AY121" s="156" t="s">
        <v>172</v>
      </c>
    </row>
    <row r="122" spans="2:65" s="14" customFormat="1">
      <c r="B122" s="162"/>
      <c r="D122" s="149" t="s">
        <v>182</v>
      </c>
      <c r="E122" s="163" t="s">
        <v>19</v>
      </c>
      <c r="F122" s="164" t="s">
        <v>185</v>
      </c>
      <c r="H122" s="165">
        <v>21</v>
      </c>
      <c r="I122" s="166"/>
      <c r="L122" s="162"/>
      <c r="M122" s="167"/>
      <c r="U122" s="168"/>
      <c r="AT122" s="163" t="s">
        <v>182</v>
      </c>
      <c r="AU122" s="163" t="s">
        <v>84</v>
      </c>
      <c r="AV122" s="14" t="s">
        <v>179</v>
      </c>
      <c r="AW122" s="14" t="s">
        <v>37</v>
      </c>
      <c r="AX122" s="14" t="s">
        <v>82</v>
      </c>
      <c r="AY122" s="163" t="s">
        <v>172</v>
      </c>
    </row>
    <row r="123" spans="2:65" s="1" customFormat="1" ht="24.2" customHeight="1">
      <c r="B123" s="33"/>
      <c r="C123" s="131" t="s">
        <v>212</v>
      </c>
      <c r="D123" s="131" t="s">
        <v>174</v>
      </c>
      <c r="E123" s="132" t="s">
        <v>3648</v>
      </c>
      <c r="F123" s="133" t="s">
        <v>3649</v>
      </c>
      <c r="G123" s="134" t="s">
        <v>2962</v>
      </c>
      <c r="H123" s="135">
        <v>1</v>
      </c>
      <c r="I123" s="136"/>
      <c r="J123" s="137">
        <f>ROUND(I123*H123,2)</f>
        <v>0</v>
      </c>
      <c r="K123" s="133" t="s">
        <v>19</v>
      </c>
      <c r="L123" s="33"/>
      <c r="M123" s="138" t="s">
        <v>19</v>
      </c>
      <c r="N123" s="139" t="s">
        <v>46</v>
      </c>
      <c r="P123" s="140">
        <f>O123*H123</f>
        <v>0</v>
      </c>
      <c r="Q123" s="140">
        <v>0</v>
      </c>
      <c r="R123" s="140">
        <f>Q123*H123</f>
        <v>0</v>
      </c>
      <c r="S123" s="140">
        <v>0</v>
      </c>
      <c r="T123" s="140">
        <f>S123*H123</f>
        <v>0</v>
      </c>
      <c r="U123" s="141" t="s">
        <v>19</v>
      </c>
      <c r="AR123" s="142" t="s">
        <v>179</v>
      </c>
      <c r="AT123" s="142" t="s">
        <v>174</v>
      </c>
      <c r="AU123" s="142" t="s">
        <v>84</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215</v>
      </c>
    </row>
    <row r="124" spans="2:65" s="1" customFormat="1">
      <c r="B124" s="33"/>
      <c r="D124" s="149" t="s">
        <v>943</v>
      </c>
      <c r="F124" s="189" t="s">
        <v>3650</v>
      </c>
      <c r="I124" s="146"/>
      <c r="L124" s="33"/>
      <c r="M124" s="147"/>
      <c r="U124" s="54"/>
      <c r="AT124" s="18" t="s">
        <v>943</v>
      </c>
      <c r="AU124" s="18" t="s">
        <v>84</v>
      </c>
    </row>
    <row r="125" spans="2:65" s="13" customFormat="1">
      <c r="B125" s="155"/>
      <c r="D125" s="149" t="s">
        <v>182</v>
      </c>
      <c r="E125" s="156" t="s">
        <v>19</v>
      </c>
      <c r="F125" s="157" t="s">
        <v>82</v>
      </c>
      <c r="H125" s="158">
        <v>1</v>
      </c>
      <c r="I125" s="159"/>
      <c r="L125" s="155"/>
      <c r="M125" s="160"/>
      <c r="U125" s="161"/>
      <c r="AT125" s="156" t="s">
        <v>182</v>
      </c>
      <c r="AU125" s="156" t="s">
        <v>84</v>
      </c>
      <c r="AV125" s="13" t="s">
        <v>84</v>
      </c>
      <c r="AW125" s="13" t="s">
        <v>37</v>
      </c>
      <c r="AX125" s="13" t="s">
        <v>75</v>
      </c>
      <c r="AY125" s="156" t="s">
        <v>172</v>
      </c>
    </row>
    <row r="126" spans="2:65" s="14" customFormat="1">
      <c r="B126" s="162"/>
      <c r="D126" s="149" t="s">
        <v>182</v>
      </c>
      <c r="E126" s="163" t="s">
        <v>19</v>
      </c>
      <c r="F126" s="164" t="s">
        <v>185</v>
      </c>
      <c r="H126" s="165">
        <v>1</v>
      </c>
      <c r="I126" s="166"/>
      <c r="L126" s="162"/>
      <c r="M126" s="167"/>
      <c r="U126" s="168"/>
      <c r="AT126" s="163" t="s">
        <v>182</v>
      </c>
      <c r="AU126" s="163" t="s">
        <v>84</v>
      </c>
      <c r="AV126" s="14" t="s">
        <v>179</v>
      </c>
      <c r="AW126" s="14" t="s">
        <v>37</v>
      </c>
      <c r="AX126" s="14" t="s">
        <v>82</v>
      </c>
      <c r="AY126" s="163" t="s">
        <v>172</v>
      </c>
    </row>
    <row r="127" spans="2:65" s="1" customFormat="1" ht="21.75" customHeight="1">
      <c r="B127" s="33"/>
      <c r="C127" s="179" t="s">
        <v>198</v>
      </c>
      <c r="D127" s="179" t="s">
        <v>836</v>
      </c>
      <c r="E127" s="180" t="s">
        <v>3651</v>
      </c>
      <c r="F127" s="181" t="s">
        <v>3652</v>
      </c>
      <c r="G127" s="182" t="s">
        <v>2962</v>
      </c>
      <c r="H127" s="183">
        <v>1</v>
      </c>
      <c r="I127" s="184"/>
      <c r="J127" s="185">
        <f>ROUND(I127*H127,2)</f>
        <v>0</v>
      </c>
      <c r="K127" s="181" t="s">
        <v>19</v>
      </c>
      <c r="L127" s="186"/>
      <c r="M127" s="187" t="s">
        <v>19</v>
      </c>
      <c r="N127" s="188" t="s">
        <v>46</v>
      </c>
      <c r="P127" s="140">
        <f>O127*H127</f>
        <v>0</v>
      </c>
      <c r="Q127" s="140">
        <v>0</v>
      </c>
      <c r="R127" s="140">
        <f>Q127*H127</f>
        <v>0</v>
      </c>
      <c r="S127" s="140">
        <v>0</v>
      </c>
      <c r="T127" s="140">
        <f>S127*H127</f>
        <v>0</v>
      </c>
      <c r="U127" s="141" t="s">
        <v>19</v>
      </c>
      <c r="AR127" s="142" t="s">
        <v>198</v>
      </c>
      <c r="AT127" s="142" t="s">
        <v>836</v>
      </c>
      <c r="AU127" s="142" t="s">
        <v>84</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220</v>
      </c>
    </row>
    <row r="128" spans="2:65" s="1" customFormat="1">
      <c r="B128" s="33"/>
      <c r="D128" s="149" t="s">
        <v>943</v>
      </c>
      <c r="F128" s="189" t="s">
        <v>3653</v>
      </c>
      <c r="I128" s="146"/>
      <c r="L128" s="33"/>
      <c r="M128" s="147"/>
      <c r="U128" s="54"/>
      <c r="AT128" s="18" t="s">
        <v>943</v>
      </c>
      <c r="AU128" s="18" t="s">
        <v>84</v>
      </c>
    </row>
    <row r="129" spans="2:65" s="13" customFormat="1">
      <c r="B129" s="155"/>
      <c r="D129" s="149" t="s">
        <v>182</v>
      </c>
      <c r="E129" s="156" t="s">
        <v>19</v>
      </c>
      <c r="F129" s="157" t="s">
        <v>82</v>
      </c>
      <c r="H129" s="158">
        <v>1</v>
      </c>
      <c r="I129" s="159"/>
      <c r="L129" s="155"/>
      <c r="M129" s="160"/>
      <c r="U129" s="161"/>
      <c r="AT129" s="156" t="s">
        <v>182</v>
      </c>
      <c r="AU129" s="156" t="s">
        <v>84</v>
      </c>
      <c r="AV129" s="13" t="s">
        <v>84</v>
      </c>
      <c r="AW129" s="13" t="s">
        <v>37</v>
      </c>
      <c r="AX129" s="13" t="s">
        <v>75</v>
      </c>
      <c r="AY129" s="156" t="s">
        <v>172</v>
      </c>
    </row>
    <row r="130" spans="2:65" s="14" customFormat="1">
      <c r="B130" s="162"/>
      <c r="D130" s="149" t="s">
        <v>182</v>
      </c>
      <c r="E130" s="163" t="s">
        <v>19</v>
      </c>
      <c r="F130" s="164" t="s">
        <v>185</v>
      </c>
      <c r="H130" s="165">
        <v>1</v>
      </c>
      <c r="I130" s="166"/>
      <c r="L130" s="162"/>
      <c r="M130" s="167"/>
      <c r="U130" s="168"/>
      <c r="AT130" s="163" t="s">
        <v>182</v>
      </c>
      <c r="AU130" s="163" t="s">
        <v>84</v>
      </c>
      <c r="AV130" s="14" t="s">
        <v>179</v>
      </c>
      <c r="AW130" s="14" t="s">
        <v>37</v>
      </c>
      <c r="AX130" s="14" t="s">
        <v>82</v>
      </c>
      <c r="AY130" s="163" t="s">
        <v>172</v>
      </c>
    </row>
    <row r="131" spans="2:65" s="1" customFormat="1" ht="21.75" customHeight="1">
      <c r="B131" s="33"/>
      <c r="C131" s="179" t="s">
        <v>222</v>
      </c>
      <c r="D131" s="179" t="s">
        <v>836</v>
      </c>
      <c r="E131" s="180" t="s">
        <v>3654</v>
      </c>
      <c r="F131" s="181" t="s">
        <v>3655</v>
      </c>
      <c r="G131" s="182" t="s">
        <v>2962</v>
      </c>
      <c r="H131" s="183">
        <v>1</v>
      </c>
      <c r="I131" s="184"/>
      <c r="J131" s="185">
        <f>ROUND(I131*H131,2)</f>
        <v>0</v>
      </c>
      <c r="K131" s="181" t="s">
        <v>19</v>
      </c>
      <c r="L131" s="186"/>
      <c r="M131" s="187" t="s">
        <v>19</v>
      </c>
      <c r="N131" s="188" t="s">
        <v>46</v>
      </c>
      <c r="P131" s="140">
        <f>O131*H131</f>
        <v>0</v>
      </c>
      <c r="Q131" s="140">
        <v>0</v>
      </c>
      <c r="R131" s="140">
        <f>Q131*H131</f>
        <v>0</v>
      </c>
      <c r="S131" s="140">
        <v>0</v>
      </c>
      <c r="T131" s="140">
        <f>S131*H131</f>
        <v>0</v>
      </c>
      <c r="U131" s="141" t="s">
        <v>19</v>
      </c>
      <c r="AR131" s="142" t="s">
        <v>198</v>
      </c>
      <c r="AT131" s="142" t="s">
        <v>836</v>
      </c>
      <c r="AU131" s="142" t="s">
        <v>84</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226</v>
      </c>
    </row>
    <row r="132" spans="2:65" s="1" customFormat="1">
      <c r="B132" s="33"/>
      <c r="D132" s="149" t="s">
        <v>943</v>
      </c>
      <c r="F132" s="189" t="s">
        <v>3656</v>
      </c>
      <c r="I132" s="146"/>
      <c r="L132" s="33"/>
      <c r="M132" s="147"/>
      <c r="U132" s="54"/>
      <c r="AT132" s="18" t="s">
        <v>943</v>
      </c>
      <c r="AU132" s="18" t="s">
        <v>84</v>
      </c>
    </row>
    <row r="133" spans="2:65" s="13" customFormat="1">
      <c r="B133" s="155"/>
      <c r="D133" s="149" t="s">
        <v>182</v>
      </c>
      <c r="E133" s="156" t="s">
        <v>19</v>
      </c>
      <c r="F133" s="157" t="s">
        <v>82</v>
      </c>
      <c r="H133" s="158">
        <v>1</v>
      </c>
      <c r="I133" s="159"/>
      <c r="L133" s="155"/>
      <c r="M133" s="160"/>
      <c r="U133" s="161"/>
      <c r="AT133" s="156" t="s">
        <v>182</v>
      </c>
      <c r="AU133" s="156" t="s">
        <v>84</v>
      </c>
      <c r="AV133" s="13" t="s">
        <v>84</v>
      </c>
      <c r="AW133" s="13" t="s">
        <v>37</v>
      </c>
      <c r="AX133" s="13" t="s">
        <v>75</v>
      </c>
      <c r="AY133" s="156" t="s">
        <v>172</v>
      </c>
    </row>
    <row r="134" spans="2:65" s="14" customFormat="1">
      <c r="B134" s="162"/>
      <c r="D134" s="149" t="s">
        <v>182</v>
      </c>
      <c r="E134" s="163" t="s">
        <v>19</v>
      </c>
      <c r="F134" s="164" t="s">
        <v>185</v>
      </c>
      <c r="H134" s="165">
        <v>1</v>
      </c>
      <c r="I134" s="166"/>
      <c r="L134" s="162"/>
      <c r="M134" s="167"/>
      <c r="U134" s="168"/>
      <c r="AT134" s="163" t="s">
        <v>182</v>
      </c>
      <c r="AU134" s="163" t="s">
        <v>84</v>
      </c>
      <c r="AV134" s="14" t="s">
        <v>179</v>
      </c>
      <c r="AW134" s="14" t="s">
        <v>37</v>
      </c>
      <c r="AX134" s="14" t="s">
        <v>82</v>
      </c>
      <c r="AY134" s="163" t="s">
        <v>172</v>
      </c>
    </row>
    <row r="135" spans="2:65" s="1" customFormat="1" ht="21.75" customHeight="1">
      <c r="B135" s="33"/>
      <c r="C135" s="179" t="s">
        <v>205</v>
      </c>
      <c r="D135" s="179" t="s">
        <v>836</v>
      </c>
      <c r="E135" s="180" t="s">
        <v>3657</v>
      </c>
      <c r="F135" s="181" t="s">
        <v>3658</v>
      </c>
      <c r="G135" s="182" t="s">
        <v>2962</v>
      </c>
      <c r="H135" s="183">
        <v>1</v>
      </c>
      <c r="I135" s="184"/>
      <c r="J135" s="185">
        <f>ROUND(I135*H135,2)</f>
        <v>0</v>
      </c>
      <c r="K135" s="181" t="s">
        <v>19</v>
      </c>
      <c r="L135" s="186"/>
      <c r="M135" s="187" t="s">
        <v>19</v>
      </c>
      <c r="N135" s="188" t="s">
        <v>46</v>
      </c>
      <c r="P135" s="140">
        <f>O135*H135</f>
        <v>0</v>
      </c>
      <c r="Q135" s="140">
        <v>0</v>
      </c>
      <c r="R135" s="140">
        <f>Q135*H135</f>
        <v>0</v>
      </c>
      <c r="S135" s="140">
        <v>0</v>
      </c>
      <c r="T135" s="140">
        <f>S135*H135</f>
        <v>0</v>
      </c>
      <c r="U135" s="141" t="s">
        <v>19</v>
      </c>
      <c r="AR135" s="142" t="s">
        <v>198</v>
      </c>
      <c r="AT135" s="142" t="s">
        <v>836</v>
      </c>
      <c r="AU135" s="142" t="s">
        <v>84</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232</v>
      </c>
    </row>
    <row r="136" spans="2:65" s="1" customFormat="1">
      <c r="B136" s="33"/>
      <c r="D136" s="149" t="s">
        <v>943</v>
      </c>
      <c r="F136" s="189" t="s">
        <v>3659</v>
      </c>
      <c r="I136" s="146"/>
      <c r="L136" s="33"/>
      <c r="M136" s="147"/>
      <c r="U136" s="54"/>
      <c r="AT136" s="18" t="s">
        <v>943</v>
      </c>
      <c r="AU136" s="18" t="s">
        <v>84</v>
      </c>
    </row>
    <row r="137" spans="2:65" s="13" customFormat="1">
      <c r="B137" s="155"/>
      <c r="D137" s="149" t="s">
        <v>182</v>
      </c>
      <c r="E137" s="156" t="s">
        <v>19</v>
      </c>
      <c r="F137" s="157" t="s">
        <v>82</v>
      </c>
      <c r="H137" s="158">
        <v>1</v>
      </c>
      <c r="I137" s="159"/>
      <c r="L137" s="155"/>
      <c r="M137" s="160"/>
      <c r="U137" s="161"/>
      <c r="AT137" s="156" t="s">
        <v>182</v>
      </c>
      <c r="AU137" s="156" t="s">
        <v>84</v>
      </c>
      <c r="AV137" s="13" t="s">
        <v>84</v>
      </c>
      <c r="AW137" s="13" t="s">
        <v>37</v>
      </c>
      <c r="AX137" s="13" t="s">
        <v>75</v>
      </c>
      <c r="AY137" s="156" t="s">
        <v>172</v>
      </c>
    </row>
    <row r="138" spans="2:65" s="14" customFormat="1">
      <c r="B138" s="162"/>
      <c r="D138" s="149" t="s">
        <v>182</v>
      </c>
      <c r="E138" s="163" t="s">
        <v>19</v>
      </c>
      <c r="F138" s="164" t="s">
        <v>185</v>
      </c>
      <c r="H138" s="165">
        <v>1</v>
      </c>
      <c r="I138" s="166"/>
      <c r="L138" s="162"/>
      <c r="M138" s="167"/>
      <c r="U138" s="168"/>
      <c r="AT138" s="163" t="s">
        <v>182</v>
      </c>
      <c r="AU138" s="163" t="s">
        <v>84</v>
      </c>
      <c r="AV138" s="14" t="s">
        <v>179</v>
      </c>
      <c r="AW138" s="14" t="s">
        <v>37</v>
      </c>
      <c r="AX138" s="14" t="s">
        <v>82</v>
      </c>
      <c r="AY138" s="163" t="s">
        <v>172</v>
      </c>
    </row>
    <row r="139" spans="2:65" s="1" customFormat="1" ht="24.2" customHeight="1">
      <c r="B139" s="33"/>
      <c r="C139" s="179" t="s">
        <v>238</v>
      </c>
      <c r="D139" s="179" t="s">
        <v>836</v>
      </c>
      <c r="E139" s="180" t="s">
        <v>3660</v>
      </c>
      <c r="F139" s="181" t="s">
        <v>3661</v>
      </c>
      <c r="G139" s="182" t="s">
        <v>2962</v>
      </c>
      <c r="H139" s="183">
        <v>1</v>
      </c>
      <c r="I139" s="184"/>
      <c r="J139" s="185">
        <f>ROUND(I139*H139,2)</f>
        <v>0</v>
      </c>
      <c r="K139" s="181" t="s">
        <v>19</v>
      </c>
      <c r="L139" s="186"/>
      <c r="M139" s="187" t="s">
        <v>19</v>
      </c>
      <c r="N139" s="188" t="s">
        <v>46</v>
      </c>
      <c r="P139" s="140">
        <f>O139*H139</f>
        <v>0</v>
      </c>
      <c r="Q139" s="140">
        <v>0</v>
      </c>
      <c r="R139" s="140">
        <f>Q139*H139</f>
        <v>0</v>
      </c>
      <c r="S139" s="140">
        <v>0</v>
      </c>
      <c r="T139" s="140">
        <f>S139*H139</f>
        <v>0</v>
      </c>
      <c r="U139" s="141" t="s">
        <v>19</v>
      </c>
      <c r="AR139" s="142" t="s">
        <v>198</v>
      </c>
      <c r="AT139" s="142" t="s">
        <v>836</v>
      </c>
      <c r="AU139" s="142" t="s">
        <v>84</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241</v>
      </c>
    </row>
    <row r="140" spans="2:65" s="1" customFormat="1">
      <c r="B140" s="33"/>
      <c r="D140" s="149" t="s">
        <v>943</v>
      </c>
      <c r="F140" s="189" t="s">
        <v>3662</v>
      </c>
      <c r="I140" s="146"/>
      <c r="L140" s="33"/>
      <c r="M140" s="147"/>
      <c r="U140" s="54"/>
      <c r="AT140" s="18" t="s">
        <v>943</v>
      </c>
      <c r="AU140" s="18" t="s">
        <v>84</v>
      </c>
    </row>
    <row r="141" spans="2:65" s="13" customFormat="1">
      <c r="B141" s="155"/>
      <c r="D141" s="149" t="s">
        <v>182</v>
      </c>
      <c r="E141" s="156" t="s">
        <v>19</v>
      </c>
      <c r="F141" s="157" t="s">
        <v>82</v>
      </c>
      <c r="H141" s="158">
        <v>1</v>
      </c>
      <c r="I141" s="159"/>
      <c r="L141" s="155"/>
      <c r="M141" s="160"/>
      <c r="U141" s="161"/>
      <c r="AT141" s="156" t="s">
        <v>182</v>
      </c>
      <c r="AU141" s="156" t="s">
        <v>84</v>
      </c>
      <c r="AV141" s="13" t="s">
        <v>84</v>
      </c>
      <c r="AW141" s="13" t="s">
        <v>37</v>
      </c>
      <c r="AX141" s="13" t="s">
        <v>75</v>
      </c>
      <c r="AY141" s="156" t="s">
        <v>172</v>
      </c>
    </row>
    <row r="142" spans="2:65" s="14" customFormat="1">
      <c r="B142" s="162"/>
      <c r="D142" s="149" t="s">
        <v>182</v>
      </c>
      <c r="E142" s="163" t="s">
        <v>19</v>
      </c>
      <c r="F142" s="164" t="s">
        <v>185</v>
      </c>
      <c r="H142" s="165">
        <v>1</v>
      </c>
      <c r="I142" s="166"/>
      <c r="L142" s="162"/>
      <c r="M142" s="167"/>
      <c r="U142" s="168"/>
      <c r="AT142" s="163" t="s">
        <v>182</v>
      </c>
      <c r="AU142" s="163" t="s">
        <v>84</v>
      </c>
      <c r="AV142" s="14" t="s">
        <v>179</v>
      </c>
      <c r="AW142" s="14" t="s">
        <v>37</v>
      </c>
      <c r="AX142" s="14" t="s">
        <v>82</v>
      </c>
      <c r="AY142" s="163" t="s">
        <v>172</v>
      </c>
    </row>
    <row r="143" spans="2:65" s="1" customFormat="1" ht="24.2" customHeight="1">
      <c r="B143" s="33"/>
      <c r="C143" s="179" t="s">
        <v>8</v>
      </c>
      <c r="D143" s="179" t="s">
        <v>836</v>
      </c>
      <c r="E143" s="180" t="s">
        <v>3663</v>
      </c>
      <c r="F143" s="181" t="s">
        <v>3664</v>
      </c>
      <c r="G143" s="182" t="s">
        <v>2962</v>
      </c>
      <c r="H143" s="183">
        <v>1</v>
      </c>
      <c r="I143" s="184"/>
      <c r="J143" s="185">
        <f>ROUND(I143*H143,2)</f>
        <v>0</v>
      </c>
      <c r="K143" s="181" t="s">
        <v>19</v>
      </c>
      <c r="L143" s="186"/>
      <c r="M143" s="187" t="s">
        <v>19</v>
      </c>
      <c r="N143" s="188" t="s">
        <v>46</v>
      </c>
      <c r="P143" s="140">
        <f>O143*H143</f>
        <v>0</v>
      </c>
      <c r="Q143" s="140">
        <v>0</v>
      </c>
      <c r="R143" s="140">
        <f>Q143*H143</f>
        <v>0</v>
      </c>
      <c r="S143" s="140">
        <v>0</v>
      </c>
      <c r="T143" s="140">
        <f>S143*H143</f>
        <v>0</v>
      </c>
      <c r="U143" s="141" t="s">
        <v>19</v>
      </c>
      <c r="AR143" s="142" t="s">
        <v>198</v>
      </c>
      <c r="AT143" s="142" t="s">
        <v>836</v>
      </c>
      <c r="AU143" s="142" t="s">
        <v>84</v>
      </c>
      <c r="AY143" s="18" t="s">
        <v>172</v>
      </c>
      <c r="BE143" s="143">
        <f>IF(N143="základní",J143,0)</f>
        <v>0</v>
      </c>
      <c r="BF143" s="143">
        <f>IF(N143="snížená",J143,0)</f>
        <v>0</v>
      </c>
      <c r="BG143" s="143">
        <f>IF(N143="zákl. přenesená",J143,0)</f>
        <v>0</v>
      </c>
      <c r="BH143" s="143">
        <f>IF(N143="sníž. přenesená",J143,0)</f>
        <v>0</v>
      </c>
      <c r="BI143" s="143">
        <f>IF(N143="nulová",J143,0)</f>
        <v>0</v>
      </c>
      <c r="BJ143" s="18" t="s">
        <v>82</v>
      </c>
      <c r="BK143" s="143">
        <f>ROUND(I143*H143,2)</f>
        <v>0</v>
      </c>
      <c r="BL143" s="18" t="s">
        <v>179</v>
      </c>
      <c r="BM143" s="142" t="s">
        <v>263</v>
      </c>
    </row>
    <row r="144" spans="2:65" s="1" customFormat="1">
      <c r="B144" s="33"/>
      <c r="D144" s="149" t="s">
        <v>943</v>
      </c>
      <c r="F144" s="189" t="s">
        <v>3665</v>
      </c>
      <c r="I144" s="146"/>
      <c r="L144" s="33"/>
      <c r="M144" s="147"/>
      <c r="U144" s="54"/>
      <c r="AT144" s="18" t="s">
        <v>943</v>
      </c>
      <c r="AU144" s="18" t="s">
        <v>84</v>
      </c>
    </row>
    <row r="145" spans="2:65" s="13" customFormat="1">
      <c r="B145" s="155"/>
      <c r="D145" s="149" t="s">
        <v>182</v>
      </c>
      <c r="E145" s="156" t="s">
        <v>19</v>
      </c>
      <c r="F145" s="157" t="s">
        <v>82</v>
      </c>
      <c r="H145" s="158">
        <v>1</v>
      </c>
      <c r="I145" s="159"/>
      <c r="L145" s="155"/>
      <c r="M145" s="160"/>
      <c r="U145" s="161"/>
      <c r="AT145" s="156" t="s">
        <v>182</v>
      </c>
      <c r="AU145" s="156" t="s">
        <v>84</v>
      </c>
      <c r="AV145" s="13" t="s">
        <v>84</v>
      </c>
      <c r="AW145" s="13" t="s">
        <v>37</v>
      </c>
      <c r="AX145" s="13" t="s">
        <v>75</v>
      </c>
      <c r="AY145" s="156" t="s">
        <v>172</v>
      </c>
    </row>
    <row r="146" spans="2:65" s="14" customFormat="1">
      <c r="B146" s="162"/>
      <c r="D146" s="149" t="s">
        <v>182</v>
      </c>
      <c r="E146" s="163" t="s">
        <v>19</v>
      </c>
      <c r="F146" s="164" t="s">
        <v>185</v>
      </c>
      <c r="H146" s="165">
        <v>1</v>
      </c>
      <c r="I146" s="166"/>
      <c r="L146" s="162"/>
      <c r="M146" s="167"/>
      <c r="U146" s="168"/>
      <c r="AT146" s="163" t="s">
        <v>182</v>
      </c>
      <c r="AU146" s="163" t="s">
        <v>84</v>
      </c>
      <c r="AV146" s="14" t="s">
        <v>179</v>
      </c>
      <c r="AW146" s="14" t="s">
        <v>37</v>
      </c>
      <c r="AX146" s="14" t="s">
        <v>82</v>
      </c>
      <c r="AY146" s="163" t="s">
        <v>172</v>
      </c>
    </row>
    <row r="147" spans="2:65" s="1" customFormat="1" ht="24.2" customHeight="1">
      <c r="B147" s="33"/>
      <c r="C147" s="179" t="s">
        <v>269</v>
      </c>
      <c r="D147" s="179" t="s">
        <v>836</v>
      </c>
      <c r="E147" s="180" t="s">
        <v>3666</v>
      </c>
      <c r="F147" s="181" t="s">
        <v>3667</v>
      </c>
      <c r="G147" s="182" t="s">
        <v>2962</v>
      </c>
      <c r="H147" s="183">
        <v>1</v>
      </c>
      <c r="I147" s="184"/>
      <c r="J147" s="185">
        <f>ROUND(I147*H147,2)</f>
        <v>0</v>
      </c>
      <c r="K147" s="181" t="s">
        <v>19</v>
      </c>
      <c r="L147" s="186"/>
      <c r="M147" s="187" t="s">
        <v>19</v>
      </c>
      <c r="N147" s="188" t="s">
        <v>46</v>
      </c>
      <c r="P147" s="140">
        <f>O147*H147</f>
        <v>0</v>
      </c>
      <c r="Q147" s="140">
        <v>0</v>
      </c>
      <c r="R147" s="140">
        <f>Q147*H147</f>
        <v>0</v>
      </c>
      <c r="S147" s="140">
        <v>0</v>
      </c>
      <c r="T147" s="140">
        <f>S147*H147</f>
        <v>0</v>
      </c>
      <c r="U147" s="141" t="s">
        <v>19</v>
      </c>
      <c r="AR147" s="142" t="s">
        <v>198</v>
      </c>
      <c r="AT147" s="142" t="s">
        <v>836</v>
      </c>
      <c r="AU147" s="142" t="s">
        <v>84</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272</v>
      </c>
    </row>
    <row r="148" spans="2:65" s="1" customFormat="1">
      <c r="B148" s="33"/>
      <c r="D148" s="149" t="s">
        <v>943</v>
      </c>
      <c r="F148" s="189" t="s">
        <v>3668</v>
      </c>
      <c r="I148" s="146"/>
      <c r="L148" s="33"/>
      <c r="M148" s="147"/>
      <c r="U148" s="54"/>
      <c r="AT148" s="18" t="s">
        <v>943</v>
      </c>
      <c r="AU148" s="18" t="s">
        <v>84</v>
      </c>
    </row>
    <row r="149" spans="2:65" s="13" customFormat="1">
      <c r="B149" s="155"/>
      <c r="D149" s="149" t="s">
        <v>182</v>
      </c>
      <c r="E149" s="156" t="s">
        <v>19</v>
      </c>
      <c r="F149" s="157" t="s">
        <v>82</v>
      </c>
      <c r="H149" s="158">
        <v>1</v>
      </c>
      <c r="I149" s="159"/>
      <c r="L149" s="155"/>
      <c r="M149" s="160"/>
      <c r="U149" s="161"/>
      <c r="AT149" s="156" t="s">
        <v>182</v>
      </c>
      <c r="AU149" s="156" t="s">
        <v>84</v>
      </c>
      <c r="AV149" s="13" t="s">
        <v>84</v>
      </c>
      <c r="AW149" s="13" t="s">
        <v>37</v>
      </c>
      <c r="AX149" s="13" t="s">
        <v>75</v>
      </c>
      <c r="AY149" s="156" t="s">
        <v>172</v>
      </c>
    </row>
    <row r="150" spans="2:65" s="14" customFormat="1">
      <c r="B150" s="162"/>
      <c r="D150" s="149" t="s">
        <v>182</v>
      </c>
      <c r="E150" s="163" t="s">
        <v>19</v>
      </c>
      <c r="F150" s="164" t="s">
        <v>185</v>
      </c>
      <c r="H150" s="165">
        <v>1</v>
      </c>
      <c r="I150" s="166"/>
      <c r="L150" s="162"/>
      <c r="M150" s="167"/>
      <c r="U150" s="168"/>
      <c r="AT150" s="163" t="s">
        <v>182</v>
      </c>
      <c r="AU150" s="163" t="s">
        <v>84</v>
      </c>
      <c r="AV150" s="14" t="s">
        <v>179</v>
      </c>
      <c r="AW150" s="14" t="s">
        <v>37</v>
      </c>
      <c r="AX150" s="14" t="s">
        <v>82</v>
      </c>
      <c r="AY150" s="163" t="s">
        <v>172</v>
      </c>
    </row>
    <row r="151" spans="2:65" s="1" customFormat="1" ht="16.5" customHeight="1">
      <c r="B151" s="33"/>
      <c r="C151" s="179" t="s">
        <v>215</v>
      </c>
      <c r="D151" s="179" t="s">
        <v>836</v>
      </c>
      <c r="E151" s="180" t="s">
        <v>3669</v>
      </c>
      <c r="F151" s="181" t="s">
        <v>3670</v>
      </c>
      <c r="G151" s="182" t="s">
        <v>2962</v>
      </c>
      <c r="H151" s="183">
        <v>4</v>
      </c>
      <c r="I151" s="184"/>
      <c r="J151" s="185">
        <f>ROUND(I151*H151,2)</f>
        <v>0</v>
      </c>
      <c r="K151" s="181" t="s">
        <v>19</v>
      </c>
      <c r="L151" s="186"/>
      <c r="M151" s="187" t="s">
        <v>19</v>
      </c>
      <c r="N151" s="188" t="s">
        <v>46</v>
      </c>
      <c r="P151" s="140">
        <f>O151*H151</f>
        <v>0</v>
      </c>
      <c r="Q151" s="140">
        <v>0</v>
      </c>
      <c r="R151" s="140">
        <f>Q151*H151</f>
        <v>0</v>
      </c>
      <c r="S151" s="140">
        <v>0</v>
      </c>
      <c r="T151" s="140">
        <f>S151*H151</f>
        <v>0</v>
      </c>
      <c r="U151" s="141" t="s">
        <v>19</v>
      </c>
      <c r="AR151" s="142" t="s">
        <v>198</v>
      </c>
      <c r="AT151" s="142" t="s">
        <v>836</v>
      </c>
      <c r="AU151" s="142" t="s">
        <v>84</v>
      </c>
      <c r="AY151" s="18" t="s">
        <v>172</v>
      </c>
      <c r="BE151" s="143">
        <f>IF(N151="základní",J151,0)</f>
        <v>0</v>
      </c>
      <c r="BF151" s="143">
        <f>IF(N151="snížená",J151,0)</f>
        <v>0</v>
      </c>
      <c r="BG151" s="143">
        <f>IF(N151="zákl. přenesená",J151,0)</f>
        <v>0</v>
      </c>
      <c r="BH151" s="143">
        <f>IF(N151="sníž. přenesená",J151,0)</f>
        <v>0</v>
      </c>
      <c r="BI151" s="143">
        <f>IF(N151="nulová",J151,0)</f>
        <v>0</v>
      </c>
      <c r="BJ151" s="18" t="s">
        <v>82</v>
      </c>
      <c r="BK151" s="143">
        <f>ROUND(I151*H151,2)</f>
        <v>0</v>
      </c>
      <c r="BL151" s="18" t="s">
        <v>179</v>
      </c>
      <c r="BM151" s="142" t="s">
        <v>284</v>
      </c>
    </row>
    <row r="152" spans="2:65" s="13" customFormat="1">
      <c r="B152" s="155"/>
      <c r="D152" s="149" t="s">
        <v>182</v>
      </c>
      <c r="E152" s="156" t="s">
        <v>19</v>
      </c>
      <c r="F152" s="157" t="s">
        <v>179</v>
      </c>
      <c r="H152" s="158">
        <v>4</v>
      </c>
      <c r="I152" s="159"/>
      <c r="L152" s="155"/>
      <c r="M152" s="160"/>
      <c r="U152" s="161"/>
      <c r="AT152" s="156" t="s">
        <v>182</v>
      </c>
      <c r="AU152" s="156" t="s">
        <v>84</v>
      </c>
      <c r="AV152" s="13" t="s">
        <v>84</v>
      </c>
      <c r="AW152" s="13" t="s">
        <v>37</v>
      </c>
      <c r="AX152" s="13" t="s">
        <v>75</v>
      </c>
      <c r="AY152" s="156" t="s">
        <v>172</v>
      </c>
    </row>
    <row r="153" spans="2:65" s="14" customFormat="1">
      <c r="B153" s="162"/>
      <c r="D153" s="149" t="s">
        <v>182</v>
      </c>
      <c r="E153" s="163" t="s">
        <v>19</v>
      </c>
      <c r="F153" s="164" t="s">
        <v>185</v>
      </c>
      <c r="H153" s="165">
        <v>4</v>
      </c>
      <c r="I153" s="166"/>
      <c r="L153" s="162"/>
      <c r="M153" s="167"/>
      <c r="U153" s="168"/>
      <c r="AT153" s="163" t="s">
        <v>182</v>
      </c>
      <c r="AU153" s="163" t="s">
        <v>84</v>
      </c>
      <c r="AV153" s="14" t="s">
        <v>179</v>
      </c>
      <c r="AW153" s="14" t="s">
        <v>37</v>
      </c>
      <c r="AX153" s="14" t="s">
        <v>82</v>
      </c>
      <c r="AY153" s="163" t="s">
        <v>172</v>
      </c>
    </row>
    <row r="154" spans="2:65" s="1" customFormat="1" ht="16.5" customHeight="1">
      <c r="B154" s="33"/>
      <c r="C154" s="179" t="s">
        <v>300</v>
      </c>
      <c r="D154" s="179" t="s">
        <v>836</v>
      </c>
      <c r="E154" s="180" t="s">
        <v>3671</v>
      </c>
      <c r="F154" s="181" t="s">
        <v>3672</v>
      </c>
      <c r="G154" s="182" t="s">
        <v>2962</v>
      </c>
      <c r="H154" s="183">
        <v>1</v>
      </c>
      <c r="I154" s="184"/>
      <c r="J154" s="185">
        <f>ROUND(I154*H154,2)</f>
        <v>0</v>
      </c>
      <c r="K154" s="181" t="s">
        <v>19</v>
      </c>
      <c r="L154" s="186"/>
      <c r="M154" s="187" t="s">
        <v>19</v>
      </c>
      <c r="N154" s="188" t="s">
        <v>46</v>
      </c>
      <c r="P154" s="140">
        <f>O154*H154</f>
        <v>0</v>
      </c>
      <c r="Q154" s="140">
        <v>0</v>
      </c>
      <c r="R154" s="140">
        <f>Q154*H154</f>
        <v>0</v>
      </c>
      <c r="S154" s="140">
        <v>0</v>
      </c>
      <c r="T154" s="140">
        <f>S154*H154</f>
        <v>0</v>
      </c>
      <c r="U154" s="141" t="s">
        <v>19</v>
      </c>
      <c r="AR154" s="142" t="s">
        <v>198</v>
      </c>
      <c r="AT154" s="142" t="s">
        <v>836</v>
      </c>
      <c r="AU154" s="142" t="s">
        <v>84</v>
      </c>
      <c r="AY154" s="18" t="s">
        <v>172</v>
      </c>
      <c r="BE154" s="143">
        <f>IF(N154="základní",J154,0)</f>
        <v>0</v>
      </c>
      <c r="BF154" s="143">
        <f>IF(N154="snížená",J154,0)</f>
        <v>0</v>
      </c>
      <c r="BG154" s="143">
        <f>IF(N154="zákl. přenesená",J154,0)</f>
        <v>0</v>
      </c>
      <c r="BH154" s="143">
        <f>IF(N154="sníž. přenesená",J154,0)</f>
        <v>0</v>
      </c>
      <c r="BI154" s="143">
        <f>IF(N154="nulová",J154,0)</f>
        <v>0</v>
      </c>
      <c r="BJ154" s="18" t="s">
        <v>82</v>
      </c>
      <c r="BK154" s="143">
        <f>ROUND(I154*H154,2)</f>
        <v>0</v>
      </c>
      <c r="BL154" s="18" t="s">
        <v>179</v>
      </c>
      <c r="BM154" s="142" t="s">
        <v>303</v>
      </c>
    </row>
    <row r="155" spans="2:65" s="13" customFormat="1">
      <c r="B155" s="155"/>
      <c r="D155" s="149" t="s">
        <v>182</v>
      </c>
      <c r="E155" s="156" t="s">
        <v>19</v>
      </c>
      <c r="F155" s="157" t="s">
        <v>82</v>
      </c>
      <c r="H155" s="158">
        <v>1</v>
      </c>
      <c r="I155" s="159"/>
      <c r="L155" s="155"/>
      <c r="M155" s="160"/>
      <c r="U155" s="161"/>
      <c r="AT155" s="156" t="s">
        <v>182</v>
      </c>
      <c r="AU155" s="156" t="s">
        <v>84</v>
      </c>
      <c r="AV155" s="13" t="s">
        <v>84</v>
      </c>
      <c r="AW155" s="13" t="s">
        <v>37</v>
      </c>
      <c r="AX155" s="13" t="s">
        <v>75</v>
      </c>
      <c r="AY155" s="156" t="s">
        <v>172</v>
      </c>
    </row>
    <row r="156" spans="2:65" s="14" customFormat="1">
      <c r="B156" s="162"/>
      <c r="D156" s="149" t="s">
        <v>182</v>
      </c>
      <c r="E156" s="163" t="s">
        <v>19</v>
      </c>
      <c r="F156" s="164" t="s">
        <v>185</v>
      </c>
      <c r="H156" s="165">
        <v>1</v>
      </c>
      <c r="I156" s="166"/>
      <c r="L156" s="162"/>
      <c r="M156" s="167"/>
      <c r="U156" s="168"/>
      <c r="AT156" s="163" t="s">
        <v>182</v>
      </c>
      <c r="AU156" s="163" t="s">
        <v>84</v>
      </c>
      <c r="AV156" s="14" t="s">
        <v>179</v>
      </c>
      <c r="AW156" s="14" t="s">
        <v>37</v>
      </c>
      <c r="AX156" s="14" t="s">
        <v>82</v>
      </c>
      <c r="AY156" s="163" t="s">
        <v>172</v>
      </c>
    </row>
    <row r="157" spans="2:65" s="1" customFormat="1" ht="24.2" customHeight="1">
      <c r="B157" s="33"/>
      <c r="C157" s="131" t="s">
        <v>220</v>
      </c>
      <c r="D157" s="131" t="s">
        <v>174</v>
      </c>
      <c r="E157" s="132" t="s">
        <v>3673</v>
      </c>
      <c r="F157" s="133" t="s">
        <v>3674</v>
      </c>
      <c r="G157" s="134" t="s">
        <v>796</v>
      </c>
      <c r="H157" s="135">
        <v>4</v>
      </c>
      <c r="I157" s="136"/>
      <c r="J157" s="137">
        <f>ROUND(I157*H157,2)</f>
        <v>0</v>
      </c>
      <c r="K157" s="133" t="s">
        <v>19</v>
      </c>
      <c r="L157" s="33"/>
      <c r="M157" s="138" t="s">
        <v>19</v>
      </c>
      <c r="N157" s="139" t="s">
        <v>46</v>
      </c>
      <c r="P157" s="140">
        <f>O157*H157</f>
        <v>0</v>
      </c>
      <c r="Q157" s="140">
        <v>0</v>
      </c>
      <c r="R157" s="140">
        <f>Q157*H157</f>
        <v>0</v>
      </c>
      <c r="S157" s="140">
        <v>0</v>
      </c>
      <c r="T157" s="140">
        <f>S157*H157</f>
        <v>0</v>
      </c>
      <c r="U157" s="141" t="s">
        <v>19</v>
      </c>
      <c r="AR157" s="142" t="s">
        <v>179</v>
      </c>
      <c r="AT157" s="142" t="s">
        <v>174</v>
      </c>
      <c r="AU157" s="142" t="s">
        <v>84</v>
      </c>
      <c r="AY157" s="18" t="s">
        <v>172</v>
      </c>
      <c r="BE157" s="143">
        <f>IF(N157="základní",J157,0)</f>
        <v>0</v>
      </c>
      <c r="BF157" s="143">
        <f>IF(N157="snížená",J157,0)</f>
        <v>0</v>
      </c>
      <c r="BG157" s="143">
        <f>IF(N157="zákl. přenesená",J157,0)</f>
        <v>0</v>
      </c>
      <c r="BH157" s="143">
        <f>IF(N157="sníž. přenesená",J157,0)</f>
        <v>0</v>
      </c>
      <c r="BI157" s="143">
        <f>IF(N157="nulová",J157,0)</f>
        <v>0</v>
      </c>
      <c r="BJ157" s="18" t="s">
        <v>82</v>
      </c>
      <c r="BK157" s="143">
        <f>ROUND(I157*H157,2)</f>
        <v>0</v>
      </c>
      <c r="BL157" s="18" t="s">
        <v>179</v>
      </c>
      <c r="BM157" s="142" t="s">
        <v>313</v>
      </c>
    </row>
    <row r="158" spans="2:65" s="13" customFormat="1">
      <c r="B158" s="155"/>
      <c r="D158" s="149" t="s">
        <v>182</v>
      </c>
      <c r="E158" s="156" t="s">
        <v>19</v>
      </c>
      <c r="F158" s="157" t="s">
        <v>179</v>
      </c>
      <c r="H158" s="158">
        <v>4</v>
      </c>
      <c r="I158" s="159"/>
      <c r="L158" s="155"/>
      <c r="M158" s="160"/>
      <c r="U158" s="161"/>
      <c r="AT158" s="156" t="s">
        <v>182</v>
      </c>
      <c r="AU158" s="156" t="s">
        <v>84</v>
      </c>
      <c r="AV158" s="13" t="s">
        <v>84</v>
      </c>
      <c r="AW158" s="13" t="s">
        <v>37</v>
      </c>
      <c r="AX158" s="13" t="s">
        <v>75</v>
      </c>
      <c r="AY158" s="156" t="s">
        <v>172</v>
      </c>
    </row>
    <row r="159" spans="2:65" s="14" customFormat="1">
      <c r="B159" s="162"/>
      <c r="D159" s="149" t="s">
        <v>182</v>
      </c>
      <c r="E159" s="163" t="s">
        <v>19</v>
      </c>
      <c r="F159" s="164" t="s">
        <v>185</v>
      </c>
      <c r="H159" s="165">
        <v>4</v>
      </c>
      <c r="I159" s="166"/>
      <c r="L159" s="162"/>
      <c r="M159" s="167"/>
      <c r="U159" s="168"/>
      <c r="AT159" s="163" t="s">
        <v>182</v>
      </c>
      <c r="AU159" s="163" t="s">
        <v>84</v>
      </c>
      <c r="AV159" s="14" t="s">
        <v>179</v>
      </c>
      <c r="AW159" s="14" t="s">
        <v>37</v>
      </c>
      <c r="AX159" s="14" t="s">
        <v>82</v>
      </c>
      <c r="AY159" s="163" t="s">
        <v>172</v>
      </c>
    </row>
    <row r="160" spans="2:65" s="1" customFormat="1" ht="24.2" customHeight="1">
      <c r="B160" s="33"/>
      <c r="C160" s="179" t="s">
        <v>318</v>
      </c>
      <c r="D160" s="179" t="s">
        <v>836</v>
      </c>
      <c r="E160" s="180" t="s">
        <v>3675</v>
      </c>
      <c r="F160" s="181" t="s">
        <v>3676</v>
      </c>
      <c r="G160" s="182" t="s">
        <v>2962</v>
      </c>
      <c r="H160" s="183">
        <v>1</v>
      </c>
      <c r="I160" s="184"/>
      <c r="J160" s="185">
        <f>ROUND(I160*H160,2)</f>
        <v>0</v>
      </c>
      <c r="K160" s="181" t="s">
        <v>19</v>
      </c>
      <c r="L160" s="186"/>
      <c r="M160" s="187" t="s">
        <v>19</v>
      </c>
      <c r="N160" s="188" t="s">
        <v>46</v>
      </c>
      <c r="P160" s="140">
        <f>O160*H160</f>
        <v>0</v>
      </c>
      <c r="Q160" s="140">
        <v>0</v>
      </c>
      <c r="R160" s="140">
        <f>Q160*H160</f>
        <v>0</v>
      </c>
      <c r="S160" s="140">
        <v>0</v>
      </c>
      <c r="T160" s="140">
        <f>S160*H160</f>
        <v>0</v>
      </c>
      <c r="U160" s="141" t="s">
        <v>19</v>
      </c>
      <c r="AR160" s="142" t="s">
        <v>198</v>
      </c>
      <c r="AT160" s="142" t="s">
        <v>836</v>
      </c>
      <c r="AU160" s="142" t="s">
        <v>84</v>
      </c>
      <c r="AY160" s="18" t="s">
        <v>172</v>
      </c>
      <c r="BE160" s="143">
        <f>IF(N160="základní",J160,0)</f>
        <v>0</v>
      </c>
      <c r="BF160" s="143">
        <f>IF(N160="snížená",J160,0)</f>
        <v>0</v>
      </c>
      <c r="BG160" s="143">
        <f>IF(N160="zákl. přenesená",J160,0)</f>
        <v>0</v>
      </c>
      <c r="BH160" s="143">
        <f>IF(N160="sníž. přenesená",J160,0)</f>
        <v>0</v>
      </c>
      <c r="BI160" s="143">
        <f>IF(N160="nulová",J160,0)</f>
        <v>0</v>
      </c>
      <c r="BJ160" s="18" t="s">
        <v>82</v>
      </c>
      <c r="BK160" s="143">
        <f>ROUND(I160*H160,2)</f>
        <v>0</v>
      </c>
      <c r="BL160" s="18" t="s">
        <v>179</v>
      </c>
      <c r="BM160" s="142" t="s">
        <v>321</v>
      </c>
    </row>
    <row r="161" spans="2:65" s="13" customFormat="1">
      <c r="B161" s="155"/>
      <c r="D161" s="149" t="s">
        <v>182</v>
      </c>
      <c r="E161" s="156" t="s">
        <v>19</v>
      </c>
      <c r="F161" s="157" t="s">
        <v>82</v>
      </c>
      <c r="H161" s="158">
        <v>1</v>
      </c>
      <c r="I161" s="159"/>
      <c r="L161" s="155"/>
      <c r="M161" s="160"/>
      <c r="U161" s="161"/>
      <c r="AT161" s="156" t="s">
        <v>182</v>
      </c>
      <c r="AU161" s="156" t="s">
        <v>84</v>
      </c>
      <c r="AV161" s="13" t="s">
        <v>84</v>
      </c>
      <c r="AW161" s="13" t="s">
        <v>37</v>
      </c>
      <c r="AX161" s="13" t="s">
        <v>75</v>
      </c>
      <c r="AY161" s="156" t="s">
        <v>172</v>
      </c>
    </row>
    <row r="162" spans="2:65" s="14" customFormat="1">
      <c r="B162" s="162"/>
      <c r="D162" s="149" t="s">
        <v>182</v>
      </c>
      <c r="E162" s="163" t="s">
        <v>19</v>
      </c>
      <c r="F162" s="164" t="s">
        <v>185</v>
      </c>
      <c r="H162" s="165">
        <v>1</v>
      </c>
      <c r="I162" s="166"/>
      <c r="L162" s="162"/>
      <c r="M162" s="167"/>
      <c r="U162" s="168"/>
      <c r="AT162" s="163" t="s">
        <v>182</v>
      </c>
      <c r="AU162" s="163" t="s">
        <v>84</v>
      </c>
      <c r="AV162" s="14" t="s">
        <v>179</v>
      </c>
      <c r="AW162" s="14" t="s">
        <v>37</v>
      </c>
      <c r="AX162" s="14" t="s">
        <v>82</v>
      </c>
      <c r="AY162" s="163" t="s">
        <v>172</v>
      </c>
    </row>
    <row r="163" spans="2:65" s="1" customFormat="1" ht="21.75" customHeight="1">
      <c r="B163" s="33"/>
      <c r="C163" s="131" t="s">
        <v>226</v>
      </c>
      <c r="D163" s="131" t="s">
        <v>174</v>
      </c>
      <c r="E163" s="132" t="s">
        <v>3677</v>
      </c>
      <c r="F163" s="133" t="s">
        <v>3678</v>
      </c>
      <c r="G163" s="134" t="s">
        <v>2962</v>
      </c>
      <c r="H163" s="135">
        <v>646</v>
      </c>
      <c r="I163" s="136"/>
      <c r="J163" s="137">
        <f>ROUND(I163*H163,2)</f>
        <v>0</v>
      </c>
      <c r="K163" s="133" t="s">
        <v>19</v>
      </c>
      <c r="L163" s="33"/>
      <c r="M163" s="138" t="s">
        <v>19</v>
      </c>
      <c r="N163" s="139" t="s">
        <v>46</v>
      </c>
      <c r="P163" s="140">
        <f>O163*H163</f>
        <v>0</v>
      </c>
      <c r="Q163" s="140">
        <v>0</v>
      </c>
      <c r="R163" s="140">
        <f>Q163*H163</f>
        <v>0</v>
      </c>
      <c r="S163" s="140">
        <v>0</v>
      </c>
      <c r="T163" s="140">
        <f>S163*H163</f>
        <v>0</v>
      </c>
      <c r="U163" s="141" t="s">
        <v>19</v>
      </c>
      <c r="AR163" s="142" t="s">
        <v>179</v>
      </c>
      <c r="AT163" s="142" t="s">
        <v>174</v>
      </c>
      <c r="AU163" s="142" t="s">
        <v>84</v>
      </c>
      <c r="AY163" s="18" t="s">
        <v>172</v>
      </c>
      <c r="BE163" s="143">
        <f>IF(N163="základní",J163,0)</f>
        <v>0</v>
      </c>
      <c r="BF163" s="143">
        <f>IF(N163="snížená",J163,0)</f>
        <v>0</v>
      </c>
      <c r="BG163" s="143">
        <f>IF(N163="zákl. přenesená",J163,0)</f>
        <v>0</v>
      </c>
      <c r="BH163" s="143">
        <f>IF(N163="sníž. přenesená",J163,0)</f>
        <v>0</v>
      </c>
      <c r="BI163" s="143">
        <f>IF(N163="nulová",J163,0)</f>
        <v>0</v>
      </c>
      <c r="BJ163" s="18" t="s">
        <v>82</v>
      </c>
      <c r="BK163" s="143">
        <f>ROUND(I163*H163,2)</f>
        <v>0</v>
      </c>
      <c r="BL163" s="18" t="s">
        <v>179</v>
      </c>
      <c r="BM163" s="142" t="s">
        <v>327</v>
      </c>
    </row>
    <row r="164" spans="2:65" s="13" customFormat="1">
      <c r="B164" s="155"/>
      <c r="D164" s="149" t="s">
        <v>182</v>
      </c>
      <c r="E164" s="156" t="s">
        <v>19</v>
      </c>
      <c r="F164" s="157" t="s">
        <v>2687</v>
      </c>
      <c r="H164" s="158">
        <v>646</v>
      </c>
      <c r="I164" s="159"/>
      <c r="L164" s="155"/>
      <c r="M164" s="160"/>
      <c r="U164" s="161"/>
      <c r="AT164" s="156" t="s">
        <v>182</v>
      </c>
      <c r="AU164" s="156" t="s">
        <v>84</v>
      </c>
      <c r="AV164" s="13" t="s">
        <v>84</v>
      </c>
      <c r="AW164" s="13" t="s">
        <v>37</v>
      </c>
      <c r="AX164" s="13" t="s">
        <v>75</v>
      </c>
      <c r="AY164" s="156" t="s">
        <v>172</v>
      </c>
    </row>
    <row r="165" spans="2:65" s="14" customFormat="1">
      <c r="B165" s="162"/>
      <c r="D165" s="149" t="s">
        <v>182</v>
      </c>
      <c r="E165" s="163" t="s">
        <v>19</v>
      </c>
      <c r="F165" s="164" t="s">
        <v>185</v>
      </c>
      <c r="H165" s="165">
        <v>646</v>
      </c>
      <c r="I165" s="166"/>
      <c r="L165" s="162"/>
      <c r="M165" s="167"/>
      <c r="U165" s="168"/>
      <c r="AT165" s="163" t="s">
        <v>182</v>
      </c>
      <c r="AU165" s="163" t="s">
        <v>84</v>
      </c>
      <c r="AV165" s="14" t="s">
        <v>179</v>
      </c>
      <c r="AW165" s="14" t="s">
        <v>37</v>
      </c>
      <c r="AX165" s="14" t="s">
        <v>82</v>
      </c>
      <c r="AY165" s="163" t="s">
        <v>172</v>
      </c>
    </row>
    <row r="166" spans="2:65" s="1" customFormat="1" ht="21.75" customHeight="1">
      <c r="B166" s="33"/>
      <c r="C166" s="179" t="s">
        <v>334</v>
      </c>
      <c r="D166" s="179" t="s">
        <v>836</v>
      </c>
      <c r="E166" s="180" t="s">
        <v>3679</v>
      </c>
      <c r="F166" s="181" t="s">
        <v>3680</v>
      </c>
      <c r="G166" s="182" t="s">
        <v>2962</v>
      </c>
      <c r="H166" s="183">
        <v>614</v>
      </c>
      <c r="I166" s="184"/>
      <c r="J166" s="185">
        <f>ROUND(I166*H166,2)</f>
        <v>0</v>
      </c>
      <c r="K166" s="181" t="s">
        <v>19</v>
      </c>
      <c r="L166" s="186"/>
      <c r="M166" s="187" t="s">
        <v>19</v>
      </c>
      <c r="N166" s="188" t="s">
        <v>46</v>
      </c>
      <c r="P166" s="140">
        <f>O166*H166</f>
        <v>0</v>
      </c>
      <c r="Q166" s="140">
        <v>0</v>
      </c>
      <c r="R166" s="140">
        <f>Q166*H166</f>
        <v>0</v>
      </c>
      <c r="S166" s="140">
        <v>0</v>
      </c>
      <c r="T166" s="140">
        <f>S166*H166</f>
        <v>0</v>
      </c>
      <c r="U166" s="141" t="s">
        <v>19</v>
      </c>
      <c r="AR166" s="142" t="s">
        <v>198</v>
      </c>
      <c r="AT166" s="142" t="s">
        <v>836</v>
      </c>
      <c r="AU166" s="142" t="s">
        <v>84</v>
      </c>
      <c r="AY166" s="18" t="s">
        <v>172</v>
      </c>
      <c r="BE166" s="143">
        <f>IF(N166="základní",J166,0)</f>
        <v>0</v>
      </c>
      <c r="BF166" s="143">
        <f>IF(N166="snížená",J166,0)</f>
        <v>0</v>
      </c>
      <c r="BG166" s="143">
        <f>IF(N166="zákl. přenesená",J166,0)</f>
        <v>0</v>
      </c>
      <c r="BH166" s="143">
        <f>IF(N166="sníž. přenesená",J166,0)</f>
        <v>0</v>
      </c>
      <c r="BI166" s="143">
        <f>IF(N166="nulová",J166,0)</f>
        <v>0</v>
      </c>
      <c r="BJ166" s="18" t="s">
        <v>82</v>
      </c>
      <c r="BK166" s="143">
        <f>ROUND(I166*H166,2)</f>
        <v>0</v>
      </c>
      <c r="BL166" s="18" t="s">
        <v>179</v>
      </c>
      <c r="BM166" s="142" t="s">
        <v>338</v>
      </c>
    </row>
    <row r="167" spans="2:65" s="1" customFormat="1" ht="24.2" customHeight="1">
      <c r="B167" s="33"/>
      <c r="C167" s="179" t="s">
        <v>232</v>
      </c>
      <c r="D167" s="179" t="s">
        <v>836</v>
      </c>
      <c r="E167" s="180" t="s">
        <v>3681</v>
      </c>
      <c r="F167" s="181" t="s">
        <v>3682</v>
      </c>
      <c r="G167" s="182" t="s">
        <v>2962</v>
      </c>
      <c r="H167" s="183">
        <v>32</v>
      </c>
      <c r="I167" s="184"/>
      <c r="J167" s="185">
        <f>ROUND(I167*H167,2)</f>
        <v>0</v>
      </c>
      <c r="K167" s="181" t="s">
        <v>19</v>
      </c>
      <c r="L167" s="186"/>
      <c r="M167" s="187" t="s">
        <v>19</v>
      </c>
      <c r="N167" s="188" t="s">
        <v>46</v>
      </c>
      <c r="P167" s="140">
        <f>O167*H167</f>
        <v>0</v>
      </c>
      <c r="Q167" s="140">
        <v>0</v>
      </c>
      <c r="R167" s="140">
        <f>Q167*H167</f>
        <v>0</v>
      </c>
      <c r="S167" s="140">
        <v>0</v>
      </c>
      <c r="T167" s="140">
        <f>S167*H167</f>
        <v>0</v>
      </c>
      <c r="U167" s="141" t="s">
        <v>19</v>
      </c>
      <c r="AR167" s="142" t="s">
        <v>198</v>
      </c>
      <c r="AT167" s="142" t="s">
        <v>836</v>
      </c>
      <c r="AU167" s="142" t="s">
        <v>84</v>
      </c>
      <c r="AY167" s="18" t="s">
        <v>172</v>
      </c>
      <c r="BE167" s="143">
        <f>IF(N167="základní",J167,0)</f>
        <v>0</v>
      </c>
      <c r="BF167" s="143">
        <f>IF(N167="snížená",J167,0)</f>
        <v>0</v>
      </c>
      <c r="BG167" s="143">
        <f>IF(N167="zákl. přenesená",J167,0)</f>
        <v>0</v>
      </c>
      <c r="BH167" s="143">
        <f>IF(N167="sníž. přenesená",J167,0)</f>
        <v>0</v>
      </c>
      <c r="BI167" s="143">
        <f>IF(N167="nulová",J167,0)</f>
        <v>0</v>
      </c>
      <c r="BJ167" s="18" t="s">
        <v>82</v>
      </c>
      <c r="BK167" s="143">
        <f>ROUND(I167*H167,2)</f>
        <v>0</v>
      </c>
      <c r="BL167" s="18" t="s">
        <v>179</v>
      </c>
      <c r="BM167" s="142" t="s">
        <v>343</v>
      </c>
    </row>
    <row r="168" spans="2:65" s="1" customFormat="1" ht="16.5" customHeight="1">
      <c r="B168" s="33"/>
      <c r="C168" s="131" t="s">
        <v>7</v>
      </c>
      <c r="D168" s="131" t="s">
        <v>174</v>
      </c>
      <c r="E168" s="132" t="s">
        <v>3683</v>
      </c>
      <c r="F168" s="133" t="s">
        <v>3684</v>
      </c>
      <c r="G168" s="134" t="s">
        <v>2962</v>
      </c>
      <c r="H168" s="135">
        <v>4</v>
      </c>
      <c r="I168" s="136"/>
      <c r="J168" s="137">
        <f>ROUND(I168*H168,2)</f>
        <v>0</v>
      </c>
      <c r="K168" s="133" t="s">
        <v>19</v>
      </c>
      <c r="L168" s="33"/>
      <c r="M168" s="138" t="s">
        <v>19</v>
      </c>
      <c r="N168" s="139" t="s">
        <v>46</v>
      </c>
      <c r="P168" s="140">
        <f>O168*H168</f>
        <v>0</v>
      </c>
      <c r="Q168" s="140">
        <v>0</v>
      </c>
      <c r="R168" s="140">
        <f>Q168*H168</f>
        <v>0</v>
      </c>
      <c r="S168" s="140">
        <v>0</v>
      </c>
      <c r="T168" s="140">
        <f>S168*H168</f>
        <v>0</v>
      </c>
      <c r="U168" s="141" t="s">
        <v>19</v>
      </c>
      <c r="AR168" s="142" t="s">
        <v>179</v>
      </c>
      <c r="AT168" s="142" t="s">
        <v>174</v>
      </c>
      <c r="AU168" s="142" t="s">
        <v>84</v>
      </c>
      <c r="AY168" s="18" t="s">
        <v>172</v>
      </c>
      <c r="BE168" s="143">
        <f>IF(N168="základní",J168,0)</f>
        <v>0</v>
      </c>
      <c r="BF168" s="143">
        <f>IF(N168="snížená",J168,0)</f>
        <v>0</v>
      </c>
      <c r="BG168" s="143">
        <f>IF(N168="zákl. přenesená",J168,0)</f>
        <v>0</v>
      </c>
      <c r="BH168" s="143">
        <f>IF(N168="sníž. přenesená",J168,0)</f>
        <v>0</v>
      </c>
      <c r="BI168" s="143">
        <f>IF(N168="nulová",J168,0)</f>
        <v>0</v>
      </c>
      <c r="BJ168" s="18" t="s">
        <v>82</v>
      </c>
      <c r="BK168" s="143">
        <f>ROUND(I168*H168,2)</f>
        <v>0</v>
      </c>
      <c r="BL168" s="18" t="s">
        <v>179</v>
      </c>
      <c r="BM168" s="142" t="s">
        <v>350</v>
      </c>
    </row>
    <row r="169" spans="2:65" s="1" customFormat="1" ht="16.5" customHeight="1">
      <c r="B169" s="33"/>
      <c r="C169" s="179" t="s">
        <v>241</v>
      </c>
      <c r="D169" s="179" t="s">
        <v>836</v>
      </c>
      <c r="E169" s="180" t="s">
        <v>3685</v>
      </c>
      <c r="F169" s="181" t="s">
        <v>3686</v>
      </c>
      <c r="G169" s="182" t="s">
        <v>2962</v>
      </c>
      <c r="H169" s="183">
        <v>4</v>
      </c>
      <c r="I169" s="184"/>
      <c r="J169" s="185">
        <f>ROUND(I169*H169,2)</f>
        <v>0</v>
      </c>
      <c r="K169" s="181" t="s">
        <v>19</v>
      </c>
      <c r="L169" s="186"/>
      <c r="M169" s="187" t="s">
        <v>19</v>
      </c>
      <c r="N169" s="188" t="s">
        <v>46</v>
      </c>
      <c r="P169" s="140">
        <f>O169*H169</f>
        <v>0</v>
      </c>
      <c r="Q169" s="140">
        <v>0</v>
      </c>
      <c r="R169" s="140">
        <f>Q169*H169</f>
        <v>0</v>
      </c>
      <c r="S169" s="140">
        <v>0</v>
      </c>
      <c r="T169" s="140">
        <f>S169*H169</f>
        <v>0</v>
      </c>
      <c r="U169" s="141" t="s">
        <v>19</v>
      </c>
      <c r="AR169" s="142" t="s">
        <v>198</v>
      </c>
      <c r="AT169" s="142" t="s">
        <v>836</v>
      </c>
      <c r="AU169" s="142" t="s">
        <v>84</v>
      </c>
      <c r="AY169" s="18" t="s">
        <v>172</v>
      </c>
      <c r="BE169" s="143">
        <f>IF(N169="základní",J169,0)</f>
        <v>0</v>
      </c>
      <c r="BF169" s="143">
        <f>IF(N169="snížená",J169,0)</f>
        <v>0</v>
      </c>
      <c r="BG169" s="143">
        <f>IF(N169="zákl. přenesená",J169,0)</f>
        <v>0</v>
      </c>
      <c r="BH169" s="143">
        <f>IF(N169="sníž. přenesená",J169,0)</f>
        <v>0</v>
      </c>
      <c r="BI169" s="143">
        <f>IF(N169="nulová",J169,0)</f>
        <v>0</v>
      </c>
      <c r="BJ169" s="18" t="s">
        <v>82</v>
      </c>
      <c r="BK169" s="143">
        <f>ROUND(I169*H169,2)</f>
        <v>0</v>
      </c>
      <c r="BL169" s="18" t="s">
        <v>179</v>
      </c>
      <c r="BM169" s="142" t="s">
        <v>358</v>
      </c>
    </row>
    <row r="170" spans="2:65" s="1" customFormat="1" ht="16.5" customHeight="1">
      <c r="B170" s="33"/>
      <c r="C170" s="131" t="s">
        <v>363</v>
      </c>
      <c r="D170" s="131" t="s">
        <v>174</v>
      </c>
      <c r="E170" s="132" t="s">
        <v>3687</v>
      </c>
      <c r="F170" s="133" t="s">
        <v>3688</v>
      </c>
      <c r="G170" s="134" t="s">
        <v>2962</v>
      </c>
      <c r="H170" s="135">
        <v>86</v>
      </c>
      <c r="I170" s="136"/>
      <c r="J170" s="137">
        <f>ROUND(I170*H170,2)</f>
        <v>0</v>
      </c>
      <c r="K170" s="133" t="s">
        <v>19</v>
      </c>
      <c r="L170" s="33"/>
      <c r="M170" s="138" t="s">
        <v>19</v>
      </c>
      <c r="N170" s="139" t="s">
        <v>46</v>
      </c>
      <c r="P170" s="140">
        <f>O170*H170</f>
        <v>0</v>
      </c>
      <c r="Q170" s="140">
        <v>0</v>
      </c>
      <c r="R170" s="140">
        <f>Q170*H170</f>
        <v>0</v>
      </c>
      <c r="S170" s="140">
        <v>0</v>
      </c>
      <c r="T170" s="140">
        <f>S170*H170</f>
        <v>0</v>
      </c>
      <c r="U170" s="141" t="s">
        <v>19</v>
      </c>
      <c r="AR170" s="142" t="s">
        <v>179</v>
      </c>
      <c r="AT170" s="142" t="s">
        <v>174</v>
      </c>
      <c r="AU170" s="142" t="s">
        <v>84</v>
      </c>
      <c r="AY170" s="18" t="s">
        <v>172</v>
      </c>
      <c r="BE170" s="143">
        <f>IF(N170="základní",J170,0)</f>
        <v>0</v>
      </c>
      <c r="BF170" s="143">
        <f>IF(N170="snížená",J170,0)</f>
        <v>0</v>
      </c>
      <c r="BG170" s="143">
        <f>IF(N170="zákl. přenesená",J170,0)</f>
        <v>0</v>
      </c>
      <c r="BH170" s="143">
        <f>IF(N170="sníž. přenesená",J170,0)</f>
        <v>0</v>
      </c>
      <c r="BI170" s="143">
        <f>IF(N170="nulová",J170,0)</f>
        <v>0</v>
      </c>
      <c r="BJ170" s="18" t="s">
        <v>82</v>
      </c>
      <c r="BK170" s="143">
        <f>ROUND(I170*H170,2)</f>
        <v>0</v>
      </c>
      <c r="BL170" s="18" t="s">
        <v>179</v>
      </c>
      <c r="BM170" s="142" t="s">
        <v>366</v>
      </c>
    </row>
    <row r="171" spans="2:65" s="1" customFormat="1" ht="24.2" customHeight="1">
      <c r="B171" s="33"/>
      <c r="C171" s="179" t="s">
        <v>263</v>
      </c>
      <c r="D171" s="179" t="s">
        <v>836</v>
      </c>
      <c r="E171" s="180" t="s">
        <v>3689</v>
      </c>
      <c r="F171" s="181" t="s">
        <v>3690</v>
      </c>
      <c r="G171" s="182" t="s">
        <v>2962</v>
      </c>
      <c r="H171" s="183">
        <v>86</v>
      </c>
      <c r="I171" s="184"/>
      <c r="J171" s="185">
        <f>ROUND(I171*H171,2)</f>
        <v>0</v>
      </c>
      <c r="K171" s="181" t="s">
        <v>19</v>
      </c>
      <c r="L171" s="186"/>
      <c r="M171" s="187" t="s">
        <v>19</v>
      </c>
      <c r="N171" s="188" t="s">
        <v>46</v>
      </c>
      <c r="P171" s="140">
        <f>O171*H171</f>
        <v>0</v>
      </c>
      <c r="Q171" s="140">
        <v>0</v>
      </c>
      <c r="R171" s="140">
        <f>Q171*H171</f>
        <v>0</v>
      </c>
      <c r="S171" s="140">
        <v>0</v>
      </c>
      <c r="T171" s="140">
        <f>S171*H171</f>
        <v>0</v>
      </c>
      <c r="U171" s="141" t="s">
        <v>19</v>
      </c>
      <c r="AR171" s="142" t="s">
        <v>198</v>
      </c>
      <c r="AT171" s="142" t="s">
        <v>836</v>
      </c>
      <c r="AU171" s="142" t="s">
        <v>84</v>
      </c>
      <c r="AY171" s="18" t="s">
        <v>172</v>
      </c>
      <c r="BE171" s="143">
        <f>IF(N171="základní",J171,0)</f>
        <v>0</v>
      </c>
      <c r="BF171" s="143">
        <f>IF(N171="snížená",J171,0)</f>
        <v>0</v>
      </c>
      <c r="BG171" s="143">
        <f>IF(N171="zákl. přenesená",J171,0)</f>
        <v>0</v>
      </c>
      <c r="BH171" s="143">
        <f>IF(N171="sníž. přenesená",J171,0)</f>
        <v>0</v>
      </c>
      <c r="BI171" s="143">
        <f>IF(N171="nulová",J171,0)</f>
        <v>0</v>
      </c>
      <c r="BJ171" s="18" t="s">
        <v>82</v>
      </c>
      <c r="BK171" s="143">
        <f>ROUND(I171*H171,2)</f>
        <v>0</v>
      </c>
      <c r="BL171" s="18" t="s">
        <v>179</v>
      </c>
      <c r="BM171" s="142" t="s">
        <v>371</v>
      </c>
    </row>
    <row r="172" spans="2:65" s="1" customFormat="1" ht="16.5" customHeight="1">
      <c r="B172" s="33"/>
      <c r="C172" s="179" t="s">
        <v>388</v>
      </c>
      <c r="D172" s="179" t="s">
        <v>836</v>
      </c>
      <c r="E172" s="180" t="s">
        <v>3691</v>
      </c>
      <c r="F172" s="181" t="s">
        <v>3692</v>
      </c>
      <c r="G172" s="182" t="s">
        <v>19</v>
      </c>
      <c r="H172" s="183">
        <v>162</v>
      </c>
      <c r="I172" s="184"/>
      <c r="J172" s="185">
        <f>ROUND(I172*H172,2)</f>
        <v>0</v>
      </c>
      <c r="K172" s="181" t="s">
        <v>19</v>
      </c>
      <c r="L172" s="186"/>
      <c r="M172" s="187" t="s">
        <v>19</v>
      </c>
      <c r="N172" s="188" t="s">
        <v>46</v>
      </c>
      <c r="P172" s="140">
        <f>O172*H172</f>
        <v>0</v>
      </c>
      <c r="Q172" s="140">
        <v>0</v>
      </c>
      <c r="R172" s="140">
        <f>Q172*H172</f>
        <v>0</v>
      </c>
      <c r="S172" s="140">
        <v>0</v>
      </c>
      <c r="T172" s="140">
        <f>S172*H172</f>
        <v>0</v>
      </c>
      <c r="U172" s="141" t="s">
        <v>19</v>
      </c>
      <c r="AR172" s="142" t="s">
        <v>198</v>
      </c>
      <c r="AT172" s="142" t="s">
        <v>836</v>
      </c>
      <c r="AU172" s="142" t="s">
        <v>84</v>
      </c>
      <c r="AY172" s="18" t="s">
        <v>172</v>
      </c>
      <c r="BE172" s="143">
        <f>IF(N172="základní",J172,0)</f>
        <v>0</v>
      </c>
      <c r="BF172" s="143">
        <f>IF(N172="snížená",J172,0)</f>
        <v>0</v>
      </c>
      <c r="BG172" s="143">
        <f>IF(N172="zákl. přenesená",J172,0)</f>
        <v>0</v>
      </c>
      <c r="BH172" s="143">
        <f>IF(N172="sníž. přenesená",J172,0)</f>
        <v>0</v>
      </c>
      <c r="BI172" s="143">
        <f>IF(N172="nulová",J172,0)</f>
        <v>0</v>
      </c>
      <c r="BJ172" s="18" t="s">
        <v>82</v>
      </c>
      <c r="BK172" s="143">
        <f>ROUND(I172*H172,2)</f>
        <v>0</v>
      </c>
      <c r="BL172" s="18" t="s">
        <v>179</v>
      </c>
      <c r="BM172" s="142" t="s">
        <v>391</v>
      </c>
    </row>
    <row r="173" spans="2:65" s="1" customFormat="1" ht="16.5" customHeight="1">
      <c r="B173" s="33"/>
      <c r="C173" s="179" t="s">
        <v>272</v>
      </c>
      <c r="D173" s="179" t="s">
        <v>836</v>
      </c>
      <c r="E173" s="180" t="s">
        <v>3693</v>
      </c>
      <c r="F173" s="181" t="s">
        <v>3694</v>
      </c>
      <c r="G173" s="182" t="s">
        <v>19</v>
      </c>
      <c r="H173" s="183">
        <v>16</v>
      </c>
      <c r="I173" s="184"/>
      <c r="J173" s="185">
        <f>ROUND(I173*H173,2)</f>
        <v>0</v>
      </c>
      <c r="K173" s="181" t="s">
        <v>19</v>
      </c>
      <c r="L173" s="186"/>
      <c r="M173" s="187" t="s">
        <v>19</v>
      </c>
      <c r="N173" s="188" t="s">
        <v>46</v>
      </c>
      <c r="P173" s="140">
        <f>O173*H173</f>
        <v>0</v>
      </c>
      <c r="Q173" s="140">
        <v>0</v>
      </c>
      <c r="R173" s="140">
        <f>Q173*H173</f>
        <v>0</v>
      </c>
      <c r="S173" s="140">
        <v>0</v>
      </c>
      <c r="T173" s="140">
        <f>S173*H173</f>
        <v>0</v>
      </c>
      <c r="U173" s="141" t="s">
        <v>19</v>
      </c>
      <c r="AR173" s="142" t="s">
        <v>198</v>
      </c>
      <c r="AT173" s="142" t="s">
        <v>836</v>
      </c>
      <c r="AU173" s="142" t="s">
        <v>84</v>
      </c>
      <c r="AY173" s="18" t="s">
        <v>172</v>
      </c>
      <c r="BE173" s="143">
        <f>IF(N173="základní",J173,0)</f>
        <v>0</v>
      </c>
      <c r="BF173" s="143">
        <f>IF(N173="snížená",J173,0)</f>
        <v>0</v>
      </c>
      <c r="BG173" s="143">
        <f>IF(N173="zákl. přenesená",J173,0)</f>
        <v>0</v>
      </c>
      <c r="BH173" s="143">
        <f>IF(N173="sníž. přenesená",J173,0)</f>
        <v>0</v>
      </c>
      <c r="BI173" s="143">
        <f>IF(N173="nulová",J173,0)</f>
        <v>0</v>
      </c>
      <c r="BJ173" s="18" t="s">
        <v>82</v>
      </c>
      <c r="BK173" s="143">
        <f>ROUND(I173*H173,2)</f>
        <v>0</v>
      </c>
      <c r="BL173" s="18" t="s">
        <v>179</v>
      </c>
      <c r="BM173" s="142" t="s">
        <v>403</v>
      </c>
    </row>
    <row r="174" spans="2:65" s="1" customFormat="1" ht="16.5" customHeight="1">
      <c r="B174" s="33"/>
      <c r="C174" s="131" t="s">
        <v>410</v>
      </c>
      <c r="D174" s="131" t="s">
        <v>174</v>
      </c>
      <c r="E174" s="132" t="s">
        <v>3695</v>
      </c>
      <c r="F174" s="133" t="s">
        <v>3696</v>
      </c>
      <c r="G174" s="134" t="s">
        <v>2962</v>
      </c>
      <c r="H174" s="135">
        <v>35</v>
      </c>
      <c r="I174" s="136"/>
      <c r="J174" s="137">
        <f>ROUND(I174*H174,2)</f>
        <v>0</v>
      </c>
      <c r="K174" s="133" t="s">
        <v>19</v>
      </c>
      <c r="L174" s="33"/>
      <c r="M174" s="138" t="s">
        <v>19</v>
      </c>
      <c r="N174" s="139" t="s">
        <v>46</v>
      </c>
      <c r="P174" s="140">
        <f>O174*H174</f>
        <v>0</v>
      </c>
      <c r="Q174" s="140">
        <v>0</v>
      </c>
      <c r="R174" s="140">
        <f>Q174*H174</f>
        <v>0</v>
      </c>
      <c r="S174" s="140">
        <v>0</v>
      </c>
      <c r="T174" s="140">
        <f>S174*H174</f>
        <v>0</v>
      </c>
      <c r="U174" s="141" t="s">
        <v>19</v>
      </c>
      <c r="AR174" s="142" t="s">
        <v>179</v>
      </c>
      <c r="AT174" s="142" t="s">
        <v>174</v>
      </c>
      <c r="AU174" s="142" t="s">
        <v>84</v>
      </c>
      <c r="AY174" s="18" t="s">
        <v>172</v>
      </c>
      <c r="BE174" s="143">
        <f>IF(N174="základní",J174,0)</f>
        <v>0</v>
      </c>
      <c r="BF174" s="143">
        <f>IF(N174="snížená",J174,0)</f>
        <v>0</v>
      </c>
      <c r="BG174" s="143">
        <f>IF(N174="zákl. přenesená",J174,0)</f>
        <v>0</v>
      </c>
      <c r="BH174" s="143">
        <f>IF(N174="sníž. přenesená",J174,0)</f>
        <v>0</v>
      </c>
      <c r="BI174" s="143">
        <f>IF(N174="nulová",J174,0)</f>
        <v>0</v>
      </c>
      <c r="BJ174" s="18" t="s">
        <v>82</v>
      </c>
      <c r="BK174" s="143">
        <f>ROUND(I174*H174,2)</f>
        <v>0</v>
      </c>
      <c r="BL174" s="18" t="s">
        <v>179</v>
      </c>
      <c r="BM174" s="142" t="s">
        <v>413</v>
      </c>
    </row>
    <row r="175" spans="2:65" s="1" customFormat="1" ht="16.5" customHeight="1">
      <c r="B175" s="33"/>
      <c r="C175" s="179" t="s">
        <v>284</v>
      </c>
      <c r="D175" s="179" t="s">
        <v>836</v>
      </c>
      <c r="E175" s="180" t="s">
        <v>3697</v>
      </c>
      <c r="F175" s="181" t="s">
        <v>3698</v>
      </c>
      <c r="G175" s="182" t="s">
        <v>2962</v>
      </c>
      <c r="H175" s="183">
        <v>35</v>
      </c>
      <c r="I175" s="184"/>
      <c r="J175" s="185">
        <f>ROUND(I175*H175,2)</f>
        <v>0</v>
      </c>
      <c r="K175" s="181" t="s">
        <v>19</v>
      </c>
      <c r="L175" s="186"/>
      <c r="M175" s="187" t="s">
        <v>19</v>
      </c>
      <c r="N175" s="188" t="s">
        <v>46</v>
      </c>
      <c r="P175" s="140">
        <f>O175*H175</f>
        <v>0</v>
      </c>
      <c r="Q175" s="140">
        <v>0</v>
      </c>
      <c r="R175" s="140">
        <f>Q175*H175</f>
        <v>0</v>
      </c>
      <c r="S175" s="140">
        <v>0</v>
      </c>
      <c r="T175" s="140">
        <f>S175*H175</f>
        <v>0</v>
      </c>
      <c r="U175" s="141" t="s">
        <v>19</v>
      </c>
      <c r="AR175" s="142" t="s">
        <v>198</v>
      </c>
      <c r="AT175" s="142" t="s">
        <v>836</v>
      </c>
      <c r="AU175" s="142" t="s">
        <v>84</v>
      </c>
      <c r="AY175" s="18" t="s">
        <v>172</v>
      </c>
      <c r="BE175" s="143">
        <f>IF(N175="základní",J175,0)</f>
        <v>0</v>
      </c>
      <c r="BF175" s="143">
        <f>IF(N175="snížená",J175,0)</f>
        <v>0</v>
      </c>
      <c r="BG175" s="143">
        <f>IF(N175="zákl. přenesená",J175,0)</f>
        <v>0</v>
      </c>
      <c r="BH175" s="143">
        <f>IF(N175="sníž. přenesená",J175,0)</f>
        <v>0</v>
      </c>
      <c r="BI175" s="143">
        <f>IF(N175="nulová",J175,0)</f>
        <v>0</v>
      </c>
      <c r="BJ175" s="18" t="s">
        <v>82</v>
      </c>
      <c r="BK175" s="143">
        <f>ROUND(I175*H175,2)</f>
        <v>0</v>
      </c>
      <c r="BL175" s="18" t="s">
        <v>179</v>
      </c>
      <c r="BM175" s="142" t="s">
        <v>419</v>
      </c>
    </row>
    <row r="176" spans="2:65" s="1" customFormat="1" ht="24.2" customHeight="1">
      <c r="B176" s="33"/>
      <c r="C176" s="131" t="s">
        <v>423</v>
      </c>
      <c r="D176" s="131" t="s">
        <v>174</v>
      </c>
      <c r="E176" s="132" t="s">
        <v>3699</v>
      </c>
      <c r="F176" s="133" t="s">
        <v>3700</v>
      </c>
      <c r="G176" s="134" t="s">
        <v>2962</v>
      </c>
      <c r="H176" s="135">
        <v>135</v>
      </c>
      <c r="I176" s="136"/>
      <c r="J176" s="137">
        <f>ROUND(I176*H176,2)</f>
        <v>0</v>
      </c>
      <c r="K176" s="133" t="s">
        <v>19</v>
      </c>
      <c r="L176" s="33"/>
      <c r="M176" s="138" t="s">
        <v>19</v>
      </c>
      <c r="N176" s="139" t="s">
        <v>46</v>
      </c>
      <c r="P176" s="140">
        <f>O176*H176</f>
        <v>0</v>
      </c>
      <c r="Q176" s="140">
        <v>0</v>
      </c>
      <c r="R176" s="140">
        <f>Q176*H176</f>
        <v>0</v>
      </c>
      <c r="S176" s="140">
        <v>0</v>
      </c>
      <c r="T176" s="140">
        <f>S176*H176</f>
        <v>0</v>
      </c>
      <c r="U176" s="141" t="s">
        <v>19</v>
      </c>
      <c r="AR176" s="142" t="s">
        <v>179</v>
      </c>
      <c r="AT176" s="142" t="s">
        <v>174</v>
      </c>
      <c r="AU176" s="142" t="s">
        <v>84</v>
      </c>
      <c r="AY176" s="18" t="s">
        <v>172</v>
      </c>
      <c r="BE176" s="143">
        <f>IF(N176="základní",J176,0)</f>
        <v>0</v>
      </c>
      <c r="BF176" s="143">
        <f>IF(N176="snížená",J176,0)</f>
        <v>0</v>
      </c>
      <c r="BG176" s="143">
        <f>IF(N176="zákl. přenesená",J176,0)</f>
        <v>0</v>
      </c>
      <c r="BH176" s="143">
        <f>IF(N176="sníž. přenesená",J176,0)</f>
        <v>0</v>
      </c>
      <c r="BI176" s="143">
        <f>IF(N176="nulová",J176,0)</f>
        <v>0</v>
      </c>
      <c r="BJ176" s="18" t="s">
        <v>82</v>
      </c>
      <c r="BK176" s="143">
        <f>ROUND(I176*H176,2)</f>
        <v>0</v>
      </c>
      <c r="BL176" s="18" t="s">
        <v>179</v>
      </c>
      <c r="BM176" s="142" t="s">
        <v>426</v>
      </c>
    </row>
    <row r="177" spans="2:65" s="13" customFormat="1">
      <c r="B177" s="155"/>
      <c r="D177" s="149" t="s">
        <v>182</v>
      </c>
      <c r="E177" s="156" t="s">
        <v>19</v>
      </c>
      <c r="F177" s="157" t="s">
        <v>1643</v>
      </c>
      <c r="H177" s="158">
        <v>135</v>
      </c>
      <c r="I177" s="159"/>
      <c r="L177" s="155"/>
      <c r="M177" s="160"/>
      <c r="U177" s="161"/>
      <c r="AT177" s="156" t="s">
        <v>182</v>
      </c>
      <c r="AU177" s="156" t="s">
        <v>84</v>
      </c>
      <c r="AV177" s="13" t="s">
        <v>84</v>
      </c>
      <c r="AW177" s="13" t="s">
        <v>37</v>
      </c>
      <c r="AX177" s="13" t="s">
        <v>75</v>
      </c>
      <c r="AY177" s="156" t="s">
        <v>172</v>
      </c>
    </row>
    <row r="178" spans="2:65" s="14" customFormat="1">
      <c r="B178" s="162"/>
      <c r="D178" s="149" t="s">
        <v>182</v>
      </c>
      <c r="E178" s="163" t="s">
        <v>19</v>
      </c>
      <c r="F178" s="164" t="s">
        <v>185</v>
      </c>
      <c r="H178" s="165">
        <v>135</v>
      </c>
      <c r="I178" s="166"/>
      <c r="L178" s="162"/>
      <c r="M178" s="167"/>
      <c r="U178" s="168"/>
      <c r="AT178" s="163" t="s">
        <v>182</v>
      </c>
      <c r="AU178" s="163" t="s">
        <v>84</v>
      </c>
      <c r="AV178" s="14" t="s">
        <v>179</v>
      </c>
      <c r="AW178" s="14" t="s">
        <v>37</v>
      </c>
      <c r="AX178" s="14" t="s">
        <v>82</v>
      </c>
      <c r="AY178" s="163" t="s">
        <v>172</v>
      </c>
    </row>
    <row r="179" spans="2:65" s="1" customFormat="1" ht="16.5" customHeight="1">
      <c r="B179" s="33"/>
      <c r="C179" s="179" t="s">
        <v>303</v>
      </c>
      <c r="D179" s="179" t="s">
        <v>836</v>
      </c>
      <c r="E179" s="180" t="s">
        <v>3701</v>
      </c>
      <c r="F179" s="181" t="s">
        <v>3702</v>
      </c>
      <c r="G179" s="182" t="s">
        <v>2962</v>
      </c>
      <c r="H179" s="183">
        <v>10</v>
      </c>
      <c r="I179" s="184"/>
      <c r="J179" s="185">
        <f>ROUND(I179*H179,2)</f>
        <v>0</v>
      </c>
      <c r="K179" s="181" t="s">
        <v>19</v>
      </c>
      <c r="L179" s="186"/>
      <c r="M179" s="187" t="s">
        <v>19</v>
      </c>
      <c r="N179" s="188" t="s">
        <v>46</v>
      </c>
      <c r="P179" s="140">
        <f>O179*H179</f>
        <v>0</v>
      </c>
      <c r="Q179" s="140">
        <v>0</v>
      </c>
      <c r="R179" s="140">
        <f>Q179*H179</f>
        <v>0</v>
      </c>
      <c r="S179" s="140">
        <v>0</v>
      </c>
      <c r="T179" s="140">
        <f>S179*H179</f>
        <v>0</v>
      </c>
      <c r="U179" s="141" t="s">
        <v>19</v>
      </c>
      <c r="AR179" s="142" t="s">
        <v>198</v>
      </c>
      <c r="AT179" s="142" t="s">
        <v>836</v>
      </c>
      <c r="AU179" s="142" t="s">
        <v>84</v>
      </c>
      <c r="AY179" s="18" t="s">
        <v>172</v>
      </c>
      <c r="BE179" s="143">
        <f>IF(N179="základní",J179,0)</f>
        <v>0</v>
      </c>
      <c r="BF179" s="143">
        <f>IF(N179="snížená",J179,0)</f>
        <v>0</v>
      </c>
      <c r="BG179" s="143">
        <f>IF(N179="zákl. přenesená",J179,0)</f>
        <v>0</v>
      </c>
      <c r="BH179" s="143">
        <f>IF(N179="sníž. přenesená",J179,0)</f>
        <v>0</v>
      </c>
      <c r="BI179" s="143">
        <f>IF(N179="nulová",J179,0)</f>
        <v>0</v>
      </c>
      <c r="BJ179" s="18" t="s">
        <v>82</v>
      </c>
      <c r="BK179" s="143">
        <f>ROUND(I179*H179,2)</f>
        <v>0</v>
      </c>
      <c r="BL179" s="18" t="s">
        <v>179</v>
      </c>
      <c r="BM179" s="142" t="s">
        <v>436</v>
      </c>
    </row>
    <row r="180" spans="2:65" s="1" customFormat="1" ht="16.5" customHeight="1">
      <c r="B180" s="33"/>
      <c r="C180" s="179" t="s">
        <v>441</v>
      </c>
      <c r="D180" s="179" t="s">
        <v>836</v>
      </c>
      <c r="E180" s="180" t="s">
        <v>3703</v>
      </c>
      <c r="F180" s="181" t="s">
        <v>3704</v>
      </c>
      <c r="G180" s="182" t="s">
        <v>2962</v>
      </c>
      <c r="H180" s="183">
        <v>58</v>
      </c>
      <c r="I180" s="184"/>
      <c r="J180" s="185">
        <f>ROUND(I180*H180,2)</f>
        <v>0</v>
      </c>
      <c r="K180" s="181" t="s">
        <v>19</v>
      </c>
      <c r="L180" s="186"/>
      <c r="M180" s="187" t="s">
        <v>19</v>
      </c>
      <c r="N180" s="188" t="s">
        <v>46</v>
      </c>
      <c r="P180" s="140">
        <f>O180*H180</f>
        <v>0</v>
      </c>
      <c r="Q180" s="140">
        <v>0</v>
      </c>
      <c r="R180" s="140">
        <f>Q180*H180</f>
        <v>0</v>
      </c>
      <c r="S180" s="140">
        <v>0</v>
      </c>
      <c r="T180" s="140">
        <f>S180*H180</f>
        <v>0</v>
      </c>
      <c r="U180" s="141" t="s">
        <v>19</v>
      </c>
      <c r="AR180" s="142" t="s">
        <v>198</v>
      </c>
      <c r="AT180" s="142" t="s">
        <v>836</v>
      </c>
      <c r="AU180" s="142" t="s">
        <v>84</v>
      </c>
      <c r="AY180" s="18" t="s">
        <v>172</v>
      </c>
      <c r="BE180" s="143">
        <f>IF(N180="základní",J180,0)</f>
        <v>0</v>
      </c>
      <c r="BF180" s="143">
        <f>IF(N180="snížená",J180,0)</f>
        <v>0</v>
      </c>
      <c r="BG180" s="143">
        <f>IF(N180="zákl. přenesená",J180,0)</f>
        <v>0</v>
      </c>
      <c r="BH180" s="143">
        <f>IF(N180="sníž. přenesená",J180,0)</f>
        <v>0</v>
      </c>
      <c r="BI180" s="143">
        <f>IF(N180="nulová",J180,0)</f>
        <v>0</v>
      </c>
      <c r="BJ180" s="18" t="s">
        <v>82</v>
      </c>
      <c r="BK180" s="143">
        <f>ROUND(I180*H180,2)</f>
        <v>0</v>
      </c>
      <c r="BL180" s="18" t="s">
        <v>179</v>
      </c>
      <c r="BM180" s="142" t="s">
        <v>444</v>
      </c>
    </row>
    <row r="181" spans="2:65" s="1" customFormat="1" ht="16.5" customHeight="1">
      <c r="B181" s="33"/>
      <c r="C181" s="179" t="s">
        <v>313</v>
      </c>
      <c r="D181" s="179" t="s">
        <v>836</v>
      </c>
      <c r="E181" s="180" t="s">
        <v>3705</v>
      </c>
      <c r="F181" s="181" t="s">
        <v>3706</v>
      </c>
      <c r="G181" s="182" t="s">
        <v>2962</v>
      </c>
      <c r="H181" s="183">
        <v>66</v>
      </c>
      <c r="I181" s="184"/>
      <c r="J181" s="185">
        <f>ROUND(I181*H181,2)</f>
        <v>0</v>
      </c>
      <c r="K181" s="181" t="s">
        <v>19</v>
      </c>
      <c r="L181" s="186"/>
      <c r="M181" s="187" t="s">
        <v>19</v>
      </c>
      <c r="N181" s="188" t="s">
        <v>46</v>
      </c>
      <c r="P181" s="140">
        <f>O181*H181</f>
        <v>0</v>
      </c>
      <c r="Q181" s="140">
        <v>0</v>
      </c>
      <c r="R181" s="140">
        <f>Q181*H181</f>
        <v>0</v>
      </c>
      <c r="S181" s="140">
        <v>0</v>
      </c>
      <c r="T181" s="140">
        <f>S181*H181</f>
        <v>0</v>
      </c>
      <c r="U181" s="141" t="s">
        <v>19</v>
      </c>
      <c r="AR181" s="142" t="s">
        <v>198</v>
      </c>
      <c r="AT181" s="142" t="s">
        <v>836</v>
      </c>
      <c r="AU181" s="142" t="s">
        <v>84</v>
      </c>
      <c r="AY181" s="18" t="s">
        <v>172</v>
      </c>
      <c r="BE181" s="143">
        <f>IF(N181="základní",J181,0)</f>
        <v>0</v>
      </c>
      <c r="BF181" s="143">
        <f>IF(N181="snížená",J181,0)</f>
        <v>0</v>
      </c>
      <c r="BG181" s="143">
        <f>IF(N181="zákl. přenesená",J181,0)</f>
        <v>0</v>
      </c>
      <c r="BH181" s="143">
        <f>IF(N181="sníž. přenesená",J181,0)</f>
        <v>0</v>
      </c>
      <c r="BI181" s="143">
        <f>IF(N181="nulová",J181,0)</f>
        <v>0</v>
      </c>
      <c r="BJ181" s="18" t="s">
        <v>82</v>
      </c>
      <c r="BK181" s="143">
        <f>ROUND(I181*H181,2)</f>
        <v>0</v>
      </c>
      <c r="BL181" s="18" t="s">
        <v>179</v>
      </c>
      <c r="BM181" s="142" t="s">
        <v>449</v>
      </c>
    </row>
    <row r="182" spans="2:65" s="1" customFormat="1" ht="16.5" customHeight="1">
      <c r="B182" s="33"/>
      <c r="C182" s="179" t="s">
        <v>452</v>
      </c>
      <c r="D182" s="179" t="s">
        <v>836</v>
      </c>
      <c r="E182" s="180" t="s">
        <v>3707</v>
      </c>
      <c r="F182" s="181" t="s">
        <v>3708</v>
      </c>
      <c r="G182" s="182" t="s">
        <v>2962</v>
      </c>
      <c r="H182" s="183">
        <v>1</v>
      </c>
      <c r="I182" s="184"/>
      <c r="J182" s="185">
        <f>ROUND(I182*H182,2)</f>
        <v>0</v>
      </c>
      <c r="K182" s="181" t="s">
        <v>19</v>
      </c>
      <c r="L182" s="186"/>
      <c r="M182" s="187" t="s">
        <v>19</v>
      </c>
      <c r="N182" s="188" t="s">
        <v>46</v>
      </c>
      <c r="P182" s="140">
        <f>O182*H182</f>
        <v>0</v>
      </c>
      <c r="Q182" s="140">
        <v>0</v>
      </c>
      <c r="R182" s="140">
        <f>Q182*H182</f>
        <v>0</v>
      </c>
      <c r="S182" s="140">
        <v>0</v>
      </c>
      <c r="T182" s="140">
        <f>S182*H182</f>
        <v>0</v>
      </c>
      <c r="U182" s="141" t="s">
        <v>19</v>
      </c>
      <c r="AR182" s="142" t="s">
        <v>198</v>
      </c>
      <c r="AT182" s="142" t="s">
        <v>836</v>
      </c>
      <c r="AU182" s="142" t="s">
        <v>84</v>
      </c>
      <c r="AY182" s="18" t="s">
        <v>172</v>
      </c>
      <c r="BE182" s="143">
        <f>IF(N182="základní",J182,0)</f>
        <v>0</v>
      </c>
      <c r="BF182" s="143">
        <f>IF(N182="snížená",J182,0)</f>
        <v>0</v>
      </c>
      <c r="BG182" s="143">
        <f>IF(N182="zákl. přenesená",J182,0)</f>
        <v>0</v>
      </c>
      <c r="BH182" s="143">
        <f>IF(N182="sníž. přenesená",J182,0)</f>
        <v>0</v>
      </c>
      <c r="BI182" s="143">
        <f>IF(N182="nulová",J182,0)</f>
        <v>0</v>
      </c>
      <c r="BJ182" s="18" t="s">
        <v>82</v>
      </c>
      <c r="BK182" s="143">
        <f>ROUND(I182*H182,2)</f>
        <v>0</v>
      </c>
      <c r="BL182" s="18" t="s">
        <v>179</v>
      </c>
      <c r="BM182" s="142" t="s">
        <v>455</v>
      </c>
    </row>
    <row r="183" spans="2:65" s="1" customFormat="1" ht="16.5" customHeight="1">
      <c r="B183" s="33"/>
      <c r="C183" s="131" t="s">
        <v>321</v>
      </c>
      <c r="D183" s="131" t="s">
        <v>174</v>
      </c>
      <c r="E183" s="132" t="s">
        <v>3709</v>
      </c>
      <c r="F183" s="133" t="s">
        <v>3710</v>
      </c>
      <c r="G183" s="134" t="s">
        <v>337</v>
      </c>
      <c r="H183" s="135">
        <v>435</v>
      </c>
      <c r="I183" s="136"/>
      <c r="J183" s="137">
        <f>ROUND(I183*H183,2)</f>
        <v>0</v>
      </c>
      <c r="K183" s="133" t="s">
        <v>19</v>
      </c>
      <c r="L183" s="33"/>
      <c r="M183" s="138" t="s">
        <v>19</v>
      </c>
      <c r="N183" s="139" t="s">
        <v>46</v>
      </c>
      <c r="P183" s="140">
        <f>O183*H183</f>
        <v>0</v>
      </c>
      <c r="Q183" s="140">
        <v>0</v>
      </c>
      <c r="R183" s="140">
        <f>Q183*H183</f>
        <v>0</v>
      </c>
      <c r="S183" s="140">
        <v>0</v>
      </c>
      <c r="T183" s="140">
        <f>S183*H183</f>
        <v>0</v>
      </c>
      <c r="U183" s="141" t="s">
        <v>19</v>
      </c>
      <c r="AR183" s="142" t="s">
        <v>179</v>
      </c>
      <c r="AT183" s="142" t="s">
        <v>174</v>
      </c>
      <c r="AU183" s="142" t="s">
        <v>84</v>
      </c>
      <c r="AY183" s="18" t="s">
        <v>172</v>
      </c>
      <c r="BE183" s="143">
        <f>IF(N183="základní",J183,0)</f>
        <v>0</v>
      </c>
      <c r="BF183" s="143">
        <f>IF(N183="snížená",J183,0)</f>
        <v>0</v>
      </c>
      <c r="BG183" s="143">
        <f>IF(N183="zákl. přenesená",J183,0)</f>
        <v>0</v>
      </c>
      <c r="BH183" s="143">
        <f>IF(N183="sníž. přenesená",J183,0)</f>
        <v>0</v>
      </c>
      <c r="BI183" s="143">
        <f>IF(N183="nulová",J183,0)</f>
        <v>0</v>
      </c>
      <c r="BJ183" s="18" t="s">
        <v>82</v>
      </c>
      <c r="BK183" s="143">
        <f>ROUND(I183*H183,2)</f>
        <v>0</v>
      </c>
      <c r="BL183" s="18" t="s">
        <v>179</v>
      </c>
      <c r="BM183" s="142" t="s">
        <v>461</v>
      </c>
    </row>
    <row r="184" spans="2:65" s="1" customFormat="1" ht="16.5" customHeight="1">
      <c r="B184" s="33"/>
      <c r="C184" s="179" t="s">
        <v>464</v>
      </c>
      <c r="D184" s="179" t="s">
        <v>836</v>
      </c>
      <c r="E184" s="180" t="s">
        <v>3711</v>
      </c>
      <c r="F184" s="181" t="s">
        <v>3712</v>
      </c>
      <c r="G184" s="182" t="s">
        <v>337</v>
      </c>
      <c r="H184" s="183">
        <v>435</v>
      </c>
      <c r="I184" s="184"/>
      <c r="J184" s="185">
        <f>ROUND(I184*H184,2)</f>
        <v>0</v>
      </c>
      <c r="K184" s="181" t="s">
        <v>19</v>
      </c>
      <c r="L184" s="186"/>
      <c r="M184" s="187" t="s">
        <v>19</v>
      </c>
      <c r="N184" s="188" t="s">
        <v>46</v>
      </c>
      <c r="P184" s="140">
        <f>O184*H184</f>
        <v>0</v>
      </c>
      <c r="Q184" s="140">
        <v>0</v>
      </c>
      <c r="R184" s="140">
        <f>Q184*H184</f>
        <v>0</v>
      </c>
      <c r="S184" s="140">
        <v>0</v>
      </c>
      <c r="T184" s="140">
        <f>S184*H184</f>
        <v>0</v>
      </c>
      <c r="U184" s="141" t="s">
        <v>19</v>
      </c>
      <c r="AR184" s="142" t="s">
        <v>198</v>
      </c>
      <c r="AT184" s="142" t="s">
        <v>836</v>
      </c>
      <c r="AU184" s="142" t="s">
        <v>84</v>
      </c>
      <c r="AY184" s="18" t="s">
        <v>172</v>
      </c>
      <c r="BE184" s="143">
        <f>IF(N184="základní",J184,0)</f>
        <v>0</v>
      </c>
      <c r="BF184" s="143">
        <f>IF(N184="snížená",J184,0)</f>
        <v>0</v>
      </c>
      <c r="BG184" s="143">
        <f>IF(N184="zákl. přenesená",J184,0)</f>
        <v>0</v>
      </c>
      <c r="BH184" s="143">
        <f>IF(N184="sníž. přenesená",J184,0)</f>
        <v>0</v>
      </c>
      <c r="BI184" s="143">
        <f>IF(N184="nulová",J184,0)</f>
        <v>0</v>
      </c>
      <c r="BJ184" s="18" t="s">
        <v>82</v>
      </c>
      <c r="BK184" s="143">
        <f>ROUND(I184*H184,2)</f>
        <v>0</v>
      </c>
      <c r="BL184" s="18" t="s">
        <v>179</v>
      </c>
      <c r="BM184" s="142" t="s">
        <v>467</v>
      </c>
    </row>
    <row r="185" spans="2:65" s="1" customFormat="1" ht="24.2" customHeight="1">
      <c r="B185" s="33"/>
      <c r="C185" s="131" t="s">
        <v>327</v>
      </c>
      <c r="D185" s="131" t="s">
        <v>174</v>
      </c>
      <c r="E185" s="132" t="s">
        <v>3713</v>
      </c>
      <c r="F185" s="133" t="s">
        <v>3714</v>
      </c>
      <c r="G185" s="134" t="s">
        <v>337</v>
      </c>
      <c r="H185" s="135">
        <v>830</v>
      </c>
      <c r="I185" s="136"/>
      <c r="J185" s="137">
        <f>ROUND(I185*H185,2)</f>
        <v>0</v>
      </c>
      <c r="K185" s="133" t="s">
        <v>3715</v>
      </c>
      <c r="L185" s="33"/>
      <c r="M185" s="138" t="s">
        <v>19</v>
      </c>
      <c r="N185" s="139" t="s">
        <v>46</v>
      </c>
      <c r="P185" s="140">
        <f>O185*H185</f>
        <v>0</v>
      </c>
      <c r="Q185" s="140">
        <v>0</v>
      </c>
      <c r="R185" s="140">
        <f>Q185*H185</f>
        <v>0</v>
      </c>
      <c r="S185" s="140">
        <v>0</v>
      </c>
      <c r="T185" s="140">
        <f>S185*H185</f>
        <v>0</v>
      </c>
      <c r="U185" s="141" t="s">
        <v>19</v>
      </c>
      <c r="AR185" s="142" t="s">
        <v>179</v>
      </c>
      <c r="AT185" s="142" t="s">
        <v>174</v>
      </c>
      <c r="AU185" s="142" t="s">
        <v>84</v>
      </c>
      <c r="AY185" s="18" t="s">
        <v>172</v>
      </c>
      <c r="BE185" s="143">
        <f>IF(N185="základní",J185,0)</f>
        <v>0</v>
      </c>
      <c r="BF185" s="143">
        <f>IF(N185="snížená",J185,0)</f>
        <v>0</v>
      </c>
      <c r="BG185" s="143">
        <f>IF(N185="zákl. přenesená",J185,0)</f>
        <v>0</v>
      </c>
      <c r="BH185" s="143">
        <f>IF(N185="sníž. přenesená",J185,0)</f>
        <v>0</v>
      </c>
      <c r="BI185" s="143">
        <f>IF(N185="nulová",J185,0)</f>
        <v>0</v>
      </c>
      <c r="BJ185" s="18" t="s">
        <v>82</v>
      </c>
      <c r="BK185" s="143">
        <f>ROUND(I185*H185,2)</f>
        <v>0</v>
      </c>
      <c r="BL185" s="18" t="s">
        <v>179</v>
      </c>
      <c r="BM185" s="142" t="s">
        <v>471</v>
      </c>
    </row>
    <row r="186" spans="2:65" s="1" customFormat="1">
      <c r="B186" s="33"/>
      <c r="D186" s="144" t="s">
        <v>180</v>
      </c>
      <c r="F186" s="145" t="s">
        <v>3716</v>
      </c>
      <c r="I186" s="146"/>
      <c r="L186" s="33"/>
      <c r="M186" s="147"/>
      <c r="U186" s="54"/>
      <c r="AT186" s="18" t="s">
        <v>180</v>
      </c>
      <c r="AU186" s="18" t="s">
        <v>84</v>
      </c>
    </row>
    <row r="187" spans="2:65" s="1" customFormat="1" ht="16.5" customHeight="1">
      <c r="B187" s="33"/>
      <c r="C187" s="179" t="s">
        <v>475</v>
      </c>
      <c r="D187" s="179" t="s">
        <v>836</v>
      </c>
      <c r="E187" s="180" t="s">
        <v>3717</v>
      </c>
      <c r="F187" s="181" t="s">
        <v>3718</v>
      </c>
      <c r="G187" s="182" t="s">
        <v>337</v>
      </c>
      <c r="H187" s="183">
        <v>830</v>
      </c>
      <c r="I187" s="184"/>
      <c r="J187" s="185">
        <f>ROUND(I187*H187,2)</f>
        <v>0</v>
      </c>
      <c r="K187" s="181" t="s">
        <v>19</v>
      </c>
      <c r="L187" s="186"/>
      <c r="M187" s="187" t="s">
        <v>19</v>
      </c>
      <c r="N187" s="188" t="s">
        <v>46</v>
      </c>
      <c r="P187" s="140">
        <f>O187*H187</f>
        <v>0</v>
      </c>
      <c r="Q187" s="140">
        <v>0</v>
      </c>
      <c r="R187" s="140">
        <f>Q187*H187</f>
        <v>0</v>
      </c>
      <c r="S187" s="140">
        <v>0</v>
      </c>
      <c r="T187" s="140">
        <f>S187*H187</f>
        <v>0</v>
      </c>
      <c r="U187" s="141" t="s">
        <v>19</v>
      </c>
      <c r="AR187" s="142" t="s">
        <v>198</v>
      </c>
      <c r="AT187" s="142" t="s">
        <v>836</v>
      </c>
      <c r="AU187" s="142" t="s">
        <v>84</v>
      </c>
      <c r="AY187" s="18" t="s">
        <v>172</v>
      </c>
      <c r="BE187" s="143">
        <f>IF(N187="základní",J187,0)</f>
        <v>0</v>
      </c>
      <c r="BF187" s="143">
        <f>IF(N187="snížená",J187,0)</f>
        <v>0</v>
      </c>
      <c r="BG187" s="143">
        <f>IF(N187="zákl. přenesená",J187,0)</f>
        <v>0</v>
      </c>
      <c r="BH187" s="143">
        <f>IF(N187="sníž. přenesená",J187,0)</f>
        <v>0</v>
      </c>
      <c r="BI187" s="143">
        <f>IF(N187="nulová",J187,0)</f>
        <v>0</v>
      </c>
      <c r="BJ187" s="18" t="s">
        <v>82</v>
      </c>
      <c r="BK187" s="143">
        <f>ROUND(I187*H187,2)</f>
        <v>0</v>
      </c>
      <c r="BL187" s="18" t="s">
        <v>179</v>
      </c>
      <c r="BM187" s="142" t="s">
        <v>478</v>
      </c>
    </row>
    <row r="188" spans="2:65" s="1" customFormat="1" ht="24.2" customHeight="1">
      <c r="B188" s="33"/>
      <c r="C188" s="131" t="s">
        <v>338</v>
      </c>
      <c r="D188" s="131" t="s">
        <v>174</v>
      </c>
      <c r="E188" s="132" t="s">
        <v>3719</v>
      </c>
      <c r="F188" s="133" t="s">
        <v>3714</v>
      </c>
      <c r="G188" s="134" t="s">
        <v>337</v>
      </c>
      <c r="H188" s="135">
        <v>56</v>
      </c>
      <c r="I188" s="136"/>
      <c r="J188" s="137">
        <f>ROUND(I188*H188,2)</f>
        <v>0</v>
      </c>
      <c r="K188" s="133" t="s">
        <v>3715</v>
      </c>
      <c r="L188" s="33"/>
      <c r="M188" s="138" t="s">
        <v>19</v>
      </c>
      <c r="N188" s="139" t="s">
        <v>46</v>
      </c>
      <c r="P188" s="140">
        <f>O188*H188</f>
        <v>0</v>
      </c>
      <c r="Q188" s="140">
        <v>0</v>
      </c>
      <c r="R188" s="140">
        <f>Q188*H188</f>
        <v>0</v>
      </c>
      <c r="S188" s="140">
        <v>0</v>
      </c>
      <c r="T188" s="140">
        <f>S188*H188</f>
        <v>0</v>
      </c>
      <c r="U188" s="141" t="s">
        <v>19</v>
      </c>
      <c r="AR188" s="142" t="s">
        <v>179</v>
      </c>
      <c r="AT188" s="142" t="s">
        <v>174</v>
      </c>
      <c r="AU188" s="142" t="s">
        <v>84</v>
      </c>
      <c r="AY188" s="18" t="s">
        <v>172</v>
      </c>
      <c r="BE188" s="143">
        <f>IF(N188="základní",J188,0)</f>
        <v>0</v>
      </c>
      <c r="BF188" s="143">
        <f>IF(N188="snížená",J188,0)</f>
        <v>0</v>
      </c>
      <c r="BG188" s="143">
        <f>IF(N188="zákl. přenesená",J188,0)</f>
        <v>0</v>
      </c>
      <c r="BH188" s="143">
        <f>IF(N188="sníž. přenesená",J188,0)</f>
        <v>0</v>
      </c>
      <c r="BI188" s="143">
        <f>IF(N188="nulová",J188,0)</f>
        <v>0</v>
      </c>
      <c r="BJ188" s="18" t="s">
        <v>82</v>
      </c>
      <c r="BK188" s="143">
        <f>ROUND(I188*H188,2)</f>
        <v>0</v>
      </c>
      <c r="BL188" s="18" t="s">
        <v>179</v>
      </c>
      <c r="BM188" s="142" t="s">
        <v>490</v>
      </c>
    </row>
    <row r="189" spans="2:65" s="1" customFormat="1">
      <c r="B189" s="33"/>
      <c r="D189" s="144" t="s">
        <v>180</v>
      </c>
      <c r="F189" s="145" t="s">
        <v>3720</v>
      </c>
      <c r="I189" s="146"/>
      <c r="L189" s="33"/>
      <c r="M189" s="147"/>
      <c r="U189" s="54"/>
      <c r="AT189" s="18" t="s">
        <v>180</v>
      </c>
      <c r="AU189" s="18" t="s">
        <v>84</v>
      </c>
    </row>
    <row r="190" spans="2:65" s="1" customFormat="1" ht="16.5" customHeight="1">
      <c r="B190" s="33"/>
      <c r="C190" s="179" t="s">
        <v>494</v>
      </c>
      <c r="D190" s="179" t="s">
        <v>836</v>
      </c>
      <c r="E190" s="180" t="s">
        <v>3721</v>
      </c>
      <c r="F190" s="181" t="s">
        <v>3722</v>
      </c>
      <c r="G190" s="182" t="s">
        <v>337</v>
      </c>
      <c r="H190" s="183">
        <v>56</v>
      </c>
      <c r="I190" s="184"/>
      <c r="J190" s="185">
        <f>ROUND(I190*H190,2)</f>
        <v>0</v>
      </c>
      <c r="K190" s="181" t="s">
        <v>19</v>
      </c>
      <c r="L190" s="186"/>
      <c r="M190" s="187" t="s">
        <v>19</v>
      </c>
      <c r="N190" s="188" t="s">
        <v>46</v>
      </c>
      <c r="P190" s="140">
        <f>O190*H190</f>
        <v>0</v>
      </c>
      <c r="Q190" s="140">
        <v>0</v>
      </c>
      <c r="R190" s="140">
        <f>Q190*H190</f>
        <v>0</v>
      </c>
      <c r="S190" s="140">
        <v>0</v>
      </c>
      <c r="T190" s="140">
        <f>S190*H190</f>
        <v>0</v>
      </c>
      <c r="U190" s="141" t="s">
        <v>19</v>
      </c>
      <c r="AR190" s="142" t="s">
        <v>198</v>
      </c>
      <c r="AT190" s="142" t="s">
        <v>836</v>
      </c>
      <c r="AU190" s="142" t="s">
        <v>84</v>
      </c>
      <c r="AY190" s="18" t="s">
        <v>172</v>
      </c>
      <c r="BE190" s="143">
        <f>IF(N190="základní",J190,0)</f>
        <v>0</v>
      </c>
      <c r="BF190" s="143">
        <f>IF(N190="snížená",J190,0)</f>
        <v>0</v>
      </c>
      <c r="BG190" s="143">
        <f>IF(N190="zákl. přenesená",J190,0)</f>
        <v>0</v>
      </c>
      <c r="BH190" s="143">
        <f>IF(N190="sníž. přenesená",J190,0)</f>
        <v>0</v>
      </c>
      <c r="BI190" s="143">
        <f>IF(N190="nulová",J190,0)</f>
        <v>0</v>
      </c>
      <c r="BJ190" s="18" t="s">
        <v>82</v>
      </c>
      <c r="BK190" s="143">
        <f>ROUND(I190*H190,2)</f>
        <v>0</v>
      </c>
      <c r="BL190" s="18" t="s">
        <v>179</v>
      </c>
      <c r="BM190" s="142" t="s">
        <v>497</v>
      </c>
    </row>
    <row r="191" spans="2:65" s="1" customFormat="1" ht="16.5" customHeight="1">
      <c r="B191" s="33"/>
      <c r="C191" s="131" t="s">
        <v>343</v>
      </c>
      <c r="D191" s="131" t="s">
        <v>174</v>
      </c>
      <c r="E191" s="132" t="s">
        <v>3723</v>
      </c>
      <c r="F191" s="133" t="s">
        <v>3724</v>
      </c>
      <c r="G191" s="134" t="s">
        <v>2962</v>
      </c>
      <c r="H191" s="135">
        <v>4</v>
      </c>
      <c r="I191" s="136"/>
      <c r="J191" s="137">
        <f>ROUND(I191*H191,2)</f>
        <v>0</v>
      </c>
      <c r="K191" s="133" t="s">
        <v>19</v>
      </c>
      <c r="L191" s="33"/>
      <c r="M191" s="138" t="s">
        <v>19</v>
      </c>
      <c r="N191" s="139" t="s">
        <v>46</v>
      </c>
      <c r="P191" s="140">
        <f>O191*H191</f>
        <v>0</v>
      </c>
      <c r="Q191" s="140">
        <v>0</v>
      </c>
      <c r="R191" s="140">
        <f>Q191*H191</f>
        <v>0</v>
      </c>
      <c r="S191" s="140">
        <v>0</v>
      </c>
      <c r="T191" s="140">
        <f>S191*H191</f>
        <v>0</v>
      </c>
      <c r="U191" s="141" t="s">
        <v>19</v>
      </c>
      <c r="AR191" s="142" t="s">
        <v>179</v>
      </c>
      <c r="AT191" s="142" t="s">
        <v>174</v>
      </c>
      <c r="AU191" s="142" t="s">
        <v>84</v>
      </c>
      <c r="AY191" s="18" t="s">
        <v>172</v>
      </c>
      <c r="BE191" s="143">
        <f>IF(N191="základní",J191,0)</f>
        <v>0</v>
      </c>
      <c r="BF191" s="143">
        <f>IF(N191="snížená",J191,0)</f>
        <v>0</v>
      </c>
      <c r="BG191" s="143">
        <f>IF(N191="zákl. přenesená",J191,0)</f>
        <v>0</v>
      </c>
      <c r="BH191" s="143">
        <f>IF(N191="sníž. přenesená",J191,0)</f>
        <v>0</v>
      </c>
      <c r="BI191" s="143">
        <f>IF(N191="nulová",J191,0)</f>
        <v>0</v>
      </c>
      <c r="BJ191" s="18" t="s">
        <v>82</v>
      </c>
      <c r="BK191" s="143">
        <f>ROUND(I191*H191,2)</f>
        <v>0</v>
      </c>
      <c r="BL191" s="18" t="s">
        <v>179</v>
      </c>
      <c r="BM191" s="142" t="s">
        <v>504</v>
      </c>
    </row>
    <row r="192" spans="2:65" s="1" customFormat="1" ht="16.5" customHeight="1">
      <c r="B192" s="33"/>
      <c r="C192" s="179" t="s">
        <v>513</v>
      </c>
      <c r="D192" s="179" t="s">
        <v>836</v>
      </c>
      <c r="E192" s="180" t="s">
        <v>3725</v>
      </c>
      <c r="F192" s="181" t="s">
        <v>3726</v>
      </c>
      <c r="G192" s="182" t="s">
        <v>2962</v>
      </c>
      <c r="H192" s="183">
        <v>4</v>
      </c>
      <c r="I192" s="184"/>
      <c r="J192" s="185">
        <f>ROUND(I192*H192,2)</f>
        <v>0</v>
      </c>
      <c r="K192" s="181" t="s">
        <v>19</v>
      </c>
      <c r="L192" s="186"/>
      <c r="M192" s="187" t="s">
        <v>19</v>
      </c>
      <c r="N192" s="188" t="s">
        <v>46</v>
      </c>
      <c r="P192" s="140">
        <f>O192*H192</f>
        <v>0</v>
      </c>
      <c r="Q192" s="140">
        <v>0</v>
      </c>
      <c r="R192" s="140">
        <f>Q192*H192</f>
        <v>0</v>
      </c>
      <c r="S192" s="140">
        <v>0</v>
      </c>
      <c r="T192" s="140">
        <f>S192*H192</f>
        <v>0</v>
      </c>
      <c r="U192" s="141" t="s">
        <v>19</v>
      </c>
      <c r="AR192" s="142" t="s">
        <v>198</v>
      </c>
      <c r="AT192" s="142" t="s">
        <v>836</v>
      </c>
      <c r="AU192" s="142" t="s">
        <v>84</v>
      </c>
      <c r="AY192" s="18" t="s">
        <v>172</v>
      </c>
      <c r="BE192" s="143">
        <f>IF(N192="základní",J192,0)</f>
        <v>0</v>
      </c>
      <c r="BF192" s="143">
        <f>IF(N192="snížená",J192,0)</f>
        <v>0</v>
      </c>
      <c r="BG192" s="143">
        <f>IF(N192="zákl. přenesená",J192,0)</f>
        <v>0</v>
      </c>
      <c r="BH192" s="143">
        <f>IF(N192="sníž. přenesená",J192,0)</f>
        <v>0</v>
      </c>
      <c r="BI192" s="143">
        <f>IF(N192="nulová",J192,0)</f>
        <v>0</v>
      </c>
      <c r="BJ192" s="18" t="s">
        <v>82</v>
      </c>
      <c r="BK192" s="143">
        <f>ROUND(I192*H192,2)</f>
        <v>0</v>
      </c>
      <c r="BL192" s="18" t="s">
        <v>179</v>
      </c>
      <c r="BM192" s="142" t="s">
        <v>516</v>
      </c>
    </row>
    <row r="193" spans="2:65" s="1" customFormat="1" ht="16.5" customHeight="1">
      <c r="B193" s="33"/>
      <c r="C193" s="131" t="s">
        <v>350</v>
      </c>
      <c r="D193" s="131" t="s">
        <v>174</v>
      </c>
      <c r="E193" s="132" t="s">
        <v>3727</v>
      </c>
      <c r="F193" s="133" t="s">
        <v>3728</v>
      </c>
      <c r="G193" s="134" t="s">
        <v>337</v>
      </c>
      <c r="H193" s="135">
        <v>16501</v>
      </c>
      <c r="I193" s="136"/>
      <c r="J193" s="137">
        <f>ROUND(I193*H193,2)</f>
        <v>0</v>
      </c>
      <c r="K193" s="133" t="s">
        <v>19</v>
      </c>
      <c r="L193" s="33"/>
      <c r="M193" s="138" t="s">
        <v>19</v>
      </c>
      <c r="N193" s="139" t="s">
        <v>46</v>
      </c>
      <c r="P193" s="140">
        <f>O193*H193</f>
        <v>0</v>
      </c>
      <c r="Q193" s="140">
        <v>0</v>
      </c>
      <c r="R193" s="140">
        <f>Q193*H193</f>
        <v>0</v>
      </c>
      <c r="S193" s="140">
        <v>0</v>
      </c>
      <c r="T193" s="140">
        <f>S193*H193</f>
        <v>0</v>
      </c>
      <c r="U193" s="141" t="s">
        <v>19</v>
      </c>
      <c r="AR193" s="142" t="s">
        <v>179</v>
      </c>
      <c r="AT193" s="142" t="s">
        <v>174</v>
      </c>
      <c r="AU193" s="142" t="s">
        <v>84</v>
      </c>
      <c r="AY193" s="18" t="s">
        <v>172</v>
      </c>
      <c r="BE193" s="143">
        <f>IF(N193="základní",J193,0)</f>
        <v>0</v>
      </c>
      <c r="BF193" s="143">
        <f>IF(N193="snížená",J193,0)</f>
        <v>0</v>
      </c>
      <c r="BG193" s="143">
        <f>IF(N193="zákl. přenesená",J193,0)</f>
        <v>0</v>
      </c>
      <c r="BH193" s="143">
        <f>IF(N193="sníž. přenesená",J193,0)</f>
        <v>0</v>
      </c>
      <c r="BI193" s="143">
        <f>IF(N193="nulová",J193,0)</f>
        <v>0</v>
      </c>
      <c r="BJ193" s="18" t="s">
        <v>82</v>
      </c>
      <c r="BK193" s="143">
        <f>ROUND(I193*H193,2)</f>
        <v>0</v>
      </c>
      <c r="BL193" s="18" t="s">
        <v>179</v>
      </c>
      <c r="BM193" s="142" t="s">
        <v>523</v>
      </c>
    </row>
    <row r="194" spans="2:65" s="13" customFormat="1">
      <c r="B194" s="155"/>
      <c r="D194" s="149" t="s">
        <v>182</v>
      </c>
      <c r="E194" s="156" t="s">
        <v>19</v>
      </c>
      <c r="F194" s="157" t="s">
        <v>3729</v>
      </c>
      <c r="H194" s="158">
        <v>16501</v>
      </c>
      <c r="I194" s="159"/>
      <c r="L194" s="155"/>
      <c r="M194" s="160"/>
      <c r="U194" s="161"/>
      <c r="AT194" s="156" t="s">
        <v>182</v>
      </c>
      <c r="AU194" s="156" t="s">
        <v>84</v>
      </c>
      <c r="AV194" s="13" t="s">
        <v>84</v>
      </c>
      <c r="AW194" s="13" t="s">
        <v>37</v>
      </c>
      <c r="AX194" s="13" t="s">
        <v>75</v>
      </c>
      <c r="AY194" s="156" t="s">
        <v>172</v>
      </c>
    </row>
    <row r="195" spans="2:65" s="14" customFormat="1">
      <c r="B195" s="162"/>
      <c r="D195" s="149" t="s">
        <v>182</v>
      </c>
      <c r="E195" s="163" t="s">
        <v>19</v>
      </c>
      <c r="F195" s="164" t="s">
        <v>185</v>
      </c>
      <c r="H195" s="165">
        <v>16501</v>
      </c>
      <c r="I195" s="166"/>
      <c r="L195" s="162"/>
      <c r="M195" s="167"/>
      <c r="U195" s="168"/>
      <c r="AT195" s="163" t="s">
        <v>182</v>
      </c>
      <c r="AU195" s="163" t="s">
        <v>84</v>
      </c>
      <c r="AV195" s="14" t="s">
        <v>179</v>
      </c>
      <c r="AW195" s="14" t="s">
        <v>37</v>
      </c>
      <c r="AX195" s="14" t="s">
        <v>82</v>
      </c>
      <c r="AY195" s="163" t="s">
        <v>172</v>
      </c>
    </row>
    <row r="196" spans="2:65" s="1" customFormat="1" ht="16.5" customHeight="1">
      <c r="B196" s="33"/>
      <c r="C196" s="179" t="s">
        <v>533</v>
      </c>
      <c r="D196" s="179" t="s">
        <v>836</v>
      </c>
      <c r="E196" s="180" t="s">
        <v>3730</v>
      </c>
      <c r="F196" s="181" t="s">
        <v>3731</v>
      </c>
      <c r="G196" s="182" t="s">
        <v>337</v>
      </c>
      <c r="H196" s="183">
        <v>6856.3</v>
      </c>
      <c r="I196" s="184"/>
      <c r="J196" s="185">
        <f>ROUND(I196*H196,2)</f>
        <v>0</v>
      </c>
      <c r="K196" s="181" t="s">
        <v>19</v>
      </c>
      <c r="L196" s="186"/>
      <c r="M196" s="187" t="s">
        <v>19</v>
      </c>
      <c r="N196" s="188" t="s">
        <v>46</v>
      </c>
      <c r="P196" s="140">
        <f>O196*H196</f>
        <v>0</v>
      </c>
      <c r="Q196" s="140">
        <v>0</v>
      </c>
      <c r="R196" s="140">
        <f>Q196*H196</f>
        <v>0</v>
      </c>
      <c r="S196" s="140">
        <v>0</v>
      </c>
      <c r="T196" s="140">
        <f>S196*H196</f>
        <v>0</v>
      </c>
      <c r="U196" s="141" t="s">
        <v>19</v>
      </c>
      <c r="AR196" s="142" t="s">
        <v>198</v>
      </c>
      <c r="AT196" s="142" t="s">
        <v>836</v>
      </c>
      <c r="AU196" s="142" t="s">
        <v>84</v>
      </c>
      <c r="AY196" s="18" t="s">
        <v>172</v>
      </c>
      <c r="BE196" s="143">
        <f>IF(N196="základní",J196,0)</f>
        <v>0</v>
      </c>
      <c r="BF196" s="143">
        <f>IF(N196="snížená",J196,0)</f>
        <v>0</v>
      </c>
      <c r="BG196" s="143">
        <f>IF(N196="zákl. přenesená",J196,0)</f>
        <v>0</v>
      </c>
      <c r="BH196" s="143">
        <f>IF(N196="sníž. přenesená",J196,0)</f>
        <v>0</v>
      </c>
      <c r="BI196" s="143">
        <f>IF(N196="nulová",J196,0)</f>
        <v>0</v>
      </c>
      <c r="BJ196" s="18" t="s">
        <v>82</v>
      </c>
      <c r="BK196" s="143">
        <f>ROUND(I196*H196,2)</f>
        <v>0</v>
      </c>
      <c r="BL196" s="18" t="s">
        <v>179</v>
      </c>
      <c r="BM196" s="142" t="s">
        <v>536</v>
      </c>
    </row>
    <row r="197" spans="2:65" s="13" customFormat="1">
      <c r="B197" s="155"/>
      <c r="D197" s="149" t="s">
        <v>182</v>
      </c>
      <c r="E197" s="156" t="s">
        <v>19</v>
      </c>
      <c r="F197" s="157" t="s">
        <v>3732</v>
      </c>
      <c r="H197" s="158">
        <v>5962</v>
      </c>
      <c r="I197" s="159"/>
      <c r="L197" s="155"/>
      <c r="M197" s="160"/>
      <c r="U197" s="161"/>
      <c r="AT197" s="156" t="s">
        <v>182</v>
      </c>
      <c r="AU197" s="156" t="s">
        <v>84</v>
      </c>
      <c r="AV197" s="13" t="s">
        <v>84</v>
      </c>
      <c r="AW197" s="13" t="s">
        <v>37</v>
      </c>
      <c r="AX197" s="13" t="s">
        <v>82</v>
      </c>
      <c r="AY197" s="156" t="s">
        <v>172</v>
      </c>
    </row>
    <row r="198" spans="2:65" s="13" customFormat="1">
      <c r="B198" s="155"/>
      <c r="D198" s="149" t="s">
        <v>182</v>
      </c>
      <c r="F198" s="157" t="s">
        <v>3733</v>
      </c>
      <c r="H198" s="158">
        <v>6856.3</v>
      </c>
      <c r="I198" s="159"/>
      <c r="L198" s="155"/>
      <c r="M198" s="160"/>
      <c r="U198" s="161"/>
      <c r="AT198" s="156" t="s">
        <v>182</v>
      </c>
      <c r="AU198" s="156" t="s">
        <v>84</v>
      </c>
      <c r="AV198" s="13" t="s">
        <v>84</v>
      </c>
      <c r="AW198" s="13" t="s">
        <v>4</v>
      </c>
      <c r="AX198" s="13" t="s">
        <v>82</v>
      </c>
      <c r="AY198" s="156" t="s">
        <v>172</v>
      </c>
    </row>
    <row r="199" spans="2:65" s="1" customFormat="1" ht="16.5" customHeight="1">
      <c r="B199" s="33"/>
      <c r="C199" s="179" t="s">
        <v>358</v>
      </c>
      <c r="D199" s="179" t="s">
        <v>836</v>
      </c>
      <c r="E199" s="180" t="s">
        <v>3734</v>
      </c>
      <c r="F199" s="181" t="s">
        <v>3735</v>
      </c>
      <c r="G199" s="182" t="s">
        <v>337</v>
      </c>
      <c r="H199" s="183">
        <v>1863</v>
      </c>
      <c r="I199" s="184"/>
      <c r="J199" s="185">
        <f>ROUND(I199*H199,2)</f>
        <v>0</v>
      </c>
      <c r="K199" s="181" t="s">
        <v>19</v>
      </c>
      <c r="L199" s="186"/>
      <c r="M199" s="187" t="s">
        <v>19</v>
      </c>
      <c r="N199" s="188" t="s">
        <v>46</v>
      </c>
      <c r="P199" s="140">
        <f>O199*H199</f>
        <v>0</v>
      </c>
      <c r="Q199" s="140">
        <v>0</v>
      </c>
      <c r="R199" s="140">
        <f>Q199*H199</f>
        <v>0</v>
      </c>
      <c r="S199" s="140">
        <v>0</v>
      </c>
      <c r="T199" s="140">
        <f>S199*H199</f>
        <v>0</v>
      </c>
      <c r="U199" s="141" t="s">
        <v>19</v>
      </c>
      <c r="AR199" s="142" t="s">
        <v>198</v>
      </c>
      <c r="AT199" s="142" t="s">
        <v>836</v>
      </c>
      <c r="AU199" s="142" t="s">
        <v>84</v>
      </c>
      <c r="AY199" s="18" t="s">
        <v>172</v>
      </c>
      <c r="BE199" s="143">
        <f>IF(N199="základní",J199,0)</f>
        <v>0</v>
      </c>
      <c r="BF199" s="143">
        <f>IF(N199="snížená",J199,0)</f>
        <v>0</v>
      </c>
      <c r="BG199" s="143">
        <f>IF(N199="zákl. přenesená",J199,0)</f>
        <v>0</v>
      </c>
      <c r="BH199" s="143">
        <f>IF(N199="sníž. přenesená",J199,0)</f>
        <v>0</v>
      </c>
      <c r="BI199" s="143">
        <f>IF(N199="nulová",J199,0)</f>
        <v>0</v>
      </c>
      <c r="BJ199" s="18" t="s">
        <v>82</v>
      </c>
      <c r="BK199" s="143">
        <f>ROUND(I199*H199,2)</f>
        <v>0</v>
      </c>
      <c r="BL199" s="18" t="s">
        <v>179</v>
      </c>
      <c r="BM199" s="142" t="s">
        <v>540</v>
      </c>
    </row>
    <row r="200" spans="2:65" s="13" customFormat="1">
      <c r="B200" s="155"/>
      <c r="D200" s="149" t="s">
        <v>182</v>
      </c>
      <c r="F200" s="157" t="s">
        <v>3736</v>
      </c>
      <c r="H200" s="158">
        <v>1863</v>
      </c>
      <c r="I200" s="159"/>
      <c r="L200" s="155"/>
      <c r="M200" s="160"/>
      <c r="U200" s="161"/>
      <c r="AT200" s="156" t="s">
        <v>182</v>
      </c>
      <c r="AU200" s="156" t="s">
        <v>84</v>
      </c>
      <c r="AV200" s="13" t="s">
        <v>84</v>
      </c>
      <c r="AW200" s="13" t="s">
        <v>4</v>
      </c>
      <c r="AX200" s="13" t="s">
        <v>82</v>
      </c>
      <c r="AY200" s="156" t="s">
        <v>172</v>
      </c>
    </row>
    <row r="201" spans="2:65" s="1" customFormat="1" ht="16.5" customHeight="1">
      <c r="B201" s="33"/>
      <c r="C201" s="179" t="s">
        <v>542</v>
      </c>
      <c r="D201" s="179" t="s">
        <v>836</v>
      </c>
      <c r="E201" s="180" t="s">
        <v>3737</v>
      </c>
      <c r="F201" s="181" t="s">
        <v>3738</v>
      </c>
      <c r="G201" s="182" t="s">
        <v>337</v>
      </c>
      <c r="H201" s="183">
        <v>3209.65</v>
      </c>
      <c r="I201" s="184"/>
      <c r="J201" s="185">
        <f>ROUND(I201*H201,2)</f>
        <v>0</v>
      </c>
      <c r="K201" s="181" t="s">
        <v>19</v>
      </c>
      <c r="L201" s="186"/>
      <c r="M201" s="187" t="s">
        <v>19</v>
      </c>
      <c r="N201" s="188" t="s">
        <v>46</v>
      </c>
      <c r="P201" s="140">
        <f>O201*H201</f>
        <v>0</v>
      </c>
      <c r="Q201" s="140">
        <v>0</v>
      </c>
      <c r="R201" s="140">
        <f>Q201*H201</f>
        <v>0</v>
      </c>
      <c r="S201" s="140">
        <v>0</v>
      </c>
      <c r="T201" s="140">
        <f>S201*H201</f>
        <v>0</v>
      </c>
      <c r="U201" s="141" t="s">
        <v>19</v>
      </c>
      <c r="AR201" s="142" t="s">
        <v>198</v>
      </c>
      <c r="AT201" s="142" t="s">
        <v>836</v>
      </c>
      <c r="AU201" s="142" t="s">
        <v>84</v>
      </c>
      <c r="AY201" s="18" t="s">
        <v>172</v>
      </c>
      <c r="BE201" s="143">
        <f>IF(N201="základní",J201,0)</f>
        <v>0</v>
      </c>
      <c r="BF201" s="143">
        <f>IF(N201="snížená",J201,0)</f>
        <v>0</v>
      </c>
      <c r="BG201" s="143">
        <f>IF(N201="zákl. přenesená",J201,0)</f>
        <v>0</v>
      </c>
      <c r="BH201" s="143">
        <f>IF(N201="sníž. přenesená",J201,0)</f>
        <v>0</v>
      </c>
      <c r="BI201" s="143">
        <f>IF(N201="nulová",J201,0)</f>
        <v>0</v>
      </c>
      <c r="BJ201" s="18" t="s">
        <v>82</v>
      </c>
      <c r="BK201" s="143">
        <f>ROUND(I201*H201,2)</f>
        <v>0</v>
      </c>
      <c r="BL201" s="18" t="s">
        <v>179</v>
      </c>
      <c r="BM201" s="142" t="s">
        <v>545</v>
      </c>
    </row>
    <row r="202" spans="2:65" s="13" customFormat="1">
      <c r="B202" s="155"/>
      <c r="D202" s="149" t="s">
        <v>182</v>
      </c>
      <c r="F202" s="157" t="s">
        <v>3739</v>
      </c>
      <c r="H202" s="158">
        <v>3209.65</v>
      </c>
      <c r="I202" s="159"/>
      <c r="L202" s="155"/>
      <c r="M202" s="160"/>
      <c r="U202" s="161"/>
      <c r="AT202" s="156" t="s">
        <v>182</v>
      </c>
      <c r="AU202" s="156" t="s">
        <v>84</v>
      </c>
      <c r="AV202" s="13" t="s">
        <v>84</v>
      </c>
      <c r="AW202" s="13" t="s">
        <v>4</v>
      </c>
      <c r="AX202" s="13" t="s">
        <v>82</v>
      </c>
      <c r="AY202" s="156" t="s">
        <v>172</v>
      </c>
    </row>
    <row r="203" spans="2:65" s="1" customFormat="1" ht="16.5" customHeight="1">
      <c r="B203" s="33"/>
      <c r="C203" s="179" t="s">
        <v>366</v>
      </c>
      <c r="D203" s="179" t="s">
        <v>836</v>
      </c>
      <c r="E203" s="180" t="s">
        <v>3740</v>
      </c>
      <c r="F203" s="181" t="s">
        <v>3741</v>
      </c>
      <c r="G203" s="182" t="s">
        <v>337</v>
      </c>
      <c r="H203" s="183">
        <v>5485.5</v>
      </c>
      <c r="I203" s="184"/>
      <c r="J203" s="185">
        <f>ROUND(I203*H203,2)</f>
        <v>0</v>
      </c>
      <c r="K203" s="181" t="s">
        <v>19</v>
      </c>
      <c r="L203" s="186"/>
      <c r="M203" s="187" t="s">
        <v>19</v>
      </c>
      <c r="N203" s="188" t="s">
        <v>46</v>
      </c>
      <c r="P203" s="140">
        <f>O203*H203</f>
        <v>0</v>
      </c>
      <c r="Q203" s="140">
        <v>0</v>
      </c>
      <c r="R203" s="140">
        <f>Q203*H203</f>
        <v>0</v>
      </c>
      <c r="S203" s="140">
        <v>0</v>
      </c>
      <c r="T203" s="140">
        <f>S203*H203</f>
        <v>0</v>
      </c>
      <c r="U203" s="141" t="s">
        <v>19</v>
      </c>
      <c r="AR203" s="142" t="s">
        <v>198</v>
      </c>
      <c r="AT203" s="142" t="s">
        <v>836</v>
      </c>
      <c r="AU203" s="142" t="s">
        <v>84</v>
      </c>
      <c r="AY203" s="18" t="s">
        <v>172</v>
      </c>
      <c r="BE203" s="143">
        <f>IF(N203="základní",J203,0)</f>
        <v>0</v>
      </c>
      <c r="BF203" s="143">
        <f>IF(N203="snížená",J203,0)</f>
        <v>0</v>
      </c>
      <c r="BG203" s="143">
        <f>IF(N203="zákl. přenesená",J203,0)</f>
        <v>0</v>
      </c>
      <c r="BH203" s="143">
        <f>IF(N203="sníž. přenesená",J203,0)</f>
        <v>0</v>
      </c>
      <c r="BI203" s="143">
        <f>IF(N203="nulová",J203,0)</f>
        <v>0</v>
      </c>
      <c r="BJ203" s="18" t="s">
        <v>82</v>
      </c>
      <c r="BK203" s="143">
        <f>ROUND(I203*H203,2)</f>
        <v>0</v>
      </c>
      <c r="BL203" s="18" t="s">
        <v>179</v>
      </c>
      <c r="BM203" s="142" t="s">
        <v>551</v>
      </c>
    </row>
    <row r="204" spans="2:65" s="13" customFormat="1">
      <c r="B204" s="155"/>
      <c r="D204" s="149" t="s">
        <v>182</v>
      </c>
      <c r="F204" s="157" t="s">
        <v>3742</v>
      </c>
      <c r="H204" s="158">
        <v>5485.5</v>
      </c>
      <c r="I204" s="159"/>
      <c r="L204" s="155"/>
      <c r="M204" s="160"/>
      <c r="U204" s="161"/>
      <c r="AT204" s="156" t="s">
        <v>182</v>
      </c>
      <c r="AU204" s="156" t="s">
        <v>84</v>
      </c>
      <c r="AV204" s="13" t="s">
        <v>84</v>
      </c>
      <c r="AW204" s="13" t="s">
        <v>4</v>
      </c>
      <c r="AX204" s="13" t="s">
        <v>82</v>
      </c>
      <c r="AY204" s="156" t="s">
        <v>172</v>
      </c>
    </row>
    <row r="205" spans="2:65" s="1" customFormat="1" ht="16.5" customHeight="1">
      <c r="B205" s="33"/>
      <c r="C205" s="179" t="s">
        <v>553</v>
      </c>
      <c r="D205" s="179" t="s">
        <v>836</v>
      </c>
      <c r="E205" s="180" t="s">
        <v>3743</v>
      </c>
      <c r="F205" s="181" t="s">
        <v>3744</v>
      </c>
      <c r="G205" s="182" t="s">
        <v>337</v>
      </c>
      <c r="H205" s="183">
        <v>648.6</v>
      </c>
      <c r="I205" s="184"/>
      <c r="J205" s="185">
        <f>ROUND(I205*H205,2)</f>
        <v>0</v>
      </c>
      <c r="K205" s="181" t="s">
        <v>19</v>
      </c>
      <c r="L205" s="186"/>
      <c r="M205" s="187" t="s">
        <v>19</v>
      </c>
      <c r="N205" s="188" t="s">
        <v>46</v>
      </c>
      <c r="P205" s="140">
        <f>O205*H205</f>
        <v>0</v>
      </c>
      <c r="Q205" s="140">
        <v>0</v>
      </c>
      <c r="R205" s="140">
        <f>Q205*H205</f>
        <v>0</v>
      </c>
      <c r="S205" s="140">
        <v>0</v>
      </c>
      <c r="T205" s="140">
        <f>S205*H205</f>
        <v>0</v>
      </c>
      <c r="U205" s="141" t="s">
        <v>19</v>
      </c>
      <c r="AR205" s="142" t="s">
        <v>198</v>
      </c>
      <c r="AT205" s="142" t="s">
        <v>836</v>
      </c>
      <c r="AU205" s="142" t="s">
        <v>84</v>
      </c>
      <c r="AY205" s="18" t="s">
        <v>172</v>
      </c>
      <c r="BE205" s="143">
        <f>IF(N205="základní",J205,0)</f>
        <v>0</v>
      </c>
      <c r="BF205" s="143">
        <f>IF(N205="snížená",J205,0)</f>
        <v>0</v>
      </c>
      <c r="BG205" s="143">
        <f>IF(N205="zákl. přenesená",J205,0)</f>
        <v>0</v>
      </c>
      <c r="BH205" s="143">
        <f>IF(N205="sníž. přenesená",J205,0)</f>
        <v>0</v>
      </c>
      <c r="BI205" s="143">
        <f>IF(N205="nulová",J205,0)</f>
        <v>0</v>
      </c>
      <c r="BJ205" s="18" t="s">
        <v>82</v>
      </c>
      <c r="BK205" s="143">
        <f>ROUND(I205*H205,2)</f>
        <v>0</v>
      </c>
      <c r="BL205" s="18" t="s">
        <v>179</v>
      </c>
      <c r="BM205" s="142" t="s">
        <v>556</v>
      </c>
    </row>
    <row r="206" spans="2:65" s="13" customFormat="1">
      <c r="B206" s="155"/>
      <c r="D206" s="149" t="s">
        <v>182</v>
      </c>
      <c r="F206" s="157" t="s">
        <v>3745</v>
      </c>
      <c r="H206" s="158">
        <v>648.6</v>
      </c>
      <c r="I206" s="159"/>
      <c r="L206" s="155"/>
      <c r="M206" s="160"/>
      <c r="U206" s="161"/>
      <c r="AT206" s="156" t="s">
        <v>182</v>
      </c>
      <c r="AU206" s="156" t="s">
        <v>84</v>
      </c>
      <c r="AV206" s="13" t="s">
        <v>84</v>
      </c>
      <c r="AW206" s="13" t="s">
        <v>4</v>
      </c>
      <c r="AX206" s="13" t="s">
        <v>82</v>
      </c>
      <c r="AY206" s="156" t="s">
        <v>172</v>
      </c>
    </row>
    <row r="207" spans="2:65" s="1" customFormat="1" ht="16.5" customHeight="1">
      <c r="B207" s="33"/>
      <c r="C207" s="179" t="s">
        <v>371</v>
      </c>
      <c r="D207" s="179" t="s">
        <v>836</v>
      </c>
      <c r="E207" s="180" t="s">
        <v>3746</v>
      </c>
      <c r="F207" s="181" t="s">
        <v>3747</v>
      </c>
      <c r="G207" s="182" t="s">
        <v>337</v>
      </c>
      <c r="H207" s="183">
        <v>913.1</v>
      </c>
      <c r="I207" s="184"/>
      <c r="J207" s="185">
        <f>ROUND(I207*H207,2)</f>
        <v>0</v>
      </c>
      <c r="K207" s="181" t="s">
        <v>19</v>
      </c>
      <c r="L207" s="186"/>
      <c r="M207" s="187" t="s">
        <v>19</v>
      </c>
      <c r="N207" s="188" t="s">
        <v>46</v>
      </c>
      <c r="P207" s="140">
        <f>O207*H207</f>
        <v>0</v>
      </c>
      <c r="Q207" s="140">
        <v>0</v>
      </c>
      <c r="R207" s="140">
        <f>Q207*H207</f>
        <v>0</v>
      </c>
      <c r="S207" s="140">
        <v>0</v>
      </c>
      <c r="T207" s="140">
        <f>S207*H207</f>
        <v>0</v>
      </c>
      <c r="U207" s="141" t="s">
        <v>19</v>
      </c>
      <c r="AR207" s="142" t="s">
        <v>198</v>
      </c>
      <c r="AT207" s="142" t="s">
        <v>836</v>
      </c>
      <c r="AU207" s="142" t="s">
        <v>84</v>
      </c>
      <c r="AY207" s="18" t="s">
        <v>172</v>
      </c>
      <c r="BE207" s="143">
        <f>IF(N207="základní",J207,0)</f>
        <v>0</v>
      </c>
      <c r="BF207" s="143">
        <f>IF(N207="snížená",J207,0)</f>
        <v>0</v>
      </c>
      <c r="BG207" s="143">
        <f>IF(N207="zákl. přenesená",J207,0)</f>
        <v>0</v>
      </c>
      <c r="BH207" s="143">
        <f>IF(N207="sníž. přenesená",J207,0)</f>
        <v>0</v>
      </c>
      <c r="BI207" s="143">
        <f>IF(N207="nulová",J207,0)</f>
        <v>0</v>
      </c>
      <c r="BJ207" s="18" t="s">
        <v>82</v>
      </c>
      <c r="BK207" s="143">
        <f>ROUND(I207*H207,2)</f>
        <v>0</v>
      </c>
      <c r="BL207" s="18" t="s">
        <v>179</v>
      </c>
      <c r="BM207" s="142" t="s">
        <v>560</v>
      </c>
    </row>
    <row r="208" spans="2:65" s="13" customFormat="1">
      <c r="B208" s="155"/>
      <c r="D208" s="149" t="s">
        <v>182</v>
      </c>
      <c r="F208" s="157" t="s">
        <v>3748</v>
      </c>
      <c r="H208" s="158">
        <v>913.1</v>
      </c>
      <c r="I208" s="159"/>
      <c r="L208" s="155"/>
      <c r="M208" s="160"/>
      <c r="U208" s="161"/>
      <c r="AT208" s="156" t="s">
        <v>182</v>
      </c>
      <c r="AU208" s="156" t="s">
        <v>84</v>
      </c>
      <c r="AV208" s="13" t="s">
        <v>84</v>
      </c>
      <c r="AW208" s="13" t="s">
        <v>4</v>
      </c>
      <c r="AX208" s="13" t="s">
        <v>82</v>
      </c>
      <c r="AY208" s="156" t="s">
        <v>172</v>
      </c>
    </row>
    <row r="209" spans="2:65" s="1" customFormat="1" ht="21.75" customHeight="1">
      <c r="B209" s="33"/>
      <c r="C209" s="131" t="s">
        <v>562</v>
      </c>
      <c r="D209" s="131" t="s">
        <v>174</v>
      </c>
      <c r="E209" s="132" t="s">
        <v>3749</v>
      </c>
      <c r="F209" s="133" t="s">
        <v>3750</v>
      </c>
      <c r="G209" s="134" t="s">
        <v>337</v>
      </c>
      <c r="H209" s="135">
        <v>106</v>
      </c>
      <c r="I209" s="136"/>
      <c r="J209" s="137">
        <f>ROUND(I209*H209,2)</f>
        <v>0</v>
      </c>
      <c r="K209" s="133" t="s">
        <v>19</v>
      </c>
      <c r="L209" s="33"/>
      <c r="M209" s="138" t="s">
        <v>19</v>
      </c>
      <c r="N209" s="139" t="s">
        <v>46</v>
      </c>
      <c r="P209" s="140">
        <f>O209*H209</f>
        <v>0</v>
      </c>
      <c r="Q209" s="140">
        <v>0</v>
      </c>
      <c r="R209" s="140">
        <f>Q209*H209</f>
        <v>0</v>
      </c>
      <c r="S209" s="140">
        <v>0</v>
      </c>
      <c r="T209" s="140">
        <f>S209*H209</f>
        <v>0</v>
      </c>
      <c r="U209" s="141" t="s">
        <v>19</v>
      </c>
      <c r="AR209" s="142" t="s">
        <v>179</v>
      </c>
      <c r="AT209" s="142" t="s">
        <v>174</v>
      </c>
      <c r="AU209" s="142" t="s">
        <v>84</v>
      </c>
      <c r="AY209" s="18" t="s">
        <v>172</v>
      </c>
      <c r="BE209" s="143">
        <f>IF(N209="základní",J209,0)</f>
        <v>0</v>
      </c>
      <c r="BF209" s="143">
        <f>IF(N209="snížená",J209,0)</f>
        <v>0</v>
      </c>
      <c r="BG209" s="143">
        <f>IF(N209="zákl. přenesená",J209,0)</f>
        <v>0</v>
      </c>
      <c r="BH209" s="143">
        <f>IF(N209="sníž. přenesená",J209,0)</f>
        <v>0</v>
      </c>
      <c r="BI209" s="143">
        <f>IF(N209="nulová",J209,0)</f>
        <v>0</v>
      </c>
      <c r="BJ209" s="18" t="s">
        <v>82</v>
      </c>
      <c r="BK209" s="143">
        <f>ROUND(I209*H209,2)</f>
        <v>0</v>
      </c>
      <c r="BL209" s="18" t="s">
        <v>179</v>
      </c>
      <c r="BM209" s="142" t="s">
        <v>565</v>
      </c>
    </row>
    <row r="210" spans="2:65" s="1" customFormat="1" ht="16.5" customHeight="1">
      <c r="B210" s="33"/>
      <c r="C210" s="179" t="s">
        <v>391</v>
      </c>
      <c r="D210" s="179" t="s">
        <v>836</v>
      </c>
      <c r="E210" s="180" t="s">
        <v>3751</v>
      </c>
      <c r="F210" s="181" t="s">
        <v>3752</v>
      </c>
      <c r="G210" s="182" t="s">
        <v>337</v>
      </c>
      <c r="H210" s="183">
        <v>106</v>
      </c>
      <c r="I210" s="184"/>
      <c r="J210" s="185">
        <f>ROUND(I210*H210,2)</f>
        <v>0</v>
      </c>
      <c r="K210" s="181" t="s">
        <v>19</v>
      </c>
      <c r="L210" s="186"/>
      <c r="M210" s="187" t="s">
        <v>19</v>
      </c>
      <c r="N210" s="188" t="s">
        <v>46</v>
      </c>
      <c r="P210" s="140">
        <f>O210*H210</f>
        <v>0</v>
      </c>
      <c r="Q210" s="140">
        <v>0</v>
      </c>
      <c r="R210" s="140">
        <f>Q210*H210</f>
        <v>0</v>
      </c>
      <c r="S210" s="140">
        <v>0</v>
      </c>
      <c r="T210" s="140">
        <f>S210*H210</f>
        <v>0</v>
      </c>
      <c r="U210" s="141" t="s">
        <v>19</v>
      </c>
      <c r="AR210" s="142" t="s">
        <v>198</v>
      </c>
      <c r="AT210" s="142" t="s">
        <v>836</v>
      </c>
      <c r="AU210" s="142" t="s">
        <v>84</v>
      </c>
      <c r="AY210" s="18" t="s">
        <v>172</v>
      </c>
      <c r="BE210" s="143">
        <f>IF(N210="základní",J210,0)</f>
        <v>0</v>
      </c>
      <c r="BF210" s="143">
        <f>IF(N210="snížená",J210,0)</f>
        <v>0</v>
      </c>
      <c r="BG210" s="143">
        <f>IF(N210="zákl. přenesená",J210,0)</f>
        <v>0</v>
      </c>
      <c r="BH210" s="143">
        <f>IF(N210="sníž. přenesená",J210,0)</f>
        <v>0</v>
      </c>
      <c r="BI210" s="143">
        <f>IF(N210="nulová",J210,0)</f>
        <v>0</v>
      </c>
      <c r="BJ210" s="18" t="s">
        <v>82</v>
      </c>
      <c r="BK210" s="143">
        <f>ROUND(I210*H210,2)</f>
        <v>0</v>
      </c>
      <c r="BL210" s="18" t="s">
        <v>179</v>
      </c>
      <c r="BM210" s="142" t="s">
        <v>569</v>
      </c>
    </row>
    <row r="211" spans="2:65" s="1" customFormat="1" ht="24.2" customHeight="1">
      <c r="B211" s="33"/>
      <c r="C211" s="131" t="s">
        <v>571</v>
      </c>
      <c r="D211" s="131" t="s">
        <v>174</v>
      </c>
      <c r="E211" s="132" t="s">
        <v>3753</v>
      </c>
      <c r="F211" s="133" t="s">
        <v>3754</v>
      </c>
      <c r="G211" s="134" t="s">
        <v>337</v>
      </c>
      <c r="H211" s="135">
        <v>890</v>
      </c>
      <c r="I211" s="136"/>
      <c r="J211" s="137">
        <f>ROUND(I211*H211,2)</f>
        <v>0</v>
      </c>
      <c r="K211" s="133" t="s">
        <v>19</v>
      </c>
      <c r="L211" s="33"/>
      <c r="M211" s="138" t="s">
        <v>19</v>
      </c>
      <c r="N211" s="139" t="s">
        <v>46</v>
      </c>
      <c r="P211" s="140">
        <f>O211*H211</f>
        <v>0</v>
      </c>
      <c r="Q211" s="140">
        <v>0</v>
      </c>
      <c r="R211" s="140">
        <f>Q211*H211</f>
        <v>0</v>
      </c>
      <c r="S211" s="140">
        <v>0</v>
      </c>
      <c r="T211" s="140">
        <f>S211*H211</f>
        <v>0</v>
      </c>
      <c r="U211" s="141" t="s">
        <v>19</v>
      </c>
      <c r="AR211" s="142" t="s">
        <v>179</v>
      </c>
      <c r="AT211" s="142" t="s">
        <v>174</v>
      </c>
      <c r="AU211" s="142" t="s">
        <v>84</v>
      </c>
      <c r="AY211" s="18" t="s">
        <v>172</v>
      </c>
      <c r="BE211" s="143">
        <f>IF(N211="základní",J211,0)</f>
        <v>0</v>
      </c>
      <c r="BF211" s="143">
        <f>IF(N211="snížená",J211,0)</f>
        <v>0</v>
      </c>
      <c r="BG211" s="143">
        <f>IF(N211="zákl. přenesená",J211,0)</f>
        <v>0</v>
      </c>
      <c r="BH211" s="143">
        <f>IF(N211="sníž. přenesená",J211,0)</f>
        <v>0</v>
      </c>
      <c r="BI211" s="143">
        <f>IF(N211="nulová",J211,0)</f>
        <v>0</v>
      </c>
      <c r="BJ211" s="18" t="s">
        <v>82</v>
      </c>
      <c r="BK211" s="143">
        <f>ROUND(I211*H211,2)</f>
        <v>0</v>
      </c>
      <c r="BL211" s="18" t="s">
        <v>179</v>
      </c>
      <c r="BM211" s="142" t="s">
        <v>574</v>
      </c>
    </row>
    <row r="212" spans="2:65" s="1" customFormat="1" ht="16.5" customHeight="1">
      <c r="B212" s="33"/>
      <c r="C212" s="179" t="s">
        <v>403</v>
      </c>
      <c r="D212" s="179" t="s">
        <v>836</v>
      </c>
      <c r="E212" s="180" t="s">
        <v>3755</v>
      </c>
      <c r="F212" s="181" t="s">
        <v>3756</v>
      </c>
      <c r="G212" s="182" t="s">
        <v>337</v>
      </c>
      <c r="H212" s="183">
        <v>890</v>
      </c>
      <c r="I212" s="184"/>
      <c r="J212" s="185">
        <f>ROUND(I212*H212,2)</f>
        <v>0</v>
      </c>
      <c r="K212" s="181" t="s">
        <v>19</v>
      </c>
      <c r="L212" s="186"/>
      <c r="M212" s="187" t="s">
        <v>19</v>
      </c>
      <c r="N212" s="188" t="s">
        <v>46</v>
      </c>
      <c r="P212" s="140">
        <f>O212*H212</f>
        <v>0</v>
      </c>
      <c r="Q212" s="140">
        <v>0</v>
      </c>
      <c r="R212" s="140">
        <f>Q212*H212</f>
        <v>0</v>
      </c>
      <c r="S212" s="140">
        <v>0</v>
      </c>
      <c r="T212" s="140">
        <f>S212*H212</f>
        <v>0</v>
      </c>
      <c r="U212" s="141" t="s">
        <v>19</v>
      </c>
      <c r="AR212" s="142" t="s">
        <v>198</v>
      </c>
      <c r="AT212" s="142" t="s">
        <v>836</v>
      </c>
      <c r="AU212" s="142" t="s">
        <v>84</v>
      </c>
      <c r="AY212" s="18" t="s">
        <v>172</v>
      </c>
      <c r="BE212" s="143">
        <f>IF(N212="základní",J212,0)</f>
        <v>0</v>
      </c>
      <c r="BF212" s="143">
        <f>IF(N212="snížená",J212,0)</f>
        <v>0</v>
      </c>
      <c r="BG212" s="143">
        <f>IF(N212="zákl. přenesená",J212,0)</f>
        <v>0</v>
      </c>
      <c r="BH212" s="143">
        <f>IF(N212="sníž. přenesená",J212,0)</f>
        <v>0</v>
      </c>
      <c r="BI212" s="143">
        <f>IF(N212="nulová",J212,0)</f>
        <v>0</v>
      </c>
      <c r="BJ212" s="18" t="s">
        <v>82</v>
      </c>
      <c r="BK212" s="143">
        <f>ROUND(I212*H212,2)</f>
        <v>0</v>
      </c>
      <c r="BL212" s="18" t="s">
        <v>179</v>
      </c>
      <c r="BM212" s="142" t="s">
        <v>578</v>
      </c>
    </row>
    <row r="213" spans="2:65" s="1" customFormat="1" ht="16.5" customHeight="1">
      <c r="B213" s="33"/>
      <c r="C213" s="131" t="s">
        <v>580</v>
      </c>
      <c r="D213" s="131" t="s">
        <v>174</v>
      </c>
      <c r="E213" s="132" t="s">
        <v>3757</v>
      </c>
      <c r="F213" s="133" t="s">
        <v>3758</v>
      </c>
      <c r="G213" s="134" t="s">
        <v>337</v>
      </c>
      <c r="H213" s="135">
        <v>72</v>
      </c>
      <c r="I213" s="136"/>
      <c r="J213" s="137">
        <f>ROUND(I213*H213,2)</f>
        <v>0</v>
      </c>
      <c r="K213" s="133" t="s">
        <v>19</v>
      </c>
      <c r="L213" s="33"/>
      <c r="M213" s="138" t="s">
        <v>19</v>
      </c>
      <c r="N213" s="139" t="s">
        <v>46</v>
      </c>
      <c r="P213" s="140">
        <f>O213*H213</f>
        <v>0</v>
      </c>
      <c r="Q213" s="140">
        <v>0</v>
      </c>
      <c r="R213" s="140">
        <f>Q213*H213</f>
        <v>0</v>
      </c>
      <c r="S213" s="140">
        <v>0</v>
      </c>
      <c r="T213" s="140">
        <f>S213*H213</f>
        <v>0</v>
      </c>
      <c r="U213" s="141" t="s">
        <v>19</v>
      </c>
      <c r="AR213" s="142" t="s">
        <v>179</v>
      </c>
      <c r="AT213" s="142" t="s">
        <v>174</v>
      </c>
      <c r="AU213" s="142" t="s">
        <v>84</v>
      </c>
      <c r="AY213" s="18" t="s">
        <v>172</v>
      </c>
      <c r="BE213" s="143">
        <f>IF(N213="základní",J213,0)</f>
        <v>0</v>
      </c>
      <c r="BF213" s="143">
        <f>IF(N213="snížená",J213,0)</f>
        <v>0</v>
      </c>
      <c r="BG213" s="143">
        <f>IF(N213="zákl. přenesená",J213,0)</f>
        <v>0</v>
      </c>
      <c r="BH213" s="143">
        <f>IF(N213="sníž. přenesená",J213,0)</f>
        <v>0</v>
      </c>
      <c r="BI213" s="143">
        <f>IF(N213="nulová",J213,0)</f>
        <v>0</v>
      </c>
      <c r="BJ213" s="18" t="s">
        <v>82</v>
      </c>
      <c r="BK213" s="143">
        <f>ROUND(I213*H213,2)</f>
        <v>0</v>
      </c>
      <c r="BL213" s="18" t="s">
        <v>179</v>
      </c>
      <c r="BM213" s="142" t="s">
        <v>583</v>
      </c>
    </row>
    <row r="214" spans="2:65" s="1" customFormat="1" ht="21.75" customHeight="1">
      <c r="B214" s="33"/>
      <c r="C214" s="179" t="s">
        <v>413</v>
      </c>
      <c r="D214" s="179" t="s">
        <v>836</v>
      </c>
      <c r="E214" s="180" t="s">
        <v>3759</v>
      </c>
      <c r="F214" s="181" t="s">
        <v>3760</v>
      </c>
      <c r="G214" s="182" t="s">
        <v>337</v>
      </c>
      <c r="H214" s="183">
        <v>72</v>
      </c>
      <c r="I214" s="184"/>
      <c r="J214" s="185">
        <f>ROUND(I214*H214,2)</f>
        <v>0</v>
      </c>
      <c r="K214" s="181" t="s">
        <v>19</v>
      </c>
      <c r="L214" s="186"/>
      <c r="M214" s="187" t="s">
        <v>19</v>
      </c>
      <c r="N214" s="188" t="s">
        <v>46</v>
      </c>
      <c r="P214" s="140">
        <f>O214*H214</f>
        <v>0</v>
      </c>
      <c r="Q214" s="140">
        <v>0</v>
      </c>
      <c r="R214" s="140">
        <f>Q214*H214</f>
        <v>0</v>
      </c>
      <c r="S214" s="140">
        <v>0</v>
      </c>
      <c r="T214" s="140">
        <f>S214*H214</f>
        <v>0</v>
      </c>
      <c r="U214" s="141" t="s">
        <v>19</v>
      </c>
      <c r="AR214" s="142" t="s">
        <v>198</v>
      </c>
      <c r="AT214" s="142" t="s">
        <v>836</v>
      </c>
      <c r="AU214" s="142" t="s">
        <v>84</v>
      </c>
      <c r="AY214" s="18" t="s">
        <v>172</v>
      </c>
      <c r="BE214" s="143">
        <f>IF(N214="základní",J214,0)</f>
        <v>0</v>
      </c>
      <c r="BF214" s="143">
        <f>IF(N214="snížená",J214,0)</f>
        <v>0</v>
      </c>
      <c r="BG214" s="143">
        <f>IF(N214="zákl. přenesená",J214,0)</f>
        <v>0</v>
      </c>
      <c r="BH214" s="143">
        <f>IF(N214="sníž. přenesená",J214,0)</f>
        <v>0</v>
      </c>
      <c r="BI214" s="143">
        <f>IF(N214="nulová",J214,0)</f>
        <v>0</v>
      </c>
      <c r="BJ214" s="18" t="s">
        <v>82</v>
      </c>
      <c r="BK214" s="143">
        <f>ROUND(I214*H214,2)</f>
        <v>0</v>
      </c>
      <c r="BL214" s="18" t="s">
        <v>179</v>
      </c>
      <c r="BM214" s="142" t="s">
        <v>587</v>
      </c>
    </row>
    <row r="215" spans="2:65" s="1" customFormat="1" ht="24.2" customHeight="1">
      <c r="B215" s="33"/>
      <c r="C215" s="131" t="s">
        <v>1729</v>
      </c>
      <c r="D215" s="131" t="s">
        <v>174</v>
      </c>
      <c r="E215" s="132" t="s">
        <v>3761</v>
      </c>
      <c r="F215" s="133" t="s">
        <v>3762</v>
      </c>
      <c r="G215" s="134" t="s">
        <v>337</v>
      </c>
      <c r="H215" s="135">
        <v>476</v>
      </c>
      <c r="I215" s="136"/>
      <c r="J215" s="137">
        <f>ROUND(I215*H215,2)</f>
        <v>0</v>
      </c>
      <c r="K215" s="133" t="s">
        <v>178</v>
      </c>
      <c r="L215" s="33"/>
      <c r="M215" s="138" t="s">
        <v>19</v>
      </c>
      <c r="N215" s="139" t="s">
        <v>46</v>
      </c>
      <c r="P215" s="140">
        <f>O215*H215</f>
        <v>0</v>
      </c>
      <c r="Q215" s="140">
        <v>0</v>
      </c>
      <c r="R215" s="140">
        <f>Q215*H215</f>
        <v>0</v>
      </c>
      <c r="S215" s="140">
        <v>0</v>
      </c>
      <c r="T215" s="140">
        <f>S215*H215</f>
        <v>0</v>
      </c>
      <c r="U215" s="141" t="s">
        <v>19</v>
      </c>
      <c r="AR215" s="142" t="s">
        <v>220</v>
      </c>
      <c r="AT215" s="142" t="s">
        <v>174</v>
      </c>
      <c r="AU215" s="142" t="s">
        <v>84</v>
      </c>
      <c r="AY215" s="18" t="s">
        <v>172</v>
      </c>
      <c r="BE215" s="143">
        <f>IF(N215="základní",J215,0)</f>
        <v>0</v>
      </c>
      <c r="BF215" s="143">
        <f>IF(N215="snížená",J215,0)</f>
        <v>0</v>
      </c>
      <c r="BG215" s="143">
        <f>IF(N215="zákl. přenesená",J215,0)</f>
        <v>0</v>
      </c>
      <c r="BH215" s="143">
        <f>IF(N215="sníž. přenesená",J215,0)</f>
        <v>0</v>
      </c>
      <c r="BI215" s="143">
        <f>IF(N215="nulová",J215,0)</f>
        <v>0</v>
      </c>
      <c r="BJ215" s="18" t="s">
        <v>82</v>
      </c>
      <c r="BK215" s="143">
        <f>ROUND(I215*H215,2)</f>
        <v>0</v>
      </c>
      <c r="BL215" s="18" t="s">
        <v>220</v>
      </c>
      <c r="BM215" s="142" t="s">
        <v>3763</v>
      </c>
    </row>
    <row r="216" spans="2:65" s="1" customFormat="1">
      <c r="B216" s="33"/>
      <c r="D216" s="144" t="s">
        <v>180</v>
      </c>
      <c r="F216" s="145" t="s">
        <v>3764</v>
      </c>
      <c r="I216" s="146"/>
      <c r="L216" s="33"/>
      <c r="M216" s="147"/>
      <c r="U216" s="54"/>
      <c r="AT216" s="18" t="s">
        <v>180</v>
      </c>
      <c r="AU216" s="18" t="s">
        <v>84</v>
      </c>
    </row>
    <row r="217" spans="2:65" s="1" customFormat="1" ht="16.5" customHeight="1">
      <c r="B217" s="33"/>
      <c r="C217" s="179" t="s">
        <v>593</v>
      </c>
      <c r="D217" s="179" t="s">
        <v>836</v>
      </c>
      <c r="E217" s="180" t="s">
        <v>3765</v>
      </c>
      <c r="F217" s="181" t="s">
        <v>3766</v>
      </c>
      <c r="G217" s="182" t="s">
        <v>337</v>
      </c>
      <c r="H217" s="183">
        <v>476</v>
      </c>
      <c r="I217" s="184"/>
      <c r="J217" s="185">
        <f>ROUND(I217*H217,2)</f>
        <v>0</v>
      </c>
      <c r="K217" s="181" t="s">
        <v>19</v>
      </c>
      <c r="L217" s="186"/>
      <c r="M217" s="187" t="s">
        <v>19</v>
      </c>
      <c r="N217" s="188" t="s">
        <v>46</v>
      </c>
      <c r="P217" s="140">
        <f>O217*H217</f>
        <v>0</v>
      </c>
      <c r="Q217" s="140">
        <v>0</v>
      </c>
      <c r="R217" s="140">
        <f>Q217*H217</f>
        <v>0</v>
      </c>
      <c r="S217" s="140">
        <v>0</v>
      </c>
      <c r="T217" s="140">
        <f>S217*H217</f>
        <v>0</v>
      </c>
      <c r="U217" s="141" t="s">
        <v>19</v>
      </c>
      <c r="AR217" s="142" t="s">
        <v>198</v>
      </c>
      <c r="AT217" s="142" t="s">
        <v>836</v>
      </c>
      <c r="AU217" s="142" t="s">
        <v>84</v>
      </c>
      <c r="AY217" s="18" t="s">
        <v>172</v>
      </c>
      <c r="BE217" s="143">
        <f>IF(N217="základní",J217,0)</f>
        <v>0</v>
      </c>
      <c r="BF217" s="143">
        <f>IF(N217="snížená",J217,0)</f>
        <v>0</v>
      </c>
      <c r="BG217" s="143">
        <f>IF(N217="zákl. přenesená",J217,0)</f>
        <v>0</v>
      </c>
      <c r="BH217" s="143">
        <f>IF(N217="sníž. přenesená",J217,0)</f>
        <v>0</v>
      </c>
      <c r="BI217" s="143">
        <f>IF(N217="nulová",J217,0)</f>
        <v>0</v>
      </c>
      <c r="BJ217" s="18" t="s">
        <v>82</v>
      </c>
      <c r="BK217" s="143">
        <f>ROUND(I217*H217,2)</f>
        <v>0</v>
      </c>
      <c r="BL217" s="18" t="s">
        <v>179</v>
      </c>
      <c r="BM217" s="142" t="s">
        <v>596</v>
      </c>
    </row>
    <row r="218" spans="2:65" s="1" customFormat="1" ht="24.2" customHeight="1">
      <c r="B218" s="33"/>
      <c r="C218" s="131" t="s">
        <v>733</v>
      </c>
      <c r="D218" s="131" t="s">
        <v>174</v>
      </c>
      <c r="E218" s="132" t="s">
        <v>3767</v>
      </c>
      <c r="F218" s="133" t="s">
        <v>3768</v>
      </c>
      <c r="G218" s="134" t="s">
        <v>337</v>
      </c>
      <c r="H218" s="135">
        <v>650</v>
      </c>
      <c r="I218" s="136"/>
      <c r="J218" s="137">
        <f>ROUND(I218*H218,2)</f>
        <v>0</v>
      </c>
      <c r="K218" s="133" t="s">
        <v>178</v>
      </c>
      <c r="L218" s="33"/>
      <c r="M218" s="138" t="s">
        <v>19</v>
      </c>
      <c r="N218" s="139" t="s">
        <v>46</v>
      </c>
      <c r="P218" s="140">
        <f>O218*H218</f>
        <v>0</v>
      </c>
      <c r="Q218" s="140">
        <v>0</v>
      </c>
      <c r="R218" s="140">
        <f>Q218*H218</f>
        <v>0</v>
      </c>
      <c r="S218" s="140">
        <v>0</v>
      </c>
      <c r="T218" s="140">
        <f>S218*H218</f>
        <v>0</v>
      </c>
      <c r="U218" s="141" t="s">
        <v>19</v>
      </c>
      <c r="AR218" s="142" t="s">
        <v>220</v>
      </c>
      <c r="AT218" s="142" t="s">
        <v>174</v>
      </c>
      <c r="AU218" s="142" t="s">
        <v>84</v>
      </c>
      <c r="AY218" s="18" t="s">
        <v>172</v>
      </c>
      <c r="BE218" s="143">
        <f>IF(N218="základní",J218,0)</f>
        <v>0</v>
      </c>
      <c r="BF218" s="143">
        <f>IF(N218="snížená",J218,0)</f>
        <v>0</v>
      </c>
      <c r="BG218" s="143">
        <f>IF(N218="zákl. přenesená",J218,0)</f>
        <v>0</v>
      </c>
      <c r="BH218" s="143">
        <f>IF(N218="sníž. přenesená",J218,0)</f>
        <v>0</v>
      </c>
      <c r="BI218" s="143">
        <f>IF(N218="nulová",J218,0)</f>
        <v>0</v>
      </c>
      <c r="BJ218" s="18" t="s">
        <v>82</v>
      </c>
      <c r="BK218" s="143">
        <f>ROUND(I218*H218,2)</f>
        <v>0</v>
      </c>
      <c r="BL218" s="18" t="s">
        <v>220</v>
      </c>
      <c r="BM218" s="142" t="s">
        <v>3769</v>
      </c>
    </row>
    <row r="219" spans="2:65" s="1" customFormat="1">
      <c r="B219" s="33"/>
      <c r="D219" s="144" t="s">
        <v>180</v>
      </c>
      <c r="F219" s="145" t="s">
        <v>3770</v>
      </c>
      <c r="I219" s="146"/>
      <c r="L219" s="33"/>
      <c r="M219" s="147"/>
      <c r="U219" s="54"/>
      <c r="AT219" s="18" t="s">
        <v>180</v>
      </c>
      <c r="AU219" s="18" t="s">
        <v>84</v>
      </c>
    </row>
    <row r="220" spans="2:65" s="1" customFormat="1" ht="16.5" customHeight="1">
      <c r="B220" s="33"/>
      <c r="C220" s="179" t="s">
        <v>419</v>
      </c>
      <c r="D220" s="179" t="s">
        <v>836</v>
      </c>
      <c r="E220" s="180" t="s">
        <v>3771</v>
      </c>
      <c r="F220" s="181" t="s">
        <v>3772</v>
      </c>
      <c r="G220" s="182" t="s">
        <v>337</v>
      </c>
      <c r="H220" s="183">
        <v>650</v>
      </c>
      <c r="I220" s="184"/>
      <c r="J220" s="185">
        <f>ROUND(I220*H220,2)</f>
        <v>0</v>
      </c>
      <c r="K220" s="181" t="s">
        <v>19</v>
      </c>
      <c r="L220" s="186"/>
      <c r="M220" s="187" t="s">
        <v>19</v>
      </c>
      <c r="N220" s="188" t="s">
        <v>46</v>
      </c>
      <c r="P220" s="140">
        <f>O220*H220</f>
        <v>0</v>
      </c>
      <c r="Q220" s="140">
        <v>0</v>
      </c>
      <c r="R220" s="140">
        <f>Q220*H220</f>
        <v>0</v>
      </c>
      <c r="S220" s="140">
        <v>0</v>
      </c>
      <c r="T220" s="140">
        <f>S220*H220</f>
        <v>0</v>
      </c>
      <c r="U220" s="141" t="s">
        <v>19</v>
      </c>
      <c r="AR220" s="142" t="s">
        <v>198</v>
      </c>
      <c r="AT220" s="142" t="s">
        <v>836</v>
      </c>
      <c r="AU220" s="142" t="s">
        <v>84</v>
      </c>
      <c r="AY220" s="18" t="s">
        <v>172</v>
      </c>
      <c r="BE220" s="143">
        <f>IF(N220="základní",J220,0)</f>
        <v>0</v>
      </c>
      <c r="BF220" s="143">
        <f>IF(N220="snížená",J220,0)</f>
        <v>0</v>
      </c>
      <c r="BG220" s="143">
        <f>IF(N220="zákl. přenesená",J220,0)</f>
        <v>0</v>
      </c>
      <c r="BH220" s="143">
        <f>IF(N220="sníž. přenesená",J220,0)</f>
        <v>0</v>
      </c>
      <c r="BI220" s="143">
        <f>IF(N220="nulová",J220,0)</f>
        <v>0</v>
      </c>
      <c r="BJ220" s="18" t="s">
        <v>82</v>
      </c>
      <c r="BK220" s="143">
        <f>ROUND(I220*H220,2)</f>
        <v>0</v>
      </c>
      <c r="BL220" s="18" t="s">
        <v>179</v>
      </c>
      <c r="BM220" s="142" t="s">
        <v>611</v>
      </c>
    </row>
    <row r="221" spans="2:65" s="1" customFormat="1" ht="16.5" customHeight="1">
      <c r="B221" s="33"/>
      <c r="C221" s="131" t="s">
        <v>615</v>
      </c>
      <c r="D221" s="131" t="s">
        <v>174</v>
      </c>
      <c r="E221" s="132" t="s">
        <v>3773</v>
      </c>
      <c r="F221" s="133" t="s">
        <v>3774</v>
      </c>
      <c r="G221" s="134" t="s">
        <v>337</v>
      </c>
      <c r="H221" s="135">
        <v>8</v>
      </c>
      <c r="I221" s="136"/>
      <c r="J221" s="137">
        <f>ROUND(I221*H221,2)</f>
        <v>0</v>
      </c>
      <c r="K221" s="133" t="s">
        <v>19</v>
      </c>
      <c r="L221" s="33"/>
      <c r="M221" s="138" t="s">
        <v>19</v>
      </c>
      <c r="N221" s="139" t="s">
        <v>46</v>
      </c>
      <c r="P221" s="140">
        <f>O221*H221</f>
        <v>0</v>
      </c>
      <c r="Q221" s="140">
        <v>0</v>
      </c>
      <c r="R221" s="140">
        <f>Q221*H221</f>
        <v>0</v>
      </c>
      <c r="S221" s="140">
        <v>0</v>
      </c>
      <c r="T221" s="140">
        <f>S221*H221</f>
        <v>0</v>
      </c>
      <c r="U221" s="141" t="s">
        <v>19</v>
      </c>
      <c r="AR221" s="142" t="s">
        <v>179</v>
      </c>
      <c r="AT221" s="142" t="s">
        <v>174</v>
      </c>
      <c r="AU221" s="142" t="s">
        <v>84</v>
      </c>
      <c r="AY221" s="18" t="s">
        <v>172</v>
      </c>
      <c r="BE221" s="143">
        <f>IF(N221="základní",J221,0)</f>
        <v>0</v>
      </c>
      <c r="BF221" s="143">
        <f>IF(N221="snížená",J221,0)</f>
        <v>0</v>
      </c>
      <c r="BG221" s="143">
        <f>IF(N221="zákl. přenesená",J221,0)</f>
        <v>0</v>
      </c>
      <c r="BH221" s="143">
        <f>IF(N221="sníž. přenesená",J221,0)</f>
        <v>0</v>
      </c>
      <c r="BI221" s="143">
        <f>IF(N221="nulová",J221,0)</f>
        <v>0</v>
      </c>
      <c r="BJ221" s="18" t="s">
        <v>82</v>
      </c>
      <c r="BK221" s="143">
        <f>ROUND(I221*H221,2)</f>
        <v>0</v>
      </c>
      <c r="BL221" s="18" t="s">
        <v>179</v>
      </c>
      <c r="BM221" s="142" t="s">
        <v>618</v>
      </c>
    </row>
    <row r="222" spans="2:65" s="1" customFormat="1" ht="16.5" customHeight="1">
      <c r="B222" s="33"/>
      <c r="C222" s="179" t="s">
        <v>426</v>
      </c>
      <c r="D222" s="179" t="s">
        <v>836</v>
      </c>
      <c r="E222" s="180" t="s">
        <v>3775</v>
      </c>
      <c r="F222" s="181" t="s">
        <v>3776</v>
      </c>
      <c r="G222" s="182" t="s">
        <v>337</v>
      </c>
      <c r="H222" s="183">
        <v>8</v>
      </c>
      <c r="I222" s="184"/>
      <c r="J222" s="185">
        <f>ROUND(I222*H222,2)</f>
        <v>0</v>
      </c>
      <c r="K222" s="181" t="s">
        <v>19</v>
      </c>
      <c r="L222" s="186"/>
      <c r="M222" s="187" t="s">
        <v>19</v>
      </c>
      <c r="N222" s="188" t="s">
        <v>46</v>
      </c>
      <c r="P222" s="140">
        <f>O222*H222</f>
        <v>0</v>
      </c>
      <c r="Q222" s="140">
        <v>0</v>
      </c>
      <c r="R222" s="140">
        <f>Q222*H222</f>
        <v>0</v>
      </c>
      <c r="S222" s="140">
        <v>0</v>
      </c>
      <c r="T222" s="140">
        <f>S222*H222</f>
        <v>0</v>
      </c>
      <c r="U222" s="141" t="s">
        <v>19</v>
      </c>
      <c r="AR222" s="142" t="s">
        <v>198</v>
      </c>
      <c r="AT222" s="142" t="s">
        <v>836</v>
      </c>
      <c r="AU222" s="142" t="s">
        <v>84</v>
      </c>
      <c r="AY222" s="18" t="s">
        <v>172</v>
      </c>
      <c r="BE222" s="143">
        <f>IF(N222="základní",J222,0)</f>
        <v>0</v>
      </c>
      <c r="BF222" s="143">
        <f>IF(N222="snížená",J222,0)</f>
        <v>0</v>
      </c>
      <c r="BG222" s="143">
        <f>IF(N222="zákl. přenesená",J222,0)</f>
        <v>0</v>
      </c>
      <c r="BH222" s="143">
        <f>IF(N222="sníž. přenesená",J222,0)</f>
        <v>0</v>
      </c>
      <c r="BI222" s="143">
        <f>IF(N222="nulová",J222,0)</f>
        <v>0</v>
      </c>
      <c r="BJ222" s="18" t="s">
        <v>82</v>
      </c>
      <c r="BK222" s="143">
        <f>ROUND(I222*H222,2)</f>
        <v>0</v>
      </c>
      <c r="BL222" s="18" t="s">
        <v>179</v>
      </c>
      <c r="BM222" s="142" t="s">
        <v>622</v>
      </c>
    </row>
    <row r="223" spans="2:65" s="1" customFormat="1" ht="16.5" customHeight="1">
      <c r="B223" s="33"/>
      <c r="C223" s="131" t="s">
        <v>624</v>
      </c>
      <c r="D223" s="131" t="s">
        <v>174</v>
      </c>
      <c r="E223" s="132" t="s">
        <v>3777</v>
      </c>
      <c r="F223" s="133" t="s">
        <v>3778</v>
      </c>
      <c r="G223" s="134" t="s">
        <v>337</v>
      </c>
      <c r="H223" s="135">
        <v>680</v>
      </c>
      <c r="I223" s="136"/>
      <c r="J223" s="137">
        <f>ROUND(I223*H223,2)</f>
        <v>0</v>
      </c>
      <c r="K223" s="133" t="s">
        <v>19</v>
      </c>
      <c r="L223" s="33"/>
      <c r="M223" s="138" t="s">
        <v>19</v>
      </c>
      <c r="N223" s="139" t="s">
        <v>46</v>
      </c>
      <c r="P223" s="140">
        <f>O223*H223</f>
        <v>0</v>
      </c>
      <c r="Q223" s="140">
        <v>0</v>
      </c>
      <c r="R223" s="140">
        <f>Q223*H223</f>
        <v>0</v>
      </c>
      <c r="S223" s="140">
        <v>0</v>
      </c>
      <c r="T223" s="140">
        <f>S223*H223</f>
        <v>0</v>
      </c>
      <c r="U223" s="141" t="s">
        <v>19</v>
      </c>
      <c r="AR223" s="142" t="s">
        <v>179</v>
      </c>
      <c r="AT223" s="142" t="s">
        <v>174</v>
      </c>
      <c r="AU223" s="142" t="s">
        <v>84</v>
      </c>
      <c r="AY223" s="18" t="s">
        <v>172</v>
      </c>
      <c r="BE223" s="143">
        <f>IF(N223="základní",J223,0)</f>
        <v>0</v>
      </c>
      <c r="BF223" s="143">
        <f>IF(N223="snížená",J223,0)</f>
        <v>0</v>
      </c>
      <c r="BG223" s="143">
        <f>IF(N223="zákl. přenesená",J223,0)</f>
        <v>0</v>
      </c>
      <c r="BH223" s="143">
        <f>IF(N223="sníž. přenesená",J223,0)</f>
        <v>0</v>
      </c>
      <c r="BI223" s="143">
        <f>IF(N223="nulová",J223,0)</f>
        <v>0</v>
      </c>
      <c r="BJ223" s="18" t="s">
        <v>82</v>
      </c>
      <c r="BK223" s="143">
        <f>ROUND(I223*H223,2)</f>
        <v>0</v>
      </c>
      <c r="BL223" s="18" t="s">
        <v>179</v>
      </c>
      <c r="BM223" s="142" t="s">
        <v>627</v>
      </c>
    </row>
    <row r="224" spans="2:65" s="1" customFormat="1" ht="16.5" customHeight="1">
      <c r="B224" s="33"/>
      <c r="C224" s="179" t="s">
        <v>436</v>
      </c>
      <c r="D224" s="179" t="s">
        <v>836</v>
      </c>
      <c r="E224" s="180" t="s">
        <v>3779</v>
      </c>
      <c r="F224" s="181" t="s">
        <v>3780</v>
      </c>
      <c r="G224" s="182" t="s">
        <v>337</v>
      </c>
      <c r="H224" s="183">
        <v>680</v>
      </c>
      <c r="I224" s="184"/>
      <c r="J224" s="185">
        <f>ROUND(I224*H224,2)</f>
        <v>0</v>
      </c>
      <c r="K224" s="181" t="s">
        <v>19</v>
      </c>
      <c r="L224" s="186"/>
      <c r="M224" s="187" t="s">
        <v>19</v>
      </c>
      <c r="N224" s="188" t="s">
        <v>46</v>
      </c>
      <c r="P224" s="140">
        <f>O224*H224</f>
        <v>0</v>
      </c>
      <c r="Q224" s="140">
        <v>0</v>
      </c>
      <c r="R224" s="140">
        <f>Q224*H224</f>
        <v>0</v>
      </c>
      <c r="S224" s="140">
        <v>0</v>
      </c>
      <c r="T224" s="140">
        <f>S224*H224</f>
        <v>0</v>
      </c>
      <c r="U224" s="141" t="s">
        <v>19</v>
      </c>
      <c r="AR224" s="142" t="s">
        <v>198</v>
      </c>
      <c r="AT224" s="142" t="s">
        <v>836</v>
      </c>
      <c r="AU224" s="142" t="s">
        <v>84</v>
      </c>
      <c r="AY224" s="18" t="s">
        <v>172</v>
      </c>
      <c r="BE224" s="143">
        <f>IF(N224="základní",J224,0)</f>
        <v>0</v>
      </c>
      <c r="BF224" s="143">
        <f>IF(N224="snížená",J224,0)</f>
        <v>0</v>
      </c>
      <c r="BG224" s="143">
        <f>IF(N224="zákl. přenesená",J224,0)</f>
        <v>0</v>
      </c>
      <c r="BH224" s="143">
        <f>IF(N224="sníž. přenesená",J224,0)</f>
        <v>0</v>
      </c>
      <c r="BI224" s="143">
        <f>IF(N224="nulová",J224,0)</f>
        <v>0</v>
      </c>
      <c r="BJ224" s="18" t="s">
        <v>82</v>
      </c>
      <c r="BK224" s="143">
        <f>ROUND(I224*H224,2)</f>
        <v>0</v>
      </c>
      <c r="BL224" s="18" t="s">
        <v>179</v>
      </c>
      <c r="BM224" s="142" t="s">
        <v>631</v>
      </c>
    </row>
    <row r="225" spans="2:65" s="1" customFormat="1" ht="16.5" customHeight="1">
      <c r="B225" s="33"/>
      <c r="C225" s="131" t="s">
        <v>633</v>
      </c>
      <c r="D225" s="131" t="s">
        <v>174</v>
      </c>
      <c r="E225" s="132" t="s">
        <v>3781</v>
      </c>
      <c r="F225" s="133" t="s">
        <v>3782</v>
      </c>
      <c r="G225" s="134" t="s">
        <v>337</v>
      </c>
      <c r="H225" s="135">
        <v>465</v>
      </c>
      <c r="I225" s="136"/>
      <c r="J225" s="137">
        <f>ROUND(I225*H225,2)</f>
        <v>0</v>
      </c>
      <c r="K225" s="133" t="s">
        <v>19</v>
      </c>
      <c r="L225" s="33"/>
      <c r="M225" s="138" t="s">
        <v>19</v>
      </c>
      <c r="N225" s="139" t="s">
        <v>46</v>
      </c>
      <c r="P225" s="140">
        <f>O225*H225</f>
        <v>0</v>
      </c>
      <c r="Q225" s="140">
        <v>0</v>
      </c>
      <c r="R225" s="140">
        <f>Q225*H225</f>
        <v>0</v>
      </c>
      <c r="S225" s="140">
        <v>0</v>
      </c>
      <c r="T225" s="140">
        <f>S225*H225</f>
        <v>0</v>
      </c>
      <c r="U225" s="141" t="s">
        <v>19</v>
      </c>
      <c r="AR225" s="142" t="s">
        <v>179</v>
      </c>
      <c r="AT225" s="142" t="s">
        <v>174</v>
      </c>
      <c r="AU225" s="142" t="s">
        <v>84</v>
      </c>
      <c r="AY225" s="18" t="s">
        <v>172</v>
      </c>
      <c r="BE225" s="143">
        <f>IF(N225="základní",J225,0)</f>
        <v>0</v>
      </c>
      <c r="BF225" s="143">
        <f>IF(N225="snížená",J225,0)</f>
        <v>0</v>
      </c>
      <c r="BG225" s="143">
        <f>IF(N225="zákl. přenesená",J225,0)</f>
        <v>0</v>
      </c>
      <c r="BH225" s="143">
        <f>IF(N225="sníž. přenesená",J225,0)</f>
        <v>0</v>
      </c>
      <c r="BI225" s="143">
        <f>IF(N225="nulová",J225,0)</f>
        <v>0</v>
      </c>
      <c r="BJ225" s="18" t="s">
        <v>82</v>
      </c>
      <c r="BK225" s="143">
        <f>ROUND(I225*H225,2)</f>
        <v>0</v>
      </c>
      <c r="BL225" s="18" t="s">
        <v>179</v>
      </c>
      <c r="BM225" s="142" t="s">
        <v>635</v>
      </c>
    </row>
    <row r="226" spans="2:65" s="1" customFormat="1" ht="16.5" customHeight="1">
      <c r="B226" s="33"/>
      <c r="C226" s="179" t="s">
        <v>444</v>
      </c>
      <c r="D226" s="179" t="s">
        <v>836</v>
      </c>
      <c r="E226" s="180" t="s">
        <v>3783</v>
      </c>
      <c r="F226" s="181" t="s">
        <v>3784</v>
      </c>
      <c r="G226" s="182" t="s">
        <v>337</v>
      </c>
      <c r="H226" s="183">
        <v>465</v>
      </c>
      <c r="I226" s="184"/>
      <c r="J226" s="185">
        <f>ROUND(I226*H226,2)</f>
        <v>0</v>
      </c>
      <c r="K226" s="181" t="s">
        <v>3715</v>
      </c>
      <c r="L226" s="186"/>
      <c r="M226" s="187" t="s">
        <v>19</v>
      </c>
      <c r="N226" s="188" t="s">
        <v>46</v>
      </c>
      <c r="P226" s="140">
        <f>O226*H226</f>
        <v>0</v>
      </c>
      <c r="Q226" s="140">
        <v>0</v>
      </c>
      <c r="R226" s="140">
        <f>Q226*H226</f>
        <v>0</v>
      </c>
      <c r="S226" s="140">
        <v>0</v>
      </c>
      <c r="T226" s="140">
        <f>S226*H226</f>
        <v>0</v>
      </c>
      <c r="U226" s="141" t="s">
        <v>19</v>
      </c>
      <c r="AR226" s="142" t="s">
        <v>198</v>
      </c>
      <c r="AT226" s="142" t="s">
        <v>836</v>
      </c>
      <c r="AU226" s="142" t="s">
        <v>84</v>
      </c>
      <c r="AY226" s="18" t="s">
        <v>172</v>
      </c>
      <c r="BE226" s="143">
        <f>IF(N226="základní",J226,0)</f>
        <v>0</v>
      </c>
      <c r="BF226" s="143">
        <f>IF(N226="snížená",J226,0)</f>
        <v>0</v>
      </c>
      <c r="BG226" s="143">
        <f>IF(N226="zákl. přenesená",J226,0)</f>
        <v>0</v>
      </c>
      <c r="BH226" s="143">
        <f>IF(N226="sníž. přenesená",J226,0)</f>
        <v>0</v>
      </c>
      <c r="BI226" s="143">
        <f>IF(N226="nulová",J226,0)</f>
        <v>0</v>
      </c>
      <c r="BJ226" s="18" t="s">
        <v>82</v>
      </c>
      <c r="BK226" s="143">
        <f>ROUND(I226*H226,2)</f>
        <v>0</v>
      </c>
      <c r="BL226" s="18" t="s">
        <v>179</v>
      </c>
      <c r="BM226" s="142" t="s">
        <v>641</v>
      </c>
    </row>
    <row r="227" spans="2:65" s="1" customFormat="1" ht="16.5" customHeight="1">
      <c r="B227" s="33"/>
      <c r="C227" s="179" t="s">
        <v>645</v>
      </c>
      <c r="D227" s="179" t="s">
        <v>836</v>
      </c>
      <c r="E227" s="180" t="s">
        <v>3785</v>
      </c>
      <c r="F227" s="181" t="s">
        <v>3786</v>
      </c>
      <c r="G227" s="182" t="s">
        <v>2962</v>
      </c>
      <c r="H227" s="183">
        <v>200</v>
      </c>
      <c r="I227" s="184"/>
      <c r="J227" s="185">
        <f>ROUND(I227*H227,2)</f>
        <v>0</v>
      </c>
      <c r="K227" s="181" t="s">
        <v>19</v>
      </c>
      <c r="L227" s="186"/>
      <c r="M227" s="187" t="s">
        <v>19</v>
      </c>
      <c r="N227" s="188" t="s">
        <v>46</v>
      </c>
      <c r="P227" s="140">
        <f>O227*H227</f>
        <v>0</v>
      </c>
      <c r="Q227" s="140">
        <v>0</v>
      </c>
      <c r="R227" s="140">
        <f>Q227*H227</f>
        <v>0</v>
      </c>
      <c r="S227" s="140">
        <v>0</v>
      </c>
      <c r="T227" s="140">
        <f>S227*H227</f>
        <v>0</v>
      </c>
      <c r="U227" s="141" t="s">
        <v>19</v>
      </c>
      <c r="AR227" s="142" t="s">
        <v>198</v>
      </c>
      <c r="AT227" s="142" t="s">
        <v>836</v>
      </c>
      <c r="AU227" s="142" t="s">
        <v>84</v>
      </c>
      <c r="AY227" s="18" t="s">
        <v>172</v>
      </c>
      <c r="BE227" s="143">
        <f>IF(N227="základní",J227,0)</f>
        <v>0</v>
      </c>
      <c r="BF227" s="143">
        <f>IF(N227="snížená",J227,0)</f>
        <v>0</v>
      </c>
      <c r="BG227" s="143">
        <f>IF(N227="zákl. přenesená",J227,0)</f>
        <v>0</v>
      </c>
      <c r="BH227" s="143">
        <f>IF(N227="sníž. přenesená",J227,0)</f>
        <v>0</v>
      </c>
      <c r="BI227" s="143">
        <f>IF(N227="nulová",J227,0)</f>
        <v>0</v>
      </c>
      <c r="BJ227" s="18" t="s">
        <v>82</v>
      </c>
      <c r="BK227" s="143">
        <f>ROUND(I227*H227,2)</f>
        <v>0</v>
      </c>
      <c r="BL227" s="18" t="s">
        <v>179</v>
      </c>
      <c r="BM227" s="142" t="s">
        <v>648</v>
      </c>
    </row>
    <row r="228" spans="2:65" s="1" customFormat="1" ht="16.5" customHeight="1">
      <c r="B228" s="33"/>
      <c r="C228" s="179" t="s">
        <v>449</v>
      </c>
      <c r="D228" s="179" t="s">
        <v>836</v>
      </c>
      <c r="E228" s="180" t="s">
        <v>3787</v>
      </c>
      <c r="F228" s="181" t="s">
        <v>3788</v>
      </c>
      <c r="G228" s="182" t="s">
        <v>2962</v>
      </c>
      <c r="H228" s="183">
        <v>320</v>
      </c>
      <c r="I228" s="184"/>
      <c r="J228" s="185">
        <f>ROUND(I228*H228,2)</f>
        <v>0</v>
      </c>
      <c r="K228" s="181" t="s">
        <v>19</v>
      </c>
      <c r="L228" s="186"/>
      <c r="M228" s="187" t="s">
        <v>19</v>
      </c>
      <c r="N228" s="188" t="s">
        <v>46</v>
      </c>
      <c r="P228" s="140">
        <f>O228*H228</f>
        <v>0</v>
      </c>
      <c r="Q228" s="140">
        <v>0</v>
      </c>
      <c r="R228" s="140">
        <f>Q228*H228</f>
        <v>0</v>
      </c>
      <c r="S228" s="140">
        <v>0</v>
      </c>
      <c r="T228" s="140">
        <f>S228*H228</f>
        <v>0</v>
      </c>
      <c r="U228" s="141" t="s">
        <v>19</v>
      </c>
      <c r="AR228" s="142" t="s">
        <v>198</v>
      </c>
      <c r="AT228" s="142" t="s">
        <v>836</v>
      </c>
      <c r="AU228" s="142" t="s">
        <v>84</v>
      </c>
      <c r="AY228" s="18" t="s">
        <v>172</v>
      </c>
      <c r="BE228" s="143">
        <f>IF(N228="základní",J228,0)</f>
        <v>0</v>
      </c>
      <c r="BF228" s="143">
        <f>IF(N228="snížená",J228,0)</f>
        <v>0</v>
      </c>
      <c r="BG228" s="143">
        <f>IF(N228="zákl. přenesená",J228,0)</f>
        <v>0</v>
      </c>
      <c r="BH228" s="143">
        <f>IF(N228="sníž. přenesená",J228,0)</f>
        <v>0</v>
      </c>
      <c r="BI228" s="143">
        <f>IF(N228="nulová",J228,0)</f>
        <v>0</v>
      </c>
      <c r="BJ228" s="18" t="s">
        <v>82</v>
      </c>
      <c r="BK228" s="143">
        <f>ROUND(I228*H228,2)</f>
        <v>0</v>
      </c>
      <c r="BL228" s="18" t="s">
        <v>179</v>
      </c>
      <c r="BM228" s="142" t="s">
        <v>652</v>
      </c>
    </row>
    <row r="229" spans="2:65" s="1" customFormat="1" ht="16.5" customHeight="1">
      <c r="B229" s="33"/>
      <c r="C229" s="179" t="s">
        <v>654</v>
      </c>
      <c r="D229" s="179" t="s">
        <v>836</v>
      </c>
      <c r="E229" s="180" t="s">
        <v>3789</v>
      </c>
      <c r="F229" s="181" t="s">
        <v>3790</v>
      </c>
      <c r="G229" s="182" t="s">
        <v>2962</v>
      </c>
      <c r="H229" s="183">
        <v>50</v>
      </c>
      <c r="I229" s="184"/>
      <c r="J229" s="185">
        <f>ROUND(I229*H229,2)</f>
        <v>0</v>
      </c>
      <c r="K229" s="181" t="s">
        <v>19</v>
      </c>
      <c r="L229" s="186"/>
      <c r="M229" s="187" t="s">
        <v>19</v>
      </c>
      <c r="N229" s="188" t="s">
        <v>46</v>
      </c>
      <c r="P229" s="140">
        <f>O229*H229</f>
        <v>0</v>
      </c>
      <c r="Q229" s="140">
        <v>0</v>
      </c>
      <c r="R229" s="140">
        <f>Q229*H229</f>
        <v>0</v>
      </c>
      <c r="S229" s="140">
        <v>0</v>
      </c>
      <c r="T229" s="140">
        <f>S229*H229</f>
        <v>0</v>
      </c>
      <c r="U229" s="141" t="s">
        <v>19</v>
      </c>
      <c r="AR229" s="142" t="s">
        <v>198</v>
      </c>
      <c r="AT229" s="142" t="s">
        <v>836</v>
      </c>
      <c r="AU229" s="142" t="s">
        <v>84</v>
      </c>
      <c r="AY229" s="18" t="s">
        <v>172</v>
      </c>
      <c r="BE229" s="143">
        <f>IF(N229="základní",J229,0)</f>
        <v>0</v>
      </c>
      <c r="BF229" s="143">
        <f>IF(N229="snížená",J229,0)</f>
        <v>0</v>
      </c>
      <c r="BG229" s="143">
        <f>IF(N229="zákl. přenesená",J229,0)</f>
        <v>0</v>
      </c>
      <c r="BH229" s="143">
        <f>IF(N229="sníž. přenesená",J229,0)</f>
        <v>0</v>
      </c>
      <c r="BI229" s="143">
        <f>IF(N229="nulová",J229,0)</f>
        <v>0</v>
      </c>
      <c r="BJ229" s="18" t="s">
        <v>82</v>
      </c>
      <c r="BK229" s="143">
        <f>ROUND(I229*H229,2)</f>
        <v>0</v>
      </c>
      <c r="BL229" s="18" t="s">
        <v>179</v>
      </c>
      <c r="BM229" s="142" t="s">
        <v>657</v>
      </c>
    </row>
    <row r="230" spans="2:65" s="1" customFormat="1" ht="16.5" customHeight="1">
      <c r="B230" s="33"/>
      <c r="C230" s="179" t="s">
        <v>455</v>
      </c>
      <c r="D230" s="179" t="s">
        <v>836</v>
      </c>
      <c r="E230" s="180" t="s">
        <v>3791</v>
      </c>
      <c r="F230" s="181" t="s">
        <v>3792</v>
      </c>
      <c r="G230" s="182" t="s">
        <v>2962</v>
      </c>
      <c r="H230" s="183">
        <v>60</v>
      </c>
      <c r="I230" s="184"/>
      <c r="J230" s="185">
        <f>ROUND(I230*H230,2)</f>
        <v>0</v>
      </c>
      <c r="K230" s="181" t="s">
        <v>19</v>
      </c>
      <c r="L230" s="186"/>
      <c r="M230" s="187" t="s">
        <v>19</v>
      </c>
      <c r="N230" s="188" t="s">
        <v>46</v>
      </c>
      <c r="P230" s="140">
        <f>O230*H230</f>
        <v>0</v>
      </c>
      <c r="Q230" s="140">
        <v>0</v>
      </c>
      <c r="R230" s="140">
        <f>Q230*H230</f>
        <v>0</v>
      </c>
      <c r="S230" s="140">
        <v>0</v>
      </c>
      <c r="T230" s="140">
        <f>S230*H230</f>
        <v>0</v>
      </c>
      <c r="U230" s="141" t="s">
        <v>19</v>
      </c>
      <c r="AR230" s="142" t="s">
        <v>198</v>
      </c>
      <c r="AT230" s="142" t="s">
        <v>836</v>
      </c>
      <c r="AU230" s="142" t="s">
        <v>84</v>
      </c>
      <c r="AY230" s="18" t="s">
        <v>172</v>
      </c>
      <c r="BE230" s="143">
        <f>IF(N230="základní",J230,0)</f>
        <v>0</v>
      </c>
      <c r="BF230" s="143">
        <f>IF(N230="snížená",J230,0)</f>
        <v>0</v>
      </c>
      <c r="BG230" s="143">
        <f>IF(N230="zákl. přenesená",J230,0)</f>
        <v>0</v>
      </c>
      <c r="BH230" s="143">
        <f>IF(N230="sníž. přenesená",J230,0)</f>
        <v>0</v>
      </c>
      <c r="BI230" s="143">
        <f>IF(N230="nulová",J230,0)</f>
        <v>0</v>
      </c>
      <c r="BJ230" s="18" t="s">
        <v>82</v>
      </c>
      <c r="BK230" s="143">
        <f>ROUND(I230*H230,2)</f>
        <v>0</v>
      </c>
      <c r="BL230" s="18" t="s">
        <v>179</v>
      </c>
      <c r="BM230" s="142" t="s">
        <v>661</v>
      </c>
    </row>
    <row r="231" spans="2:65" s="1" customFormat="1" ht="16.5" customHeight="1">
      <c r="B231" s="33"/>
      <c r="C231" s="131" t="s">
        <v>669</v>
      </c>
      <c r="D231" s="131" t="s">
        <v>174</v>
      </c>
      <c r="E231" s="132" t="s">
        <v>3793</v>
      </c>
      <c r="F231" s="133" t="s">
        <v>3794</v>
      </c>
      <c r="G231" s="134" t="s">
        <v>2962</v>
      </c>
      <c r="H231" s="135">
        <v>695</v>
      </c>
      <c r="I231" s="136"/>
      <c r="J231" s="137">
        <f>ROUND(I231*H231,2)</f>
        <v>0</v>
      </c>
      <c r="K231" s="133" t="s">
        <v>19</v>
      </c>
      <c r="L231" s="33"/>
      <c r="M231" s="138" t="s">
        <v>19</v>
      </c>
      <c r="N231" s="139" t="s">
        <v>46</v>
      </c>
      <c r="P231" s="140">
        <f>O231*H231</f>
        <v>0</v>
      </c>
      <c r="Q231" s="140">
        <v>0</v>
      </c>
      <c r="R231" s="140">
        <f>Q231*H231</f>
        <v>0</v>
      </c>
      <c r="S231" s="140">
        <v>0</v>
      </c>
      <c r="T231" s="140">
        <f>S231*H231</f>
        <v>0</v>
      </c>
      <c r="U231" s="141" t="s">
        <v>19</v>
      </c>
      <c r="AR231" s="142" t="s">
        <v>179</v>
      </c>
      <c r="AT231" s="142" t="s">
        <v>174</v>
      </c>
      <c r="AU231" s="142" t="s">
        <v>84</v>
      </c>
      <c r="AY231" s="18" t="s">
        <v>172</v>
      </c>
      <c r="BE231" s="143">
        <f>IF(N231="základní",J231,0)</f>
        <v>0</v>
      </c>
      <c r="BF231" s="143">
        <f>IF(N231="snížená",J231,0)</f>
        <v>0</v>
      </c>
      <c r="BG231" s="143">
        <f>IF(N231="zákl. přenesená",J231,0)</f>
        <v>0</v>
      </c>
      <c r="BH231" s="143">
        <f>IF(N231="sníž. přenesená",J231,0)</f>
        <v>0</v>
      </c>
      <c r="BI231" s="143">
        <f>IF(N231="nulová",J231,0)</f>
        <v>0</v>
      </c>
      <c r="BJ231" s="18" t="s">
        <v>82</v>
      </c>
      <c r="BK231" s="143">
        <f>ROUND(I231*H231,2)</f>
        <v>0</v>
      </c>
      <c r="BL231" s="18" t="s">
        <v>179</v>
      </c>
      <c r="BM231" s="142" t="s">
        <v>672</v>
      </c>
    </row>
    <row r="232" spans="2:65" s="1" customFormat="1" ht="16.5" customHeight="1">
      <c r="B232" s="33"/>
      <c r="C232" s="179" t="s">
        <v>461</v>
      </c>
      <c r="D232" s="179" t="s">
        <v>836</v>
      </c>
      <c r="E232" s="180" t="s">
        <v>3795</v>
      </c>
      <c r="F232" s="181" t="s">
        <v>3796</v>
      </c>
      <c r="G232" s="182" t="s">
        <v>2962</v>
      </c>
      <c r="H232" s="183">
        <v>695</v>
      </c>
      <c r="I232" s="184"/>
      <c r="J232" s="185">
        <f>ROUND(I232*H232,2)</f>
        <v>0</v>
      </c>
      <c r="K232" s="181" t="s">
        <v>19</v>
      </c>
      <c r="L232" s="186"/>
      <c r="M232" s="187" t="s">
        <v>19</v>
      </c>
      <c r="N232" s="188" t="s">
        <v>46</v>
      </c>
      <c r="P232" s="140">
        <f>O232*H232</f>
        <v>0</v>
      </c>
      <c r="Q232" s="140">
        <v>0</v>
      </c>
      <c r="R232" s="140">
        <f>Q232*H232</f>
        <v>0</v>
      </c>
      <c r="S232" s="140">
        <v>0</v>
      </c>
      <c r="T232" s="140">
        <f>S232*H232</f>
        <v>0</v>
      </c>
      <c r="U232" s="141" t="s">
        <v>19</v>
      </c>
      <c r="AR232" s="142" t="s">
        <v>198</v>
      </c>
      <c r="AT232" s="142" t="s">
        <v>836</v>
      </c>
      <c r="AU232" s="142" t="s">
        <v>84</v>
      </c>
      <c r="AY232" s="18" t="s">
        <v>172</v>
      </c>
      <c r="BE232" s="143">
        <f>IF(N232="základní",J232,0)</f>
        <v>0</v>
      </c>
      <c r="BF232" s="143">
        <f>IF(N232="snížená",J232,0)</f>
        <v>0</v>
      </c>
      <c r="BG232" s="143">
        <f>IF(N232="zákl. přenesená",J232,0)</f>
        <v>0</v>
      </c>
      <c r="BH232" s="143">
        <f>IF(N232="sníž. přenesená",J232,0)</f>
        <v>0</v>
      </c>
      <c r="BI232" s="143">
        <f>IF(N232="nulová",J232,0)</f>
        <v>0</v>
      </c>
      <c r="BJ232" s="18" t="s">
        <v>82</v>
      </c>
      <c r="BK232" s="143">
        <f>ROUND(I232*H232,2)</f>
        <v>0</v>
      </c>
      <c r="BL232" s="18" t="s">
        <v>179</v>
      </c>
      <c r="BM232" s="142" t="s">
        <v>677</v>
      </c>
    </row>
    <row r="233" spans="2:65" s="1" customFormat="1" ht="24.2" customHeight="1">
      <c r="B233" s="33"/>
      <c r="C233" s="131" t="s">
        <v>679</v>
      </c>
      <c r="D233" s="131" t="s">
        <v>174</v>
      </c>
      <c r="E233" s="132" t="s">
        <v>3797</v>
      </c>
      <c r="F233" s="133" t="s">
        <v>3798</v>
      </c>
      <c r="G233" s="134" t="s">
        <v>2962</v>
      </c>
      <c r="H233" s="135">
        <v>107</v>
      </c>
      <c r="I233" s="136"/>
      <c r="J233" s="137">
        <f>ROUND(I233*H233,2)</f>
        <v>0</v>
      </c>
      <c r="K233" s="133" t="s">
        <v>19</v>
      </c>
      <c r="L233" s="33"/>
      <c r="M233" s="138" t="s">
        <v>19</v>
      </c>
      <c r="N233" s="139" t="s">
        <v>46</v>
      </c>
      <c r="P233" s="140">
        <f>O233*H233</f>
        <v>0</v>
      </c>
      <c r="Q233" s="140">
        <v>0</v>
      </c>
      <c r="R233" s="140">
        <f>Q233*H233</f>
        <v>0</v>
      </c>
      <c r="S233" s="140">
        <v>0</v>
      </c>
      <c r="T233" s="140">
        <f>S233*H233</f>
        <v>0</v>
      </c>
      <c r="U233" s="141" t="s">
        <v>19</v>
      </c>
      <c r="AR233" s="142" t="s">
        <v>179</v>
      </c>
      <c r="AT233" s="142" t="s">
        <v>174</v>
      </c>
      <c r="AU233" s="142" t="s">
        <v>84</v>
      </c>
      <c r="AY233" s="18" t="s">
        <v>172</v>
      </c>
      <c r="BE233" s="143">
        <f>IF(N233="základní",J233,0)</f>
        <v>0</v>
      </c>
      <c r="BF233" s="143">
        <f>IF(N233="snížená",J233,0)</f>
        <v>0</v>
      </c>
      <c r="BG233" s="143">
        <f>IF(N233="zákl. přenesená",J233,0)</f>
        <v>0</v>
      </c>
      <c r="BH233" s="143">
        <f>IF(N233="sníž. přenesená",J233,0)</f>
        <v>0</v>
      </c>
      <c r="BI233" s="143">
        <f>IF(N233="nulová",J233,0)</f>
        <v>0</v>
      </c>
      <c r="BJ233" s="18" t="s">
        <v>82</v>
      </c>
      <c r="BK233" s="143">
        <f>ROUND(I233*H233,2)</f>
        <v>0</v>
      </c>
      <c r="BL233" s="18" t="s">
        <v>179</v>
      </c>
      <c r="BM233" s="142" t="s">
        <v>682</v>
      </c>
    </row>
    <row r="234" spans="2:65" s="1" customFormat="1" ht="16.5" customHeight="1">
      <c r="B234" s="33"/>
      <c r="C234" s="179" t="s">
        <v>467</v>
      </c>
      <c r="D234" s="179" t="s">
        <v>836</v>
      </c>
      <c r="E234" s="180" t="s">
        <v>3799</v>
      </c>
      <c r="F234" s="181" t="s">
        <v>3800</v>
      </c>
      <c r="G234" s="182" t="s">
        <v>796</v>
      </c>
      <c r="H234" s="183">
        <v>24</v>
      </c>
      <c r="I234" s="184"/>
      <c r="J234" s="185">
        <f>ROUND(I234*H234,2)</f>
        <v>0</v>
      </c>
      <c r="K234" s="181" t="s">
        <v>19</v>
      </c>
      <c r="L234" s="186"/>
      <c r="M234" s="187" t="s">
        <v>19</v>
      </c>
      <c r="N234" s="188" t="s">
        <v>46</v>
      </c>
      <c r="P234" s="140">
        <f>O234*H234</f>
        <v>0</v>
      </c>
      <c r="Q234" s="140">
        <v>0</v>
      </c>
      <c r="R234" s="140">
        <f>Q234*H234</f>
        <v>0</v>
      </c>
      <c r="S234" s="140">
        <v>0</v>
      </c>
      <c r="T234" s="140">
        <f>S234*H234</f>
        <v>0</v>
      </c>
      <c r="U234" s="141" t="s">
        <v>19</v>
      </c>
      <c r="AR234" s="142" t="s">
        <v>198</v>
      </c>
      <c r="AT234" s="142" t="s">
        <v>836</v>
      </c>
      <c r="AU234" s="142" t="s">
        <v>84</v>
      </c>
      <c r="AY234" s="18" t="s">
        <v>172</v>
      </c>
      <c r="BE234" s="143">
        <f>IF(N234="základní",J234,0)</f>
        <v>0</v>
      </c>
      <c r="BF234" s="143">
        <f>IF(N234="snížená",J234,0)</f>
        <v>0</v>
      </c>
      <c r="BG234" s="143">
        <f>IF(N234="zákl. přenesená",J234,0)</f>
        <v>0</v>
      </c>
      <c r="BH234" s="143">
        <f>IF(N234="sníž. přenesená",J234,0)</f>
        <v>0</v>
      </c>
      <c r="BI234" s="143">
        <f>IF(N234="nulová",J234,0)</f>
        <v>0</v>
      </c>
      <c r="BJ234" s="18" t="s">
        <v>82</v>
      </c>
      <c r="BK234" s="143">
        <f>ROUND(I234*H234,2)</f>
        <v>0</v>
      </c>
      <c r="BL234" s="18" t="s">
        <v>179</v>
      </c>
      <c r="BM234" s="142" t="s">
        <v>691</v>
      </c>
    </row>
    <row r="235" spans="2:65" s="1" customFormat="1" ht="16.5" customHeight="1">
      <c r="B235" s="33"/>
      <c r="C235" s="179" t="s">
        <v>701</v>
      </c>
      <c r="D235" s="179" t="s">
        <v>836</v>
      </c>
      <c r="E235" s="180" t="s">
        <v>3801</v>
      </c>
      <c r="F235" s="181" t="s">
        <v>3802</v>
      </c>
      <c r="G235" s="182" t="s">
        <v>2962</v>
      </c>
      <c r="H235" s="183">
        <v>27</v>
      </c>
      <c r="I235" s="184"/>
      <c r="J235" s="185">
        <f>ROUND(I235*H235,2)</f>
        <v>0</v>
      </c>
      <c r="K235" s="181" t="s">
        <v>19</v>
      </c>
      <c r="L235" s="186"/>
      <c r="M235" s="187" t="s">
        <v>19</v>
      </c>
      <c r="N235" s="188" t="s">
        <v>46</v>
      </c>
      <c r="P235" s="140">
        <f>O235*H235</f>
        <v>0</v>
      </c>
      <c r="Q235" s="140">
        <v>0</v>
      </c>
      <c r="R235" s="140">
        <f>Q235*H235</f>
        <v>0</v>
      </c>
      <c r="S235" s="140">
        <v>0</v>
      </c>
      <c r="T235" s="140">
        <f>S235*H235</f>
        <v>0</v>
      </c>
      <c r="U235" s="141" t="s">
        <v>19</v>
      </c>
      <c r="AR235" s="142" t="s">
        <v>198</v>
      </c>
      <c r="AT235" s="142" t="s">
        <v>836</v>
      </c>
      <c r="AU235" s="142" t="s">
        <v>84</v>
      </c>
      <c r="AY235" s="18" t="s">
        <v>172</v>
      </c>
      <c r="BE235" s="143">
        <f>IF(N235="základní",J235,0)</f>
        <v>0</v>
      </c>
      <c r="BF235" s="143">
        <f>IF(N235="snížená",J235,0)</f>
        <v>0</v>
      </c>
      <c r="BG235" s="143">
        <f>IF(N235="zákl. přenesená",J235,0)</f>
        <v>0</v>
      </c>
      <c r="BH235" s="143">
        <f>IF(N235="sníž. přenesená",J235,0)</f>
        <v>0</v>
      </c>
      <c r="BI235" s="143">
        <f>IF(N235="nulová",J235,0)</f>
        <v>0</v>
      </c>
      <c r="BJ235" s="18" t="s">
        <v>82</v>
      </c>
      <c r="BK235" s="143">
        <f>ROUND(I235*H235,2)</f>
        <v>0</v>
      </c>
      <c r="BL235" s="18" t="s">
        <v>179</v>
      </c>
      <c r="BM235" s="142" t="s">
        <v>704</v>
      </c>
    </row>
    <row r="236" spans="2:65" s="1" customFormat="1" ht="16.5" customHeight="1">
      <c r="B236" s="33"/>
      <c r="C236" s="179" t="s">
        <v>471</v>
      </c>
      <c r="D236" s="179" t="s">
        <v>836</v>
      </c>
      <c r="E236" s="180" t="s">
        <v>3803</v>
      </c>
      <c r="F236" s="181" t="s">
        <v>3804</v>
      </c>
      <c r="G236" s="182" t="s">
        <v>2962</v>
      </c>
      <c r="H236" s="183">
        <v>4</v>
      </c>
      <c r="I236" s="184"/>
      <c r="J236" s="185">
        <f>ROUND(I236*H236,2)</f>
        <v>0</v>
      </c>
      <c r="K236" s="181" t="s">
        <v>19</v>
      </c>
      <c r="L236" s="186"/>
      <c r="M236" s="187" t="s">
        <v>19</v>
      </c>
      <c r="N236" s="188" t="s">
        <v>46</v>
      </c>
      <c r="P236" s="140">
        <f>O236*H236</f>
        <v>0</v>
      </c>
      <c r="Q236" s="140">
        <v>0</v>
      </c>
      <c r="R236" s="140">
        <f>Q236*H236</f>
        <v>0</v>
      </c>
      <c r="S236" s="140">
        <v>0</v>
      </c>
      <c r="T236" s="140">
        <f>S236*H236</f>
        <v>0</v>
      </c>
      <c r="U236" s="141" t="s">
        <v>19</v>
      </c>
      <c r="AR236" s="142" t="s">
        <v>198</v>
      </c>
      <c r="AT236" s="142" t="s">
        <v>836</v>
      </c>
      <c r="AU236" s="142" t="s">
        <v>84</v>
      </c>
      <c r="AY236" s="18" t="s">
        <v>172</v>
      </c>
      <c r="BE236" s="143">
        <f>IF(N236="základní",J236,0)</f>
        <v>0</v>
      </c>
      <c r="BF236" s="143">
        <f>IF(N236="snížená",J236,0)</f>
        <v>0</v>
      </c>
      <c r="BG236" s="143">
        <f>IF(N236="zákl. přenesená",J236,0)</f>
        <v>0</v>
      </c>
      <c r="BH236" s="143">
        <f>IF(N236="sníž. přenesená",J236,0)</f>
        <v>0</v>
      </c>
      <c r="BI236" s="143">
        <f>IF(N236="nulová",J236,0)</f>
        <v>0</v>
      </c>
      <c r="BJ236" s="18" t="s">
        <v>82</v>
      </c>
      <c r="BK236" s="143">
        <f>ROUND(I236*H236,2)</f>
        <v>0</v>
      </c>
      <c r="BL236" s="18" t="s">
        <v>179</v>
      </c>
      <c r="BM236" s="142" t="s">
        <v>712</v>
      </c>
    </row>
    <row r="237" spans="2:65" s="1" customFormat="1" ht="16.5" customHeight="1">
      <c r="B237" s="33"/>
      <c r="C237" s="179" t="s">
        <v>714</v>
      </c>
      <c r="D237" s="179" t="s">
        <v>836</v>
      </c>
      <c r="E237" s="180" t="s">
        <v>3805</v>
      </c>
      <c r="F237" s="181" t="s">
        <v>3806</v>
      </c>
      <c r="G237" s="182" t="s">
        <v>2962</v>
      </c>
      <c r="H237" s="183">
        <v>7</v>
      </c>
      <c r="I237" s="184"/>
      <c r="J237" s="185">
        <f>ROUND(I237*H237,2)</f>
        <v>0</v>
      </c>
      <c r="K237" s="181" t="s">
        <v>19</v>
      </c>
      <c r="L237" s="186"/>
      <c r="M237" s="187" t="s">
        <v>19</v>
      </c>
      <c r="N237" s="188" t="s">
        <v>46</v>
      </c>
      <c r="P237" s="140">
        <f>O237*H237</f>
        <v>0</v>
      </c>
      <c r="Q237" s="140">
        <v>0</v>
      </c>
      <c r="R237" s="140">
        <f>Q237*H237</f>
        <v>0</v>
      </c>
      <c r="S237" s="140">
        <v>0</v>
      </c>
      <c r="T237" s="140">
        <f>S237*H237</f>
        <v>0</v>
      </c>
      <c r="U237" s="141" t="s">
        <v>19</v>
      </c>
      <c r="AR237" s="142" t="s">
        <v>198</v>
      </c>
      <c r="AT237" s="142" t="s">
        <v>836</v>
      </c>
      <c r="AU237" s="142" t="s">
        <v>84</v>
      </c>
      <c r="AY237" s="18" t="s">
        <v>172</v>
      </c>
      <c r="BE237" s="143">
        <f>IF(N237="základní",J237,0)</f>
        <v>0</v>
      </c>
      <c r="BF237" s="143">
        <f>IF(N237="snížená",J237,0)</f>
        <v>0</v>
      </c>
      <c r="BG237" s="143">
        <f>IF(N237="zákl. přenesená",J237,0)</f>
        <v>0</v>
      </c>
      <c r="BH237" s="143">
        <f>IF(N237="sníž. přenesená",J237,0)</f>
        <v>0</v>
      </c>
      <c r="BI237" s="143">
        <f>IF(N237="nulová",J237,0)</f>
        <v>0</v>
      </c>
      <c r="BJ237" s="18" t="s">
        <v>82</v>
      </c>
      <c r="BK237" s="143">
        <f>ROUND(I237*H237,2)</f>
        <v>0</v>
      </c>
      <c r="BL237" s="18" t="s">
        <v>179</v>
      </c>
      <c r="BM237" s="142" t="s">
        <v>717</v>
      </c>
    </row>
    <row r="238" spans="2:65" s="1" customFormat="1" ht="16.5" customHeight="1">
      <c r="B238" s="33"/>
      <c r="C238" s="179" t="s">
        <v>478</v>
      </c>
      <c r="D238" s="179" t="s">
        <v>836</v>
      </c>
      <c r="E238" s="180" t="s">
        <v>3807</v>
      </c>
      <c r="F238" s="181" t="s">
        <v>3808</v>
      </c>
      <c r="G238" s="182" t="s">
        <v>2962</v>
      </c>
      <c r="H238" s="183">
        <v>4</v>
      </c>
      <c r="I238" s="184"/>
      <c r="J238" s="185">
        <f>ROUND(I238*H238,2)</f>
        <v>0</v>
      </c>
      <c r="K238" s="181" t="s">
        <v>19</v>
      </c>
      <c r="L238" s="186"/>
      <c r="M238" s="187" t="s">
        <v>19</v>
      </c>
      <c r="N238" s="188" t="s">
        <v>46</v>
      </c>
      <c r="P238" s="140">
        <f>O238*H238</f>
        <v>0</v>
      </c>
      <c r="Q238" s="140">
        <v>0</v>
      </c>
      <c r="R238" s="140">
        <f>Q238*H238</f>
        <v>0</v>
      </c>
      <c r="S238" s="140">
        <v>0</v>
      </c>
      <c r="T238" s="140">
        <f>S238*H238</f>
        <v>0</v>
      </c>
      <c r="U238" s="141" t="s">
        <v>19</v>
      </c>
      <c r="AR238" s="142" t="s">
        <v>198</v>
      </c>
      <c r="AT238" s="142" t="s">
        <v>836</v>
      </c>
      <c r="AU238" s="142" t="s">
        <v>84</v>
      </c>
      <c r="AY238" s="18" t="s">
        <v>172</v>
      </c>
      <c r="BE238" s="143">
        <f>IF(N238="základní",J238,0)</f>
        <v>0</v>
      </c>
      <c r="BF238" s="143">
        <f>IF(N238="snížená",J238,0)</f>
        <v>0</v>
      </c>
      <c r="BG238" s="143">
        <f>IF(N238="zákl. přenesená",J238,0)</f>
        <v>0</v>
      </c>
      <c r="BH238" s="143">
        <f>IF(N238="sníž. přenesená",J238,0)</f>
        <v>0</v>
      </c>
      <c r="BI238" s="143">
        <f>IF(N238="nulová",J238,0)</f>
        <v>0</v>
      </c>
      <c r="BJ238" s="18" t="s">
        <v>82</v>
      </c>
      <c r="BK238" s="143">
        <f>ROUND(I238*H238,2)</f>
        <v>0</v>
      </c>
      <c r="BL238" s="18" t="s">
        <v>179</v>
      </c>
      <c r="BM238" s="142" t="s">
        <v>722</v>
      </c>
    </row>
    <row r="239" spans="2:65" s="1" customFormat="1" ht="16.5" customHeight="1">
      <c r="B239" s="33"/>
      <c r="C239" s="179" t="s">
        <v>724</v>
      </c>
      <c r="D239" s="179" t="s">
        <v>836</v>
      </c>
      <c r="E239" s="180" t="s">
        <v>3809</v>
      </c>
      <c r="F239" s="181" t="s">
        <v>3810</v>
      </c>
      <c r="G239" s="182" t="s">
        <v>2962</v>
      </c>
      <c r="H239" s="183">
        <v>34</v>
      </c>
      <c r="I239" s="184"/>
      <c r="J239" s="185">
        <f>ROUND(I239*H239,2)</f>
        <v>0</v>
      </c>
      <c r="K239" s="181" t="s">
        <v>19</v>
      </c>
      <c r="L239" s="186"/>
      <c r="M239" s="187" t="s">
        <v>19</v>
      </c>
      <c r="N239" s="188" t="s">
        <v>46</v>
      </c>
      <c r="P239" s="140">
        <f>O239*H239</f>
        <v>0</v>
      </c>
      <c r="Q239" s="140">
        <v>0</v>
      </c>
      <c r="R239" s="140">
        <f>Q239*H239</f>
        <v>0</v>
      </c>
      <c r="S239" s="140">
        <v>0</v>
      </c>
      <c r="T239" s="140">
        <f>S239*H239</f>
        <v>0</v>
      </c>
      <c r="U239" s="141" t="s">
        <v>19</v>
      </c>
      <c r="AR239" s="142" t="s">
        <v>198</v>
      </c>
      <c r="AT239" s="142" t="s">
        <v>836</v>
      </c>
      <c r="AU239" s="142" t="s">
        <v>84</v>
      </c>
      <c r="AY239" s="18" t="s">
        <v>172</v>
      </c>
      <c r="BE239" s="143">
        <f>IF(N239="základní",J239,0)</f>
        <v>0</v>
      </c>
      <c r="BF239" s="143">
        <f>IF(N239="snížená",J239,0)</f>
        <v>0</v>
      </c>
      <c r="BG239" s="143">
        <f>IF(N239="zákl. přenesená",J239,0)</f>
        <v>0</v>
      </c>
      <c r="BH239" s="143">
        <f>IF(N239="sníž. přenesená",J239,0)</f>
        <v>0</v>
      </c>
      <c r="BI239" s="143">
        <f>IF(N239="nulová",J239,0)</f>
        <v>0</v>
      </c>
      <c r="BJ239" s="18" t="s">
        <v>82</v>
      </c>
      <c r="BK239" s="143">
        <f>ROUND(I239*H239,2)</f>
        <v>0</v>
      </c>
      <c r="BL239" s="18" t="s">
        <v>179</v>
      </c>
      <c r="BM239" s="142" t="s">
        <v>727</v>
      </c>
    </row>
    <row r="240" spans="2:65" s="1" customFormat="1" ht="24.2" customHeight="1">
      <c r="B240" s="33"/>
      <c r="C240" s="179" t="s">
        <v>490</v>
      </c>
      <c r="D240" s="179" t="s">
        <v>836</v>
      </c>
      <c r="E240" s="180" t="s">
        <v>3811</v>
      </c>
      <c r="F240" s="181" t="s">
        <v>3812</v>
      </c>
      <c r="G240" s="182" t="s">
        <v>2962</v>
      </c>
      <c r="H240" s="183">
        <v>13</v>
      </c>
      <c r="I240" s="184"/>
      <c r="J240" s="185">
        <f>ROUND(I240*H240,2)</f>
        <v>0</v>
      </c>
      <c r="K240" s="181" t="s">
        <v>19</v>
      </c>
      <c r="L240" s="186"/>
      <c r="M240" s="187" t="s">
        <v>19</v>
      </c>
      <c r="N240" s="188" t="s">
        <v>46</v>
      </c>
      <c r="P240" s="140">
        <f>O240*H240</f>
        <v>0</v>
      </c>
      <c r="Q240" s="140">
        <v>0</v>
      </c>
      <c r="R240" s="140">
        <f>Q240*H240</f>
        <v>0</v>
      </c>
      <c r="S240" s="140">
        <v>0</v>
      </c>
      <c r="T240" s="140">
        <f>S240*H240</f>
        <v>0</v>
      </c>
      <c r="U240" s="141" t="s">
        <v>19</v>
      </c>
      <c r="AR240" s="142" t="s">
        <v>198</v>
      </c>
      <c r="AT240" s="142" t="s">
        <v>836</v>
      </c>
      <c r="AU240" s="142" t="s">
        <v>84</v>
      </c>
      <c r="AY240" s="18" t="s">
        <v>172</v>
      </c>
      <c r="BE240" s="143">
        <f>IF(N240="základní",J240,0)</f>
        <v>0</v>
      </c>
      <c r="BF240" s="143">
        <f>IF(N240="snížená",J240,0)</f>
        <v>0</v>
      </c>
      <c r="BG240" s="143">
        <f>IF(N240="zákl. přenesená",J240,0)</f>
        <v>0</v>
      </c>
      <c r="BH240" s="143">
        <f>IF(N240="sníž. přenesená",J240,0)</f>
        <v>0</v>
      </c>
      <c r="BI240" s="143">
        <f>IF(N240="nulová",J240,0)</f>
        <v>0</v>
      </c>
      <c r="BJ240" s="18" t="s">
        <v>82</v>
      </c>
      <c r="BK240" s="143">
        <f>ROUND(I240*H240,2)</f>
        <v>0</v>
      </c>
      <c r="BL240" s="18" t="s">
        <v>179</v>
      </c>
      <c r="BM240" s="142" t="s">
        <v>733</v>
      </c>
    </row>
    <row r="241" spans="2:65" s="1" customFormat="1" ht="16.5" customHeight="1">
      <c r="B241" s="33"/>
      <c r="C241" s="179" t="s">
        <v>739</v>
      </c>
      <c r="D241" s="179" t="s">
        <v>836</v>
      </c>
      <c r="E241" s="180" t="s">
        <v>3813</v>
      </c>
      <c r="F241" s="181" t="s">
        <v>3814</v>
      </c>
      <c r="G241" s="182" t="s">
        <v>2962</v>
      </c>
      <c r="H241" s="183">
        <v>2</v>
      </c>
      <c r="I241" s="184"/>
      <c r="J241" s="185">
        <f>ROUND(I241*H241,2)</f>
        <v>0</v>
      </c>
      <c r="K241" s="181" t="s">
        <v>19</v>
      </c>
      <c r="L241" s="186"/>
      <c r="M241" s="187" t="s">
        <v>19</v>
      </c>
      <c r="N241" s="188" t="s">
        <v>46</v>
      </c>
      <c r="P241" s="140">
        <f>O241*H241</f>
        <v>0</v>
      </c>
      <c r="Q241" s="140">
        <v>0</v>
      </c>
      <c r="R241" s="140">
        <f>Q241*H241</f>
        <v>0</v>
      </c>
      <c r="S241" s="140">
        <v>0</v>
      </c>
      <c r="T241" s="140">
        <f>S241*H241</f>
        <v>0</v>
      </c>
      <c r="U241" s="141" t="s">
        <v>19</v>
      </c>
      <c r="AR241" s="142" t="s">
        <v>198</v>
      </c>
      <c r="AT241" s="142" t="s">
        <v>836</v>
      </c>
      <c r="AU241" s="142" t="s">
        <v>84</v>
      </c>
      <c r="AY241" s="18" t="s">
        <v>172</v>
      </c>
      <c r="BE241" s="143">
        <f>IF(N241="základní",J241,0)</f>
        <v>0</v>
      </c>
      <c r="BF241" s="143">
        <f>IF(N241="snížená",J241,0)</f>
        <v>0</v>
      </c>
      <c r="BG241" s="143">
        <f>IF(N241="zákl. přenesená",J241,0)</f>
        <v>0</v>
      </c>
      <c r="BH241" s="143">
        <f>IF(N241="sníž. přenesená",J241,0)</f>
        <v>0</v>
      </c>
      <c r="BI241" s="143">
        <f>IF(N241="nulová",J241,0)</f>
        <v>0</v>
      </c>
      <c r="BJ241" s="18" t="s">
        <v>82</v>
      </c>
      <c r="BK241" s="143">
        <f>ROUND(I241*H241,2)</f>
        <v>0</v>
      </c>
      <c r="BL241" s="18" t="s">
        <v>179</v>
      </c>
      <c r="BM241" s="142" t="s">
        <v>742</v>
      </c>
    </row>
    <row r="242" spans="2:65" s="1" customFormat="1" ht="16.5" customHeight="1">
      <c r="B242" s="33"/>
      <c r="C242" s="179" t="s">
        <v>497</v>
      </c>
      <c r="D242" s="179" t="s">
        <v>836</v>
      </c>
      <c r="E242" s="180" t="s">
        <v>3815</v>
      </c>
      <c r="F242" s="181" t="s">
        <v>3816</v>
      </c>
      <c r="G242" s="182" t="s">
        <v>2962</v>
      </c>
      <c r="H242" s="183">
        <v>2</v>
      </c>
      <c r="I242" s="184"/>
      <c r="J242" s="185">
        <f>ROUND(I242*H242,2)</f>
        <v>0</v>
      </c>
      <c r="K242" s="181" t="s">
        <v>19</v>
      </c>
      <c r="L242" s="186"/>
      <c r="M242" s="187" t="s">
        <v>19</v>
      </c>
      <c r="N242" s="188" t="s">
        <v>46</v>
      </c>
      <c r="P242" s="140">
        <f>O242*H242</f>
        <v>0</v>
      </c>
      <c r="Q242" s="140">
        <v>0</v>
      </c>
      <c r="R242" s="140">
        <f>Q242*H242</f>
        <v>0</v>
      </c>
      <c r="S242" s="140">
        <v>0</v>
      </c>
      <c r="T242" s="140">
        <f>S242*H242</f>
        <v>0</v>
      </c>
      <c r="U242" s="141" t="s">
        <v>19</v>
      </c>
      <c r="AR242" s="142" t="s">
        <v>198</v>
      </c>
      <c r="AT242" s="142" t="s">
        <v>836</v>
      </c>
      <c r="AU242" s="142" t="s">
        <v>84</v>
      </c>
      <c r="AY242" s="18" t="s">
        <v>172</v>
      </c>
      <c r="BE242" s="143">
        <f>IF(N242="základní",J242,0)</f>
        <v>0</v>
      </c>
      <c r="BF242" s="143">
        <f>IF(N242="snížená",J242,0)</f>
        <v>0</v>
      </c>
      <c r="BG242" s="143">
        <f>IF(N242="zákl. přenesená",J242,0)</f>
        <v>0</v>
      </c>
      <c r="BH242" s="143">
        <f>IF(N242="sníž. přenesená",J242,0)</f>
        <v>0</v>
      </c>
      <c r="BI242" s="143">
        <f>IF(N242="nulová",J242,0)</f>
        <v>0</v>
      </c>
      <c r="BJ242" s="18" t="s">
        <v>82</v>
      </c>
      <c r="BK242" s="143">
        <f>ROUND(I242*H242,2)</f>
        <v>0</v>
      </c>
      <c r="BL242" s="18" t="s">
        <v>179</v>
      </c>
      <c r="BM242" s="142" t="s">
        <v>748</v>
      </c>
    </row>
    <row r="243" spans="2:65" s="1" customFormat="1" ht="16.5" customHeight="1">
      <c r="B243" s="33"/>
      <c r="C243" s="179" t="s">
        <v>750</v>
      </c>
      <c r="D243" s="179" t="s">
        <v>836</v>
      </c>
      <c r="E243" s="180" t="s">
        <v>3817</v>
      </c>
      <c r="F243" s="181" t="s">
        <v>3818</v>
      </c>
      <c r="G243" s="182" t="s">
        <v>2962</v>
      </c>
      <c r="H243" s="183">
        <v>2</v>
      </c>
      <c r="I243" s="184"/>
      <c r="J243" s="185">
        <f>ROUND(I243*H243,2)</f>
        <v>0</v>
      </c>
      <c r="K243" s="181" t="s">
        <v>19</v>
      </c>
      <c r="L243" s="186"/>
      <c r="M243" s="187" t="s">
        <v>19</v>
      </c>
      <c r="N243" s="188" t="s">
        <v>46</v>
      </c>
      <c r="P243" s="140">
        <f>O243*H243</f>
        <v>0</v>
      </c>
      <c r="Q243" s="140">
        <v>0</v>
      </c>
      <c r="R243" s="140">
        <f>Q243*H243</f>
        <v>0</v>
      </c>
      <c r="S243" s="140">
        <v>0</v>
      </c>
      <c r="T243" s="140">
        <f>S243*H243</f>
        <v>0</v>
      </c>
      <c r="U243" s="141" t="s">
        <v>19</v>
      </c>
      <c r="AR243" s="142" t="s">
        <v>198</v>
      </c>
      <c r="AT243" s="142" t="s">
        <v>836</v>
      </c>
      <c r="AU243" s="142" t="s">
        <v>84</v>
      </c>
      <c r="AY243" s="18" t="s">
        <v>172</v>
      </c>
      <c r="BE243" s="143">
        <f>IF(N243="základní",J243,0)</f>
        <v>0</v>
      </c>
      <c r="BF243" s="143">
        <f>IF(N243="snížená",J243,0)</f>
        <v>0</v>
      </c>
      <c r="BG243" s="143">
        <f>IF(N243="zákl. přenesená",J243,0)</f>
        <v>0</v>
      </c>
      <c r="BH243" s="143">
        <f>IF(N243="sníž. přenesená",J243,0)</f>
        <v>0</v>
      </c>
      <c r="BI243" s="143">
        <f>IF(N243="nulová",J243,0)</f>
        <v>0</v>
      </c>
      <c r="BJ243" s="18" t="s">
        <v>82</v>
      </c>
      <c r="BK243" s="143">
        <f>ROUND(I243*H243,2)</f>
        <v>0</v>
      </c>
      <c r="BL243" s="18" t="s">
        <v>179</v>
      </c>
      <c r="BM243" s="142" t="s">
        <v>754</v>
      </c>
    </row>
    <row r="244" spans="2:65" s="1" customFormat="1" ht="16.5" customHeight="1">
      <c r="B244" s="33"/>
      <c r="C244" s="179" t="s">
        <v>504</v>
      </c>
      <c r="D244" s="179" t="s">
        <v>836</v>
      </c>
      <c r="E244" s="180" t="s">
        <v>3819</v>
      </c>
      <c r="F244" s="181" t="s">
        <v>3820</v>
      </c>
      <c r="G244" s="182" t="s">
        <v>2962</v>
      </c>
      <c r="H244" s="183">
        <v>2</v>
      </c>
      <c r="I244" s="184"/>
      <c r="J244" s="185">
        <f>ROUND(I244*H244,2)</f>
        <v>0</v>
      </c>
      <c r="K244" s="181" t="s">
        <v>19</v>
      </c>
      <c r="L244" s="186"/>
      <c r="M244" s="187" t="s">
        <v>19</v>
      </c>
      <c r="N244" s="188" t="s">
        <v>46</v>
      </c>
      <c r="P244" s="140">
        <f>O244*H244</f>
        <v>0</v>
      </c>
      <c r="Q244" s="140">
        <v>0</v>
      </c>
      <c r="R244" s="140">
        <f>Q244*H244</f>
        <v>0</v>
      </c>
      <c r="S244" s="140">
        <v>0</v>
      </c>
      <c r="T244" s="140">
        <f>S244*H244</f>
        <v>0</v>
      </c>
      <c r="U244" s="141" t="s">
        <v>19</v>
      </c>
      <c r="AR244" s="142" t="s">
        <v>198</v>
      </c>
      <c r="AT244" s="142" t="s">
        <v>836</v>
      </c>
      <c r="AU244" s="142" t="s">
        <v>84</v>
      </c>
      <c r="AY244" s="18" t="s">
        <v>172</v>
      </c>
      <c r="BE244" s="143">
        <f>IF(N244="základní",J244,0)</f>
        <v>0</v>
      </c>
      <c r="BF244" s="143">
        <f>IF(N244="snížená",J244,0)</f>
        <v>0</v>
      </c>
      <c r="BG244" s="143">
        <f>IF(N244="zákl. přenesená",J244,0)</f>
        <v>0</v>
      </c>
      <c r="BH244" s="143">
        <f>IF(N244="sníž. přenesená",J244,0)</f>
        <v>0</v>
      </c>
      <c r="BI244" s="143">
        <f>IF(N244="nulová",J244,0)</f>
        <v>0</v>
      </c>
      <c r="BJ244" s="18" t="s">
        <v>82</v>
      </c>
      <c r="BK244" s="143">
        <f>ROUND(I244*H244,2)</f>
        <v>0</v>
      </c>
      <c r="BL244" s="18" t="s">
        <v>179</v>
      </c>
      <c r="BM244" s="142" t="s">
        <v>764</v>
      </c>
    </row>
    <row r="245" spans="2:65" s="1" customFormat="1" ht="16.5" customHeight="1">
      <c r="B245" s="33"/>
      <c r="C245" s="179" t="s">
        <v>767</v>
      </c>
      <c r="D245" s="179" t="s">
        <v>836</v>
      </c>
      <c r="E245" s="180" t="s">
        <v>3821</v>
      </c>
      <c r="F245" s="181" t="s">
        <v>3822</v>
      </c>
      <c r="G245" s="182" t="s">
        <v>2962</v>
      </c>
      <c r="H245" s="183">
        <v>8</v>
      </c>
      <c r="I245" s="184"/>
      <c r="J245" s="185">
        <f>ROUND(I245*H245,2)</f>
        <v>0</v>
      </c>
      <c r="K245" s="181" t="s">
        <v>19</v>
      </c>
      <c r="L245" s="186"/>
      <c r="M245" s="187" t="s">
        <v>19</v>
      </c>
      <c r="N245" s="188" t="s">
        <v>46</v>
      </c>
      <c r="P245" s="140">
        <f>O245*H245</f>
        <v>0</v>
      </c>
      <c r="Q245" s="140">
        <v>0</v>
      </c>
      <c r="R245" s="140">
        <f>Q245*H245</f>
        <v>0</v>
      </c>
      <c r="S245" s="140">
        <v>0</v>
      </c>
      <c r="T245" s="140">
        <f>S245*H245</f>
        <v>0</v>
      </c>
      <c r="U245" s="141" t="s">
        <v>19</v>
      </c>
      <c r="AR245" s="142" t="s">
        <v>198</v>
      </c>
      <c r="AT245" s="142" t="s">
        <v>836</v>
      </c>
      <c r="AU245" s="142" t="s">
        <v>84</v>
      </c>
      <c r="AY245" s="18" t="s">
        <v>172</v>
      </c>
      <c r="BE245" s="143">
        <f>IF(N245="základní",J245,0)</f>
        <v>0</v>
      </c>
      <c r="BF245" s="143">
        <f>IF(N245="snížená",J245,0)</f>
        <v>0</v>
      </c>
      <c r="BG245" s="143">
        <f>IF(N245="zákl. přenesená",J245,0)</f>
        <v>0</v>
      </c>
      <c r="BH245" s="143">
        <f>IF(N245="sníž. přenesená",J245,0)</f>
        <v>0</v>
      </c>
      <c r="BI245" s="143">
        <f>IF(N245="nulová",J245,0)</f>
        <v>0</v>
      </c>
      <c r="BJ245" s="18" t="s">
        <v>82</v>
      </c>
      <c r="BK245" s="143">
        <f>ROUND(I245*H245,2)</f>
        <v>0</v>
      </c>
      <c r="BL245" s="18" t="s">
        <v>179</v>
      </c>
      <c r="BM245" s="142" t="s">
        <v>770</v>
      </c>
    </row>
    <row r="246" spans="2:65" s="1" customFormat="1" ht="16.5" customHeight="1">
      <c r="B246" s="33"/>
      <c r="C246" s="179" t="s">
        <v>516</v>
      </c>
      <c r="D246" s="179" t="s">
        <v>836</v>
      </c>
      <c r="E246" s="180" t="s">
        <v>3823</v>
      </c>
      <c r="F246" s="181" t="s">
        <v>3824</v>
      </c>
      <c r="G246" s="182" t="s">
        <v>2962</v>
      </c>
      <c r="H246" s="183">
        <v>2</v>
      </c>
      <c r="I246" s="184"/>
      <c r="J246" s="185">
        <f>ROUND(I246*H246,2)</f>
        <v>0</v>
      </c>
      <c r="K246" s="181" t="s">
        <v>19</v>
      </c>
      <c r="L246" s="186"/>
      <c r="M246" s="187" t="s">
        <v>19</v>
      </c>
      <c r="N246" s="188" t="s">
        <v>46</v>
      </c>
      <c r="P246" s="140">
        <f>O246*H246</f>
        <v>0</v>
      </c>
      <c r="Q246" s="140">
        <v>0</v>
      </c>
      <c r="R246" s="140">
        <f>Q246*H246</f>
        <v>0</v>
      </c>
      <c r="S246" s="140">
        <v>0</v>
      </c>
      <c r="T246" s="140">
        <f>S246*H246</f>
        <v>0</v>
      </c>
      <c r="U246" s="141" t="s">
        <v>19</v>
      </c>
      <c r="AR246" s="142" t="s">
        <v>198</v>
      </c>
      <c r="AT246" s="142" t="s">
        <v>836</v>
      </c>
      <c r="AU246" s="142" t="s">
        <v>84</v>
      </c>
      <c r="AY246" s="18" t="s">
        <v>172</v>
      </c>
      <c r="BE246" s="143">
        <f>IF(N246="základní",J246,0)</f>
        <v>0</v>
      </c>
      <c r="BF246" s="143">
        <f>IF(N246="snížená",J246,0)</f>
        <v>0</v>
      </c>
      <c r="BG246" s="143">
        <f>IF(N246="zákl. přenesená",J246,0)</f>
        <v>0</v>
      </c>
      <c r="BH246" s="143">
        <f>IF(N246="sníž. přenesená",J246,0)</f>
        <v>0</v>
      </c>
      <c r="BI246" s="143">
        <f>IF(N246="nulová",J246,0)</f>
        <v>0</v>
      </c>
      <c r="BJ246" s="18" t="s">
        <v>82</v>
      </c>
      <c r="BK246" s="143">
        <f>ROUND(I246*H246,2)</f>
        <v>0</v>
      </c>
      <c r="BL246" s="18" t="s">
        <v>179</v>
      </c>
      <c r="BM246" s="142" t="s">
        <v>775</v>
      </c>
    </row>
    <row r="247" spans="2:65" s="1" customFormat="1" ht="16.5" customHeight="1">
      <c r="B247" s="33"/>
      <c r="C247" s="179" t="s">
        <v>783</v>
      </c>
      <c r="D247" s="179" t="s">
        <v>836</v>
      </c>
      <c r="E247" s="180" t="s">
        <v>3825</v>
      </c>
      <c r="F247" s="181" t="s">
        <v>3826</v>
      </c>
      <c r="G247" s="182" t="s">
        <v>2962</v>
      </c>
      <c r="H247" s="183">
        <v>6</v>
      </c>
      <c r="I247" s="184"/>
      <c r="J247" s="185">
        <f>ROUND(I247*H247,2)</f>
        <v>0</v>
      </c>
      <c r="K247" s="181" t="s">
        <v>19</v>
      </c>
      <c r="L247" s="186"/>
      <c r="M247" s="187" t="s">
        <v>19</v>
      </c>
      <c r="N247" s="188" t="s">
        <v>46</v>
      </c>
      <c r="P247" s="140">
        <f>O247*H247</f>
        <v>0</v>
      </c>
      <c r="Q247" s="140">
        <v>0</v>
      </c>
      <c r="R247" s="140">
        <f>Q247*H247</f>
        <v>0</v>
      </c>
      <c r="S247" s="140">
        <v>0</v>
      </c>
      <c r="T247" s="140">
        <f>S247*H247</f>
        <v>0</v>
      </c>
      <c r="U247" s="141" t="s">
        <v>19</v>
      </c>
      <c r="AR247" s="142" t="s">
        <v>198</v>
      </c>
      <c r="AT247" s="142" t="s">
        <v>836</v>
      </c>
      <c r="AU247" s="142" t="s">
        <v>84</v>
      </c>
      <c r="AY247" s="18" t="s">
        <v>172</v>
      </c>
      <c r="BE247" s="143">
        <f>IF(N247="základní",J247,0)</f>
        <v>0</v>
      </c>
      <c r="BF247" s="143">
        <f>IF(N247="snížená",J247,0)</f>
        <v>0</v>
      </c>
      <c r="BG247" s="143">
        <f>IF(N247="zákl. přenesená",J247,0)</f>
        <v>0</v>
      </c>
      <c r="BH247" s="143">
        <f>IF(N247="sníž. přenesená",J247,0)</f>
        <v>0</v>
      </c>
      <c r="BI247" s="143">
        <f>IF(N247="nulová",J247,0)</f>
        <v>0</v>
      </c>
      <c r="BJ247" s="18" t="s">
        <v>82</v>
      </c>
      <c r="BK247" s="143">
        <f>ROUND(I247*H247,2)</f>
        <v>0</v>
      </c>
      <c r="BL247" s="18" t="s">
        <v>179</v>
      </c>
      <c r="BM247" s="142" t="s">
        <v>786</v>
      </c>
    </row>
    <row r="248" spans="2:65" s="1" customFormat="1" ht="16.5" customHeight="1">
      <c r="B248" s="33"/>
      <c r="C248" s="179" t="s">
        <v>523</v>
      </c>
      <c r="D248" s="179" t="s">
        <v>836</v>
      </c>
      <c r="E248" s="180" t="s">
        <v>3827</v>
      </c>
      <c r="F248" s="181" t="s">
        <v>3828</v>
      </c>
      <c r="G248" s="182" t="s">
        <v>2962</v>
      </c>
      <c r="H248" s="183">
        <v>2</v>
      </c>
      <c r="I248" s="184"/>
      <c r="J248" s="185">
        <f>ROUND(I248*H248,2)</f>
        <v>0</v>
      </c>
      <c r="K248" s="181" t="s">
        <v>19</v>
      </c>
      <c r="L248" s="186"/>
      <c r="M248" s="187" t="s">
        <v>19</v>
      </c>
      <c r="N248" s="188" t="s">
        <v>46</v>
      </c>
      <c r="P248" s="140">
        <f>O248*H248</f>
        <v>0</v>
      </c>
      <c r="Q248" s="140">
        <v>0</v>
      </c>
      <c r="R248" s="140">
        <f>Q248*H248</f>
        <v>0</v>
      </c>
      <c r="S248" s="140">
        <v>0</v>
      </c>
      <c r="T248" s="140">
        <f>S248*H248</f>
        <v>0</v>
      </c>
      <c r="U248" s="141" t="s">
        <v>19</v>
      </c>
      <c r="AR248" s="142" t="s">
        <v>198</v>
      </c>
      <c r="AT248" s="142" t="s">
        <v>836</v>
      </c>
      <c r="AU248" s="142" t="s">
        <v>84</v>
      </c>
      <c r="AY248" s="18" t="s">
        <v>172</v>
      </c>
      <c r="BE248" s="143">
        <f>IF(N248="základní",J248,0)</f>
        <v>0</v>
      </c>
      <c r="BF248" s="143">
        <f>IF(N248="snížená",J248,0)</f>
        <v>0</v>
      </c>
      <c r="BG248" s="143">
        <f>IF(N248="zákl. přenesená",J248,0)</f>
        <v>0</v>
      </c>
      <c r="BH248" s="143">
        <f>IF(N248="sníž. přenesená",J248,0)</f>
        <v>0</v>
      </c>
      <c r="BI248" s="143">
        <f>IF(N248="nulová",J248,0)</f>
        <v>0</v>
      </c>
      <c r="BJ248" s="18" t="s">
        <v>82</v>
      </c>
      <c r="BK248" s="143">
        <f>ROUND(I248*H248,2)</f>
        <v>0</v>
      </c>
      <c r="BL248" s="18" t="s">
        <v>179</v>
      </c>
      <c r="BM248" s="142" t="s">
        <v>798</v>
      </c>
    </row>
    <row r="249" spans="2:65" s="1" customFormat="1" ht="24.2" customHeight="1">
      <c r="B249" s="33"/>
      <c r="C249" s="179" t="s">
        <v>802</v>
      </c>
      <c r="D249" s="179" t="s">
        <v>836</v>
      </c>
      <c r="E249" s="180" t="s">
        <v>3829</v>
      </c>
      <c r="F249" s="181" t="s">
        <v>3830</v>
      </c>
      <c r="G249" s="182" t="s">
        <v>2962</v>
      </c>
      <c r="H249" s="183">
        <v>1</v>
      </c>
      <c r="I249" s="184"/>
      <c r="J249" s="185">
        <f>ROUND(I249*H249,2)</f>
        <v>0</v>
      </c>
      <c r="K249" s="181" t="s">
        <v>19</v>
      </c>
      <c r="L249" s="186"/>
      <c r="M249" s="187" t="s">
        <v>19</v>
      </c>
      <c r="N249" s="188" t="s">
        <v>46</v>
      </c>
      <c r="P249" s="140">
        <f>O249*H249</f>
        <v>0</v>
      </c>
      <c r="Q249" s="140">
        <v>0</v>
      </c>
      <c r="R249" s="140">
        <f>Q249*H249</f>
        <v>0</v>
      </c>
      <c r="S249" s="140">
        <v>0</v>
      </c>
      <c r="T249" s="140">
        <f>S249*H249</f>
        <v>0</v>
      </c>
      <c r="U249" s="141" t="s">
        <v>19</v>
      </c>
      <c r="AR249" s="142" t="s">
        <v>198</v>
      </c>
      <c r="AT249" s="142" t="s">
        <v>836</v>
      </c>
      <c r="AU249" s="142" t="s">
        <v>84</v>
      </c>
      <c r="AY249" s="18" t="s">
        <v>172</v>
      </c>
      <c r="BE249" s="143">
        <f>IF(N249="základní",J249,0)</f>
        <v>0</v>
      </c>
      <c r="BF249" s="143">
        <f>IF(N249="snížená",J249,0)</f>
        <v>0</v>
      </c>
      <c r="BG249" s="143">
        <f>IF(N249="zákl. přenesená",J249,0)</f>
        <v>0</v>
      </c>
      <c r="BH249" s="143">
        <f>IF(N249="sníž. přenesená",J249,0)</f>
        <v>0</v>
      </c>
      <c r="BI249" s="143">
        <f>IF(N249="nulová",J249,0)</f>
        <v>0</v>
      </c>
      <c r="BJ249" s="18" t="s">
        <v>82</v>
      </c>
      <c r="BK249" s="143">
        <f>ROUND(I249*H249,2)</f>
        <v>0</v>
      </c>
      <c r="BL249" s="18" t="s">
        <v>179</v>
      </c>
      <c r="BM249" s="142" t="s">
        <v>805</v>
      </c>
    </row>
    <row r="250" spans="2:65" s="1" customFormat="1">
      <c r="B250" s="33"/>
      <c r="D250" s="149" t="s">
        <v>943</v>
      </c>
      <c r="F250" s="189" t="s">
        <v>3831</v>
      </c>
      <c r="I250" s="146"/>
      <c r="L250" s="33"/>
      <c r="M250" s="147"/>
      <c r="U250" s="54"/>
      <c r="AT250" s="18" t="s">
        <v>943</v>
      </c>
      <c r="AU250" s="18" t="s">
        <v>84</v>
      </c>
    </row>
    <row r="251" spans="2:65" s="1" customFormat="1" ht="16.5" customHeight="1">
      <c r="B251" s="33"/>
      <c r="C251" s="131" t="s">
        <v>536</v>
      </c>
      <c r="D251" s="131" t="s">
        <v>174</v>
      </c>
      <c r="E251" s="132" t="s">
        <v>3832</v>
      </c>
      <c r="F251" s="133" t="s">
        <v>3833</v>
      </c>
      <c r="G251" s="134" t="s">
        <v>1585</v>
      </c>
      <c r="H251" s="135">
        <v>1</v>
      </c>
      <c r="I251" s="136"/>
      <c r="J251" s="137">
        <f>ROUND(I251*H251,2)</f>
        <v>0</v>
      </c>
      <c r="K251" s="133" t="s">
        <v>19</v>
      </c>
      <c r="L251" s="33"/>
      <c r="M251" s="138" t="s">
        <v>19</v>
      </c>
      <c r="N251" s="139" t="s">
        <v>46</v>
      </c>
      <c r="P251" s="140">
        <f>O251*H251</f>
        <v>0</v>
      </c>
      <c r="Q251" s="140">
        <v>0</v>
      </c>
      <c r="R251" s="140">
        <f>Q251*H251</f>
        <v>0</v>
      </c>
      <c r="S251" s="140">
        <v>0</v>
      </c>
      <c r="T251" s="140">
        <f>S251*H251</f>
        <v>0</v>
      </c>
      <c r="U251" s="141" t="s">
        <v>19</v>
      </c>
      <c r="AR251" s="142" t="s">
        <v>179</v>
      </c>
      <c r="AT251" s="142" t="s">
        <v>174</v>
      </c>
      <c r="AU251" s="142" t="s">
        <v>84</v>
      </c>
      <c r="AY251" s="18" t="s">
        <v>172</v>
      </c>
      <c r="BE251" s="143">
        <f>IF(N251="základní",J251,0)</f>
        <v>0</v>
      </c>
      <c r="BF251" s="143">
        <f>IF(N251="snížená",J251,0)</f>
        <v>0</v>
      </c>
      <c r="BG251" s="143">
        <f>IF(N251="zákl. přenesená",J251,0)</f>
        <v>0</v>
      </c>
      <c r="BH251" s="143">
        <f>IF(N251="sníž. přenesená",J251,0)</f>
        <v>0</v>
      </c>
      <c r="BI251" s="143">
        <f>IF(N251="nulová",J251,0)</f>
        <v>0</v>
      </c>
      <c r="BJ251" s="18" t="s">
        <v>82</v>
      </c>
      <c r="BK251" s="143">
        <f>ROUND(I251*H251,2)</f>
        <v>0</v>
      </c>
      <c r="BL251" s="18" t="s">
        <v>179</v>
      </c>
      <c r="BM251" s="142" t="s">
        <v>1346</v>
      </c>
    </row>
    <row r="252" spans="2:65" s="1" customFormat="1" ht="16.5" customHeight="1">
      <c r="B252" s="33"/>
      <c r="C252" s="131" t="s">
        <v>1350</v>
      </c>
      <c r="D252" s="131" t="s">
        <v>174</v>
      </c>
      <c r="E252" s="132" t="s">
        <v>3834</v>
      </c>
      <c r="F252" s="133" t="s">
        <v>3835</v>
      </c>
      <c r="G252" s="134" t="s">
        <v>796</v>
      </c>
      <c r="H252" s="135">
        <v>8</v>
      </c>
      <c r="I252" s="136"/>
      <c r="J252" s="137">
        <f>ROUND(I252*H252,2)</f>
        <v>0</v>
      </c>
      <c r="K252" s="133" t="s">
        <v>19</v>
      </c>
      <c r="L252" s="33"/>
      <c r="M252" s="138" t="s">
        <v>19</v>
      </c>
      <c r="N252" s="139" t="s">
        <v>46</v>
      </c>
      <c r="P252" s="140">
        <f>O252*H252</f>
        <v>0</v>
      </c>
      <c r="Q252" s="140">
        <v>0</v>
      </c>
      <c r="R252" s="140">
        <f>Q252*H252</f>
        <v>0</v>
      </c>
      <c r="S252" s="140">
        <v>0</v>
      </c>
      <c r="T252" s="140">
        <f>S252*H252</f>
        <v>0</v>
      </c>
      <c r="U252" s="141" t="s">
        <v>19</v>
      </c>
      <c r="AR252" s="142" t="s">
        <v>179</v>
      </c>
      <c r="AT252" s="142" t="s">
        <v>174</v>
      </c>
      <c r="AU252" s="142" t="s">
        <v>84</v>
      </c>
      <c r="AY252" s="18" t="s">
        <v>172</v>
      </c>
      <c r="BE252" s="143">
        <f>IF(N252="základní",J252,0)</f>
        <v>0</v>
      </c>
      <c r="BF252" s="143">
        <f>IF(N252="snížená",J252,0)</f>
        <v>0</v>
      </c>
      <c r="BG252" s="143">
        <f>IF(N252="zákl. přenesená",J252,0)</f>
        <v>0</v>
      </c>
      <c r="BH252" s="143">
        <f>IF(N252="sníž. přenesená",J252,0)</f>
        <v>0</v>
      </c>
      <c r="BI252" s="143">
        <f>IF(N252="nulová",J252,0)</f>
        <v>0</v>
      </c>
      <c r="BJ252" s="18" t="s">
        <v>82</v>
      </c>
      <c r="BK252" s="143">
        <f>ROUND(I252*H252,2)</f>
        <v>0</v>
      </c>
      <c r="BL252" s="18" t="s">
        <v>179</v>
      </c>
      <c r="BM252" s="142" t="s">
        <v>1353</v>
      </c>
    </row>
    <row r="253" spans="2:65" s="1" customFormat="1" ht="16.5" customHeight="1">
      <c r="B253" s="33"/>
      <c r="C253" s="131" t="s">
        <v>540</v>
      </c>
      <c r="D253" s="131" t="s">
        <v>174</v>
      </c>
      <c r="E253" s="132" t="s">
        <v>3836</v>
      </c>
      <c r="F253" s="133" t="s">
        <v>3837</v>
      </c>
      <c r="G253" s="134" t="s">
        <v>796</v>
      </c>
      <c r="H253" s="135">
        <v>18</v>
      </c>
      <c r="I253" s="136"/>
      <c r="J253" s="137">
        <f>ROUND(I253*H253,2)</f>
        <v>0</v>
      </c>
      <c r="K253" s="133" t="s">
        <v>19</v>
      </c>
      <c r="L253" s="33"/>
      <c r="M253" s="138" t="s">
        <v>19</v>
      </c>
      <c r="N253" s="139" t="s">
        <v>46</v>
      </c>
      <c r="P253" s="140">
        <f>O253*H253</f>
        <v>0</v>
      </c>
      <c r="Q253" s="140">
        <v>0</v>
      </c>
      <c r="R253" s="140">
        <f>Q253*H253</f>
        <v>0</v>
      </c>
      <c r="S253" s="140">
        <v>0</v>
      </c>
      <c r="T253" s="140">
        <f>S253*H253</f>
        <v>0</v>
      </c>
      <c r="U253" s="141" t="s">
        <v>19</v>
      </c>
      <c r="AR253" s="142" t="s">
        <v>179</v>
      </c>
      <c r="AT253" s="142" t="s">
        <v>174</v>
      </c>
      <c r="AU253" s="142" t="s">
        <v>84</v>
      </c>
      <c r="AY253" s="18" t="s">
        <v>172</v>
      </c>
      <c r="BE253" s="143">
        <f>IF(N253="základní",J253,0)</f>
        <v>0</v>
      </c>
      <c r="BF253" s="143">
        <f>IF(N253="snížená",J253,0)</f>
        <v>0</v>
      </c>
      <c r="BG253" s="143">
        <f>IF(N253="zákl. přenesená",J253,0)</f>
        <v>0</v>
      </c>
      <c r="BH253" s="143">
        <f>IF(N253="sníž. přenesená",J253,0)</f>
        <v>0</v>
      </c>
      <c r="BI253" s="143">
        <f>IF(N253="nulová",J253,0)</f>
        <v>0</v>
      </c>
      <c r="BJ253" s="18" t="s">
        <v>82</v>
      </c>
      <c r="BK253" s="143">
        <f>ROUND(I253*H253,2)</f>
        <v>0</v>
      </c>
      <c r="BL253" s="18" t="s">
        <v>179</v>
      </c>
      <c r="BM253" s="142" t="s">
        <v>1357</v>
      </c>
    </row>
    <row r="254" spans="2:65" s="1" customFormat="1" ht="16.5" customHeight="1">
      <c r="B254" s="33"/>
      <c r="C254" s="179" t="s">
        <v>1361</v>
      </c>
      <c r="D254" s="179" t="s">
        <v>836</v>
      </c>
      <c r="E254" s="180" t="s">
        <v>3838</v>
      </c>
      <c r="F254" s="181" t="s">
        <v>3839</v>
      </c>
      <c r="G254" s="182" t="s">
        <v>2962</v>
      </c>
      <c r="H254" s="183">
        <v>1</v>
      </c>
      <c r="I254" s="184"/>
      <c r="J254" s="185">
        <f>ROUND(I254*H254,2)</f>
        <v>0</v>
      </c>
      <c r="K254" s="181" t="s">
        <v>19</v>
      </c>
      <c r="L254" s="186"/>
      <c r="M254" s="187" t="s">
        <v>19</v>
      </c>
      <c r="N254" s="188" t="s">
        <v>46</v>
      </c>
      <c r="P254" s="140">
        <f>O254*H254</f>
        <v>0</v>
      </c>
      <c r="Q254" s="140">
        <v>0</v>
      </c>
      <c r="R254" s="140">
        <f>Q254*H254</f>
        <v>0</v>
      </c>
      <c r="S254" s="140">
        <v>0</v>
      </c>
      <c r="T254" s="140">
        <f>S254*H254</f>
        <v>0</v>
      </c>
      <c r="U254" s="141" t="s">
        <v>19</v>
      </c>
      <c r="AR254" s="142" t="s">
        <v>198</v>
      </c>
      <c r="AT254" s="142" t="s">
        <v>836</v>
      </c>
      <c r="AU254" s="142" t="s">
        <v>84</v>
      </c>
      <c r="AY254" s="18" t="s">
        <v>172</v>
      </c>
      <c r="BE254" s="143">
        <f>IF(N254="základní",J254,0)</f>
        <v>0</v>
      </c>
      <c r="BF254" s="143">
        <f>IF(N254="snížená",J254,0)</f>
        <v>0</v>
      </c>
      <c r="BG254" s="143">
        <f>IF(N254="zákl. přenesená",J254,0)</f>
        <v>0</v>
      </c>
      <c r="BH254" s="143">
        <f>IF(N254="sníž. přenesená",J254,0)</f>
        <v>0</v>
      </c>
      <c r="BI254" s="143">
        <f>IF(N254="nulová",J254,0)</f>
        <v>0</v>
      </c>
      <c r="BJ254" s="18" t="s">
        <v>82</v>
      </c>
      <c r="BK254" s="143">
        <f>ROUND(I254*H254,2)</f>
        <v>0</v>
      </c>
      <c r="BL254" s="18" t="s">
        <v>179</v>
      </c>
      <c r="BM254" s="142" t="s">
        <v>1364</v>
      </c>
    </row>
    <row r="255" spans="2:65" s="1" customFormat="1" ht="16.5" customHeight="1">
      <c r="B255" s="33"/>
      <c r="C255" s="131" t="s">
        <v>545</v>
      </c>
      <c r="D255" s="131" t="s">
        <v>174</v>
      </c>
      <c r="E255" s="132" t="s">
        <v>3840</v>
      </c>
      <c r="F255" s="133" t="s">
        <v>3841</v>
      </c>
      <c r="G255" s="134" t="s">
        <v>796</v>
      </c>
      <c r="H255" s="135">
        <v>6</v>
      </c>
      <c r="I255" s="136"/>
      <c r="J255" s="137">
        <f>ROUND(I255*H255,2)</f>
        <v>0</v>
      </c>
      <c r="K255" s="133" t="s">
        <v>19</v>
      </c>
      <c r="L255" s="33"/>
      <c r="M255" s="138" t="s">
        <v>19</v>
      </c>
      <c r="N255" s="139" t="s">
        <v>46</v>
      </c>
      <c r="P255" s="140">
        <f>O255*H255</f>
        <v>0</v>
      </c>
      <c r="Q255" s="140">
        <v>0</v>
      </c>
      <c r="R255" s="140">
        <f>Q255*H255</f>
        <v>0</v>
      </c>
      <c r="S255" s="140">
        <v>0</v>
      </c>
      <c r="T255" s="140">
        <f>S255*H255</f>
        <v>0</v>
      </c>
      <c r="U255" s="141" t="s">
        <v>19</v>
      </c>
      <c r="AR255" s="142" t="s">
        <v>179</v>
      </c>
      <c r="AT255" s="142" t="s">
        <v>174</v>
      </c>
      <c r="AU255" s="142" t="s">
        <v>84</v>
      </c>
      <c r="AY255" s="18" t="s">
        <v>172</v>
      </c>
      <c r="BE255" s="143">
        <f>IF(N255="základní",J255,0)</f>
        <v>0</v>
      </c>
      <c r="BF255" s="143">
        <f>IF(N255="snížená",J255,0)</f>
        <v>0</v>
      </c>
      <c r="BG255" s="143">
        <f>IF(N255="zákl. přenesená",J255,0)</f>
        <v>0</v>
      </c>
      <c r="BH255" s="143">
        <f>IF(N255="sníž. přenesená",J255,0)</f>
        <v>0</v>
      </c>
      <c r="BI255" s="143">
        <f>IF(N255="nulová",J255,0)</f>
        <v>0</v>
      </c>
      <c r="BJ255" s="18" t="s">
        <v>82</v>
      </c>
      <c r="BK255" s="143">
        <f>ROUND(I255*H255,2)</f>
        <v>0</v>
      </c>
      <c r="BL255" s="18" t="s">
        <v>179</v>
      </c>
      <c r="BM255" s="142" t="s">
        <v>1368</v>
      </c>
    </row>
    <row r="256" spans="2:65" s="1" customFormat="1" ht="16.5" customHeight="1">
      <c r="B256" s="33"/>
      <c r="C256" s="131" t="s">
        <v>1374</v>
      </c>
      <c r="D256" s="131" t="s">
        <v>174</v>
      </c>
      <c r="E256" s="132" t="s">
        <v>3842</v>
      </c>
      <c r="F256" s="133" t="s">
        <v>3843</v>
      </c>
      <c r="G256" s="134" t="s">
        <v>796</v>
      </c>
      <c r="H256" s="135">
        <v>12</v>
      </c>
      <c r="I256" s="136"/>
      <c r="J256" s="137">
        <f>ROUND(I256*H256,2)</f>
        <v>0</v>
      </c>
      <c r="K256" s="133" t="s">
        <v>19</v>
      </c>
      <c r="L256" s="33"/>
      <c r="M256" s="138" t="s">
        <v>19</v>
      </c>
      <c r="N256" s="139" t="s">
        <v>46</v>
      </c>
      <c r="P256" s="140">
        <f>O256*H256</f>
        <v>0</v>
      </c>
      <c r="Q256" s="140">
        <v>0</v>
      </c>
      <c r="R256" s="140">
        <f>Q256*H256</f>
        <v>0</v>
      </c>
      <c r="S256" s="140">
        <v>0</v>
      </c>
      <c r="T256" s="140">
        <f>S256*H256</f>
        <v>0</v>
      </c>
      <c r="U256" s="141" t="s">
        <v>19</v>
      </c>
      <c r="AR256" s="142" t="s">
        <v>179</v>
      </c>
      <c r="AT256" s="142" t="s">
        <v>174</v>
      </c>
      <c r="AU256" s="142" t="s">
        <v>84</v>
      </c>
      <c r="AY256" s="18" t="s">
        <v>172</v>
      </c>
      <c r="BE256" s="143">
        <f>IF(N256="základní",J256,0)</f>
        <v>0</v>
      </c>
      <c r="BF256" s="143">
        <f>IF(N256="snížená",J256,0)</f>
        <v>0</v>
      </c>
      <c r="BG256" s="143">
        <f>IF(N256="zákl. přenesená",J256,0)</f>
        <v>0</v>
      </c>
      <c r="BH256" s="143">
        <f>IF(N256="sníž. přenesená",J256,0)</f>
        <v>0</v>
      </c>
      <c r="BI256" s="143">
        <f>IF(N256="nulová",J256,0)</f>
        <v>0</v>
      </c>
      <c r="BJ256" s="18" t="s">
        <v>82</v>
      </c>
      <c r="BK256" s="143">
        <f>ROUND(I256*H256,2)</f>
        <v>0</v>
      </c>
      <c r="BL256" s="18" t="s">
        <v>179</v>
      </c>
      <c r="BM256" s="142" t="s">
        <v>1377</v>
      </c>
    </row>
    <row r="257" spans="2:65" s="1" customFormat="1" ht="16.5" customHeight="1">
      <c r="B257" s="33"/>
      <c r="C257" s="179" t="s">
        <v>551</v>
      </c>
      <c r="D257" s="179" t="s">
        <v>836</v>
      </c>
      <c r="E257" s="180" t="s">
        <v>3844</v>
      </c>
      <c r="F257" s="181" t="s">
        <v>3845</v>
      </c>
      <c r="G257" s="182" t="s">
        <v>2962</v>
      </c>
      <c r="H257" s="183">
        <v>1</v>
      </c>
      <c r="I257" s="184"/>
      <c r="J257" s="185">
        <f>ROUND(I257*H257,2)</f>
        <v>0</v>
      </c>
      <c r="K257" s="181" t="s">
        <v>19</v>
      </c>
      <c r="L257" s="186"/>
      <c r="M257" s="187" t="s">
        <v>19</v>
      </c>
      <c r="N257" s="188" t="s">
        <v>46</v>
      </c>
      <c r="P257" s="140">
        <f>O257*H257</f>
        <v>0</v>
      </c>
      <c r="Q257" s="140">
        <v>0</v>
      </c>
      <c r="R257" s="140">
        <f>Q257*H257</f>
        <v>0</v>
      </c>
      <c r="S257" s="140">
        <v>0</v>
      </c>
      <c r="T257" s="140">
        <f>S257*H257</f>
        <v>0</v>
      </c>
      <c r="U257" s="141" t="s">
        <v>19</v>
      </c>
      <c r="AR257" s="142" t="s">
        <v>198</v>
      </c>
      <c r="AT257" s="142" t="s">
        <v>836</v>
      </c>
      <c r="AU257" s="142" t="s">
        <v>84</v>
      </c>
      <c r="AY257" s="18" t="s">
        <v>172</v>
      </c>
      <c r="BE257" s="143">
        <f>IF(N257="základní",J257,0)</f>
        <v>0</v>
      </c>
      <c r="BF257" s="143">
        <f>IF(N257="snížená",J257,0)</f>
        <v>0</v>
      </c>
      <c r="BG257" s="143">
        <f>IF(N257="zákl. přenesená",J257,0)</f>
        <v>0</v>
      </c>
      <c r="BH257" s="143">
        <f>IF(N257="sníž. přenesená",J257,0)</f>
        <v>0</v>
      </c>
      <c r="BI257" s="143">
        <f>IF(N257="nulová",J257,0)</f>
        <v>0</v>
      </c>
      <c r="BJ257" s="18" t="s">
        <v>82</v>
      </c>
      <c r="BK257" s="143">
        <f>ROUND(I257*H257,2)</f>
        <v>0</v>
      </c>
      <c r="BL257" s="18" t="s">
        <v>179</v>
      </c>
      <c r="BM257" s="142" t="s">
        <v>1383</v>
      </c>
    </row>
    <row r="258" spans="2:65" s="1" customFormat="1" ht="16.5" customHeight="1">
      <c r="B258" s="33"/>
      <c r="C258" s="131" t="s">
        <v>1386</v>
      </c>
      <c r="D258" s="131" t="s">
        <v>174</v>
      </c>
      <c r="E258" s="132" t="s">
        <v>3846</v>
      </c>
      <c r="F258" s="133" t="s">
        <v>3847</v>
      </c>
      <c r="G258" s="134" t="s">
        <v>2962</v>
      </c>
      <c r="H258" s="135">
        <v>8</v>
      </c>
      <c r="I258" s="136"/>
      <c r="J258" s="137">
        <f>ROUND(I258*H258,2)</f>
        <v>0</v>
      </c>
      <c r="K258" s="133" t="s">
        <v>19</v>
      </c>
      <c r="L258" s="33"/>
      <c r="M258" s="138" t="s">
        <v>19</v>
      </c>
      <c r="N258" s="139" t="s">
        <v>46</v>
      </c>
      <c r="P258" s="140">
        <f>O258*H258</f>
        <v>0</v>
      </c>
      <c r="Q258" s="140">
        <v>0</v>
      </c>
      <c r="R258" s="140">
        <f>Q258*H258</f>
        <v>0</v>
      </c>
      <c r="S258" s="140">
        <v>0</v>
      </c>
      <c r="T258" s="140">
        <f>S258*H258</f>
        <v>0</v>
      </c>
      <c r="U258" s="141" t="s">
        <v>19</v>
      </c>
      <c r="AR258" s="142" t="s">
        <v>179</v>
      </c>
      <c r="AT258" s="142" t="s">
        <v>174</v>
      </c>
      <c r="AU258" s="142" t="s">
        <v>84</v>
      </c>
      <c r="AY258" s="18" t="s">
        <v>172</v>
      </c>
      <c r="BE258" s="143">
        <f>IF(N258="základní",J258,0)</f>
        <v>0</v>
      </c>
      <c r="BF258" s="143">
        <f>IF(N258="snížená",J258,0)</f>
        <v>0</v>
      </c>
      <c r="BG258" s="143">
        <f>IF(N258="zákl. přenesená",J258,0)</f>
        <v>0</v>
      </c>
      <c r="BH258" s="143">
        <f>IF(N258="sníž. přenesená",J258,0)</f>
        <v>0</v>
      </c>
      <c r="BI258" s="143">
        <f>IF(N258="nulová",J258,0)</f>
        <v>0</v>
      </c>
      <c r="BJ258" s="18" t="s">
        <v>82</v>
      </c>
      <c r="BK258" s="143">
        <f>ROUND(I258*H258,2)</f>
        <v>0</v>
      </c>
      <c r="BL258" s="18" t="s">
        <v>179</v>
      </c>
      <c r="BM258" s="142" t="s">
        <v>1389</v>
      </c>
    </row>
    <row r="259" spans="2:65" s="1" customFormat="1" ht="16.5" customHeight="1">
      <c r="B259" s="33"/>
      <c r="C259" s="131" t="s">
        <v>556</v>
      </c>
      <c r="D259" s="131" t="s">
        <v>174</v>
      </c>
      <c r="E259" s="132" t="s">
        <v>3848</v>
      </c>
      <c r="F259" s="133" t="s">
        <v>3849</v>
      </c>
      <c r="G259" s="134" t="s">
        <v>2962</v>
      </c>
      <c r="H259" s="135">
        <v>33</v>
      </c>
      <c r="I259" s="136"/>
      <c r="J259" s="137">
        <f>ROUND(I259*H259,2)</f>
        <v>0</v>
      </c>
      <c r="K259" s="133" t="s">
        <v>19</v>
      </c>
      <c r="L259" s="33"/>
      <c r="M259" s="138" t="s">
        <v>19</v>
      </c>
      <c r="N259" s="139" t="s">
        <v>46</v>
      </c>
      <c r="P259" s="140">
        <f>O259*H259</f>
        <v>0</v>
      </c>
      <c r="Q259" s="140">
        <v>0</v>
      </c>
      <c r="R259" s="140">
        <f>Q259*H259</f>
        <v>0</v>
      </c>
      <c r="S259" s="140">
        <v>0</v>
      </c>
      <c r="T259" s="140">
        <f>S259*H259</f>
        <v>0</v>
      </c>
      <c r="U259" s="141" t="s">
        <v>19</v>
      </c>
      <c r="AR259" s="142" t="s">
        <v>179</v>
      </c>
      <c r="AT259" s="142" t="s">
        <v>174</v>
      </c>
      <c r="AU259" s="142" t="s">
        <v>84</v>
      </c>
      <c r="AY259" s="18" t="s">
        <v>172</v>
      </c>
      <c r="BE259" s="143">
        <f>IF(N259="základní",J259,0)</f>
        <v>0</v>
      </c>
      <c r="BF259" s="143">
        <f>IF(N259="snížená",J259,0)</f>
        <v>0</v>
      </c>
      <c r="BG259" s="143">
        <f>IF(N259="zákl. přenesená",J259,0)</f>
        <v>0</v>
      </c>
      <c r="BH259" s="143">
        <f>IF(N259="sníž. přenesená",J259,0)</f>
        <v>0</v>
      </c>
      <c r="BI259" s="143">
        <f>IF(N259="nulová",J259,0)</f>
        <v>0</v>
      </c>
      <c r="BJ259" s="18" t="s">
        <v>82</v>
      </c>
      <c r="BK259" s="143">
        <f>ROUND(I259*H259,2)</f>
        <v>0</v>
      </c>
      <c r="BL259" s="18" t="s">
        <v>179</v>
      </c>
      <c r="BM259" s="142" t="s">
        <v>1394</v>
      </c>
    </row>
    <row r="260" spans="2:65" s="1" customFormat="1" ht="16.5" customHeight="1">
      <c r="B260" s="33"/>
      <c r="C260" s="179" t="s">
        <v>1397</v>
      </c>
      <c r="D260" s="179" t="s">
        <v>836</v>
      </c>
      <c r="E260" s="180" t="s">
        <v>3850</v>
      </c>
      <c r="F260" s="181" t="s">
        <v>3851</v>
      </c>
      <c r="G260" s="182" t="s">
        <v>2962</v>
      </c>
      <c r="H260" s="183">
        <v>33</v>
      </c>
      <c r="I260" s="184"/>
      <c r="J260" s="185">
        <f>ROUND(I260*H260,2)</f>
        <v>0</v>
      </c>
      <c r="K260" s="181" t="s">
        <v>19</v>
      </c>
      <c r="L260" s="186"/>
      <c r="M260" s="187" t="s">
        <v>19</v>
      </c>
      <c r="N260" s="188" t="s">
        <v>46</v>
      </c>
      <c r="P260" s="140">
        <f>O260*H260</f>
        <v>0</v>
      </c>
      <c r="Q260" s="140">
        <v>0</v>
      </c>
      <c r="R260" s="140">
        <f>Q260*H260</f>
        <v>0</v>
      </c>
      <c r="S260" s="140">
        <v>0</v>
      </c>
      <c r="T260" s="140">
        <f>S260*H260</f>
        <v>0</v>
      </c>
      <c r="U260" s="141" t="s">
        <v>19</v>
      </c>
      <c r="AR260" s="142" t="s">
        <v>198</v>
      </c>
      <c r="AT260" s="142" t="s">
        <v>836</v>
      </c>
      <c r="AU260" s="142" t="s">
        <v>84</v>
      </c>
      <c r="AY260" s="18" t="s">
        <v>172</v>
      </c>
      <c r="BE260" s="143">
        <f>IF(N260="základní",J260,0)</f>
        <v>0</v>
      </c>
      <c r="BF260" s="143">
        <f>IF(N260="snížená",J260,0)</f>
        <v>0</v>
      </c>
      <c r="BG260" s="143">
        <f>IF(N260="zákl. přenesená",J260,0)</f>
        <v>0</v>
      </c>
      <c r="BH260" s="143">
        <f>IF(N260="sníž. přenesená",J260,0)</f>
        <v>0</v>
      </c>
      <c r="BI260" s="143">
        <f>IF(N260="nulová",J260,0)</f>
        <v>0</v>
      </c>
      <c r="BJ260" s="18" t="s">
        <v>82</v>
      </c>
      <c r="BK260" s="143">
        <f>ROUND(I260*H260,2)</f>
        <v>0</v>
      </c>
      <c r="BL260" s="18" t="s">
        <v>179</v>
      </c>
      <c r="BM260" s="142" t="s">
        <v>1400</v>
      </c>
    </row>
    <row r="261" spans="2:65" s="1" customFormat="1" ht="21.75" customHeight="1">
      <c r="B261" s="33"/>
      <c r="C261" s="131" t="s">
        <v>560</v>
      </c>
      <c r="D261" s="131" t="s">
        <v>174</v>
      </c>
      <c r="E261" s="132" t="s">
        <v>3852</v>
      </c>
      <c r="F261" s="133" t="s">
        <v>3853</v>
      </c>
      <c r="G261" s="134" t="s">
        <v>460</v>
      </c>
      <c r="H261" s="135">
        <v>2736</v>
      </c>
      <c r="I261" s="136"/>
      <c r="J261" s="137">
        <f>ROUND(I261*H261,2)</f>
        <v>0</v>
      </c>
      <c r="K261" s="133" t="s">
        <v>1775</v>
      </c>
      <c r="L261" s="33"/>
      <c r="M261" s="138" t="s">
        <v>19</v>
      </c>
      <c r="N261" s="139" t="s">
        <v>46</v>
      </c>
      <c r="P261" s="140">
        <f>O261*H261</f>
        <v>0</v>
      </c>
      <c r="Q261" s="140">
        <v>0</v>
      </c>
      <c r="R261" s="140">
        <f>Q261*H261</f>
        <v>0</v>
      </c>
      <c r="S261" s="140">
        <v>0</v>
      </c>
      <c r="T261" s="140">
        <f>S261*H261</f>
        <v>0</v>
      </c>
      <c r="U261" s="141" t="s">
        <v>19</v>
      </c>
      <c r="AR261" s="142" t="s">
        <v>179</v>
      </c>
      <c r="AT261" s="142" t="s">
        <v>174</v>
      </c>
      <c r="AU261" s="142" t="s">
        <v>84</v>
      </c>
      <c r="AY261" s="18" t="s">
        <v>172</v>
      </c>
      <c r="BE261" s="143">
        <f>IF(N261="základní",J261,0)</f>
        <v>0</v>
      </c>
      <c r="BF261" s="143">
        <f>IF(N261="snížená",J261,0)</f>
        <v>0</v>
      </c>
      <c r="BG261" s="143">
        <f>IF(N261="zákl. přenesená",J261,0)</f>
        <v>0</v>
      </c>
      <c r="BH261" s="143">
        <f>IF(N261="sníž. přenesená",J261,0)</f>
        <v>0</v>
      </c>
      <c r="BI261" s="143">
        <f>IF(N261="nulová",J261,0)</f>
        <v>0</v>
      </c>
      <c r="BJ261" s="18" t="s">
        <v>82</v>
      </c>
      <c r="BK261" s="143">
        <f>ROUND(I261*H261,2)</f>
        <v>0</v>
      </c>
      <c r="BL261" s="18" t="s">
        <v>179</v>
      </c>
      <c r="BM261" s="142" t="s">
        <v>1423</v>
      </c>
    </row>
    <row r="262" spans="2:65" s="1" customFormat="1">
      <c r="B262" s="33"/>
      <c r="D262" s="144" t="s">
        <v>180</v>
      </c>
      <c r="F262" s="145" t="s">
        <v>3854</v>
      </c>
      <c r="I262" s="146"/>
      <c r="L262" s="33"/>
      <c r="M262" s="147"/>
      <c r="U262" s="54"/>
      <c r="AT262" s="18" t="s">
        <v>180</v>
      </c>
      <c r="AU262" s="18" t="s">
        <v>84</v>
      </c>
    </row>
    <row r="263" spans="2:65" s="1" customFormat="1" ht="16.5" customHeight="1">
      <c r="B263" s="33"/>
      <c r="C263" s="131" t="s">
        <v>1430</v>
      </c>
      <c r="D263" s="131" t="s">
        <v>174</v>
      </c>
      <c r="E263" s="132" t="s">
        <v>3855</v>
      </c>
      <c r="F263" s="133" t="s">
        <v>3856</v>
      </c>
      <c r="G263" s="134" t="s">
        <v>337</v>
      </c>
      <c r="H263" s="135">
        <v>3654</v>
      </c>
      <c r="I263" s="136"/>
      <c r="J263" s="137">
        <f>ROUND(I263*H263,2)</f>
        <v>0</v>
      </c>
      <c r="K263" s="133" t="s">
        <v>19</v>
      </c>
      <c r="L263" s="33"/>
      <c r="M263" s="138" t="s">
        <v>19</v>
      </c>
      <c r="N263" s="139" t="s">
        <v>46</v>
      </c>
      <c r="P263" s="140">
        <f>O263*H263</f>
        <v>0</v>
      </c>
      <c r="Q263" s="140">
        <v>0</v>
      </c>
      <c r="R263" s="140">
        <f>Q263*H263</f>
        <v>0</v>
      </c>
      <c r="S263" s="140">
        <v>0</v>
      </c>
      <c r="T263" s="140">
        <f>S263*H263</f>
        <v>0</v>
      </c>
      <c r="U263" s="141" t="s">
        <v>19</v>
      </c>
      <c r="AR263" s="142" t="s">
        <v>179</v>
      </c>
      <c r="AT263" s="142" t="s">
        <v>174</v>
      </c>
      <c r="AU263" s="142" t="s">
        <v>84</v>
      </c>
      <c r="AY263" s="18" t="s">
        <v>172</v>
      </c>
      <c r="BE263" s="143">
        <f>IF(N263="základní",J263,0)</f>
        <v>0</v>
      </c>
      <c r="BF263" s="143">
        <f>IF(N263="snížená",J263,0)</f>
        <v>0</v>
      </c>
      <c r="BG263" s="143">
        <f>IF(N263="zákl. přenesená",J263,0)</f>
        <v>0</v>
      </c>
      <c r="BH263" s="143">
        <f>IF(N263="sníž. přenesená",J263,0)</f>
        <v>0</v>
      </c>
      <c r="BI263" s="143">
        <f>IF(N263="nulová",J263,0)</f>
        <v>0</v>
      </c>
      <c r="BJ263" s="18" t="s">
        <v>82</v>
      </c>
      <c r="BK263" s="143">
        <f>ROUND(I263*H263,2)</f>
        <v>0</v>
      </c>
      <c r="BL263" s="18" t="s">
        <v>179</v>
      </c>
      <c r="BM263" s="142" t="s">
        <v>1431</v>
      </c>
    </row>
    <row r="264" spans="2:65" s="1" customFormat="1" ht="16.5" customHeight="1">
      <c r="B264" s="33"/>
      <c r="C264" s="131" t="s">
        <v>565</v>
      </c>
      <c r="D264" s="131" t="s">
        <v>174</v>
      </c>
      <c r="E264" s="132" t="s">
        <v>3857</v>
      </c>
      <c r="F264" s="133" t="s">
        <v>3858</v>
      </c>
      <c r="G264" s="134" t="s">
        <v>337</v>
      </c>
      <c r="H264" s="135">
        <v>78</v>
      </c>
      <c r="I264" s="136"/>
      <c r="J264" s="137">
        <f>ROUND(I264*H264,2)</f>
        <v>0</v>
      </c>
      <c r="K264" s="133" t="s">
        <v>19</v>
      </c>
      <c r="L264" s="33"/>
      <c r="M264" s="138" t="s">
        <v>19</v>
      </c>
      <c r="N264" s="139" t="s">
        <v>46</v>
      </c>
      <c r="P264" s="140">
        <f>O264*H264</f>
        <v>0</v>
      </c>
      <c r="Q264" s="140">
        <v>0</v>
      </c>
      <c r="R264" s="140">
        <f>Q264*H264</f>
        <v>0</v>
      </c>
      <c r="S264" s="140">
        <v>0</v>
      </c>
      <c r="T264" s="140">
        <f>S264*H264</f>
        <v>0</v>
      </c>
      <c r="U264" s="141" t="s">
        <v>19</v>
      </c>
      <c r="AR264" s="142" t="s">
        <v>179</v>
      </c>
      <c r="AT264" s="142" t="s">
        <v>174</v>
      </c>
      <c r="AU264" s="142" t="s">
        <v>84</v>
      </c>
      <c r="AY264" s="18" t="s">
        <v>172</v>
      </c>
      <c r="BE264" s="143">
        <f>IF(N264="základní",J264,0)</f>
        <v>0</v>
      </c>
      <c r="BF264" s="143">
        <f>IF(N264="snížená",J264,0)</f>
        <v>0</v>
      </c>
      <c r="BG264" s="143">
        <f>IF(N264="zákl. přenesená",J264,0)</f>
        <v>0</v>
      </c>
      <c r="BH264" s="143">
        <f>IF(N264="sníž. přenesená",J264,0)</f>
        <v>0</v>
      </c>
      <c r="BI264" s="143">
        <f>IF(N264="nulová",J264,0)</f>
        <v>0</v>
      </c>
      <c r="BJ264" s="18" t="s">
        <v>82</v>
      </c>
      <c r="BK264" s="143">
        <f>ROUND(I264*H264,2)</f>
        <v>0</v>
      </c>
      <c r="BL264" s="18" t="s">
        <v>179</v>
      </c>
      <c r="BM264" s="142" t="s">
        <v>1453</v>
      </c>
    </row>
    <row r="265" spans="2:65" s="1" customFormat="1" ht="16.5" customHeight="1">
      <c r="B265" s="33"/>
      <c r="C265" s="131" t="s">
        <v>1461</v>
      </c>
      <c r="D265" s="131" t="s">
        <v>174</v>
      </c>
      <c r="E265" s="132" t="s">
        <v>3859</v>
      </c>
      <c r="F265" s="133" t="s">
        <v>3860</v>
      </c>
      <c r="G265" s="134" t="s">
        <v>177</v>
      </c>
      <c r="H265" s="135">
        <v>112</v>
      </c>
      <c r="I265" s="136"/>
      <c r="J265" s="137">
        <f>ROUND(I265*H265,2)</f>
        <v>0</v>
      </c>
      <c r="K265" s="133" t="s">
        <v>19</v>
      </c>
      <c r="L265" s="33"/>
      <c r="M265" s="138" t="s">
        <v>19</v>
      </c>
      <c r="N265" s="139" t="s">
        <v>46</v>
      </c>
      <c r="P265" s="140">
        <f>O265*H265</f>
        <v>0</v>
      </c>
      <c r="Q265" s="140">
        <v>0</v>
      </c>
      <c r="R265" s="140">
        <f>Q265*H265</f>
        <v>0</v>
      </c>
      <c r="S265" s="140">
        <v>0</v>
      </c>
      <c r="T265" s="140">
        <f>S265*H265</f>
        <v>0</v>
      </c>
      <c r="U265" s="141" t="s">
        <v>19</v>
      </c>
      <c r="AR265" s="142" t="s">
        <v>179</v>
      </c>
      <c r="AT265" s="142" t="s">
        <v>174</v>
      </c>
      <c r="AU265" s="142" t="s">
        <v>84</v>
      </c>
      <c r="AY265" s="18" t="s">
        <v>172</v>
      </c>
      <c r="BE265" s="143">
        <f>IF(N265="základní",J265,0)</f>
        <v>0</v>
      </c>
      <c r="BF265" s="143">
        <f>IF(N265="snížená",J265,0)</f>
        <v>0</v>
      </c>
      <c r="BG265" s="143">
        <f>IF(N265="zákl. přenesená",J265,0)</f>
        <v>0</v>
      </c>
      <c r="BH265" s="143">
        <f>IF(N265="sníž. přenesená",J265,0)</f>
        <v>0</v>
      </c>
      <c r="BI265" s="143">
        <f>IF(N265="nulová",J265,0)</f>
        <v>0</v>
      </c>
      <c r="BJ265" s="18" t="s">
        <v>82</v>
      </c>
      <c r="BK265" s="143">
        <f>ROUND(I265*H265,2)</f>
        <v>0</v>
      </c>
      <c r="BL265" s="18" t="s">
        <v>179</v>
      </c>
      <c r="BM265" s="142" t="s">
        <v>1464</v>
      </c>
    </row>
    <row r="266" spans="2:65" s="1" customFormat="1" ht="16.5" customHeight="1">
      <c r="B266" s="33"/>
      <c r="C266" s="131" t="s">
        <v>569</v>
      </c>
      <c r="D266" s="131" t="s">
        <v>174</v>
      </c>
      <c r="E266" s="132" t="s">
        <v>3861</v>
      </c>
      <c r="F266" s="133" t="s">
        <v>3862</v>
      </c>
      <c r="G266" s="134" t="s">
        <v>1635</v>
      </c>
      <c r="H266" s="135">
        <v>6</v>
      </c>
      <c r="I266" s="136"/>
      <c r="J266" s="137">
        <f>ROUND(I266*H266,2)</f>
        <v>0</v>
      </c>
      <c r="K266" s="133" t="s">
        <v>19</v>
      </c>
      <c r="L266" s="33"/>
      <c r="M266" s="138" t="s">
        <v>19</v>
      </c>
      <c r="N266" s="139" t="s">
        <v>46</v>
      </c>
      <c r="P266" s="140">
        <f>O266*H266</f>
        <v>0</v>
      </c>
      <c r="Q266" s="140">
        <v>0</v>
      </c>
      <c r="R266" s="140">
        <f>Q266*H266</f>
        <v>0</v>
      </c>
      <c r="S266" s="140">
        <v>0</v>
      </c>
      <c r="T266" s="140">
        <f>S266*H266</f>
        <v>0</v>
      </c>
      <c r="U266" s="141" t="s">
        <v>19</v>
      </c>
      <c r="AR266" s="142" t="s">
        <v>179</v>
      </c>
      <c r="AT266" s="142" t="s">
        <v>174</v>
      </c>
      <c r="AU266" s="142" t="s">
        <v>84</v>
      </c>
      <c r="AY266" s="18" t="s">
        <v>172</v>
      </c>
      <c r="BE266" s="143">
        <f>IF(N266="základní",J266,0)</f>
        <v>0</v>
      </c>
      <c r="BF266" s="143">
        <f>IF(N266="snížená",J266,0)</f>
        <v>0</v>
      </c>
      <c r="BG266" s="143">
        <f>IF(N266="zákl. přenesená",J266,0)</f>
        <v>0</v>
      </c>
      <c r="BH266" s="143">
        <f>IF(N266="sníž. přenesená",J266,0)</f>
        <v>0</v>
      </c>
      <c r="BI266" s="143">
        <f>IF(N266="nulová",J266,0)</f>
        <v>0</v>
      </c>
      <c r="BJ266" s="18" t="s">
        <v>82</v>
      </c>
      <c r="BK266" s="143">
        <f>ROUND(I266*H266,2)</f>
        <v>0</v>
      </c>
      <c r="BL266" s="18" t="s">
        <v>179</v>
      </c>
      <c r="BM266" s="142" t="s">
        <v>1470</v>
      </c>
    </row>
    <row r="267" spans="2:65" s="1" customFormat="1" ht="16.5" customHeight="1">
      <c r="B267" s="33"/>
      <c r="C267" s="131" t="s">
        <v>1473</v>
      </c>
      <c r="D267" s="131" t="s">
        <v>174</v>
      </c>
      <c r="E267" s="132" t="s">
        <v>3863</v>
      </c>
      <c r="F267" s="133" t="s">
        <v>3864</v>
      </c>
      <c r="G267" s="134" t="s">
        <v>1585</v>
      </c>
      <c r="H267" s="135">
        <v>1</v>
      </c>
      <c r="I267" s="136"/>
      <c r="J267" s="137">
        <f>ROUND(I267*H267,2)</f>
        <v>0</v>
      </c>
      <c r="K267" s="133" t="s">
        <v>19</v>
      </c>
      <c r="L267" s="33"/>
      <c r="M267" s="138" t="s">
        <v>19</v>
      </c>
      <c r="N267" s="139" t="s">
        <v>46</v>
      </c>
      <c r="P267" s="140">
        <f>O267*H267</f>
        <v>0</v>
      </c>
      <c r="Q267" s="140">
        <v>0</v>
      </c>
      <c r="R267" s="140">
        <f>Q267*H267</f>
        <v>0</v>
      </c>
      <c r="S267" s="140">
        <v>0</v>
      </c>
      <c r="T267" s="140">
        <f>S267*H267</f>
        <v>0</v>
      </c>
      <c r="U267" s="141" t="s">
        <v>19</v>
      </c>
      <c r="AR267" s="142" t="s">
        <v>179</v>
      </c>
      <c r="AT267" s="142" t="s">
        <v>174</v>
      </c>
      <c r="AU267" s="142" t="s">
        <v>84</v>
      </c>
      <c r="AY267" s="18" t="s">
        <v>172</v>
      </c>
      <c r="BE267" s="143">
        <f>IF(N267="základní",J267,0)</f>
        <v>0</v>
      </c>
      <c r="BF267" s="143">
        <f>IF(N267="snížená",J267,0)</f>
        <v>0</v>
      </c>
      <c r="BG267" s="143">
        <f>IF(N267="zákl. přenesená",J267,0)</f>
        <v>0</v>
      </c>
      <c r="BH267" s="143">
        <f>IF(N267="sníž. přenesená",J267,0)</f>
        <v>0</v>
      </c>
      <c r="BI267" s="143">
        <f>IF(N267="nulová",J267,0)</f>
        <v>0</v>
      </c>
      <c r="BJ267" s="18" t="s">
        <v>82</v>
      </c>
      <c r="BK267" s="143">
        <f>ROUND(I267*H267,2)</f>
        <v>0</v>
      </c>
      <c r="BL267" s="18" t="s">
        <v>179</v>
      </c>
      <c r="BM267" s="142" t="s">
        <v>1476</v>
      </c>
    </row>
    <row r="268" spans="2:65" s="1" customFormat="1" ht="16.5" customHeight="1">
      <c r="B268" s="33"/>
      <c r="C268" s="131" t="s">
        <v>574</v>
      </c>
      <c r="D268" s="131" t="s">
        <v>174</v>
      </c>
      <c r="E268" s="132" t="s">
        <v>3865</v>
      </c>
      <c r="F268" s="133" t="s">
        <v>3866</v>
      </c>
      <c r="G268" s="134" t="s">
        <v>225</v>
      </c>
      <c r="H268" s="135">
        <v>1.8</v>
      </c>
      <c r="I268" s="136"/>
      <c r="J268" s="137">
        <f>ROUND(I268*H268,2)</f>
        <v>0</v>
      </c>
      <c r="K268" s="133" t="s">
        <v>19</v>
      </c>
      <c r="L268" s="33"/>
      <c r="M268" s="138" t="s">
        <v>19</v>
      </c>
      <c r="N268" s="139" t="s">
        <v>46</v>
      </c>
      <c r="P268" s="140">
        <f>O268*H268</f>
        <v>0</v>
      </c>
      <c r="Q268" s="140">
        <v>0</v>
      </c>
      <c r="R268" s="140">
        <f>Q268*H268</f>
        <v>0</v>
      </c>
      <c r="S268" s="140">
        <v>0</v>
      </c>
      <c r="T268" s="140">
        <f>S268*H268</f>
        <v>0</v>
      </c>
      <c r="U268" s="141" t="s">
        <v>19</v>
      </c>
      <c r="AR268" s="142" t="s">
        <v>179</v>
      </c>
      <c r="AT268" s="142" t="s">
        <v>174</v>
      </c>
      <c r="AU268" s="142" t="s">
        <v>84</v>
      </c>
      <c r="AY268" s="18" t="s">
        <v>172</v>
      </c>
      <c r="BE268" s="143">
        <f>IF(N268="základní",J268,0)</f>
        <v>0</v>
      </c>
      <c r="BF268" s="143">
        <f>IF(N268="snížená",J268,0)</f>
        <v>0</v>
      </c>
      <c r="BG268" s="143">
        <f>IF(N268="zákl. přenesená",J268,0)</f>
        <v>0</v>
      </c>
      <c r="BH268" s="143">
        <f>IF(N268="sníž. přenesená",J268,0)</f>
        <v>0</v>
      </c>
      <c r="BI268" s="143">
        <f>IF(N268="nulová",J268,0)</f>
        <v>0</v>
      </c>
      <c r="BJ268" s="18" t="s">
        <v>82</v>
      </c>
      <c r="BK268" s="143">
        <f>ROUND(I268*H268,2)</f>
        <v>0</v>
      </c>
      <c r="BL268" s="18" t="s">
        <v>179</v>
      </c>
      <c r="BM268" s="142" t="s">
        <v>1481</v>
      </c>
    </row>
    <row r="269" spans="2:65" s="1" customFormat="1" ht="16.5" customHeight="1">
      <c r="B269" s="33"/>
      <c r="C269" s="131" t="s">
        <v>1489</v>
      </c>
      <c r="D269" s="131" t="s">
        <v>174</v>
      </c>
      <c r="E269" s="132" t="s">
        <v>3867</v>
      </c>
      <c r="F269" s="133" t="s">
        <v>3868</v>
      </c>
      <c r="G269" s="134" t="s">
        <v>225</v>
      </c>
      <c r="H269" s="135">
        <v>2.2000000000000002</v>
      </c>
      <c r="I269" s="136"/>
      <c r="J269" s="137">
        <f>ROUND(I269*H269,2)</f>
        <v>0</v>
      </c>
      <c r="K269" s="133" t="s">
        <v>19</v>
      </c>
      <c r="L269" s="33"/>
      <c r="M269" s="138" t="s">
        <v>19</v>
      </c>
      <c r="N269" s="139" t="s">
        <v>46</v>
      </c>
      <c r="P269" s="140">
        <f>O269*H269</f>
        <v>0</v>
      </c>
      <c r="Q269" s="140">
        <v>0</v>
      </c>
      <c r="R269" s="140">
        <f>Q269*H269</f>
        <v>0</v>
      </c>
      <c r="S269" s="140">
        <v>0</v>
      </c>
      <c r="T269" s="140">
        <f>S269*H269</f>
        <v>0</v>
      </c>
      <c r="U269" s="141" t="s">
        <v>19</v>
      </c>
      <c r="AR269" s="142" t="s">
        <v>179</v>
      </c>
      <c r="AT269" s="142" t="s">
        <v>174</v>
      </c>
      <c r="AU269" s="142" t="s">
        <v>84</v>
      </c>
      <c r="AY269" s="18" t="s">
        <v>172</v>
      </c>
      <c r="BE269" s="143">
        <f>IF(N269="základní",J269,0)</f>
        <v>0</v>
      </c>
      <c r="BF269" s="143">
        <f>IF(N269="snížená",J269,0)</f>
        <v>0</v>
      </c>
      <c r="BG269" s="143">
        <f>IF(N269="zákl. přenesená",J269,0)</f>
        <v>0</v>
      </c>
      <c r="BH269" s="143">
        <f>IF(N269="sníž. přenesená",J269,0)</f>
        <v>0</v>
      </c>
      <c r="BI269" s="143">
        <f>IF(N269="nulová",J269,0)</f>
        <v>0</v>
      </c>
      <c r="BJ269" s="18" t="s">
        <v>82</v>
      </c>
      <c r="BK269" s="143">
        <f>ROUND(I269*H269,2)</f>
        <v>0</v>
      </c>
      <c r="BL269" s="18" t="s">
        <v>179</v>
      </c>
      <c r="BM269" s="142" t="s">
        <v>1492</v>
      </c>
    </row>
    <row r="270" spans="2:65" s="1" customFormat="1" ht="16.5" customHeight="1">
      <c r="B270" s="33"/>
      <c r="C270" s="131" t="s">
        <v>578</v>
      </c>
      <c r="D270" s="131" t="s">
        <v>174</v>
      </c>
      <c r="E270" s="132" t="s">
        <v>3869</v>
      </c>
      <c r="F270" s="133" t="s">
        <v>3870</v>
      </c>
      <c r="G270" s="134" t="s">
        <v>796</v>
      </c>
      <c r="H270" s="135">
        <v>52</v>
      </c>
      <c r="I270" s="136"/>
      <c r="J270" s="137">
        <f>ROUND(I270*H270,2)</f>
        <v>0</v>
      </c>
      <c r="K270" s="133" t="s">
        <v>19</v>
      </c>
      <c r="L270" s="33"/>
      <c r="M270" s="138" t="s">
        <v>19</v>
      </c>
      <c r="N270" s="139" t="s">
        <v>46</v>
      </c>
      <c r="P270" s="140">
        <f>O270*H270</f>
        <v>0</v>
      </c>
      <c r="Q270" s="140">
        <v>0</v>
      </c>
      <c r="R270" s="140">
        <f>Q270*H270</f>
        <v>0</v>
      </c>
      <c r="S270" s="140">
        <v>0</v>
      </c>
      <c r="T270" s="140">
        <f>S270*H270</f>
        <v>0</v>
      </c>
      <c r="U270" s="141" t="s">
        <v>19</v>
      </c>
      <c r="AR270" s="142" t="s">
        <v>179</v>
      </c>
      <c r="AT270" s="142" t="s">
        <v>174</v>
      </c>
      <c r="AU270" s="142" t="s">
        <v>84</v>
      </c>
      <c r="AY270" s="18" t="s">
        <v>172</v>
      </c>
      <c r="BE270" s="143">
        <f>IF(N270="základní",J270,0)</f>
        <v>0</v>
      </c>
      <c r="BF270" s="143">
        <f>IF(N270="snížená",J270,0)</f>
        <v>0</v>
      </c>
      <c r="BG270" s="143">
        <f>IF(N270="zákl. přenesená",J270,0)</f>
        <v>0</v>
      </c>
      <c r="BH270" s="143">
        <f>IF(N270="sníž. přenesená",J270,0)</f>
        <v>0</v>
      </c>
      <c r="BI270" s="143">
        <f>IF(N270="nulová",J270,0)</f>
        <v>0</v>
      </c>
      <c r="BJ270" s="18" t="s">
        <v>82</v>
      </c>
      <c r="BK270" s="143">
        <f>ROUND(I270*H270,2)</f>
        <v>0</v>
      </c>
      <c r="BL270" s="18" t="s">
        <v>179</v>
      </c>
      <c r="BM270" s="142" t="s">
        <v>1500</v>
      </c>
    </row>
    <row r="271" spans="2:65" s="11" customFormat="1" ht="22.9" customHeight="1">
      <c r="B271" s="119"/>
      <c r="D271" s="120" t="s">
        <v>74</v>
      </c>
      <c r="E271" s="129" t="s">
        <v>84</v>
      </c>
      <c r="F271" s="129" t="s">
        <v>91</v>
      </c>
      <c r="I271" s="122"/>
      <c r="J271" s="130">
        <f>BK271</f>
        <v>0</v>
      </c>
      <c r="L271" s="119"/>
      <c r="M271" s="124"/>
      <c r="P271" s="125">
        <f>SUM(P272:P281)</f>
        <v>0</v>
      </c>
      <c r="R271" s="125">
        <f>SUM(R272:R281)</f>
        <v>0</v>
      </c>
      <c r="T271" s="125">
        <f>SUM(T272:T281)</f>
        <v>0</v>
      </c>
      <c r="U271" s="126"/>
      <c r="AR271" s="120" t="s">
        <v>82</v>
      </c>
      <c r="AT271" s="127" t="s">
        <v>74</v>
      </c>
      <c r="AU271" s="127" t="s">
        <v>82</v>
      </c>
      <c r="AY271" s="120" t="s">
        <v>172</v>
      </c>
      <c r="BK271" s="128">
        <f>SUM(BK272:BK281)</f>
        <v>0</v>
      </c>
    </row>
    <row r="272" spans="2:65" s="1" customFormat="1" ht="24.2" customHeight="1">
      <c r="B272" s="33"/>
      <c r="C272" s="131" t="s">
        <v>1503</v>
      </c>
      <c r="D272" s="131" t="s">
        <v>174</v>
      </c>
      <c r="E272" s="132" t="s">
        <v>3871</v>
      </c>
      <c r="F272" s="133" t="s">
        <v>3872</v>
      </c>
      <c r="G272" s="134" t="s">
        <v>2962</v>
      </c>
      <c r="H272" s="135">
        <v>4</v>
      </c>
      <c r="I272" s="136"/>
      <c r="J272" s="137">
        <f>ROUND(I272*H272,2)</f>
        <v>0</v>
      </c>
      <c r="K272" s="133" t="s">
        <v>19</v>
      </c>
      <c r="L272" s="33"/>
      <c r="M272" s="138" t="s">
        <v>19</v>
      </c>
      <c r="N272" s="139" t="s">
        <v>46</v>
      </c>
      <c r="P272" s="140">
        <f>O272*H272</f>
        <v>0</v>
      </c>
      <c r="Q272" s="140">
        <v>0</v>
      </c>
      <c r="R272" s="140">
        <f>Q272*H272</f>
        <v>0</v>
      </c>
      <c r="S272" s="140">
        <v>0</v>
      </c>
      <c r="T272" s="140">
        <f>S272*H272</f>
        <v>0</v>
      </c>
      <c r="U272" s="141" t="s">
        <v>19</v>
      </c>
      <c r="AR272" s="142" t="s">
        <v>179</v>
      </c>
      <c r="AT272" s="142" t="s">
        <v>174</v>
      </c>
      <c r="AU272" s="142" t="s">
        <v>84</v>
      </c>
      <c r="AY272" s="18" t="s">
        <v>172</v>
      </c>
      <c r="BE272" s="143">
        <f>IF(N272="základní",J272,0)</f>
        <v>0</v>
      </c>
      <c r="BF272" s="143">
        <f>IF(N272="snížená",J272,0)</f>
        <v>0</v>
      </c>
      <c r="BG272" s="143">
        <f>IF(N272="zákl. přenesená",J272,0)</f>
        <v>0</v>
      </c>
      <c r="BH272" s="143">
        <f>IF(N272="sníž. přenesená",J272,0)</f>
        <v>0</v>
      </c>
      <c r="BI272" s="143">
        <f>IF(N272="nulová",J272,0)</f>
        <v>0</v>
      </c>
      <c r="BJ272" s="18" t="s">
        <v>82</v>
      </c>
      <c r="BK272" s="143">
        <f>ROUND(I272*H272,2)</f>
        <v>0</v>
      </c>
      <c r="BL272" s="18" t="s">
        <v>179</v>
      </c>
      <c r="BM272" s="142" t="s">
        <v>1506</v>
      </c>
    </row>
    <row r="273" spans="2:65" s="1" customFormat="1" ht="24.2" customHeight="1">
      <c r="B273" s="33"/>
      <c r="C273" s="131" t="s">
        <v>583</v>
      </c>
      <c r="D273" s="131" t="s">
        <v>174</v>
      </c>
      <c r="E273" s="132" t="s">
        <v>3873</v>
      </c>
      <c r="F273" s="133" t="s">
        <v>3874</v>
      </c>
      <c r="G273" s="134" t="s">
        <v>796</v>
      </c>
      <c r="H273" s="135">
        <v>165</v>
      </c>
      <c r="I273" s="136"/>
      <c r="J273" s="137">
        <f>ROUND(I273*H273,2)</f>
        <v>0</v>
      </c>
      <c r="K273" s="133" t="s">
        <v>19</v>
      </c>
      <c r="L273" s="33"/>
      <c r="M273" s="138" t="s">
        <v>19</v>
      </c>
      <c r="N273" s="139" t="s">
        <v>46</v>
      </c>
      <c r="P273" s="140">
        <f>O273*H273</f>
        <v>0</v>
      </c>
      <c r="Q273" s="140">
        <v>0</v>
      </c>
      <c r="R273" s="140">
        <f>Q273*H273</f>
        <v>0</v>
      </c>
      <c r="S273" s="140">
        <v>0</v>
      </c>
      <c r="T273" s="140">
        <f>S273*H273</f>
        <v>0</v>
      </c>
      <c r="U273" s="141" t="s">
        <v>19</v>
      </c>
      <c r="AR273" s="142" t="s">
        <v>179</v>
      </c>
      <c r="AT273" s="142" t="s">
        <v>174</v>
      </c>
      <c r="AU273" s="142" t="s">
        <v>84</v>
      </c>
      <c r="AY273" s="18" t="s">
        <v>172</v>
      </c>
      <c r="BE273" s="143">
        <f>IF(N273="základní",J273,0)</f>
        <v>0</v>
      </c>
      <c r="BF273" s="143">
        <f>IF(N273="snížená",J273,0)</f>
        <v>0</v>
      </c>
      <c r="BG273" s="143">
        <f>IF(N273="zákl. přenesená",J273,0)</f>
        <v>0</v>
      </c>
      <c r="BH273" s="143">
        <f>IF(N273="sníž. přenesená",J273,0)</f>
        <v>0</v>
      </c>
      <c r="BI273" s="143">
        <f>IF(N273="nulová",J273,0)</f>
        <v>0</v>
      </c>
      <c r="BJ273" s="18" t="s">
        <v>82</v>
      </c>
      <c r="BK273" s="143">
        <f>ROUND(I273*H273,2)</f>
        <v>0</v>
      </c>
      <c r="BL273" s="18" t="s">
        <v>179</v>
      </c>
      <c r="BM273" s="142" t="s">
        <v>1513</v>
      </c>
    </row>
    <row r="274" spans="2:65" s="1" customFormat="1" ht="24.2" customHeight="1">
      <c r="B274" s="33"/>
      <c r="C274" s="131" t="s">
        <v>1517</v>
      </c>
      <c r="D274" s="131" t="s">
        <v>174</v>
      </c>
      <c r="E274" s="132" t="s">
        <v>3875</v>
      </c>
      <c r="F274" s="133" t="s">
        <v>3876</v>
      </c>
      <c r="G274" s="134" t="s">
        <v>2962</v>
      </c>
      <c r="H274" s="135">
        <v>356</v>
      </c>
      <c r="I274" s="136"/>
      <c r="J274" s="137">
        <f>ROUND(I274*H274,2)</f>
        <v>0</v>
      </c>
      <c r="K274" s="133" t="s">
        <v>19</v>
      </c>
      <c r="L274" s="33"/>
      <c r="M274" s="138" t="s">
        <v>19</v>
      </c>
      <c r="N274" s="139" t="s">
        <v>46</v>
      </c>
      <c r="P274" s="140">
        <f>O274*H274</f>
        <v>0</v>
      </c>
      <c r="Q274" s="140">
        <v>0</v>
      </c>
      <c r="R274" s="140">
        <f>Q274*H274</f>
        <v>0</v>
      </c>
      <c r="S274" s="140">
        <v>0</v>
      </c>
      <c r="T274" s="140">
        <f>S274*H274</f>
        <v>0</v>
      </c>
      <c r="U274" s="141" t="s">
        <v>19</v>
      </c>
      <c r="AR274" s="142" t="s">
        <v>179</v>
      </c>
      <c r="AT274" s="142" t="s">
        <v>174</v>
      </c>
      <c r="AU274" s="142" t="s">
        <v>84</v>
      </c>
      <c r="AY274" s="18" t="s">
        <v>172</v>
      </c>
      <c r="BE274" s="143">
        <f>IF(N274="základní",J274,0)</f>
        <v>0</v>
      </c>
      <c r="BF274" s="143">
        <f>IF(N274="snížená",J274,0)</f>
        <v>0</v>
      </c>
      <c r="BG274" s="143">
        <f>IF(N274="zákl. přenesená",J274,0)</f>
        <v>0</v>
      </c>
      <c r="BH274" s="143">
        <f>IF(N274="sníž. přenesená",J274,0)</f>
        <v>0</v>
      </c>
      <c r="BI274" s="143">
        <f>IF(N274="nulová",J274,0)</f>
        <v>0</v>
      </c>
      <c r="BJ274" s="18" t="s">
        <v>82</v>
      </c>
      <c r="BK274" s="143">
        <f>ROUND(I274*H274,2)</f>
        <v>0</v>
      </c>
      <c r="BL274" s="18" t="s">
        <v>179</v>
      </c>
      <c r="BM274" s="142" t="s">
        <v>1520</v>
      </c>
    </row>
    <row r="275" spans="2:65" s="1" customFormat="1" ht="24.2" customHeight="1">
      <c r="B275" s="33"/>
      <c r="C275" s="131" t="s">
        <v>587</v>
      </c>
      <c r="D275" s="131" t="s">
        <v>174</v>
      </c>
      <c r="E275" s="132" t="s">
        <v>3877</v>
      </c>
      <c r="F275" s="133" t="s">
        <v>3878</v>
      </c>
      <c r="G275" s="134" t="s">
        <v>796</v>
      </c>
      <c r="H275" s="135">
        <v>130</v>
      </c>
      <c r="I275" s="136"/>
      <c r="J275" s="137">
        <f>ROUND(I275*H275,2)</f>
        <v>0</v>
      </c>
      <c r="K275" s="133" t="s">
        <v>19</v>
      </c>
      <c r="L275" s="33"/>
      <c r="M275" s="138" t="s">
        <v>19</v>
      </c>
      <c r="N275" s="139" t="s">
        <v>46</v>
      </c>
      <c r="P275" s="140">
        <f>O275*H275</f>
        <v>0</v>
      </c>
      <c r="Q275" s="140">
        <v>0</v>
      </c>
      <c r="R275" s="140">
        <f>Q275*H275</f>
        <v>0</v>
      </c>
      <c r="S275" s="140">
        <v>0</v>
      </c>
      <c r="T275" s="140">
        <f>S275*H275</f>
        <v>0</v>
      </c>
      <c r="U275" s="141" t="s">
        <v>19</v>
      </c>
      <c r="AR275" s="142" t="s">
        <v>179</v>
      </c>
      <c r="AT275" s="142" t="s">
        <v>174</v>
      </c>
      <c r="AU275" s="142" t="s">
        <v>84</v>
      </c>
      <c r="AY275" s="18" t="s">
        <v>172</v>
      </c>
      <c r="BE275" s="143">
        <f>IF(N275="základní",J275,0)</f>
        <v>0</v>
      </c>
      <c r="BF275" s="143">
        <f>IF(N275="snížená",J275,0)</f>
        <v>0</v>
      </c>
      <c r="BG275" s="143">
        <f>IF(N275="zákl. přenesená",J275,0)</f>
        <v>0</v>
      </c>
      <c r="BH275" s="143">
        <f>IF(N275="sníž. přenesená",J275,0)</f>
        <v>0</v>
      </c>
      <c r="BI275" s="143">
        <f>IF(N275="nulová",J275,0)</f>
        <v>0</v>
      </c>
      <c r="BJ275" s="18" t="s">
        <v>82</v>
      </c>
      <c r="BK275" s="143">
        <f>ROUND(I275*H275,2)</f>
        <v>0</v>
      </c>
      <c r="BL275" s="18" t="s">
        <v>179</v>
      </c>
      <c r="BM275" s="142" t="s">
        <v>1524</v>
      </c>
    </row>
    <row r="276" spans="2:65" s="1" customFormat="1" ht="16.5" customHeight="1">
      <c r="B276" s="33"/>
      <c r="C276" s="131" t="s">
        <v>1526</v>
      </c>
      <c r="D276" s="131" t="s">
        <v>174</v>
      </c>
      <c r="E276" s="132" t="s">
        <v>3879</v>
      </c>
      <c r="F276" s="133" t="s">
        <v>3880</v>
      </c>
      <c r="G276" s="134" t="s">
        <v>796</v>
      </c>
      <c r="H276" s="135">
        <v>96</v>
      </c>
      <c r="I276" s="136"/>
      <c r="J276" s="137">
        <f>ROUND(I276*H276,2)</f>
        <v>0</v>
      </c>
      <c r="K276" s="133" t="s">
        <v>3715</v>
      </c>
      <c r="L276" s="33"/>
      <c r="M276" s="138" t="s">
        <v>19</v>
      </c>
      <c r="N276" s="139" t="s">
        <v>46</v>
      </c>
      <c r="P276" s="140">
        <f>O276*H276</f>
        <v>0</v>
      </c>
      <c r="Q276" s="140">
        <v>0</v>
      </c>
      <c r="R276" s="140">
        <f>Q276*H276</f>
        <v>0</v>
      </c>
      <c r="S276" s="140">
        <v>0</v>
      </c>
      <c r="T276" s="140">
        <f>S276*H276</f>
        <v>0</v>
      </c>
      <c r="U276" s="141" t="s">
        <v>19</v>
      </c>
      <c r="AR276" s="142" t="s">
        <v>179</v>
      </c>
      <c r="AT276" s="142" t="s">
        <v>174</v>
      </c>
      <c r="AU276" s="142" t="s">
        <v>84</v>
      </c>
      <c r="AY276" s="18" t="s">
        <v>172</v>
      </c>
      <c r="BE276" s="143">
        <f>IF(N276="základní",J276,0)</f>
        <v>0</v>
      </c>
      <c r="BF276" s="143">
        <f>IF(N276="snížená",J276,0)</f>
        <v>0</v>
      </c>
      <c r="BG276" s="143">
        <f>IF(N276="zákl. přenesená",J276,0)</f>
        <v>0</v>
      </c>
      <c r="BH276" s="143">
        <f>IF(N276="sníž. přenesená",J276,0)</f>
        <v>0</v>
      </c>
      <c r="BI276" s="143">
        <f>IF(N276="nulová",J276,0)</f>
        <v>0</v>
      </c>
      <c r="BJ276" s="18" t="s">
        <v>82</v>
      </c>
      <c r="BK276" s="143">
        <f>ROUND(I276*H276,2)</f>
        <v>0</v>
      </c>
      <c r="BL276" s="18" t="s">
        <v>179</v>
      </c>
      <c r="BM276" s="142" t="s">
        <v>1529</v>
      </c>
    </row>
    <row r="277" spans="2:65" s="1" customFormat="1">
      <c r="B277" s="33"/>
      <c r="D277" s="144" t="s">
        <v>180</v>
      </c>
      <c r="F277" s="145" t="s">
        <v>3881</v>
      </c>
      <c r="I277" s="146"/>
      <c r="L277" s="33"/>
      <c r="M277" s="147"/>
      <c r="U277" s="54"/>
      <c r="AT277" s="18" t="s">
        <v>180</v>
      </c>
      <c r="AU277" s="18" t="s">
        <v>84</v>
      </c>
    </row>
    <row r="278" spans="2:65" s="1" customFormat="1" ht="21.75" customHeight="1">
      <c r="B278" s="33"/>
      <c r="C278" s="131" t="s">
        <v>596</v>
      </c>
      <c r="D278" s="131" t="s">
        <v>174</v>
      </c>
      <c r="E278" s="132" t="s">
        <v>3882</v>
      </c>
      <c r="F278" s="133" t="s">
        <v>3883</v>
      </c>
      <c r="G278" s="134" t="s">
        <v>225</v>
      </c>
      <c r="H278" s="135">
        <v>3.4</v>
      </c>
      <c r="I278" s="136"/>
      <c r="J278" s="137">
        <f>ROUND(I278*H278,2)</f>
        <v>0</v>
      </c>
      <c r="K278" s="133" t="s">
        <v>19</v>
      </c>
      <c r="L278" s="33"/>
      <c r="M278" s="138" t="s">
        <v>19</v>
      </c>
      <c r="N278" s="139" t="s">
        <v>46</v>
      </c>
      <c r="P278" s="140">
        <f>O278*H278</f>
        <v>0</v>
      </c>
      <c r="Q278" s="140">
        <v>0</v>
      </c>
      <c r="R278" s="140">
        <f>Q278*H278</f>
        <v>0</v>
      </c>
      <c r="S278" s="140">
        <v>0</v>
      </c>
      <c r="T278" s="140">
        <f>S278*H278</f>
        <v>0</v>
      </c>
      <c r="U278" s="141" t="s">
        <v>19</v>
      </c>
      <c r="AR278" s="142" t="s">
        <v>179</v>
      </c>
      <c r="AT278" s="142" t="s">
        <v>174</v>
      </c>
      <c r="AU278" s="142" t="s">
        <v>84</v>
      </c>
      <c r="AY278" s="18" t="s">
        <v>172</v>
      </c>
      <c r="BE278" s="143">
        <f>IF(N278="základní",J278,0)</f>
        <v>0</v>
      </c>
      <c r="BF278" s="143">
        <f>IF(N278="snížená",J278,0)</f>
        <v>0</v>
      </c>
      <c r="BG278" s="143">
        <f>IF(N278="zákl. přenesená",J278,0)</f>
        <v>0</v>
      </c>
      <c r="BH278" s="143">
        <f>IF(N278="sníž. přenesená",J278,0)</f>
        <v>0</v>
      </c>
      <c r="BI278" s="143">
        <f>IF(N278="nulová",J278,0)</f>
        <v>0</v>
      </c>
      <c r="BJ278" s="18" t="s">
        <v>82</v>
      </c>
      <c r="BK278" s="143">
        <f>ROUND(I278*H278,2)</f>
        <v>0</v>
      </c>
      <c r="BL278" s="18" t="s">
        <v>179</v>
      </c>
      <c r="BM278" s="142" t="s">
        <v>1533</v>
      </c>
    </row>
    <row r="279" spans="2:65" s="1" customFormat="1" ht="16.5" customHeight="1">
      <c r="B279" s="33"/>
      <c r="C279" s="131" t="s">
        <v>1534</v>
      </c>
      <c r="D279" s="131" t="s">
        <v>174</v>
      </c>
      <c r="E279" s="132" t="s">
        <v>3884</v>
      </c>
      <c r="F279" s="133" t="s">
        <v>3885</v>
      </c>
      <c r="G279" s="134" t="s">
        <v>225</v>
      </c>
      <c r="H279" s="135">
        <v>3.4</v>
      </c>
      <c r="I279" s="136"/>
      <c r="J279" s="137">
        <f>ROUND(I279*H279,2)</f>
        <v>0</v>
      </c>
      <c r="K279" s="133" t="s">
        <v>19</v>
      </c>
      <c r="L279" s="33"/>
      <c r="M279" s="138" t="s">
        <v>19</v>
      </c>
      <c r="N279" s="139" t="s">
        <v>46</v>
      </c>
      <c r="P279" s="140">
        <f>O279*H279</f>
        <v>0</v>
      </c>
      <c r="Q279" s="140">
        <v>0</v>
      </c>
      <c r="R279" s="140">
        <f>Q279*H279</f>
        <v>0</v>
      </c>
      <c r="S279" s="140">
        <v>0</v>
      </c>
      <c r="T279" s="140">
        <f>S279*H279</f>
        <v>0</v>
      </c>
      <c r="U279" s="141" t="s">
        <v>19</v>
      </c>
      <c r="AR279" s="142" t="s">
        <v>179</v>
      </c>
      <c r="AT279" s="142" t="s">
        <v>174</v>
      </c>
      <c r="AU279" s="142" t="s">
        <v>84</v>
      </c>
      <c r="AY279" s="18" t="s">
        <v>172</v>
      </c>
      <c r="BE279" s="143">
        <f>IF(N279="základní",J279,0)</f>
        <v>0</v>
      </c>
      <c r="BF279" s="143">
        <f>IF(N279="snížená",J279,0)</f>
        <v>0</v>
      </c>
      <c r="BG279" s="143">
        <f>IF(N279="zákl. přenesená",J279,0)</f>
        <v>0</v>
      </c>
      <c r="BH279" s="143">
        <f>IF(N279="sníž. přenesená",J279,0)</f>
        <v>0</v>
      </c>
      <c r="BI279" s="143">
        <f>IF(N279="nulová",J279,0)</f>
        <v>0</v>
      </c>
      <c r="BJ279" s="18" t="s">
        <v>82</v>
      </c>
      <c r="BK279" s="143">
        <f>ROUND(I279*H279,2)</f>
        <v>0</v>
      </c>
      <c r="BL279" s="18" t="s">
        <v>179</v>
      </c>
      <c r="BM279" s="142" t="s">
        <v>1537</v>
      </c>
    </row>
    <row r="280" spans="2:65" s="1" customFormat="1" ht="16.5" customHeight="1">
      <c r="B280" s="33"/>
      <c r="C280" s="131" t="s">
        <v>611</v>
      </c>
      <c r="D280" s="131" t="s">
        <v>174</v>
      </c>
      <c r="E280" s="132" t="s">
        <v>3886</v>
      </c>
      <c r="F280" s="133" t="s">
        <v>3887</v>
      </c>
      <c r="G280" s="134" t="s">
        <v>225</v>
      </c>
      <c r="H280" s="135">
        <v>3.4</v>
      </c>
      <c r="I280" s="136"/>
      <c r="J280" s="137">
        <f>ROUND(I280*H280,2)</f>
        <v>0</v>
      </c>
      <c r="K280" s="133" t="s">
        <v>19</v>
      </c>
      <c r="L280" s="33"/>
      <c r="M280" s="138" t="s">
        <v>19</v>
      </c>
      <c r="N280" s="139" t="s">
        <v>46</v>
      </c>
      <c r="P280" s="140">
        <f>O280*H280</f>
        <v>0</v>
      </c>
      <c r="Q280" s="140">
        <v>0</v>
      </c>
      <c r="R280" s="140">
        <f>Q280*H280</f>
        <v>0</v>
      </c>
      <c r="S280" s="140">
        <v>0</v>
      </c>
      <c r="T280" s="140">
        <f>S280*H280</f>
        <v>0</v>
      </c>
      <c r="U280" s="141" t="s">
        <v>19</v>
      </c>
      <c r="AR280" s="142" t="s">
        <v>179</v>
      </c>
      <c r="AT280" s="142" t="s">
        <v>174</v>
      </c>
      <c r="AU280" s="142" t="s">
        <v>84</v>
      </c>
      <c r="AY280" s="18" t="s">
        <v>172</v>
      </c>
      <c r="BE280" s="143">
        <f>IF(N280="základní",J280,0)</f>
        <v>0</v>
      </c>
      <c r="BF280" s="143">
        <f>IF(N280="snížená",J280,0)</f>
        <v>0</v>
      </c>
      <c r="BG280" s="143">
        <f>IF(N280="zákl. přenesená",J280,0)</f>
        <v>0</v>
      </c>
      <c r="BH280" s="143">
        <f>IF(N280="sníž. přenesená",J280,0)</f>
        <v>0</v>
      </c>
      <c r="BI280" s="143">
        <f>IF(N280="nulová",J280,0)</f>
        <v>0</v>
      </c>
      <c r="BJ280" s="18" t="s">
        <v>82</v>
      </c>
      <c r="BK280" s="143">
        <f>ROUND(I280*H280,2)</f>
        <v>0</v>
      </c>
      <c r="BL280" s="18" t="s">
        <v>179</v>
      </c>
      <c r="BM280" s="142" t="s">
        <v>1539</v>
      </c>
    </row>
    <row r="281" spans="2:65" s="1" customFormat="1" ht="21.75" customHeight="1">
      <c r="B281" s="33"/>
      <c r="C281" s="131" t="s">
        <v>1541</v>
      </c>
      <c r="D281" s="131" t="s">
        <v>174</v>
      </c>
      <c r="E281" s="132" t="s">
        <v>3888</v>
      </c>
      <c r="F281" s="133" t="s">
        <v>3889</v>
      </c>
      <c r="G281" s="134" t="s">
        <v>225</v>
      </c>
      <c r="H281" s="135">
        <v>3.4</v>
      </c>
      <c r="I281" s="136"/>
      <c r="J281" s="137">
        <f>ROUND(I281*H281,2)</f>
        <v>0</v>
      </c>
      <c r="K281" s="133" t="s">
        <v>19</v>
      </c>
      <c r="L281" s="33"/>
      <c r="M281" s="138" t="s">
        <v>19</v>
      </c>
      <c r="N281" s="139" t="s">
        <v>46</v>
      </c>
      <c r="P281" s="140">
        <f>O281*H281</f>
        <v>0</v>
      </c>
      <c r="Q281" s="140">
        <v>0</v>
      </c>
      <c r="R281" s="140">
        <f>Q281*H281</f>
        <v>0</v>
      </c>
      <c r="S281" s="140">
        <v>0</v>
      </c>
      <c r="T281" s="140">
        <f>S281*H281</f>
        <v>0</v>
      </c>
      <c r="U281" s="141" t="s">
        <v>19</v>
      </c>
      <c r="AR281" s="142" t="s">
        <v>179</v>
      </c>
      <c r="AT281" s="142" t="s">
        <v>174</v>
      </c>
      <c r="AU281" s="142" t="s">
        <v>84</v>
      </c>
      <c r="AY281" s="18" t="s">
        <v>172</v>
      </c>
      <c r="BE281" s="143">
        <f>IF(N281="základní",J281,0)</f>
        <v>0</v>
      </c>
      <c r="BF281" s="143">
        <f>IF(N281="snížená",J281,0)</f>
        <v>0</v>
      </c>
      <c r="BG281" s="143">
        <f>IF(N281="zákl. přenesená",J281,0)</f>
        <v>0</v>
      </c>
      <c r="BH281" s="143">
        <f>IF(N281="sníž. přenesená",J281,0)</f>
        <v>0</v>
      </c>
      <c r="BI281" s="143">
        <f>IF(N281="nulová",J281,0)</f>
        <v>0</v>
      </c>
      <c r="BJ281" s="18" t="s">
        <v>82</v>
      </c>
      <c r="BK281" s="143">
        <f>ROUND(I281*H281,2)</f>
        <v>0</v>
      </c>
      <c r="BL281" s="18" t="s">
        <v>179</v>
      </c>
      <c r="BM281" s="142" t="s">
        <v>1542</v>
      </c>
    </row>
    <row r="282" spans="2:65" s="11" customFormat="1" ht="25.9" customHeight="1">
      <c r="B282" s="119"/>
      <c r="D282" s="120" t="s">
        <v>74</v>
      </c>
      <c r="E282" s="121" t="s">
        <v>589</v>
      </c>
      <c r="F282" s="121" t="s">
        <v>590</v>
      </c>
      <c r="I282" s="122"/>
      <c r="J282" s="123">
        <f>BK282</f>
        <v>0</v>
      </c>
      <c r="L282" s="119"/>
      <c r="M282" s="124"/>
      <c r="P282" s="125">
        <f>P283+P285+P311</f>
        <v>0</v>
      </c>
      <c r="R282" s="125">
        <f>R283+R285+R311</f>
        <v>0</v>
      </c>
      <c r="T282" s="125">
        <f>T283+T285+T311</f>
        <v>0</v>
      </c>
      <c r="U282" s="126"/>
      <c r="AR282" s="120" t="s">
        <v>84</v>
      </c>
      <c r="AT282" s="127" t="s">
        <v>74</v>
      </c>
      <c r="AU282" s="127" t="s">
        <v>75</v>
      </c>
      <c r="AY282" s="120" t="s">
        <v>172</v>
      </c>
      <c r="BK282" s="128">
        <f>BK283+BK285+BK311</f>
        <v>0</v>
      </c>
    </row>
    <row r="283" spans="2:65" s="11" customFormat="1" ht="22.9" customHeight="1">
      <c r="B283" s="119"/>
      <c r="D283" s="120" t="s">
        <v>74</v>
      </c>
      <c r="E283" s="129" t="s">
        <v>3890</v>
      </c>
      <c r="F283" s="129" t="s">
        <v>3891</v>
      </c>
      <c r="I283" s="122"/>
      <c r="J283" s="130">
        <f>BK283</f>
        <v>0</v>
      </c>
      <c r="L283" s="119"/>
      <c r="M283" s="124"/>
      <c r="P283" s="125">
        <f>P284</f>
        <v>0</v>
      </c>
      <c r="R283" s="125">
        <f>R284</f>
        <v>0</v>
      </c>
      <c r="T283" s="125">
        <f>T284</f>
        <v>0</v>
      </c>
      <c r="U283" s="126"/>
      <c r="AR283" s="120" t="s">
        <v>82</v>
      </c>
      <c r="AT283" s="127" t="s">
        <v>74</v>
      </c>
      <c r="AU283" s="127" t="s">
        <v>82</v>
      </c>
      <c r="AY283" s="120" t="s">
        <v>172</v>
      </c>
      <c r="BK283" s="128">
        <f>BK284</f>
        <v>0</v>
      </c>
    </row>
    <row r="284" spans="2:65" s="1" customFormat="1" ht="16.5" customHeight="1">
      <c r="B284" s="33"/>
      <c r="C284" s="179" t="s">
        <v>618</v>
      </c>
      <c r="D284" s="179" t="s">
        <v>836</v>
      </c>
      <c r="E284" s="180" t="s">
        <v>3892</v>
      </c>
      <c r="F284" s="181" t="s">
        <v>3893</v>
      </c>
      <c r="G284" s="182" t="s">
        <v>460</v>
      </c>
      <c r="H284" s="183">
        <v>5</v>
      </c>
      <c r="I284" s="184"/>
      <c r="J284" s="185">
        <f>ROUND(I284*H284,2)</f>
        <v>0</v>
      </c>
      <c r="K284" s="181" t="s">
        <v>19</v>
      </c>
      <c r="L284" s="186"/>
      <c r="M284" s="187" t="s">
        <v>19</v>
      </c>
      <c r="N284" s="188" t="s">
        <v>46</v>
      </c>
      <c r="P284" s="140">
        <f>O284*H284</f>
        <v>0</v>
      </c>
      <c r="Q284" s="140">
        <v>0</v>
      </c>
      <c r="R284" s="140">
        <f>Q284*H284</f>
        <v>0</v>
      </c>
      <c r="S284" s="140">
        <v>0</v>
      </c>
      <c r="T284" s="140">
        <f>S284*H284</f>
        <v>0</v>
      </c>
      <c r="U284" s="141" t="s">
        <v>19</v>
      </c>
      <c r="AR284" s="142" t="s">
        <v>198</v>
      </c>
      <c r="AT284" s="142" t="s">
        <v>836</v>
      </c>
      <c r="AU284" s="142" t="s">
        <v>84</v>
      </c>
      <c r="AY284" s="18" t="s">
        <v>172</v>
      </c>
      <c r="BE284" s="143">
        <f>IF(N284="základní",J284,0)</f>
        <v>0</v>
      </c>
      <c r="BF284" s="143">
        <f>IF(N284="snížená",J284,0)</f>
        <v>0</v>
      </c>
      <c r="BG284" s="143">
        <f>IF(N284="zákl. přenesená",J284,0)</f>
        <v>0</v>
      </c>
      <c r="BH284" s="143">
        <f>IF(N284="sníž. přenesená",J284,0)</f>
        <v>0</v>
      </c>
      <c r="BI284" s="143">
        <f>IF(N284="nulová",J284,0)</f>
        <v>0</v>
      </c>
      <c r="BJ284" s="18" t="s">
        <v>82</v>
      </c>
      <c r="BK284" s="143">
        <f>ROUND(I284*H284,2)</f>
        <v>0</v>
      </c>
      <c r="BL284" s="18" t="s">
        <v>179</v>
      </c>
      <c r="BM284" s="142" t="s">
        <v>1546</v>
      </c>
    </row>
    <row r="285" spans="2:65" s="11" customFormat="1" ht="22.9" customHeight="1">
      <c r="B285" s="119"/>
      <c r="D285" s="120" t="s">
        <v>74</v>
      </c>
      <c r="E285" s="129" t="s">
        <v>3894</v>
      </c>
      <c r="F285" s="129" t="s">
        <v>3895</v>
      </c>
      <c r="I285" s="122"/>
      <c r="J285" s="130">
        <f>BK285</f>
        <v>0</v>
      </c>
      <c r="L285" s="119"/>
      <c r="M285" s="124"/>
      <c r="P285" s="125">
        <f>SUM(P286:P310)</f>
        <v>0</v>
      </c>
      <c r="R285" s="125">
        <f>SUM(R286:R310)</f>
        <v>0</v>
      </c>
      <c r="T285" s="125">
        <f>SUM(T286:T310)</f>
        <v>0</v>
      </c>
      <c r="U285" s="126"/>
      <c r="AR285" s="120" t="s">
        <v>84</v>
      </c>
      <c r="AT285" s="127" t="s">
        <v>74</v>
      </c>
      <c r="AU285" s="127" t="s">
        <v>82</v>
      </c>
      <c r="AY285" s="120" t="s">
        <v>172</v>
      </c>
      <c r="BK285" s="128">
        <f>SUM(BK286:BK310)</f>
        <v>0</v>
      </c>
    </row>
    <row r="286" spans="2:65" s="1" customFormat="1" ht="16.5" customHeight="1">
      <c r="B286" s="33"/>
      <c r="C286" s="131" t="s">
        <v>1547</v>
      </c>
      <c r="D286" s="131" t="s">
        <v>174</v>
      </c>
      <c r="E286" s="132" t="s">
        <v>3896</v>
      </c>
      <c r="F286" s="133" t="s">
        <v>3897</v>
      </c>
      <c r="G286" s="134" t="s">
        <v>460</v>
      </c>
      <c r="H286" s="135">
        <v>12</v>
      </c>
      <c r="I286" s="136"/>
      <c r="J286" s="137">
        <f>ROUND(I286*H286,2)</f>
        <v>0</v>
      </c>
      <c r="K286" s="133" t="s">
        <v>19</v>
      </c>
      <c r="L286" s="33"/>
      <c r="M286" s="138" t="s">
        <v>19</v>
      </c>
      <c r="N286" s="139" t="s">
        <v>46</v>
      </c>
      <c r="P286" s="140">
        <f>O286*H286</f>
        <v>0</v>
      </c>
      <c r="Q286" s="140">
        <v>0</v>
      </c>
      <c r="R286" s="140">
        <f>Q286*H286</f>
        <v>0</v>
      </c>
      <c r="S286" s="140">
        <v>0</v>
      </c>
      <c r="T286" s="140">
        <f>S286*H286</f>
        <v>0</v>
      </c>
      <c r="U286" s="141" t="s">
        <v>19</v>
      </c>
      <c r="AR286" s="142" t="s">
        <v>220</v>
      </c>
      <c r="AT286" s="142" t="s">
        <v>174</v>
      </c>
      <c r="AU286" s="142" t="s">
        <v>84</v>
      </c>
      <c r="AY286" s="18" t="s">
        <v>172</v>
      </c>
      <c r="BE286" s="143">
        <f>IF(N286="základní",J286,0)</f>
        <v>0</v>
      </c>
      <c r="BF286" s="143">
        <f>IF(N286="snížená",J286,0)</f>
        <v>0</v>
      </c>
      <c r="BG286" s="143">
        <f>IF(N286="zákl. přenesená",J286,0)</f>
        <v>0</v>
      </c>
      <c r="BH286" s="143">
        <f>IF(N286="sníž. přenesená",J286,0)</f>
        <v>0</v>
      </c>
      <c r="BI286" s="143">
        <f>IF(N286="nulová",J286,0)</f>
        <v>0</v>
      </c>
      <c r="BJ286" s="18" t="s">
        <v>82</v>
      </c>
      <c r="BK286" s="143">
        <f>ROUND(I286*H286,2)</f>
        <v>0</v>
      </c>
      <c r="BL286" s="18" t="s">
        <v>220</v>
      </c>
      <c r="BM286" s="142" t="s">
        <v>1550</v>
      </c>
    </row>
    <row r="287" spans="2:65" s="1" customFormat="1" ht="16.5" customHeight="1">
      <c r="B287" s="33"/>
      <c r="C287" s="179" t="s">
        <v>622</v>
      </c>
      <c r="D287" s="179" t="s">
        <v>836</v>
      </c>
      <c r="E287" s="180" t="s">
        <v>3898</v>
      </c>
      <c r="F287" s="181" t="s">
        <v>3899</v>
      </c>
      <c r="G287" s="182" t="s">
        <v>460</v>
      </c>
      <c r="H287" s="183">
        <v>12</v>
      </c>
      <c r="I287" s="184"/>
      <c r="J287" s="185">
        <f>ROUND(I287*H287,2)</f>
        <v>0</v>
      </c>
      <c r="K287" s="181" t="s">
        <v>19</v>
      </c>
      <c r="L287" s="186"/>
      <c r="M287" s="187" t="s">
        <v>19</v>
      </c>
      <c r="N287" s="188" t="s">
        <v>46</v>
      </c>
      <c r="P287" s="140">
        <f>O287*H287</f>
        <v>0</v>
      </c>
      <c r="Q287" s="140">
        <v>0</v>
      </c>
      <c r="R287" s="140">
        <f>Q287*H287</f>
        <v>0</v>
      </c>
      <c r="S287" s="140">
        <v>0</v>
      </c>
      <c r="T287" s="140">
        <f>S287*H287</f>
        <v>0</v>
      </c>
      <c r="U287" s="141" t="s">
        <v>19</v>
      </c>
      <c r="AR287" s="142" t="s">
        <v>313</v>
      </c>
      <c r="AT287" s="142" t="s">
        <v>836</v>
      </c>
      <c r="AU287" s="142" t="s">
        <v>84</v>
      </c>
      <c r="AY287" s="18" t="s">
        <v>172</v>
      </c>
      <c r="BE287" s="143">
        <f>IF(N287="základní",J287,0)</f>
        <v>0</v>
      </c>
      <c r="BF287" s="143">
        <f>IF(N287="snížená",J287,0)</f>
        <v>0</v>
      </c>
      <c r="BG287" s="143">
        <f>IF(N287="zákl. přenesená",J287,0)</f>
        <v>0</v>
      </c>
      <c r="BH287" s="143">
        <f>IF(N287="sníž. přenesená",J287,0)</f>
        <v>0</v>
      </c>
      <c r="BI287" s="143">
        <f>IF(N287="nulová",J287,0)</f>
        <v>0</v>
      </c>
      <c r="BJ287" s="18" t="s">
        <v>82</v>
      </c>
      <c r="BK287" s="143">
        <f>ROUND(I287*H287,2)</f>
        <v>0</v>
      </c>
      <c r="BL287" s="18" t="s">
        <v>220</v>
      </c>
      <c r="BM287" s="142" t="s">
        <v>1553</v>
      </c>
    </row>
    <row r="288" spans="2:65" s="1" customFormat="1" ht="16.5" customHeight="1">
      <c r="B288" s="33"/>
      <c r="C288" s="131" t="s">
        <v>1554</v>
      </c>
      <c r="D288" s="131" t="s">
        <v>174</v>
      </c>
      <c r="E288" s="132" t="s">
        <v>3900</v>
      </c>
      <c r="F288" s="133" t="s">
        <v>3901</v>
      </c>
      <c r="G288" s="134" t="s">
        <v>460</v>
      </c>
      <c r="H288" s="135">
        <v>9</v>
      </c>
      <c r="I288" s="136"/>
      <c r="J288" s="137">
        <f>ROUND(I288*H288,2)</f>
        <v>0</v>
      </c>
      <c r="K288" s="133" t="s">
        <v>19</v>
      </c>
      <c r="L288" s="33"/>
      <c r="M288" s="138" t="s">
        <v>19</v>
      </c>
      <c r="N288" s="139" t="s">
        <v>46</v>
      </c>
      <c r="P288" s="140">
        <f>O288*H288</f>
        <v>0</v>
      </c>
      <c r="Q288" s="140">
        <v>0</v>
      </c>
      <c r="R288" s="140">
        <f>Q288*H288</f>
        <v>0</v>
      </c>
      <c r="S288" s="140">
        <v>0</v>
      </c>
      <c r="T288" s="140">
        <f>S288*H288</f>
        <v>0</v>
      </c>
      <c r="U288" s="141" t="s">
        <v>19</v>
      </c>
      <c r="AR288" s="142" t="s">
        <v>220</v>
      </c>
      <c r="AT288" s="142" t="s">
        <v>174</v>
      </c>
      <c r="AU288" s="142" t="s">
        <v>84</v>
      </c>
      <c r="AY288" s="18" t="s">
        <v>172</v>
      </c>
      <c r="BE288" s="143">
        <f>IF(N288="základní",J288,0)</f>
        <v>0</v>
      </c>
      <c r="BF288" s="143">
        <f>IF(N288="snížená",J288,0)</f>
        <v>0</v>
      </c>
      <c r="BG288" s="143">
        <f>IF(N288="zákl. přenesená",J288,0)</f>
        <v>0</v>
      </c>
      <c r="BH288" s="143">
        <f>IF(N288="sníž. přenesená",J288,0)</f>
        <v>0</v>
      </c>
      <c r="BI288" s="143">
        <f>IF(N288="nulová",J288,0)</f>
        <v>0</v>
      </c>
      <c r="BJ288" s="18" t="s">
        <v>82</v>
      </c>
      <c r="BK288" s="143">
        <f>ROUND(I288*H288,2)</f>
        <v>0</v>
      </c>
      <c r="BL288" s="18" t="s">
        <v>220</v>
      </c>
      <c r="BM288" s="142" t="s">
        <v>1557</v>
      </c>
    </row>
    <row r="289" spans="2:65" s="1" customFormat="1" ht="16.5" customHeight="1">
      <c r="B289" s="33"/>
      <c r="C289" s="179" t="s">
        <v>627</v>
      </c>
      <c r="D289" s="179" t="s">
        <v>836</v>
      </c>
      <c r="E289" s="180" t="s">
        <v>3902</v>
      </c>
      <c r="F289" s="181" t="s">
        <v>3903</v>
      </c>
      <c r="G289" s="182" t="s">
        <v>460</v>
      </c>
      <c r="H289" s="183">
        <v>9</v>
      </c>
      <c r="I289" s="184"/>
      <c r="J289" s="185">
        <f>ROUND(I289*H289,2)</f>
        <v>0</v>
      </c>
      <c r="K289" s="181" t="s">
        <v>19</v>
      </c>
      <c r="L289" s="186"/>
      <c r="M289" s="187" t="s">
        <v>19</v>
      </c>
      <c r="N289" s="188" t="s">
        <v>46</v>
      </c>
      <c r="P289" s="140">
        <f>O289*H289</f>
        <v>0</v>
      </c>
      <c r="Q289" s="140">
        <v>0</v>
      </c>
      <c r="R289" s="140">
        <f>Q289*H289</f>
        <v>0</v>
      </c>
      <c r="S289" s="140">
        <v>0</v>
      </c>
      <c r="T289" s="140">
        <f>S289*H289</f>
        <v>0</v>
      </c>
      <c r="U289" s="141" t="s">
        <v>19</v>
      </c>
      <c r="AR289" s="142" t="s">
        <v>313</v>
      </c>
      <c r="AT289" s="142" t="s">
        <v>836</v>
      </c>
      <c r="AU289" s="142" t="s">
        <v>84</v>
      </c>
      <c r="AY289" s="18" t="s">
        <v>172</v>
      </c>
      <c r="BE289" s="143">
        <f>IF(N289="základní",J289,0)</f>
        <v>0</v>
      </c>
      <c r="BF289" s="143">
        <f>IF(N289="snížená",J289,0)</f>
        <v>0</v>
      </c>
      <c r="BG289" s="143">
        <f>IF(N289="zákl. přenesená",J289,0)</f>
        <v>0</v>
      </c>
      <c r="BH289" s="143">
        <f>IF(N289="sníž. přenesená",J289,0)</f>
        <v>0</v>
      </c>
      <c r="BI289" s="143">
        <f>IF(N289="nulová",J289,0)</f>
        <v>0</v>
      </c>
      <c r="BJ289" s="18" t="s">
        <v>82</v>
      </c>
      <c r="BK289" s="143">
        <f>ROUND(I289*H289,2)</f>
        <v>0</v>
      </c>
      <c r="BL289" s="18" t="s">
        <v>220</v>
      </c>
      <c r="BM289" s="142" t="s">
        <v>1560</v>
      </c>
    </row>
    <row r="290" spans="2:65" s="1" customFormat="1" ht="16.5" customHeight="1">
      <c r="B290" s="33"/>
      <c r="C290" s="131" t="s">
        <v>1561</v>
      </c>
      <c r="D290" s="131" t="s">
        <v>174</v>
      </c>
      <c r="E290" s="132" t="s">
        <v>3904</v>
      </c>
      <c r="F290" s="133" t="s">
        <v>3905</v>
      </c>
      <c r="G290" s="134" t="s">
        <v>460</v>
      </c>
      <c r="H290" s="135">
        <v>57</v>
      </c>
      <c r="I290" s="136"/>
      <c r="J290" s="137">
        <f>ROUND(I290*H290,2)</f>
        <v>0</v>
      </c>
      <c r="K290" s="133" t="s">
        <v>19</v>
      </c>
      <c r="L290" s="33"/>
      <c r="M290" s="138" t="s">
        <v>19</v>
      </c>
      <c r="N290" s="139" t="s">
        <v>46</v>
      </c>
      <c r="P290" s="140">
        <f>O290*H290</f>
        <v>0</v>
      </c>
      <c r="Q290" s="140">
        <v>0</v>
      </c>
      <c r="R290" s="140">
        <f>Q290*H290</f>
        <v>0</v>
      </c>
      <c r="S290" s="140">
        <v>0</v>
      </c>
      <c r="T290" s="140">
        <f>S290*H290</f>
        <v>0</v>
      </c>
      <c r="U290" s="141" t="s">
        <v>19</v>
      </c>
      <c r="AR290" s="142" t="s">
        <v>220</v>
      </c>
      <c r="AT290" s="142" t="s">
        <v>174</v>
      </c>
      <c r="AU290" s="142" t="s">
        <v>84</v>
      </c>
      <c r="AY290" s="18" t="s">
        <v>172</v>
      </c>
      <c r="BE290" s="143">
        <f>IF(N290="základní",J290,0)</f>
        <v>0</v>
      </c>
      <c r="BF290" s="143">
        <f>IF(N290="snížená",J290,0)</f>
        <v>0</v>
      </c>
      <c r="BG290" s="143">
        <f>IF(N290="zákl. přenesená",J290,0)</f>
        <v>0</v>
      </c>
      <c r="BH290" s="143">
        <f>IF(N290="sníž. přenesená",J290,0)</f>
        <v>0</v>
      </c>
      <c r="BI290" s="143">
        <f>IF(N290="nulová",J290,0)</f>
        <v>0</v>
      </c>
      <c r="BJ290" s="18" t="s">
        <v>82</v>
      </c>
      <c r="BK290" s="143">
        <f>ROUND(I290*H290,2)</f>
        <v>0</v>
      </c>
      <c r="BL290" s="18" t="s">
        <v>220</v>
      </c>
      <c r="BM290" s="142" t="s">
        <v>1564</v>
      </c>
    </row>
    <row r="291" spans="2:65" s="13" customFormat="1">
      <c r="B291" s="155"/>
      <c r="D291" s="149" t="s">
        <v>182</v>
      </c>
      <c r="E291" s="156" t="s">
        <v>19</v>
      </c>
      <c r="F291" s="157" t="s">
        <v>3906</v>
      </c>
      <c r="H291" s="158">
        <v>57</v>
      </c>
      <c r="I291" s="159"/>
      <c r="L291" s="155"/>
      <c r="M291" s="160"/>
      <c r="U291" s="161"/>
      <c r="AT291" s="156" t="s">
        <v>182</v>
      </c>
      <c r="AU291" s="156" t="s">
        <v>84</v>
      </c>
      <c r="AV291" s="13" t="s">
        <v>84</v>
      </c>
      <c r="AW291" s="13" t="s">
        <v>37</v>
      </c>
      <c r="AX291" s="13" t="s">
        <v>75</v>
      </c>
      <c r="AY291" s="156" t="s">
        <v>172</v>
      </c>
    </row>
    <row r="292" spans="2:65" s="14" customFormat="1">
      <c r="B292" s="162"/>
      <c r="D292" s="149" t="s">
        <v>182</v>
      </c>
      <c r="E292" s="163" t="s">
        <v>19</v>
      </c>
      <c r="F292" s="164" t="s">
        <v>185</v>
      </c>
      <c r="H292" s="165">
        <v>57</v>
      </c>
      <c r="I292" s="166"/>
      <c r="L292" s="162"/>
      <c r="M292" s="167"/>
      <c r="U292" s="168"/>
      <c r="AT292" s="163" t="s">
        <v>182</v>
      </c>
      <c r="AU292" s="163" t="s">
        <v>84</v>
      </c>
      <c r="AV292" s="14" t="s">
        <v>179</v>
      </c>
      <c r="AW292" s="14" t="s">
        <v>37</v>
      </c>
      <c r="AX292" s="14" t="s">
        <v>82</v>
      </c>
      <c r="AY292" s="163" t="s">
        <v>172</v>
      </c>
    </row>
    <row r="293" spans="2:65" s="1" customFormat="1" ht="24.2" customHeight="1">
      <c r="B293" s="33"/>
      <c r="C293" s="179" t="s">
        <v>631</v>
      </c>
      <c r="D293" s="179" t="s">
        <v>836</v>
      </c>
      <c r="E293" s="180" t="s">
        <v>3907</v>
      </c>
      <c r="F293" s="181" t="s">
        <v>3908</v>
      </c>
      <c r="G293" s="182" t="s">
        <v>460</v>
      </c>
      <c r="H293" s="183">
        <v>31</v>
      </c>
      <c r="I293" s="184"/>
      <c r="J293" s="185">
        <f>ROUND(I293*H293,2)</f>
        <v>0</v>
      </c>
      <c r="K293" s="181" t="s">
        <v>19</v>
      </c>
      <c r="L293" s="186"/>
      <c r="M293" s="187" t="s">
        <v>19</v>
      </c>
      <c r="N293" s="188" t="s">
        <v>46</v>
      </c>
      <c r="P293" s="140">
        <f>O293*H293</f>
        <v>0</v>
      </c>
      <c r="Q293" s="140">
        <v>0</v>
      </c>
      <c r="R293" s="140">
        <f>Q293*H293</f>
        <v>0</v>
      </c>
      <c r="S293" s="140">
        <v>0</v>
      </c>
      <c r="T293" s="140">
        <f>S293*H293</f>
        <v>0</v>
      </c>
      <c r="U293" s="141" t="s">
        <v>19</v>
      </c>
      <c r="AR293" s="142" t="s">
        <v>313</v>
      </c>
      <c r="AT293" s="142" t="s">
        <v>836</v>
      </c>
      <c r="AU293" s="142" t="s">
        <v>84</v>
      </c>
      <c r="AY293" s="18" t="s">
        <v>172</v>
      </c>
      <c r="BE293" s="143">
        <f>IF(N293="základní",J293,0)</f>
        <v>0</v>
      </c>
      <c r="BF293" s="143">
        <f>IF(N293="snížená",J293,0)</f>
        <v>0</v>
      </c>
      <c r="BG293" s="143">
        <f>IF(N293="zákl. přenesená",J293,0)</f>
        <v>0</v>
      </c>
      <c r="BH293" s="143">
        <f>IF(N293="sníž. přenesená",J293,0)</f>
        <v>0</v>
      </c>
      <c r="BI293" s="143">
        <f>IF(N293="nulová",J293,0)</f>
        <v>0</v>
      </c>
      <c r="BJ293" s="18" t="s">
        <v>82</v>
      </c>
      <c r="BK293" s="143">
        <f>ROUND(I293*H293,2)</f>
        <v>0</v>
      </c>
      <c r="BL293" s="18" t="s">
        <v>220</v>
      </c>
      <c r="BM293" s="142" t="s">
        <v>1567</v>
      </c>
    </row>
    <row r="294" spans="2:65" s="1" customFormat="1" ht="33" customHeight="1">
      <c r="B294" s="33"/>
      <c r="C294" s="179" t="s">
        <v>1568</v>
      </c>
      <c r="D294" s="179" t="s">
        <v>836</v>
      </c>
      <c r="E294" s="180" t="s">
        <v>3909</v>
      </c>
      <c r="F294" s="181" t="s">
        <v>3910</v>
      </c>
      <c r="G294" s="182" t="s">
        <v>460</v>
      </c>
      <c r="H294" s="183">
        <v>26</v>
      </c>
      <c r="I294" s="184"/>
      <c r="J294" s="185">
        <f>ROUND(I294*H294,2)</f>
        <v>0</v>
      </c>
      <c r="K294" s="181" t="s">
        <v>19</v>
      </c>
      <c r="L294" s="186"/>
      <c r="M294" s="187" t="s">
        <v>19</v>
      </c>
      <c r="N294" s="188" t="s">
        <v>46</v>
      </c>
      <c r="P294" s="140">
        <f>O294*H294</f>
        <v>0</v>
      </c>
      <c r="Q294" s="140">
        <v>0</v>
      </c>
      <c r="R294" s="140">
        <f>Q294*H294</f>
        <v>0</v>
      </c>
      <c r="S294" s="140">
        <v>0</v>
      </c>
      <c r="T294" s="140">
        <f>S294*H294</f>
        <v>0</v>
      </c>
      <c r="U294" s="141" t="s">
        <v>19</v>
      </c>
      <c r="AR294" s="142" t="s">
        <v>313</v>
      </c>
      <c r="AT294" s="142" t="s">
        <v>836</v>
      </c>
      <c r="AU294" s="142" t="s">
        <v>84</v>
      </c>
      <c r="AY294" s="18" t="s">
        <v>172</v>
      </c>
      <c r="BE294" s="143">
        <f>IF(N294="základní",J294,0)</f>
        <v>0</v>
      </c>
      <c r="BF294" s="143">
        <f>IF(N294="snížená",J294,0)</f>
        <v>0</v>
      </c>
      <c r="BG294" s="143">
        <f>IF(N294="zákl. přenesená",J294,0)</f>
        <v>0</v>
      </c>
      <c r="BH294" s="143">
        <f>IF(N294="sníž. přenesená",J294,0)</f>
        <v>0</v>
      </c>
      <c r="BI294" s="143">
        <f>IF(N294="nulová",J294,0)</f>
        <v>0</v>
      </c>
      <c r="BJ294" s="18" t="s">
        <v>82</v>
      </c>
      <c r="BK294" s="143">
        <f>ROUND(I294*H294,2)</f>
        <v>0</v>
      </c>
      <c r="BL294" s="18" t="s">
        <v>220</v>
      </c>
      <c r="BM294" s="142" t="s">
        <v>1571</v>
      </c>
    </row>
    <row r="295" spans="2:65" s="1" customFormat="1" ht="21.75" customHeight="1">
      <c r="B295" s="33"/>
      <c r="C295" s="131" t="s">
        <v>635</v>
      </c>
      <c r="D295" s="131" t="s">
        <v>174</v>
      </c>
      <c r="E295" s="132" t="s">
        <v>3911</v>
      </c>
      <c r="F295" s="133" t="s">
        <v>3912</v>
      </c>
      <c r="G295" s="134" t="s">
        <v>460</v>
      </c>
      <c r="H295" s="135">
        <v>499</v>
      </c>
      <c r="I295" s="136"/>
      <c r="J295" s="137">
        <f>ROUND(I295*H295,2)</f>
        <v>0</v>
      </c>
      <c r="K295" s="133" t="s">
        <v>19</v>
      </c>
      <c r="L295" s="33"/>
      <c r="M295" s="138" t="s">
        <v>19</v>
      </c>
      <c r="N295" s="139" t="s">
        <v>46</v>
      </c>
      <c r="P295" s="140">
        <f>O295*H295</f>
        <v>0</v>
      </c>
      <c r="Q295" s="140">
        <v>0</v>
      </c>
      <c r="R295" s="140">
        <f>Q295*H295</f>
        <v>0</v>
      </c>
      <c r="S295" s="140">
        <v>0</v>
      </c>
      <c r="T295" s="140">
        <f>S295*H295</f>
        <v>0</v>
      </c>
      <c r="U295" s="141" t="s">
        <v>19</v>
      </c>
      <c r="AR295" s="142" t="s">
        <v>220</v>
      </c>
      <c r="AT295" s="142" t="s">
        <v>174</v>
      </c>
      <c r="AU295" s="142" t="s">
        <v>84</v>
      </c>
      <c r="AY295" s="18" t="s">
        <v>172</v>
      </c>
      <c r="BE295" s="143">
        <f>IF(N295="základní",J295,0)</f>
        <v>0</v>
      </c>
      <c r="BF295" s="143">
        <f>IF(N295="snížená",J295,0)</f>
        <v>0</v>
      </c>
      <c r="BG295" s="143">
        <f>IF(N295="zákl. přenesená",J295,0)</f>
        <v>0</v>
      </c>
      <c r="BH295" s="143">
        <f>IF(N295="sníž. přenesená",J295,0)</f>
        <v>0</v>
      </c>
      <c r="BI295" s="143">
        <f>IF(N295="nulová",J295,0)</f>
        <v>0</v>
      </c>
      <c r="BJ295" s="18" t="s">
        <v>82</v>
      </c>
      <c r="BK295" s="143">
        <f>ROUND(I295*H295,2)</f>
        <v>0</v>
      </c>
      <c r="BL295" s="18" t="s">
        <v>220</v>
      </c>
      <c r="BM295" s="142" t="s">
        <v>1577</v>
      </c>
    </row>
    <row r="296" spans="2:65" s="13" customFormat="1">
      <c r="B296" s="155"/>
      <c r="D296" s="149" t="s">
        <v>182</v>
      </c>
      <c r="E296" s="156" t="s">
        <v>19</v>
      </c>
      <c r="F296" s="157" t="s">
        <v>3913</v>
      </c>
      <c r="H296" s="158">
        <v>499</v>
      </c>
      <c r="I296" s="159"/>
      <c r="L296" s="155"/>
      <c r="M296" s="160"/>
      <c r="U296" s="161"/>
      <c r="AT296" s="156" t="s">
        <v>182</v>
      </c>
      <c r="AU296" s="156" t="s">
        <v>84</v>
      </c>
      <c r="AV296" s="13" t="s">
        <v>84</v>
      </c>
      <c r="AW296" s="13" t="s">
        <v>37</v>
      </c>
      <c r="AX296" s="13" t="s">
        <v>75</v>
      </c>
      <c r="AY296" s="156" t="s">
        <v>172</v>
      </c>
    </row>
    <row r="297" spans="2:65" s="14" customFormat="1">
      <c r="B297" s="162"/>
      <c r="D297" s="149" t="s">
        <v>182</v>
      </c>
      <c r="E297" s="163" t="s">
        <v>19</v>
      </c>
      <c r="F297" s="164" t="s">
        <v>185</v>
      </c>
      <c r="H297" s="165">
        <v>499</v>
      </c>
      <c r="I297" s="166"/>
      <c r="L297" s="162"/>
      <c r="M297" s="167"/>
      <c r="U297" s="168"/>
      <c r="AT297" s="163" t="s">
        <v>182</v>
      </c>
      <c r="AU297" s="163" t="s">
        <v>84</v>
      </c>
      <c r="AV297" s="14" t="s">
        <v>179</v>
      </c>
      <c r="AW297" s="14" t="s">
        <v>37</v>
      </c>
      <c r="AX297" s="14" t="s">
        <v>82</v>
      </c>
      <c r="AY297" s="163" t="s">
        <v>172</v>
      </c>
    </row>
    <row r="298" spans="2:65" s="1" customFormat="1" ht="16.5" customHeight="1">
      <c r="B298" s="33"/>
      <c r="C298" s="179" t="s">
        <v>1582</v>
      </c>
      <c r="D298" s="179" t="s">
        <v>836</v>
      </c>
      <c r="E298" s="180" t="s">
        <v>3914</v>
      </c>
      <c r="F298" s="181" t="s">
        <v>3915</v>
      </c>
      <c r="G298" s="182" t="s">
        <v>460</v>
      </c>
      <c r="H298" s="183">
        <v>80</v>
      </c>
      <c r="I298" s="184"/>
      <c r="J298" s="185">
        <f>ROUND(I298*H298,2)</f>
        <v>0</v>
      </c>
      <c r="K298" s="181" t="s">
        <v>19</v>
      </c>
      <c r="L298" s="186"/>
      <c r="M298" s="187" t="s">
        <v>19</v>
      </c>
      <c r="N298" s="188" t="s">
        <v>46</v>
      </c>
      <c r="P298" s="140">
        <f>O298*H298</f>
        <v>0</v>
      </c>
      <c r="Q298" s="140">
        <v>0</v>
      </c>
      <c r="R298" s="140">
        <f>Q298*H298</f>
        <v>0</v>
      </c>
      <c r="S298" s="140">
        <v>0</v>
      </c>
      <c r="T298" s="140">
        <f>S298*H298</f>
        <v>0</v>
      </c>
      <c r="U298" s="141" t="s">
        <v>19</v>
      </c>
      <c r="AR298" s="142" t="s">
        <v>313</v>
      </c>
      <c r="AT298" s="142" t="s">
        <v>836</v>
      </c>
      <c r="AU298" s="142" t="s">
        <v>84</v>
      </c>
      <c r="AY298" s="18" t="s">
        <v>172</v>
      </c>
      <c r="BE298" s="143">
        <f>IF(N298="základní",J298,0)</f>
        <v>0</v>
      </c>
      <c r="BF298" s="143">
        <f>IF(N298="snížená",J298,0)</f>
        <v>0</v>
      </c>
      <c r="BG298" s="143">
        <f>IF(N298="zákl. přenesená",J298,0)</f>
        <v>0</v>
      </c>
      <c r="BH298" s="143">
        <f>IF(N298="sníž. přenesená",J298,0)</f>
        <v>0</v>
      </c>
      <c r="BI298" s="143">
        <f>IF(N298="nulová",J298,0)</f>
        <v>0</v>
      </c>
      <c r="BJ298" s="18" t="s">
        <v>82</v>
      </c>
      <c r="BK298" s="143">
        <f>ROUND(I298*H298,2)</f>
        <v>0</v>
      </c>
      <c r="BL298" s="18" t="s">
        <v>220</v>
      </c>
      <c r="BM298" s="142" t="s">
        <v>1586</v>
      </c>
    </row>
    <row r="299" spans="2:65" s="1" customFormat="1" ht="16.5" customHeight="1">
      <c r="B299" s="33"/>
      <c r="C299" s="179" t="s">
        <v>641</v>
      </c>
      <c r="D299" s="179" t="s">
        <v>836</v>
      </c>
      <c r="E299" s="180" t="s">
        <v>3916</v>
      </c>
      <c r="F299" s="181" t="s">
        <v>3917</v>
      </c>
      <c r="G299" s="182" t="s">
        <v>460</v>
      </c>
      <c r="H299" s="183">
        <v>16</v>
      </c>
      <c r="I299" s="184"/>
      <c r="J299" s="185">
        <f>ROUND(I299*H299,2)</f>
        <v>0</v>
      </c>
      <c r="K299" s="181" t="s">
        <v>19</v>
      </c>
      <c r="L299" s="186"/>
      <c r="M299" s="187" t="s">
        <v>19</v>
      </c>
      <c r="N299" s="188" t="s">
        <v>46</v>
      </c>
      <c r="P299" s="140">
        <f>O299*H299</f>
        <v>0</v>
      </c>
      <c r="Q299" s="140">
        <v>0</v>
      </c>
      <c r="R299" s="140">
        <f>Q299*H299</f>
        <v>0</v>
      </c>
      <c r="S299" s="140">
        <v>0</v>
      </c>
      <c r="T299" s="140">
        <f>S299*H299</f>
        <v>0</v>
      </c>
      <c r="U299" s="141" t="s">
        <v>19</v>
      </c>
      <c r="AR299" s="142" t="s">
        <v>313</v>
      </c>
      <c r="AT299" s="142" t="s">
        <v>836</v>
      </c>
      <c r="AU299" s="142" t="s">
        <v>84</v>
      </c>
      <c r="AY299" s="18" t="s">
        <v>172</v>
      </c>
      <c r="BE299" s="143">
        <f>IF(N299="základní",J299,0)</f>
        <v>0</v>
      </c>
      <c r="BF299" s="143">
        <f>IF(N299="snížená",J299,0)</f>
        <v>0</v>
      </c>
      <c r="BG299" s="143">
        <f>IF(N299="zákl. přenesená",J299,0)</f>
        <v>0</v>
      </c>
      <c r="BH299" s="143">
        <f>IF(N299="sníž. přenesená",J299,0)</f>
        <v>0</v>
      </c>
      <c r="BI299" s="143">
        <f>IF(N299="nulová",J299,0)</f>
        <v>0</v>
      </c>
      <c r="BJ299" s="18" t="s">
        <v>82</v>
      </c>
      <c r="BK299" s="143">
        <f>ROUND(I299*H299,2)</f>
        <v>0</v>
      </c>
      <c r="BL299" s="18" t="s">
        <v>220</v>
      </c>
      <c r="BM299" s="142" t="s">
        <v>1590</v>
      </c>
    </row>
    <row r="300" spans="2:65" s="1" customFormat="1" ht="16.5" customHeight="1">
      <c r="B300" s="33"/>
      <c r="C300" s="179" t="s">
        <v>1593</v>
      </c>
      <c r="D300" s="179" t="s">
        <v>836</v>
      </c>
      <c r="E300" s="180" t="s">
        <v>3918</v>
      </c>
      <c r="F300" s="181" t="s">
        <v>3919</v>
      </c>
      <c r="G300" s="182" t="s">
        <v>460</v>
      </c>
      <c r="H300" s="183">
        <v>16</v>
      </c>
      <c r="I300" s="184"/>
      <c r="J300" s="185">
        <f>ROUND(I300*H300,2)</f>
        <v>0</v>
      </c>
      <c r="K300" s="181" t="s">
        <v>19</v>
      </c>
      <c r="L300" s="186"/>
      <c r="M300" s="187" t="s">
        <v>19</v>
      </c>
      <c r="N300" s="188" t="s">
        <v>46</v>
      </c>
      <c r="P300" s="140">
        <f>O300*H300</f>
        <v>0</v>
      </c>
      <c r="Q300" s="140">
        <v>0</v>
      </c>
      <c r="R300" s="140">
        <f>Q300*H300</f>
        <v>0</v>
      </c>
      <c r="S300" s="140">
        <v>0</v>
      </c>
      <c r="T300" s="140">
        <f>S300*H300</f>
        <v>0</v>
      </c>
      <c r="U300" s="141" t="s">
        <v>19</v>
      </c>
      <c r="AR300" s="142" t="s">
        <v>313</v>
      </c>
      <c r="AT300" s="142" t="s">
        <v>836</v>
      </c>
      <c r="AU300" s="142" t="s">
        <v>84</v>
      </c>
      <c r="AY300" s="18" t="s">
        <v>172</v>
      </c>
      <c r="BE300" s="143">
        <f>IF(N300="základní",J300,0)</f>
        <v>0</v>
      </c>
      <c r="BF300" s="143">
        <f>IF(N300="snížená",J300,0)</f>
        <v>0</v>
      </c>
      <c r="BG300" s="143">
        <f>IF(N300="zákl. přenesená",J300,0)</f>
        <v>0</v>
      </c>
      <c r="BH300" s="143">
        <f>IF(N300="sníž. přenesená",J300,0)</f>
        <v>0</v>
      </c>
      <c r="BI300" s="143">
        <f>IF(N300="nulová",J300,0)</f>
        <v>0</v>
      </c>
      <c r="BJ300" s="18" t="s">
        <v>82</v>
      </c>
      <c r="BK300" s="143">
        <f>ROUND(I300*H300,2)</f>
        <v>0</v>
      </c>
      <c r="BL300" s="18" t="s">
        <v>220</v>
      </c>
      <c r="BM300" s="142" t="s">
        <v>1596</v>
      </c>
    </row>
    <row r="301" spans="2:65" s="1" customFormat="1" ht="21.75" customHeight="1">
      <c r="B301" s="33"/>
      <c r="C301" s="179" t="s">
        <v>648</v>
      </c>
      <c r="D301" s="179" t="s">
        <v>836</v>
      </c>
      <c r="E301" s="180" t="s">
        <v>3920</v>
      </c>
      <c r="F301" s="181" t="s">
        <v>3921</v>
      </c>
      <c r="G301" s="182" t="s">
        <v>460</v>
      </c>
      <c r="H301" s="183">
        <v>8</v>
      </c>
      <c r="I301" s="184"/>
      <c r="J301" s="185">
        <f>ROUND(I301*H301,2)</f>
        <v>0</v>
      </c>
      <c r="K301" s="181" t="s">
        <v>19</v>
      </c>
      <c r="L301" s="186"/>
      <c r="M301" s="187" t="s">
        <v>19</v>
      </c>
      <c r="N301" s="188" t="s">
        <v>46</v>
      </c>
      <c r="P301" s="140">
        <f>O301*H301</f>
        <v>0</v>
      </c>
      <c r="Q301" s="140">
        <v>0</v>
      </c>
      <c r="R301" s="140">
        <f>Q301*H301</f>
        <v>0</v>
      </c>
      <c r="S301" s="140">
        <v>0</v>
      </c>
      <c r="T301" s="140">
        <f>S301*H301</f>
        <v>0</v>
      </c>
      <c r="U301" s="141" t="s">
        <v>19</v>
      </c>
      <c r="AR301" s="142" t="s">
        <v>313</v>
      </c>
      <c r="AT301" s="142" t="s">
        <v>836</v>
      </c>
      <c r="AU301" s="142" t="s">
        <v>84</v>
      </c>
      <c r="AY301" s="18" t="s">
        <v>172</v>
      </c>
      <c r="BE301" s="143">
        <f>IF(N301="základní",J301,0)</f>
        <v>0</v>
      </c>
      <c r="BF301" s="143">
        <f>IF(N301="snížená",J301,0)</f>
        <v>0</v>
      </c>
      <c r="BG301" s="143">
        <f>IF(N301="zákl. přenesená",J301,0)</f>
        <v>0</v>
      </c>
      <c r="BH301" s="143">
        <f>IF(N301="sníž. přenesená",J301,0)</f>
        <v>0</v>
      </c>
      <c r="BI301" s="143">
        <f>IF(N301="nulová",J301,0)</f>
        <v>0</v>
      </c>
      <c r="BJ301" s="18" t="s">
        <v>82</v>
      </c>
      <c r="BK301" s="143">
        <f>ROUND(I301*H301,2)</f>
        <v>0</v>
      </c>
      <c r="BL301" s="18" t="s">
        <v>220</v>
      </c>
      <c r="BM301" s="142" t="s">
        <v>1601</v>
      </c>
    </row>
    <row r="302" spans="2:65" s="1" customFormat="1" ht="24.2" customHeight="1">
      <c r="B302" s="33"/>
      <c r="C302" s="179" t="s">
        <v>1604</v>
      </c>
      <c r="D302" s="179" t="s">
        <v>836</v>
      </c>
      <c r="E302" s="180" t="s">
        <v>3922</v>
      </c>
      <c r="F302" s="181" t="s">
        <v>3923</v>
      </c>
      <c r="G302" s="182" t="s">
        <v>460</v>
      </c>
      <c r="H302" s="183">
        <v>4</v>
      </c>
      <c r="I302" s="184"/>
      <c r="J302" s="185">
        <f>ROUND(I302*H302,2)</f>
        <v>0</v>
      </c>
      <c r="K302" s="181" t="s">
        <v>19</v>
      </c>
      <c r="L302" s="186"/>
      <c r="M302" s="187" t="s">
        <v>19</v>
      </c>
      <c r="N302" s="188" t="s">
        <v>46</v>
      </c>
      <c r="P302" s="140">
        <f>O302*H302</f>
        <v>0</v>
      </c>
      <c r="Q302" s="140">
        <v>0</v>
      </c>
      <c r="R302" s="140">
        <f>Q302*H302</f>
        <v>0</v>
      </c>
      <c r="S302" s="140">
        <v>0</v>
      </c>
      <c r="T302" s="140">
        <f>S302*H302</f>
        <v>0</v>
      </c>
      <c r="U302" s="141" t="s">
        <v>19</v>
      </c>
      <c r="AR302" s="142" t="s">
        <v>313</v>
      </c>
      <c r="AT302" s="142" t="s">
        <v>836</v>
      </c>
      <c r="AU302" s="142" t="s">
        <v>84</v>
      </c>
      <c r="AY302" s="18" t="s">
        <v>172</v>
      </c>
      <c r="BE302" s="143">
        <f>IF(N302="základní",J302,0)</f>
        <v>0</v>
      </c>
      <c r="BF302" s="143">
        <f>IF(N302="snížená",J302,0)</f>
        <v>0</v>
      </c>
      <c r="BG302" s="143">
        <f>IF(N302="zákl. přenesená",J302,0)</f>
        <v>0</v>
      </c>
      <c r="BH302" s="143">
        <f>IF(N302="sníž. přenesená",J302,0)</f>
        <v>0</v>
      </c>
      <c r="BI302" s="143">
        <f>IF(N302="nulová",J302,0)</f>
        <v>0</v>
      </c>
      <c r="BJ302" s="18" t="s">
        <v>82</v>
      </c>
      <c r="BK302" s="143">
        <f>ROUND(I302*H302,2)</f>
        <v>0</v>
      </c>
      <c r="BL302" s="18" t="s">
        <v>220</v>
      </c>
      <c r="BM302" s="142" t="s">
        <v>1607</v>
      </c>
    </row>
    <row r="303" spans="2:65" s="1" customFormat="1" ht="21.75" customHeight="1">
      <c r="B303" s="33"/>
      <c r="C303" s="179" t="s">
        <v>652</v>
      </c>
      <c r="D303" s="179" t="s">
        <v>836</v>
      </c>
      <c r="E303" s="180" t="s">
        <v>3924</v>
      </c>
      <c r="F303" s="181" t="s">
        <v>3925</v>
      </c>
      <c r="G303" s="182" t="s">
        <v>460</v>
      </c>
      <c r="H303" s="183">
        <v>168</v>
      </c>
      <c r="I303" s="184"/>
      <c r="J303" s="185">
        <f>ROUND(I303*H303,2)</f>
        <v>0</v>
      </c>
      <c r="K303" s="181" t="s">
        <v>19</v>
      </c>
      <c r="L303" s="186"/>
      <c r="M303" s="187" t="s">
        <v>19</v>
      </c>
      <c r="N303" s="188" t="s">
        <v>46</v>
      </c>
      <c r="P303" s="140">
        <f>O303*H303</f>
        <v>0</v>
      </c>
      <c r="Q303" s="140">
        <v>0</v>
      </c>
      <c r="R303" s="140">
        <f>Q303*H303</f>
        <v>0</v>
      </c>
      <c r="S303" s="140">
        <v>0</v>
      </c>
      <c r="T303" s="140">
        <f>S303*H303</f>
        <v>0</v>
      </c>
      <c r="U303" s="141" t="s">
        <v>19</v>
      </c>
      <c r="AR303" s="142" t="s">
        <v>313</v>
      </c>
      <c r="AT303" s="142" t="s">
        <v>836</v>
      </c>
      <c r="AU303" s="142" t="s">
        <v>84</v>
      </c>
      <c r="AY303" s="18" t="s">
        <v>172</v>
      </c>
      <c r="BE303" s="143">
        <f>IF(N303="základní",J303,0)</f>
        <v>0</v>
      </c>
      <c r="BF303" s="143">
        <f>IF(N303="snížená",J303,0)</f>
        <v>0</v>
      </c>
      <c r="BG303" s="143">
        <f>IF(N303="zákl. přenesená",J303,0)</f>
        <v>0</v>
      </c>
      <c r="BH303" s="143">
        <f>IF(N303="sníž. přenesená",J303,0)</f>
        <v>0</v>
      </c>
      <c r="BI303" s="143">
        <f>IF(N303="nulová",J303,0)</f>
        <v>0</v>
      </c>
      <c r="BJ303" s="18" t="s">
        <v>82</v>
      </c>
      <c r="BK303" s="143">
        <f>ROUND(I303*H303,2)</f>
        <v>0</v>
      </c>
      <c r="BL303" s="18" t="s">
        <v>220</v>
      </c>
      <c r="BM303" s="142" t="s">
        <v>1611</v>
      </c>
    </row>
    <row r="304" spans="2:65" s="1" customFormat="1" ht="16.5" customHeight="1">
      <c r="B304" s="33"/>
      <c r="C304" s="179" t="s">
        <v>1613</v>
      </c>
      <c r="D304" s="179" t="s">
        <v>836</v>
      </c>
      <c r="E304" s="180" t="s">
        <v>3926</v>
      </c>
      <c r="F304" s="181" t="s">
        <v>3927</v>
      </c>
      <c r="G304" s="182" t="s">
        <v>460</v>
      </c>
      <c r="H304" s="183">
        <v>54</v>
      </c>
      <c r="I304" s="184"/>
      <c r="J304" s="185">
        <f>ROUND(I304*H304,2)</f>
        <v>0</v>
      </c>
      <c r="K304" s="181" t="s">
        <v>19</v>
      </c>
      <c r="L304" s="186"/>
      <c r="M304" s="187" t="s">
        <v>19</v>
      </c>
      <c r="N304" s="188" t="s">
        <v>46</v>
      </c>
      <c r="P304" s="140">
        <f>O304*H304</f>
        <v>0</v>
      </c>
      <c r="Q304" s="140">
        <v>0</v>
      </c>
      <c r="R304" s="140">
        <f>Q304*H304</f>
        <v>0</v>
      </c>
      <c r="S304" s="140">
        <v>0</v>
      </c>
      <c r="T304" s="140">
        <f>S304*H304</f>
        <v>0</v>
      </c>
      <c r="U304" s="141" t="s">
        <v>19</v>
      </c>
      <c r="AR304" s="142" t="s">
        <v>313</v>
      </c>
      <c r="AT304" s="142" t="s">
        <v>836</v>
      </c>
      <c r="AU304" s="142" t="s">
        <v>84</v>
      </c>
      <c r="AY304" s="18" t="s">
        <v>172</v>
      </c>
      <c r="BE304" s="143">
        <f>IF(N304="základní",J304,0)</f>
        <v>0</v>
      </c>
      <c r="BF304" s="143">
        <f>IF(N304="snížená",J304,0)</f>
        <v>0</v>
      </c>
      <c r="BG304" s="143">
        <f>IF(N304="zákl. přenesená",J304,0)</f>
        <v>0</v>
      </c>
      <c r="BH304" s="143">
        <f>IF(N304="sníž. přenesená",J304,0)</f>
        <v>0</v>
      </c>
      <c r="BI304" s="143">
        <f>IF(N304="nulová",J304,0)</f>
        <v>0</v>
      </c>
      <c r="BJ304" s="18" t="s">
        <v>82</v>
      </c>
      <c r="BK304" s="143">
        <f>ROUND(I304*H304,2)</f>
        <v>0</v>
      </c>
      <c r="BL304" s="18" t="s">
        <v>220</v>
      </c>
      <c r="BM304" s="142" t="s">
        <v>1616</v>
      </c>
    </row>
    <row r="305" spans="2:65" s="1" customFormat="1" ht="16.5" customHeight="1">
      <c r="B305" s="33"/>
      <c r="C305" s="179" t="s">
        <v>657</v>
      </c>
      <c r="D305" s="179" t="s">
        <v>836</v>
      </c>
      <c r="E305" s="180" t="s">
        <v>3928</v>
      </c>
      <c r="F305" s="181" t="s">
        <v>3929</v>
      </c>
      <c r="G305" s="182" t="s">
        <v>460</v>
      </c>
      <c r="H305" s="183">
        <v>12</v>
      </c>
      <c r="I305" s="184"/>
      <c r="J305" s="185">
        <f>ROUND(I305*H305,2)</f>
        <v>0</v>
      </c>
      <c r="K305" s="181" t="s">
        <v>19</v>
      </c>
      <c r="L305" s="186"/>
      <c r="M305" s="187" t="s">
        <v>19</v>
      </c>
      <c r="N305" s="188" t="s">
        <v>46</v>
      </c>
      <c r="P305" s="140">
        <f>O305*H305</f>
        <v>0</v>
      </c>
      <c r="Q305" s="140">
        <v>0</v>
      </c>
      <c r="R305" s="140">
        <f>Q305*H305</f>
        <v>0</v>
      </c>
      <c r="S305" s="140">
        <v>0</v>
      </c>
      <c r="T305" s="140">
        <f>S305*H305</f>
        <v>0</v>
      </c>
      <c r="U305" s="141" t="s">
        <v>19</v>
      </c>
      <c r="AR305" s="142" t="s">
        <v>313</v>
      </c>
      <c r="AT305" s="142" t="s">
        <v>836</v>
      </c>
      <c r="AU305" s="142" t="s">
        <v>84</v>
      </c>
      <c r="AY305" s="18" t="s">
        <v>172</v>
      </c>
      <c r="BE305" s="143">
        <f>IF(N305="základní",J305,0)</f>
        <v>0</v>
      </c>
      <c r="BF305" s="143">
        <f>IF(N305="snížená",J305,0)</f>
        <v>0</v>
      </c>
      <c r="BG305" s="143">
        <f>IF(N305="zákl. přenesená",J305,0)</f>
        <v>0</v>
      </c>
      <c r="BH305" s="143">
        <f>IF(N305="sníž. přenesená",J305,0)</f>
        <v>0</v>
      </c>
      <c r="BI305" s="143">
        <f>IF(N305="nulová",J305,0)</f>
        <v>0</v>
      </c>
      <c r="BJ305" s="18" t="s">
        <v>82</v>
      </c>
      <c r="BK305" s="143">
        <f>ROUND(I305*H305,2)</f>
        <v>0</v>
      </c>
      <c r="BL305" s="18" t="s">
        <v>220</v>
      </c>
      <c r="BM305" s="142" t="s">
        <v>1620</v>
      </c>
    </row>
    <row r="306" spans="2:65" s="1" customFormat="1" ht="16.5" customHeight="1">
      <c r="B306" s="33"/>
      <c r="C306" s="179" t="s">
        <v>1622</v>
      </c>
      <c r="D306" s="179" t="s">
        <v>836</v>
      </c>
      <c r="E306" s="180" t="s">
        <v>3930</v>
      </c>
      <c r="F306" s="181" t="s">
        <v>3931</v>
      </c>
      <c r="G306" s="182" t="s">
        <v>460</v>
      </c>
      <c r="H306" s="183">
        <v>39</v>
      </c>
      <c r="I306" s="184"/>
      <c r="J306" s="185">
        <f>ROUND(I306*H306,2)</f>
        <v>0</v>
      </c>
      <c r="K306" s="181" t="s">
        <v>19</v>
      </c>
      <c r="L306" s="186"/>
      <c r="M306" s="187" t="s">
        <v>19</v>
      </c>
      <c r="N306" s="188" t="s">
        <v>46</v>
      </c>
      <c r="P306" s="140">
        <f>O306*H306</f>
        <v>0</v>
      </c>
      <c r="Q306" s="140">
        <v>0</v>
      </c>
      <c r="R306" s="140">
        <f>Q306*H306</f>
        <v>0</v>
      </c>
      <c r="S306" s="140">
        <v>0</v>
      </c>
      <c r="T306" s="140">
        <f>S306*H306</f>
        <v>0</v>
      </c>
      <c r="U306" s="141" t="s">
        <v>19</v>
      </c>
      <c r="AR306" s="142" t="s">
        <v>313</v>
      </c>
      <c r="AT306" s="142" t="s">
        <v>836</v>
      </c>
      <c r="AU306" s="142" t="s">
        <v>84</v>
      </c>
      <c r="AY306" s="18" t="s">
        <v>172</v>
      </c>
      <c r="BE306" s="143">
        <f>IF(N306="základní",J306,0)</f>
        <v>0</v>
      </c>
      <c r="BF306" s="143">
        <f>IF(N306="snížená",J306,0)</f>
        <v>0</v>
      </c>
      <c r="BG306" s="143">
        <f>IF(N306="zákl. přenesená",J306,0)</f>
        <v>0</v>
      </c>
      <c r="BH306" s="143">
        <f>IF(N306="sníž. přenesená",J306,0)</f>
        <v>0</v>
      </c>
      <c r="BI306" s="143">
        <f>IF(N306="nulová",J306,0)</f>
        <v>0</v>
      </c>
      <c r="BJ306" s="18" t="s">
        <v>82</v>
      </c>
      <c r="BK306" s="143">
        <f>ROUND(I306*H306,2)</f>
        <v>0</v>
      </c>
      <c r="BL306" s="18" t="s">
        <v>220</v>
      </c>
      <c r="BM306" s="142" t="s">
        <v>1625</v>
      </c>
    </row>
    <row r="307" spans="2:65" s="1" customFormat="1" ht="16.5" customHeight="1">
      <c r="B307" s="33"/>
      <c r="C307" s="179" t="s">
        <v>661</v>
      </c>
      <c r="D307" s="179" t="s">
        <v>836</v>
      </c>
      <c r="E307" s="180" t="s">
        <v>3932</v>
      </c>
      <c r="F307" s="181" t="s">
        <v>3933</v>
      </c>
      <c r="G307" s="182" t="s">
        <v>460</v>
      </c>
      <c r="H307" s="183">
        <v>6</v>
      </c>
      <c r="I307" s="184"/>
      <c r="J307" s="185">
        <f>ROUND(I307*H307,2)</f>
        <v>0</v>
      </c>
      <c r="K307" s="181" t="s">
        <v>19</v>
      </c>
      <c r="L307" s="186"/>
      <c r="M307" s="187" t="s">
        <v>19</v>
      </c>
      <c r="N307" s="188" t="s">
        <v>46</v>
      </c>
      <c r="P307" s="140">
        <f>O307*H307</f>
        <v>0</v>
      </c>
      <c r="Q307" s="140">
        <v>0</v>
      </c>
      <c r="R307" s="140">
        <f>Q307*H307</f>
        <v>0</v>
      </c>
      <c r="S307" s="140">
        <v>0</v>
      </c>
      <c r="T307" s="140">
        <f>S307*H307</f>
        <v>0</v>
      </c>
      <c r="U307" s="141" t="s">
        <v>19</v>
      </c>
      <c r="AR307" s="142" t="s">
        <v>313</v>
      </c>
      <c r="AT307" s="142" t="s">
        <v>836</v>
      </c>
      <c r="AU307" s="142" t="s">
        <v>84</v>
      </c>
      <c r="AY307" s="18" t="s">
        <v>172</v>
      </c>
      <c r="BE307" s="143">
        <f>IF(N307="základní",J307,0)</f>
        <v>0</v>
      </c>
      <c r="BF307" s="143">
        <f>IF(N307="snížená",J307,0)</f>
        <v>0</v>
      </c>
      <c r="BG307" s="143">
        <f>IF(N307="zákl. přenesená",J307,0)</f>
        <v>0</v>
      </c>
      <c r="BH307" s="143">
        <f>IF(N307="sníž. přenesená",J307,0)</f>
        <v>0</v>
      </c>
      <c r="BI307" s="143">
        <f>IF(N307="nulová",J307,0)</f>
        <v>0</v>
      </c>
      <c r="BJ307" s="18" t="s">
        <v>82</v>
      </c>
      <c r="BK307" s="143">
        <f>ROUND(I307*H307,2)</f>
        <v>0</v>
      </c>
      <c r="BL307" s="18" t="s">
        <v>220</v>
      </c>
      <c r="BM307" s="142" t="s">
        <v>1630</v>
      </c>
    </row>
    <row r="308" spans="2:65" s="1" customFormat="1" ht="21.75" customHeight="1">
      <c r="B308" s="33"/>
      <c r="C308" s="179" t="s">
        <v>1632</v>
      </c>
      <c r="D308" s="179" t="s">
        <v>836</v>
      </c>
      <c r="E308" s="180" t="s">
        <v>3934</v>
      </c>
      <c r="F308" s="181" t="s">
        <v>3935</v>
      </c>
      <c r="G308" s="182" t="s">
        <v>460</v>
      </c>
      <c r="H308" s="183">
        <v>24</v>
      </c>
      <c r="I308" s="184"/>
      <c r="J308" s="185">
        <f>ROUND(I308*H308,2)</f>
        <v>0</v>
      </c>
      <c r="K308" s="181" t="s">
        <v>19</v>
      </c>
      <c r="L308" s="186"/>
      <c r="M308" s="187" t="s">
        <v>19</v>
      </c>
      <c r="N308" s="188" t="s">
        <v>46</v>
      </c>
      <c r="P308" s="140">
        <f>O308*H308</f>
        <v>0</v>
      </c>
      <c r="Q308" s="140">
        <v>0</v>
      </c>
      <c r="R308" s="140">
        <f>Q308*H308</f>
        <v>0</v>
      </c>
      <c r="S308" s="140">
        <v>0</v>
      </c>
      <c r="T308" s="140">
        <f>S308*H308</f>
        <v>0</v>
      </c>
      <c r="U308" s="141" t="s">
        <v>19</v>
      </c>
      <c r="AR308" s="142" t="s">
        <v>313</v>
      </c>
      <c r="AT308" s="142" t="s">
        <v>836</v>
      </c>
      <c r="AU308" s="142" t="s">
        <v>84</v>
      </c>
      <c r="AY308" s="18" t="s">
        <v>172</v>
      </c>
      <c r="BE308" s="143">
        <f>IF(N308="základní",J308,0)</f>
        <v>0</v>
      </c>
      <c r="BF308" s="143">
        <f>IF(N308="snížená",J308,0)</f>
        <v>0</v>
      </c>
      <c r="BG308" s="143">
        <f>IF(N308="zákl. přenesená",J308,0)</f>
        <v>0</v>
      </c>
      <c r="BH308" s="143">
        <f>IF(N308="sníž. přenesená",J308,0)</f>
        <v>0</v>
      </c>
      <c r="BI308" s="143">
        <f>IF(N308="nulová",J308,0)</f>
        <v>0</v>
      </c>
      <c r="BJ308" s="18" t="s">
        <v>82</v>
      </c>
      <c r="BK308" s="143">
        <f>ROUND(I308*H308,2)</f>
        <v>0</v>
      </c>
      <c r="BL308" s="18" t="s">
        <v>220</v>
      </c>
      <c r="BM308" s="142" t="s">
        <v>1636</v>
      </c>
    </row>
    <row r="309" spans="2:65" s="1" customFormat="1" ht="24.2" customHeight="1">
      <c r="B309" s="33"/>
      <c r="C309" s="179" t="s">
        <v>672</v>
      </c>
      <c r="D309" s="179" t="s">
        <v>836</v>
      </c>
      <c r="E309" s="180" t="s">
        <v>3936</v>
      </c>
      <c r="F309" s="181" t="s">
        <v>3937</v>
      </c>
      <c r="G309" s="182" t="s">
        <v>460</v>
      </c>
      <c r="H309" s="183">
        <v>72</v>
      </c>
      <c r="I309" s="184"/>
      <c r="J309" s="185">
        <f>ROUND(I309*H309,2)</f>
        <v>0</v>
      </c>
      <c r="K309" s="181" t="s">
        <v>19</v>
      </c>
      <c r="L309" s="186"/>
      <c r="M309" s="187" t="s">
        <v>19</v>
      </c>
      <c r="N309" s="188" t="s">
        <v>46</v>
      </c>
      <c r="P309" s="140">
        <f>O309*H309</f>
        <v>0</v>
      </c>
      <c r="Q309" s="140">
        <v>0</v>
      </c>
      <c r="R309" s="140">
        <f>Q309*H309</f>
        <v>0</v>
      </c>
      <c r="S309" s="140">
        <v>0</v>
      </c>
      <c r="T309" s="140">
        <f>S309*H309</f>
        <v>0</v>
      </c>
      <c r="U309" s="141" t="s">
        <v>19</v>
      </c>
      <c r="AR309" s="142" t="s">
        <v>313</v>
      </c>
      <c r="AT309" s="142" t="s">
        <v>836</v>
      </c>
      <c r="AU309" s="142" t="s">
        <v>84</v>
      </c>
      <c r="AY309" s="18" t="s">
        <v>172</v>
      </c>
      <c r="BE309" s="143">
        <f>IF(N309="základní",J309,0)</f>
        <v>0</v>
      </c>
      <c r="BF309" s="143">
        <f>IF(N309="snížená",J309,0)</f>
        <v>0</v>
      </c>
      <c r="BG309" s="143">
        <f>IF(N309="zákl. přenesená",J309,0)</f>
        <v>0</v>
      </c>
      <c r="BH309" s="143">
        <f>IF(N309="sníž. přenesená",J309,0)</f>
        <v>0</v>
      </c>
      <c r="BI309" s="143">
        <f>IF(N309="nulová",J309,0)</f>
        <v>0</v>
      </c>
      <c r="BJ309" s="18" t="s">
        <v>82</v>
      </c>
      <c r="BK309" s="143">
        <f>ROUND(I309*H309,2)</f>
        <v>0</v>
      </c>
      <c r="BL309" s="18" t="s">
        <v>220</v>
      </c>
      <c r="BM309" s="142" t="s">
        <v>1640</v>
      </c>
    </row>
    <row r="310" spans="2:65" s="1" customFormat="1" ht="16.5" customHeight="1">
      <c r="B310" s="33"/>
      <c r="C310" s="131" t="s">
        <v>1643</v>
      </c>
      <c r="D310" s="131" t="s">
        <v>174</v>
      </c>
      <c r="E310" s="132" t="s">
        <v>3938</v>
      </c>
      <c r="F310" s="133" t="s">
        <v>3939</v>
      </c>
      <c r="G310" s="134" t="s">
        <v>460</v>
      </c>
      <c r="H310" s="135">
        <v>6</v>
      </c>
      <c r="I310" s="136"/>
      <c r="J310" s="137">
        <f>ROUND(I310*H310,2)</f>
        <v>0</v>
      </c>
      <c r="K310" s="133" t="s">
        <v>19</v>
      </c>
      <c r="L310" s="33"/>
      <c r="M310" s="138" t="s">
        <v>19</v>
      </c>
      <c r="N310" s="139" t="s">
        <v>46</v>
      </c>
      <c r="P310" s="140">
        <f>O310*H310</f>
        <v>0</v>
      </c>
      <c r="Q310" s="140">
        <v>0</v>
      </c>
      <c r="R310" s="140">
        <f>Q310*H310</f>
        <v>0</v>
      </c>
      <c r="S310" s="140">
        <v>0</v>
      </c>
      <c r="T310" s="140">
        <f>S310*H310</f>
        <v>0</v>
      </c>
      <c r="U310" s="141" t="s">
        <v>19</v>
      </c>
      <c r="AR310" s="142" t="s">
        <v>220</v>
      </c>
      <c r="AT310" s="142" t="s">
        <v>174</v>
      </c>
      <c r="AU310" s="142" t="s">
        <v>84</v>
      </c>
      <c r="AY310" s="18" t="s">
        <v>172</v>
      </c>
      <c r="BE310" s="143">
        <f>IF(N310="základní",J310,0)</f>
        <v>0</v>
      </c>
      <c r="BF310" s="143">
        <f>IF(N310="snížená",J310,0)</f>
        <v>0</v>
      </c>
      <c r="BG310" s="143">
        <f>IF(N310="zákl. přenesená",J310,0)</f>
        <v>0</v>
      </c>
      <c r="BH310" s="143">
        <f>IF(N310="sníž. přenesená",J310,0)</f>
        <v>0</v>
      </c>
      <c r="BI310" s="143">
        <f>IF(N310="nulová",J310,0)</f>
        <v>0</v>
      </c>
      <c r="BJ310" s="18" t="s">
        <v>82</v>
      </c>
      <c r="BK310" s="143">
        <f>ROUND(I310*H310,2)</f>
        <v>0</v>
      </c>
      <c r="BL310" s="18" t="s">
        <v>220</v>
      </c>
      <c r="BM310" s="142" t="s">
        <v>1646</v>
      </c>
    </row>
    <row r="311" spans="2:65" s="11" customFormat="1" ht="22.9" customHeight="1">
      <c r="B311" s="119"/>
      <c r="D311" s="120" t="s">
        <v>74</v>
      </c>
      <c r="E311" s="129" t="s">
        <v>3940</v>
      </c>
      <c r="F311" s="129" t="s">
        <v>3941</v>
      </c>
      <c r="I311" s="122"/>
      <c r="J311" s="130">
        <f>BK311</f>
        <v>0</v>
      </c>
      <c r="L311" s="119"/>
      <c r="M311" s="124"/>
      <c r="P311" s="125">
        <f>SUM(P312:P323)</f>
        <v>0</v>
      </c>
      <c r="R311" s="125">
        <f>SUM(R312:R323)</f>
        <v>0</v>
      </c>
      <c r="T311" s="125">
        <f>SUM(T312:T323)</f>
        <v>0</v>
      </c>
      <c r="U311" s="126"/>
      <c r="AR311" s="120" t="s">
        <v>84</v>
      </c>
      <c r="AT311" s="127" t="s">
        <v>74</v>
      </c>
      <c r="AU311" s="127" t="s">
        <v>82</v>
      </c>
      <c r="AY311" s="120" t="s">
        <v>172</v>
      </c>
      <c r="BK311" s="128">
        <f>SUM(BK312:BK323)</f>
        <v>0</v>
      </c>
    </row>
    <row r="312" spans="2:65" s="1" customFormat="1" ht="16.5" customHeight="1">
      <c r="B312" s="33"/>
      <c r="C312" s="131" t="s">
        <v>677</v>
      </c>
      <c r="D312" s="131" t="s">
        <v>174</v>
      </c>
      <c r="E312" s="132" t="s">
        <v>3942</v>
      </c>
      <c r="F312" s="133" t="s">
        <v>3943</v>
      </c>
      <c r="G312" s="134" t="s">
        <v>460</v>
      </c>
      <c r="H312" s="135">
        <v>35</v>
      </c>
      <c r="I312" s="136"/>
      <c r="J312" s="137">
        <f>ROUND(I312*H312,2)</f>
        <v>0</v>
      </c>
      <c r="K312" s="133" t="s">
        <v>19</v>
      </c>
      <c r="L312" s="33"/>
      <c r="M312" s="138" t="s">
        <v>19</v>
      </c>
      <c r="N312" s="139" t="s">
        <v>46</v>
      </c>
      <c r="P312" s="140">
        <f>O312*H312</f>
        <v>0</v>
      </c>
      <c r="Q312" s="140">
        <v>0</v>
      </c>
      <c r="R312" s="140">
        <f>Q312*H312</f>
        <v>0</v>
      </c>
      <c r="S312" s="140">
        <v>0</v>
      </c>
      <c r="T312" s="140">
        <f>S312*H312</f>
        <v>0</v>
      </c>
      <c r="U312" s="141" t="s">
        <v>19</v>
      </c>
      <c r="AR312" s="142" t="s">
        <v>220</v>
      </c>
      <c r="AT312" s="142" t="s">
        <v>174</v>
      </c>
      <c r="AU312" s="142" t="s">
        <v>84</v>
      </c>
      <c r="AY312" s="18" t="s">
        <v>172</v>
      </c>
      <c r="BE312" s="143">
        <f>IF(N312="základní",J312,0)</f>
        <v>0</v>
      </c>
      <c r="BF312" s="143">
        <f>IF(N312="snížená",J312,0)</f>
        <v>0</v>
      </c>
      <c r="BG312" s="143">
        <f>IF(N312="zákl. přenesená",J312,0)</f>
        <v>0</v>
      </c>
      <c r="BH312" s="143">
        <f>IF(N312="sníž. přenesená",J312,0)</f>
        <v>0</v>
      </c>
      <c r="BI312" s="143">
        <f>IF(N312="nulová",J312,0)</f>
        <v>0</v>
      </c>
      <c r="BJ312" s="18" t="s">
        <v>82</v>
      </c>
      <c r="BK312" s="143">
        <f>ROUND(I312*H312,2)</f>
        <v>0</v>
      </c>
      <c r="BL312" s="18" t="s">
        <v>220</v>
      </c>
      <c r="BM312" s="142" t="s">
        <v>1650</v>
      </c>
    </row>
    <row r="313" spans="2:65" s="1" customFormat="1" ht="16.5" customHeight="1">
      <c r="B313" s="33"/>
      <c r="C313" s="179" t="s">
        <v>1653</v>
      </c>
      <c r="D313" s="179" t="s">
        <v>836</v>
      </c>
      <c r="E313" s="180" t="s">
        <v>3944</v>
      </c>
      <c r="F313" s="181" t="s">
        <v>3945</v>
      </c>
      <c r="G313" s="182" t="s">
        <v>460</v>
      </c>
      <c r="H313" s="183">
        <v>35</v>
      </c>
      <c r="I313" s="184"/>
      <c r="J313" s="185">
        <f>ROUND(I313*H313,2)</f>
        <v>0</v>
      </c>
      <c r="K313" s="181" t="s">
        <v>19</v>
      </c>
      <c r="L313" s="186"/>
      <c r="M313" s="187" t="s">
        <v>19</v>
      </c>
      <c r="N313" s="188" t="s">
        <v>46</v>
      </c>
      <c r="P313" s="140">
        <f>O313*H313</f>
        <v>0</v>
      </c>
      <c r="Q313" s="140">
        <v>0</v>
      </c>
      <c r="R313" s="140">
        <f>Q313*H313</f>
        <v>0</v>
      </c>
      <c r="S313" s="140">
        <v>0</v>
      </c>
      <c r="T313" s="140">
        <f>S313*H313</f>
        <v>0</v>
      </c>
      <c r="U313" s="141" t="s">
        <v>19</v>
      </c>
      <c r="AR313" s="142" t="s">
        <v>313</v>
      </c>
      <c r="AT313" s="142" t="s">
        <v>836</v>
      </c>
      <c r="AU313" s="142" t="s">
        <v>84</v>
      </c>
      <c r="AY313" s="18" t="s">
        <v>172</v>
      </c>
      <c r="BE313" s="143">
        <f>IF(N313="základní",J313,0)</f>
        <v>0</v>
      </c>
      <c r="BF313" s="143">
        <f>IF(N313="snížená",J313,0)</f>
        <v>0</v>
      </c>
      <c r="BG313" s="143">
        <f>IF(N313="zákl. přenesená",J313,0)</f>
        <v>0</v>
      </c>
      <c r="BH313" s="143">
        <f>IF(N313="sníž. přenesená",J313,0)</f>
        <v>0</v>
      </c>
      <c r="BI313" s="143">
        <f>IF(N313="nulová",J313,0)</f>
        <v>0</v>
      </c>
      <c r="BJ313" s="18" t="s">
        <v>82</v>
      </c>
      <c r="BK313" s="143">
        <f>ROUND(I313*H313,2)</f>
        <v>0</v>
      </c>
      <c r="BL313" s="18" t="s">
        <v>220</v>
      </c>
      <c r="BM313" s="142" t="s">
        <v>1656</v>
      </c>
    </row>
    <row r="314" spans="2:65" s="1" customFormat="1" ht="16.5" customHeight="1">
      <c r="B314" s="33"/>
      <c r="C314" s="131" t="s">
        <v>682</v>
      </c>
      <c r="D314" s="131" t="s">
        <v>174</v>
      </c>
      <c r="E314" s="132" t="s">
        <v>3946</v>
      </c>
      <c r="F314" s="133" t="s">
        <v>3947</v>
      </c>
      <c r="G314" s="134" t="s">
        <v>460</v>
      </c>
      <c r="H314" s="135">
        <v>12</v>
      </c>
      <c r="I314" s="136"/>
      <c r="J314" s="137">
        <f>ROUND(I314*H314,2)</f>
        <v>0</v>
      </c>
      <c r="K314" s="133" t="s">
        <v>19</v>
      </c>
      <c r="L314" s="33"/>
      <c r="M314" s="138" t="s">
        <v>19</v>
      </c>
      <c r="N314" s="139" t="s">
        <v>46</v>
      </c>
      <c r="P314" s="140">
        <f>O314*H314</f>
        <v>0</v>
      </c>
      <c r="Q314" s="140">
        <v>0</v>
      </c>
      <c r="R314" s="140">
        <f>Q314*H314</f>
        <v>0</v>
      </c>
      <c r="S314" s="140">
        <v>0</v>
      </c>
      <c r="T314" s="140">
        <f>S314*H314</f>
        <v>0</v>
      </c>
      <c r="U314" s="141" t="s">
        <v>19</v>
      </c>
      <c r="AR314" s="142" t="s">
        <v>220</v>
      </c>
      <c r="AT314" s="142" t="s">
        <v>174</v>
      </c>
      <c r="AU314" s="142" t="s">
        <v>84</v>
      </c>
      <c r="AY314" s="18" t="s">
        <v>172</v>
      </c>
      <c r="BE314" s="143">
        <f>IF(N314="základní",J314,0)</f>
        <v>0</v>
      </c>
      <c r="BF314" s="143">
        <f>IF(N314="snížená",J314,0)</f>
        <v>0</v>
      </c>
      <c r="BG314" s="143">
        <f>IF(N314="zákl. přenesená",J314,0)</f>
        <v>0</v>
      </c>
      <c r="BH314" s="143">
        <f>IF(N314="sníž. přenesená",J314,0)</f>
        <v>0</v>
      </c>
      <c r="BI314" s="143">
        <f>IF(N314="nulová",J314,0)</f>
        <v>0</v>
      </c>
      <c r="BJ314" s="18" t="s">
        <v>82</v>
      </c>
      <c r="BK314" s="143">
        <f>ROUND(I314*H314,2)</f>
        <v>0</v>
      </c>
      <c r="BL314" s="18" t="s">
        <v>220</v>
      </c>
      <c r="BM314" s="142" t="s">
        <v>1659</v>
      </c>
    </row>
    <row r="315" spans="2:65" s="1" customFormat="1" ht="33" customHeight="1">
      <c r="B315" s="33"/>
      <c r="C315" s="179" t="s">
        <v>1660</v>
      </c>
      <c r="D315" s="179" t="s">
        <v>836</v>
      </c>
      <c r="E315" s="180" t="s">
        <v>3948</v>
      </c>
      <c r="F315" s="181" t="s">
        <v>3949</v>
      </c>
      <c r="G315" s="182" t="s">
        <v>460</v>
      </c>
      <c r="H315" s="183">
        <v>12</v>
      </c>
      <c r="I315" s="184"/>
      <c r="J315" s="185">
        <f>ROUND(I315*H315,2)</f>
        <v>0</v>
      </c>
      <c r="K315" s="181" t="s">
        <v>19</v>
      </c>
      <c r="L315" s="186"/>
      <c r="M315" s="187" t="s">
        <v>19</v>
      </c>
      <c r="N315" s="188" t="s">
        <v>46</v>
      </c>
      <c r="P315" s="140">
        <f>O315*H315</f>
        <v>0</v>
      </c>
      <c r="Q315" s="140">
        <v>0</v>
      </c>
      <c r="R315" s="140">
        <f>Q315*H315</f>
        <v>0</v>
      </c>
      <c r="S315" s="140">
        <v>0</v>
      </c>
      <c r="T315" s="140">
        <f>S315*H315</f>
        <v>0</v>
      </c>
      <c r="U315" s="141" t="s">
        <v>19</v>
      </c>
      <c r="AR315" s="142" t="s">
        <v>313</v>
      </c>
      <c r="AT315" s="142" t="s">
        <v>836</v>
      </c>
      <c r="AU315" s="142" t="s">
        <v>84</v>
      </c>
      <c r="AY315" s="18" t="s">
        <v>172</v>
      </c>
      <c r="BE315" s="143">
        <f>IF(N315="základní",J315,0)</f>
        <v>0</v>
      </c>
      <c r="BF315" s="143">
        <f>IF(N315="snížená",J315,0)</f>
        <v>0</v>
      </c>
      <c r="BG315" s="143">
        <f>IF(N315="zákl. přenesená",J315,0)</f>
        <v>0</v>
      </c>
      <c r="BH315" s="143">
        <f>IF(N315="sníž. přenesená",J315,0)</f>
        <v>0</v>
      </c>
      <c r="BI315" s="143">
        <f>IF(N315="nulová",J315,0)</f>
        <v>0</v>
      </c>
      <c r="BJ315" s="18" t="s">
        <v>82</v>
      </c>
      <c r="BK315" s="143">
        <f>ROUND(I315*H315,2)</f>
        <v>0</v>
      </c>
      <c r="BL315" s="18" t="s">
        <v>220</v>
      </c>
      <c r="BM315" s="142" t="s">
        <v>1663</v>
      </c>
    </row>
    <row r="316" spans="2:65" s="1" customFormat="1" ht="16.5" customHeight="1">
      <c r="B316" s="33"/>
      <c r="C316" s="131" t="s">
        <v>691</v>
      </c>
      <c r="D316" s="131" t="s">
        <v>174</v>
      </c>
      <c r="E316" s="132" t="s">
        <v>3950</v>
      </c>
      <c r="F316" s="133" t="s">
        <v>3951</v>
      </c>
      <c r="G316" s="134" t="s">
        <v>460</v>
      </c>
      <c r="H316" s="135">
        <v>3</v>
      </c>
      <c r="I316" s="136"/>
      <c r="J316" s="137">
        <f>ROUND(I316*H316,2)</f>
        <v>0</v>
      </c>
      <c r="K316" s="133" t="s">
        <v>19</v>
      </c>
      <c r="L316" s="33"/>
      <c r="M316" s="138" t="s">
        <v>19</v>
      </c>
      <c r="N316" s="139" t="s">
        <v>46</v>
      </c>
      <c r="P316" s="140">
        <f>O316*H316</f>
        <v>0</v>
      </c>
      <c r="Q316" s="140">
        <v>0</v>
      </c>
      <c r="R316" s="140">
        <f>Q316*H316</f>
        <v>0</v>
      </c>
      <c r="S316" s="140">
        <v>0</v>
      </c>
      <c r="T316" s="140">
        <f>S316*H316</f>
        <v>0</v>
      </c>
      <c r="U316" s="141" t="s">
        <v>19</v>
      </c>
      <c r="AR316" s="142" t="s">
        <v>220</v>
      </c>
      <c r="AT316" s="142" t="s">
        <v>174</v>
      </c>
      <c r="AU316" s="142" t="s">
        <v>84</v>
      </c>
      <c r="AY316" s="18" t="s">
        <v>172</v>
      </c>
      <c r="BE316" s="143">
        <f>IF(N316="základní",J316,0)</f>
        <v>0</v>
      </c>
      <c r="BF316" s="143">
        <f>IF(N316="snížená",J316,0)</f>
        <v>0</v>
      </c>
      <c r="BG316" s="143">
        <f>IF(N316="zákl. přenesená",J316,0)</f>
        <v>0</v>
      </c>
      <c r="BH316" s="143">
        <f>IF(N316="sníž. přenesená",J316,0)</f>
        <v>0</v>
      </c>
      <c r="BI316" s="143">
        <f>IF(N316="nulová",J316,0)</f>
        <v>0</v>
      </c>
      <c r="BJ316" s="18" t="s">
        <v>82</v>
      </c>
      <c r="BK316" s="143">
        <f>ROUND(I316*H316,2)</f>
        <v>0</v>
      </c>
      <c r="BL316" s="18" t="s">
        <v>220</v>
      </c>
      <c r="BM316" s="142" t="s">
        <v>1667</v>
      </c>
    </row>
    <row r="317" spans="2:65" s="1" customFormat="1" ht="24.2" customHeight="1">
      <c r="B317" s="33"/>
      <c r="C317" s="179" t="s">
        <v>1668</v>
      </c>
      <c r="D317" s="179" t="s">
        <v>836</v>
      </c>
      <c r="E317" s="180" t="s">
        <v>3952</v>
      </c>
      <c r="F317" s="181" t="s">
        <v>3953</v>
      </c>
      <c r="G317" s="182" t="s">
        <v>460</v>
      </c>
      <c r="H317" s="183">
        <v>1</v>
      </c>
      <c r="I317" s="184"/>
      <c r="J317" s="185">
        <f>ROUND(I317*H317,2)</f>
        <v>0</v>
      </c>
      <c r="K317" s="181" t="s">
        <v>19</v>
      </c>
      <c r="L317" s="186"/>
      <c r="M317" s="187" t="s">
        <v>19</v>
      </c>
      <c r="N317" s="188" t="s">
        <v>46</v>
      </c>
      <c r="P317" s="140">
        <f>O317*H317</f>
        <v>0</v>
      </c>
      <c r="Q317" s="140">
        <v>0</v>
      </c>
      <c r="R317" s="140">
        <f>Q317*H317</f>
        <v>0</v>
      </c>
      <c r="S317" s="140">
        <v>0</v>
      </c>
      <c r="T317" s="140">
        <f>S317*H317</f>
        <v>0</v>
      </c>
      <c r="U317" s="141" t="s">
        <v>19</v>
      </c>
      <c r="AR317" s="142" t="s">
        <v>313</v>
      </c>
      <c r="AT317" s="142" t="s">
        <v>836</v>
      </c>
      <c r="AU317" s="142" t="s">
        <v>84</v>
      </c>
      <c r="AY317" s="18" t="s">
        <v>172</v>
      </c>
      <c r="BE317" s="143">
        <f>IF(N317="základní",J317,0)</f>
        <v>0</v>
      </c>
      <c r="BF317" s="143">
        <f>IF(N317="snížená",J317,0)</f>
        <v>0</v>
      </c>
      <c r="BG317" s="143">
        <f>IF(N317="zákl. přenesená",J317,0)</f>
        <v>0</v>
      </c>
      <c r="BH317" s="143">
        <f>IF(N317="sníž. přenesená",J317,0)</f>
        <v>0</v>
      </c>
      <c r="BI317" s="143">
        <f>IF(N317="nulová",J317,0)</f>
        <v>0</v>
      </c>
      <c r="BJ317" s="18" t="s">
        <v>82</v>
      </c>
      <c r="BK317" s="143">
        <f>ROUND(I317*H317,2)</f>
        <v>0</v>
      </c>
      <c r="BL317" s="18" t="s">
        <v>220</v>
      </c>
      <c r="BM317" s="142" t="s">
        <v>1671</v>
      </c>
    </row>
    <row r="318" spans="2:65" s="1" customFormat="1" ht="24.2" customHeight="1">
      <c r="B318" s="33"/>
      <c r="C318" s="179" t="s">
        <v>704</v>
      </c>
      <c r="D318" s="179" t="s">
        <v>836</v>
      </c>
      <c r="E318" s="180" t="s">
        <v>3954</v>
      </c>
      <c r="F318" s="181" t="s">
        <v>3955</v>
      </c>
      <c r="G318" s="182" t="s">
        <v>460</v>
      </c>
      <c r="H318" s="183">
        <v>1</v>
      </c>
      <c r="I318" s="184"/>
      <c r="J318" s="185">
        <f>ROUND(I318*H318,2)</f>
        <v>0</v>
      </c>
      <c r="K318" s="181" t="s">
        <v>19</v>
      </c>
      <c r="L318" s="186"/>
      <c r="M318" s="187" t="s">
        <v>19</v>
      </c>
      <c r="N318" s="188" t="s">
        <v>46</v>
      </c>
      <c r="P318" s="140">
        <f>O318*H318</f>
        <v>0</v>
      </c>
      <c r="Q318" s="140">
        <v>0</v>
      </c>
      <c r="R318" s="140">
        <f>Q318*H318</f>
        <v>0</v>
      </c>
      <c r="S318" s="140">
        <v>0</v>
      </c>
      <c r="T318" s="140">
        <f>S318*H318</f>
        <v>0</v>
      </c>
      <c r="U318" s="141" t="s">
        <v>19</v>
      </c>
      <c r="AR318" s="142" t="s">
        <v>313</v>
      </c>
      <c r="AT318" s="142" t="s">
        <v>836</v>
      </c>
      <c r="AU318" s="142" t="s">
        <v>84</v>
      </c>
      <c r="AY318" s="18" t="s">
        <v>172</v>
      </c>
      <c r="BE318" s="143">
        <f>IF(N318="základní",J318,0)</f>
        <v>0</v>
      </c>
      <c r="BF318" s="143">
        <f>IF(N318="snížená",J318,0)</f>
        <v>0</v>
      </c>
      <c r="BG318" s="143">
        <f>IF(N318="zákl. přenesená",J318,0)</f>
        <v>0</v>
      </c>
      <c r="BH318" s="143">
        <f>IF(N318="sníž. přenesená",J318,0)</f>
        <v>0</v>
      </c>
      <c r="BI318" s="143">
        <f>IF(N318="nulová",J318,0)</f>
        <v>0</v>
      </c>
      <c r="BJ318" s="18" t="s">
        <v>82</v>
      </c>
      <c r="BK318" s="143">
        <f>ROUND(I318*H318,2)</f>
        <v>0</v>
      </c>
      <c r="BL318" s="18" t="s">
        <v>220</v>
      </c>
      <c r="BM318" s="142" t="s">
        <v>1675</v>
      </c>
    </row>
    <row r="319" spans="2:65" s="1" customFormat="1" ht="33" customHeight="1">
      <c r="B319" s="33"/>
      <c r="C319" s="179" t="s">
        <v>3428</v>
      </c>
      <c r="D319" s="179" t="s">
        <v>836</v>
      </c>
      <c r="E319" s="180" t="s">
        <v>3956</v>
      </c>
      <c r="F319" s="181" t="s">
        <v>3957</v>
      </c>
      <c r="G319" s="182" t="s">
        <v>460</v>
      </c>
      <c r="H319" s="183">
        <v>1</v>
      </c>
      <c r="I319" s="184"/>
      <c r="J319" s="185">
        <f>ROUND(I319*H319,2)</f>
        <v>0</v>
      </c>
      <c r="K319" s="181" t="s">
        <v>19</v>
      </c>
      <c r="L319" s="186"/>
      <c r="M319" s="187" t="s">
        <v>19</v>
      </c>
      <c r="N319" s="188" t="s">
        <v>46</v>
      </c>
      <c r="P319" s="140">
        <f>O319*H319</f>
        <v>0</v>
      </c>
      <c r="Q319" s="140">
        <v>0</v>
      </c>
      <c r="R319" s="140">
        <f>Q319*H319</f>
        <v>0</v>
      </c>
      <c r="S319" s="140">
        <v>0</v>
      </c>
      <c r="T319" s="140">
        <f>S319*H319</f>
        <v>0</v>
      </c>
      <c r="U319" s="141" t="s">
        <v>19</v>
      </c>
      <c r="AR319" s="142" t="s">
        <v>313</v>
      </c>
      <c r="AT319" s="142" t="s">
        <v>836</v>
      </c>
      <c r="AU319" s="142" t="s">
        <v>84</v>
      </c>
      <c r="AY319" s="18" t="s">
        <v>172</v>
      </c>
      <c r="BE319" s="143">
        <f>IF(N319="základní",J319,0)</f>
        <v>0</v>
      </c>
      <c r="BF319" s="143">
        <f>IF(N319="snížená",J319,0)</f>
        <v>0</v>
      </c>
      <c r="BG319" s="143">
        <f>IF(N319="zákl. přenesená",J319,0)</f>
        <v>0</v>
      </c>
      <c r="BH319" s="143">
        <f>IF(N319="sníž. přenesená",J319,0)</f>
        <v>0</v>
      </c>
      <c r="BI319" s="143">
        <f>IF(N319="nulová",J319,0)</f>
        <v>0</v>
      </c>
      <c r="BJ319" s="18" t="s">
        <v>82</v>
      </c>
      <c r="BK319" s="143">
        <f>ROUND(I319*H319,2)</f>
        <v>0</v>
      </c>
      <c r="BL319" s="18" t="s">
        <v>220</v>
      </c>
      <c r="BM319" s="142" t="s">
        <v>2447</v>
      </c>
    </row>
    <row r="320" spans="2:65" s="1" customFormat="1" ht="24.2" customHeight="1">
      <c r="B320" s="33"/>
      <c r="C320" s="179" t="s">
        <v>712</v>
      </c>
      <c r="D320" s="179" t="s">
        <v>836</v>
      </c>
      <c r="E320" s="180" t="s">
        <v>3958</v>
      </c>
      <c r="F320" s="181" t="s">
        <v>3959</v>
      </c>
      <c r="G320" s="182" t="s">
        <v>460</v>
      </c>
      <c r="H320" s="183">
        <v>1</v>
      </c>
      <c r="I320" s="184"/>
      <c r="J320" s="185">
        <f>ROUND(I320*H320,2)</f>
        <v>0</v>
      </c>
      <c r="K320" s="181" t="s">
        <v>19</v>
      </c>
      <c r="L320" s="186"/>
      <c r="M320" s="187" t="s">
        <v>19</v>
      </c>
      <c r="N320" s="188" t="s">
        <v>46</v>
      </c>
      <c r="P320" s="140">
        <f>O320*H320</f>
        <v>0</v>
      </c>
      <c r="Q320" s="140">
        <v>0</v>
      </c>
      <c r="R320" s="140">
        <f>Q320*H320</f>
        <v>0</v>
      </c>
      <c r="S320" s="140">
        <v>0</v>
      </c>
      <c r="T320" s="140">
        <f>S320*H320</f>
        <v>0</v>
      </c>
      <c r="U320" s="141" t="s">
        <v>19</v>
      </c>
      <c r="AR320" s="142" t="s">
        <v>313</v>
      </c>
      <c r="AT320" s="142" t="s">
        <v>836</v>
      </c>
      <c r="AU320" s="142" t="s">
        <v>84</v>
      </c>
      <c r="AY320" s="18" t="s">
        <v>172</v>
      </c>
      <c r="BE320" s="143">
        <f>IF(N320="základní",J320,0)</f>
        <v>0</v>
      </c>
      <c r="BF320" s="143">
        <f>IF(N320="snížená",J320,0)</f>
        <v>0</v>
      </c>
      <c r="BG320" s="143">
        <f>IF(N320="zákl. přenesená",J320,0)</f>
        <v>0</v>
      </c>
      <c r="BH320" s="143">
        <f>IF(N320="sníž. přenesená",J320,0)</f>
        <v>0</v>
      </c>
      <c r="BI320" s="143">
        <f>IF(N320="nulová",J320,0)</f>
        <v>0</v>
      </c>
      <c r="BJ320" s="18" t="s">
        <v>82</v>
      </c>
      <c r="BK320" s="143">
        <f>ROUND(I320*H320,2)</f>
        <v>0</v>
      </c>
      <c r="BL320" s="18" t="s">
        <v>220</v>
      </c>
      <c r="BM320" s="142" t="s">
        <v>1687</v>
      </c>
    </row>
    <row r="321" spans="2:65" s="1" customFormat="1" ht="24.2" customHeight="1">
      <c r="B321" s="33"/>
      <c r="C321" s="179" t="s">
        <v>1691</v>
      </c>
      <c r="D321" s="179" t="s">
        <v>836</v>
      </c>
      <c r="E321" s="180" t="s">
        <v>3960</v>
      </c>
      <c r="F321" s="181" t="s">
        <v>3961</v>
      </c>
      <c r="G321" s="182" t="s">
        <v>460</v>
      </c>
      <c r="H321" s="183">
        <v>1</v>
      </c>
      <c r="I321" s="184"/>
      <c r="J321" s="185">
        <f>ROUND(I321*H321,2)</f>
        <v>0</v>
      </c>
      <c r="K321" s="181" t="s">
        <v>19</v>
      </c>
      <c r="L321" s="186"/>
      <c r="M321" s="187" t="s">
        <v>19</v>
      </c>
      <c r="N321" s="188" t="s">
        <v>46</v>
      </c>
      <c r="P321" s="140">
        <f>O321*H321</f>
        <v>0</v>
      </c>
      <c r="Q321" s="140">
        <v>0</v>
      </c>
      <c r="R321" s="140">
        <f>Q321*H321</f>
        <v>0</v>
      </c>
      <c r="S321" s="140">
        <v>0</v>
      </c>
      <c r="T321" s="140">
        <f>S321*H321</f>
        <v>0</v>
      </c>
      <c r="U321" s="141" t="s">
        <v>19</v>
      </c>
      <c r="AR321" s="142" t="s">
        <v>313</v>
      </c>
      <c r="AT321" s="142" t="s">
        <v>836</v>
      </c>
      <c r="AU321" s="142" t="s">
        <v>84</v>
      </c>
      <c r="AY321" s="18" t="s">
        <v>172</v>
      </c>
      <c r="BE321" s="143">
        <f>IF(N321="základní",J321,0)</f>
        <v>0</v>
      </c>
      <c r="BF321" s="143">
        <f>IF(N321="snížená",J321,0)</f>
        <v>0</v>
      </c>
      <c r="BG321" s="143">
        <f>IF(N321="zákl. přenesená",J321,0)</f>
        <v>0</v>
      </c>
      <c r="BH321" s="143">
        <f>IF(N321="sníž. přenesená",J321,0)</f>
        <v>0</v>
      </c>
      <c r="BI321" s="143">
        <f>IF(N321="nulová",J321,0)</f>
        <v>0</v>
      </c>
      <c r="BJ321" s="18" t="s">
        <v>82</v>
      </c>
      <c r="BK321" s="143">
        <f>ROUND(I321*H321,2)</f>
        <v>0</v>
      </c>
      <c r="BL321" s="18" t="s">
        <v>220</v>
      </c>
      <c r="BM321" s="142" t="s">
        <v>1694</v>
      </c>
    </row>
    <row r="322" spans="2:65" s="1" customFormat="1" ht="16.5" customHeight="1">
      <c r="B322" s="33"/>
      <c r="C322" s="179" t="s">
        <v>717</v>
      </c>
      <c r="D322" s="179" t="s">
        <v>836</v>
      </c>
      <c r="E322" s="180" t="s">
        <v>3962</v>
      </c>
      <c r="F322" s="181" t="s">
        <v>3963</v>
      </c>
      <c r="G322" s="182" t="s">
        <v>460</v>
      </c>
      <c r="H322" s="183">
        <v>1</v>
      </c>
      <c r="I322" s="184"/>
      <c r="J322" s="185">
        <f>ROUND(I322*H322,2)</f>
        <v>0</v>
      </c>
      <c r="K322" s="181" t="s">
        <v>19</v>
      </c>
      <c r="L322" s="186"/>
      <c r="M322" s="187" t="s">
        <v>19</v>
      </c>
      <c r="N322" s="188" t="s">
        <v>46</v>
      </c>
      <c r="P322" s="140">
        <f>O322*H322</f>
        <v>0</v>
      </c>
      <c r="Q322" s="140">
        <v>0</v>
      </c>
      <c r="R322" s="140">
        <f>Q322*H322</f>
        <v>0</v>
      </c>
      <c r="S322" s="140">
        <v>0</v>
      </c>
      <c r="T322" s="140">
        <f>S322*H322</f>
        <v>0</v>
      </c>
      <c r="U322" s="141" t="s">
        <v>19</v>
      </c>
      <c r="AR322" s="142" t="s">
        <v>313</v>
      </c>
      <c r="AT322" s="142" t="s">
        <v>836</v>
      </c>
      <c r="AU322" s="142" t="s">
        <v>84</v>
      </c>
      <c r="AY322" s="18" t="s">
        <v>172</v>
      </c>
      <c r="BE322" s="143">
        <f>IF(N322="základní",J322,0)</f>
        <v>0</v>
      </c>
      <c r="BF322" s="143">
        <f>IF(N322="snížená",J322,0)</f>
        <v>0</v>
      </c>
      <c r="BG322" s="143">
        <f>IF(N322="zákl. přenesená",J322,0)</f>
        <v>0</v>
      </c>
      <c r="BH322" s="143">
        <f>IF(N322="sníž. přenesená",J322,0)</f>
        <v>0</v>
      </c>
      <c r="BI322" s="143">
        <f>IF(N322="nulová",J322,0)</f>
        <v>0</v>
      </c>
      <c r="BJ322" s="18" t="s">
        <v>82</v>
      </c>
      <c r="BK322" s="143">
        <f>ROUND(I322*H322,2)</f>
        <v>0</v>
      </c>
      <c r="BL322" s="18" t="s">
        <v>220</v>
      </c>
      <c r="BM322" s="142" t="s">
        <v>1700</v>
      </c>
    </row>
    <row r="323" spans="2:65" s="1" customFormat="1" ht="16.5" customHeight="1">
      <c r="B323" s="33"/>
      <c r="C323" s="179" t="s">
        <v>1420</v>
      </c>
      <c r="D323" s="179" t="s">
        <v>836</v>
      </c>
      <c r="E323" s="180" t="s">
        <v>3964</v>
      </c>
      <c r="F323" s="181" t="s">
        <v>3965</v>
      </c>
      <c r="G323" s="182" t="s">
        <v>460</v>
      </c>
      <c r="H323" s="183">
        <v>3</v>
      </c>
      <c r="I323" s="184"/>
      <c r="J323" s="185">
        <f>ROUND(I323*H323,2)</f>
        <v>0</v>
      </c>
      <c r="K323" s="181" t="s">
        <v>19</v>
      </c>
      <c r="L323" s="186"/>
      <c r="M323" s="187" t="s">
        <v>19</v>
      </c>
      <c r="N323" s="188" t="s">
        <v>46</v>
      </c>
      <c r="P323" s="140">
        <f>O323*H323</f>
        <v>0</v>
      </c>
      <c r="Q323" s="140">
        <v>0</v>
      </c>
      <c r="R323" s="140">
        <f>Q323*H323</f>
        <v>0</v>
      </c>
      <c r="S323" s="140">
        <v>0</v>
      </c>
      <c r="T323" s="140">
        <f>S323*H323</f>
        <v>0</v>
      </c>
      <c r="U323" s="141" t="s">
        <v>19</v>
      </c>
      <c r="AR323" s="142" t="s">
        <v>313</v>
      </c>
      <c r="AT323" s="142" t="s">
        <v>836</v>
      </c>
      <c r="AU323" s="142" t="s">
        <v>84</v>
      </c>
      <c r="AY323" s="18" t="s">
        <v>172</v>
      </c>
      <c r="BE323" s="143">
        <f>IF(N323="základní",J323,0)</f>
        <v>0</v>
      </c>
      <c r="BF323" s="143">
        <f>IF(N323="snížená",J323,0)</f>
        <v>0</v>
      </c>
      <c r="BG323" s="143">
        <f>IF(N323="zákl. přenesená",J323,0)</f>
        <v>0</v>
      </c>
      <c r="BH323" s="143">
        <f>IF(N323="sníž. přenesená",J323,0)</f>
        <v>0</v>
      </c>
      <c r="BI323" s="143">
        <f>IF(N323="nulová",J323,0)</f>
        <v>0</v>
      </c>
      <c r="BJ323" s="18" t="s">
        <v>82</v>
      </c>
      <c r="BK323" s="143">
        <f>ROUND(I323*H323,2)</f>
        <v>0</v>
      </c>
      <c r="BL323" s="18" t="s">
        <v>220</v>
      </c>
      <c r="BM323" s="142" t="s">
        <v>1704</v>
      </c>
    </row>
    <row r="324" spans="2:65" s="11" customFormat="1" ht="25.9" customHeight="1">
      <c r="B324" s="119"/>
      <c r="D324" s="120" t="s">
        <v>74</v>
      </c>
      <c r="E324" s="121" t="s">
        <v>836</v>
      </c>
      <c r="F324" s="121" t="s">
        <v>3966</v>
      </c>
      <c r="I324" s="122"/>
      <c r="J324" s="123">
        <f>BK324</f>
        <v>0</v>
      </c>
      <c r="L324" s="119"/>
      <c r="M324" s="124"/>
      <c r="P324" s="125">
        <f>P325</f>
        <v>0</v>
      </c>
      <c r="R324" s="125">
        <f>R325</f>
        <v>0</v>
      </c>
      <c r="T324" s="125">
        <f>T325</f>
        <v>0</v>
      </c>
      <c r="U324" s="126"/>
      <c r="AR324" s="120" t="s">
        <v>92</v>
      </c>
      <c r="AT324" s="127" t="s">
        <v>74</v>
      </c>
      <c r="AU324" s="127" t="s">
        <v>75</v>
      </c>
      <c r="AY324" s="120" t="s">
        <v>172</v>
      </c>
      <c r="BK324" s="128">
        <f>BK325</f>
        <v>0</v>
      </c>
    </row>
    <row r="325" spans="2:65" s="11" customFormat="1" ht="22.9" customHeight="1">
      <c r="B325" s="119"/>
      <c r="D325" s="120" t="s">
        <v>74</v>
      </c>
      <c r="E325" s="129" t="s">
        <v>3967</v>
      </c>
      <c r="F325" s="129" t="s">
        <v>3968</v>
      </c>
      <c r="I325" s="122"/>
      <c r="J325" s="130">
        <f>BK325</f>
        <v>0</v>
      </c>
      <c r="L325" s="119"/>
      <c r="M325" s="124"/>
      <c r="P325" s="125">
        <f>SUM(P326:P327)</f>
        <v>0</v>
      </c>
      <c r="R325" s="125">
        <f>SUM(R326:R327)</f>
        <v>0</v>
      </c>
      <c r="T325" s="125">
        <f>SUM(T326:T327)</f>
        <v>0</v>
      </c>
      <c r="U325" s="126"/>
      <c r="AR325" s="120" t="s">
        <v>92</v>
      </c>
      <c r="AT325" s="127" t="s">
        <v>74</v>
      </c>
      <c r="AU325" s="127" t="s">
        <v>82</v>
      </c>
      <c r="AY325" s="120" t="s">
        <v>172</v>
      </c>
      <c r="BK325" s="128">
        <f>SUM(BK326:BK327)</f>
        <v>0</v>
      </c>
    </row>
    <row r="326" spans="2:65" s="1" customFormat="1" ht="16.5" customHeight="1">
      <c r="B326" s="33"/>
      <c r="C326" s="131" t="s">
        <v>722</v>
      </c>
      <c r="D326" s="131" t="s">
        <v>174</v>
      </c>
      <c r="E326" s="132" t="s">
        <v>3969</v>
      </c>
      <c r="F326" s="133" t="s">
        <v>3970</v>
      </c>
      <c r="G326" s="134" t="s">
        <v>460</v>
      </c>
      <c r="H326" s="135">
        <v>1</v>
      </c>
      <c r="I326" s="136"/>
      <c r="J326" s="137">
        <f>ROUND(I326*H326,2)</f>
        <v>0</v>
      </c>
      <c r="K326" s="133" t="s">
        <v>19</v>
      </c>
      <c r="L326" s="33"/>
      <c r="M326" s="138" t="s">
        <v>19</v>
      </c>
      <c r="N326" s="139" t="s">
        <v>46</v>
      </c>
      <c r="P326" s="140">
        <f>O326*H326</f>
        <v>0</v>
      </c>
      <c r="Q326" s="140">
        <v>0</v>
      </c>
      <c r="R326" s="140">
        <f>Q326*H326</f>
        <v>0</v>
      </c>
      <c r="S326" s="140">
        <v>0</v>
      </c>
      <c r="T326" s="140">
        <f>S326*H326</f>
        <v>0</v>
      </c>
      <c r="U326" s="141" t="s">
        <v>19</v>
      </c>
      <c r="AR326" s="142" t="s">
        <v>449</v>
      </c>
      <c r="AT326" s="142" t="s">
        <v>174</v>
      </c>
      <c r="AU326" s="142" t="s">
        <v>84</v>
      </c>
      <c r="AY326" s="18" t="s">
        <v>172</v>
      </c>
      <c r="BE326" s="143">
        <f>IF(N326="základní",J326,0)</f>
        <v>0</v>
      </c>
      <c r="BF326" s="143">
        <f>IF(N326="snížená",J326,0)</f>
        <v>0</v>
      </c>
      <c r="BG326" s="143">
        <f>IF(N326="zákl. přenesená",J326,0)</f>
        <v>0</v>
      </c>
      <c r="BH326" s="143">
        <f>IF(N326="sníž. přenesená",J326,0)</f>
        <v>0</v>
      </c>
      <c r="BI326" s="143">
        <f>IF(N326="nulová",J326,0)</f>
        <v>0</v>
      </c>
      <c r="BJ326" s="18" t="s">
        <v>82</v>
      </c>
      <c r="BK326" s="143">
        <f>ROUND(I326*H326,2)</f>
        <v>0</v>
      </c>
      <c r="BL326" s="18" t="s">
        <v>449</v>
      </c>
      <c r="BM326" s="142" t="s">
        <v>1709</v>
      </c>
    </row>
    <row r="327" spans="2:65" s="1" customFormat="1" ht="16.5" customHeight="1">
      <c r="B327" s="33"/>
      <c r="C327" s="131" t="s">
        <v>1711</v>
      </c>
      <c r="D327" s="131" t="s">
        <v>174</v>
      </c>
      <c r="E327" s="132" t="s">
        <v>3971</v>
      </c>
      <c r="F327" s="133" t="s">
        <v>3972</v>
      </c>
      <c r="G327" s="134" t="s">
        <v>460</v>
      </c>
      <c r="H327" s="135">
        <v>1</v>
      </c>
      <c r="I327" s="136"/>
      <c r="J327" s="137">
        <f>ROUND(I327*H327,2)</f>
        <v>0</v>
      </c>
      <c r="K327" s="133" t="s">
        <v>19</v>
      </c>
      <c r="L327" s="33"/>
      <c r="M327" s="138" t="s">
        <v>19</v>
      </c>
      <c r="N327" s="139" t="s">
        <v>46</v>
      </c>
      <c r="P327" s="140">
        <f>O327*H327</f>
        <v>0</v>
      </c>
      <c r="Q327" s="140">
        <v>0</v>
      </c>
      <c r="R327" s="140">
        <f>Q327*H327</f>
        <v>0</v>
      </c>
      <c r="S327" s="140">
        <v>0</v>
      </c>
      <c r="T327" s="140">
        <f>S327*H327</f>
        <v>0</v>
      </c>
      <c r="U327" s="141" t="s">
        <v>19</v>
      </c>
      <c r="AR327" s="142" t="s">
        <v>449</v>
      </c>
      <c r="AT327" s="142" t="s">
        <v>174</v>
      </c>
      <c r="AU327" s="142" t="s">
        <v>84</v>
      </c>
      <c r="AY327" s="18" t="s">
        <v>172</v>
      </c>
      <c r="BE327" s="143">
        <f>IF(N327="základní",J327,0)</f>
        <v>0</v>
      </c>
      <c r="BF327" s="143">
        <f>IF(N327="snížená",J327,0)</f>
        <v>0</v>
      </c>
      <c r="BG327" s="143">
        <f>IF(N327="zákl. přenesená",J327,0)</f>
        <v>0</v>
      </c>
      <c r="BH327" s="143">
        <f>IF(N327="sníž. přenesená",J327,0)</f>
        <v>0</v>
      </c>
      <c r="BI327" s="143">
        <f>IF(N327="nulová",J327,0)</f>
        <v>0</v>
      </c>
      <c r="BJ327" s="18" t="s">
        <v>82</v>
      </c>
      <c r="BK327" s="143">
        <f>ROUND(I327*H327,2)</f>
        <v>0</v>
      </c>
      <c r="BL327" s="18" t="s">
        <v>449</v>
      </c>
      <c r="BM327" s="142" t="s">
        <v>1714</v>
      </c>
    </row>
    <row r="328" spans="2:65" s="11" customFormat="1" ht="25.9" customHeight="1">
      <c r="B328" s="119"/>
      <c r="D328" s="120" t="s">
        <v>74</v>
      </c>
      <c r="E328" s="121" t="s">
        <v>126</v>
      </c>
      <c r="F328" s="121" t="s">
        <v>127</v>
      </c>
      <c r="I328" s="122"/>
      <c r="J328" s="123">
        <f>BK328</f>
        <v>0</v>
      </c>
      <c r="L328" s="119"/>
      <c r="M328" s="124"/>
      <c r="P328" s="125">
        <f>P329</f>
        <v>0</v>
      </c>
      <c r="R328" s="125">
        <f>R329</f>
        <v>0</v>
      </c>
      <c r="T328" s="125">
        <f>T329</f>
        <v>0</v>
      </c>
      <c r="U328" s="126"/>
      <c r="AR328" s="120" t="s">
        <v>202</v>
      </c>
      <c r="AT328" s="127" t="s">
        <v>74</v>
      </c>
      <c r="AU328" s="127" t="s">
        <v>75</v>
      </c>
      <c r="AY328" s="120" t="s">
        <v>172</v>
      </c>
      <c r="BK328" s="128">
        <f>BK329</f>
        <v>0</v>
      </c>
    </row>
    <row r="329" spans="2:65" s="11" customFormat="1" ht="22.9" customHeight="1">
      <c r="B329" s="119"/>
      <c r="D329" s="120" t="s">
        <v>74</v>
      </c>
      <c r="E329" s="129" t="s">
        <v>3973</v>
      </c>
      <c r="F329" s="129" t="s">
        <v>3974</v>
      </c>
      <c r="I329" s="122"/>
      <c r="J329" s="130">
        <f>BK329</f>
        <v>0</v>
      </c>
      <c r="L329" s="119"/>
      <c r="M329" s="124"/>
      <c r="P329" s="125">
        <f>P330</f>
        <v>0</v>
      </c>
      <c r="R329" s="125">
        <f>R330</f>
        <v>0</v>
      </c>
      <c r="T329" s="125">
        <f>T330</f>
        <v>0</v>
      </c>
      <c r="U329" s="126"/>
      <c r="AR329" s="120" t="s">
        <v>202</v>
      </c>
      <c r="AT329" s="127" t="s">
        <v>74</v>
      </c>
      <c r="AU329" s="127" t="s">
        <v>82</v>
      </c>
      <c r="AY329" s="120" t="s">
        <v>172</v>
      </c>
      <c r="BK329" s="128">
        <f>BK330</f>
        <v>0</v>
      </c>
    </row>
    <row r="330" spans="2:65" s="1" customFormat="1" ht="16.5" customHeight="1">
      <c r="B330" s="33"/>
      <c r="C330" s="131" t="s">
        <v>727</v>
      </c>
      <c r="D330" s="131" t="s">
        <v>174</v>
      </c>
      <c r="E330" s="132" t="s">
        <v>3975</v>
      </c>
      <c r="F330" s="133" t="s">
        <v>3976</v>
      </c>
      <c r="G330" s="134" t="s">
        <v>1680</v>
      </c>
      <c r="H330" s="135">
        <v>1</v>
      </c>
      <c r="I330" s="136"/>
      <c r="J330" s="137">
        <f>ROUND(I330*H330,2)</f>
        <v>0</v>
      </c>
      <c r="K330" s="133" t="s">
        <v>19</v>
      </c>
      <c r="L330" s="33"/>
      <c r="M330" s="193" t="s">
        <v>19</v>
      </c>
      <c r="N330" s="194" t="s">
        <v>46</v>
      </c>
      <c r="O330" s="191"/>
      <c r="P330" s="195">
        <f>O330*H330</f>
        <v>0</v>
      </c>
      <c r="Q330" s="195">
        <v>0</v>
      </c>
      <c r="R330" s="195">
        <f>Q330*H330</f>
        <v>0</v>
      </c>
      <c r="S330" s="195">
        <v>0</v>
      </c>
      <c r="T330" s="195">
        <f>S330*H330</f>
        <v>0</v>
      </c>
      <c r="U330" s="196" t="s">
        <v>19</v>
      </c>
      <c r="AR330" s="142" t="s">
        <v>179</v>
      </c>
      <c r="AT330" s="142" t="s">
        <v>174</v>
      </c>
      <c r="AU330" s="142" t="s">
        <v>84</v>
      </c>
      <c r="AY330" s="18" t="s">
        <v>172</v>
      </c>
      <c r="BE330" s="143">
        <f>IF(N330="základní",J330,0)</f>
        <v>0</v>
      </c>
      <c r="BF330" s="143">
        <f>IF(N330="snížená",J330,0)</f>
        <v>0</v>
      </c>
      <c r="BG330" s="143">
        <f>IF(N330="zákl. přenesená",J330,0)</f>
        <v>0</v>
      </c>
      <c r="BH330" s="143">
        <f>IF(N330="sníž. přenesená",J330,0)</f>
        <v>0</v>
      </c>
      <c r="BI330" s="143">
        <f>IF(N330="nulová",J330,0)</f>
        <v>0</v>
      </c>
      <c r="BJ330" s="18" t="s">
        <v>82</v>
      </c>
      <c r="BK330" s="143">
        <f>ROUND(I330*H330,2)</f>
        <v>0</v>
      </c>
      <c r="BL330" s="18" t="s">
        <v>179</v>
      </c>
      <c r="BM330" s="142" t="s">
        <v>757</v>
      </c>
    </row>
    <row r="331" spans="2:65" s="1" customFormat="1" ht="6.95" customHeight="1">
      <c r="B331" s="42"/>
      <c r="C331" s="43"/>
      <c r="D331" s="43"/>
      <c r="E331" s="43"/>
      <c r="F331" s="43"/>
      <c r="G331" s="43"/>
      <c r="H331" s="43"/>
      <c r="I331" s="43"/>
      <c r="J331" s="43"/>
      <c r="K331" s="43"/>
      <c r="L331" s="33"/>
    </row>
  </sheetData>
  <sheetProtection algorithmName="SHA-512" hashValue="TqYjWduDhzPo0TFmk8CTm5bOCjcsbtCvlibqKzFyA9KJTRYabS0t4m06XtIRW8RFNsfv2/wB6tEfMgC2qzJbPA==" saltValue="Z9yKnlyRbUVZ4d0fup8/jIIgc69F6I6O1jR8guLgqeSoSB4qFmbKKJx1Qrx5/9kY+q2UQKVgTSR2xVOYg9Zurw==" spinCount="100000" sheet="1" objects="1" scenarios="1" formatColumns="0" formatRows="0" autoFilter="0"/>
  <autoFilter ref="C101:K330" xr:uid="{00000000-0009-0000-0000-000007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86" r:id="rId1" xr:uid="{00000000-0004-0000-0700-000000000000}"/>
    <hyperlink ref="F189" r:id="rId2" xr:uid="{00000000-0004-0000-0700-000001000000}"/>
    <hyperlink ref="F216" r:id="rId3" xr:uid="{00000000-0004-0000-0700-000002000000}"/>
    <hyperlink ref="F219" r:id="rId4" xr:uid="{00000000-0004-0000-0700-000003000000}"/>
    <hyperlink ref="F262" r:id="rId5" xr:uid="{00000000-0004-0000-0700-000004000000}"/>
    <hyperlink ref="F277" r:id="rId6" xr:uid="{00000000-0004-0000-07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114</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c r="B8" s="21"/>
      <c r="D8" s="28" t="s">
        <v>130</v>
      </c>
      <c r="L8" s="21"/>
    </row>
    <row r="9" spans="2:46" ht="16.5" customHeight="1">
      <c r="B9" s="21"/>
      <c r="E9" s="287" t="s">
        <v>131</v>
      </c>
      <c r="F9" s="299"/>
      <c r="G9" s="299"/>
      <c r="H9" s="299"/>
      <c r="L9" s="21"/>
    </row>
    <row r="10" spans="2:46" ht="12" customHeight="1">
      <c r="B10" s="21"/>
      <c r="D10" s="28" t="s">
        <v>132</v>
      </c>
      <c r="L10" s="21"/>
    </row>
    <row r="11" spans="2:46" s="1" customFormat="1" ht="16.5" customHeight="1">
      <c r="B11" s="33"/>
      <c r="E11" s="285" t="s">
        <v>3625</v>
      </c>
      <c r="F11" s="289"/>
      <c r="G11" s="289"/>
      <c r="H11" s="289"/>
      <c r="L11" s="33"/>
    </row>
    <row r="12" spans="2:46" s="1" customFormat="1" ht="12" customHeight="1">
      <c r="B12" s="33"/>
      <c r="D12" s="28" t="s">
        <v>134</v>
      </c>
      <c r="L12" s="33"/>
    </row>
    <row r="13" spans="2:46" s="1" customFormat="1" ht="16.5" customHeight="1">
      <c r="B13" s="33"/>
      <c r="E13" s="251" t="s">
        <v>3977</v>
      </c>
      <c r="F13" s="289"/>
      <c r="G13" s="289"/>
      <c r="H13" s="289"/>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290" t="str">
        <f>'Rekapitulace stavby'!E14</f>
        <v>Vyplň údaj</v>
      </c>
      <c r="F22" s="257"/>
      <c r="G22" s="257"/>
      <c r="H22" s="25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61" t="s">
        <v>19</v>
      </c>
      <c r="F31" s="261"/>
      <c r="G31" s="261"/>
      <c r="H31" s="261"/>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ROUND((SUM(BE94:BE135)),  2)</f>
        <v>0</v>
      </c>
      <c r="I37" s="94">
        <v>0.21</v>
      </c>
      <c r="J37" s="83">
        <f>ROUND(((SUM(BE94:BE135))*I37),  2)</f>
        <v>0</v>
      </c>
      <c r="L37" s="33"/>
    </row>
    <row r="38" spans="2:12" s="1" customFormat="1" ht="14.45" customHeight="1">
      <c r="B38" s="33"/>
      <c r="E38" s="28" t="s">
        <v>47</v>
      </c>
      <c r="F38" s="83">
        <f>ROUND((SUM(BF94:BF135)),  2)</f>
        <v>0</v>
      </c>
      <c r="I38" s="94">
        <v>0.12</v>
      </c>
      <c r="J38" s="83">
        <f>ROUND(((SUM(BF94:BF135))*I38),  2)</f>
        <v>0</v>
      </c>
      <c r="L38" s="33"/>
    </row>
    <row r="39" spans="2:12" s="1" customFormat="1" ht="14.45" hidden="1" customHeight="1">
      <c r="B39" s="33"/>
      <c r="E39" s="28" t="s">
        <v>48</v>
      </c>
      <c r="F39" s="83">
        <f>ROUND((SUM(BG94:BG135)),  2)</f>
        <v>0</v>
      </c>
      <c r="I39" s="94">
        <v>0.21</v>
      </c>
      <c r="J39" s="83">
        <f>0</f>
        <v>0</v>
      </c>
      <c r="L39" s="33"/>
    </row>
    <row r="40" spans="2:12" s="1" customFormat="1" ht="14.45" hidden="1" customHeight="1">
      <c r="B40" s="33"/>
      <c r="E40" s="28" t="s">
        <v>49</v>
      </c>
      <c r="F40" s="83">
        <f>ROUND((SUM(BH94:BH135)),  2)</f>
        <v>0</v>
      </c>
      <c r="I40" s="94">
        <v>0.12</v>
      </c>
      <c r="J40" s="83">
        <f>0</f>
        <v>0</v>
      </c>
      <c r="L40" s="33"/>
    </row>
    <row r="41" spans="2:12" s="1" customFormat="1" ht="14.45" hidden="1" customHeight="1">
      <c r="B41" s="33"/>
      <c r="E41" s="28" t="s">
        <v>50</v>
      </c>
      <c r="F41" s="83">
        <f>ROUND((SUM(BI94:BI135)),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287" t="str">
        <f>E7</f>
        <v>Nástavby a stavební úpravy vnitřních prostor budovy A, PF UPOL_REV01_19.11.2024</v>
      </c>
      <c r="F52" s="288"/>
      <c r="G52" s="288"/>
      <c r="H52" s="288"/>
      <c r="L52" s="33"/>
    </row>
    <row r="53" spans="2:12" ht="12" customHeight="1">
      <c r="B53" s="21"/>
      <c r="C53" s="28" t="s">
        <v>130</v>
      </c>
      <c r="L53" s="21"/>
    </row>
    <row r="54" spans="2:12" ht="16.5" customHeight="1">
      <c r="B54" s="21"/>
      <c r="E54" s="287" t="s">
        <v>131</v>
      </c>
      <c r="F54" s="299"/>
      <c r="G54" s="299"/>
      <c r="H54" s="299"/>
      <c r="L54" s="21"/>
    </row>
    <row r="55" spans="2:12" ht="12" customHeight="1">
      <c r="B55" s="21"/>
      <c r="C55" s="28" t="s">
        <v>132</v>
      </c>
      <c r="L55" s="21"/>
    </row>
    <row r="56" spans="2:12" s="1" customFormat="1" ht="16.5" customHeight="1">
      <c r="B56" s="33"/>
      <c r="E56" s="285" t="s">
        <v>3625</v>
      </c>
      <c r="F56" s="289"/>
      <c r="G56" s="289"/>
      <c r="H56" s="289"/>
      <c r="L56" s="33"/>
    </row>
    <row r="57" spans="2:12" s="1" customFormat="1" ht="12" customHeight="1">
      <c r="B57" s="33"/>
      <c r="C57" s="28" t="s">
        <v>134</v>
      </c>
      <c r="L57" s="33"/>
    </row>
    <row r="58" spans="2:12" s="1" customFormat="1" ht="16.5" customHeight="1">
      <c r="B58" s="33"/>
      <c r="E58" s="251" t="str">
        <f>E13</f>
        <v>01 - Hromosvod</v>
      </c>
      <c r="F58" s="289"/>
      <c r="G58" s="289"/>
      <c r="H58" s="289"/>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J94</f>
        <v>0</v>
      </c>
      <c r="L67" s="33"/>
      <c r="AU67" s="18" t="s">
        <v>139</v>
      </c>
    </row>
    <row r="68" spans="2:47" s="8" customFormat="1" ht="24.95" customHeight="1">
      <c r="B68" s="104"/>
      <c r="D68" s="105" t="s">
        <v>3978</v>
      </c>
      <c r="E68" s="106"/>
      <c r="F68" s="106"/>
      <c r="G68" s="106"/>
      <c r="H68" s="106"/>
      <c r="I68" s="106"/>
      <c r="J68" s="107">
        <f>J95</f>
        <v>0</v>
      </c>
      <c r="L68" s="104"/>
    </row>
    <row r="69" spans="2:47" s="9" customFormat="1" ht="19.899999999999999" customHeight="1">
      <c r="B69" s="108"/>
      <c r="D69" s="109" t="s">
        <v>141</v>
      </c>
      <c r="E69" s="110"/>
      <c r="F69" s="110"/>
      <c r="G69" s="110"/>
      <c r="H69" s="110"/>
      <c r="I69" s="110"/>
      <c r="J69" s="111">
        <f>J128</f>
        <v>0</v>
      </c>
      <c r="L69" s="108"/>
    </row>
    <row r="70" spans="2:47" s="8" customFormat="1" ht="24.95" customHeight="1">
      <c r="B70" s="104"/>
      <c r="D70" s="105" t="s">
        <v>3979</v>
      </c>
      <c r="E70" s="106"/>
      <c r="F70" s="106"/>
      <c r="G70" s="106"/>
      <c r="H70" s="106"/>
      <c r="I70" s="106"/>
      <c r="J70" s="107">
        <f>J133</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156</v>
      </c>
      <c r="L77" s="33"/>
    </row>
    <row r="78" spans="2:47" s="1" customFormat="1" ht="6.95" customHeight="1">
      <c r="B78" s="33"/>
      <c r="L78" s="33"/>
    </row>
    <row r="79" spans="2:47" s="1" customFormat="1" ht="12" customHeight="1">
      <c r="B79" s="33"/>
      <c r="C79" s="28" t="s">
        <v>16</v>
      </c>
      <c r="L79" s="33"/>
    </row>
    <row r="80" spans="2:47" s="1" customFormat="1" ht="16.5" customHeight="1">
      <c r="B80" s="33"/>
      <c r="E80" s="287" t="str">
        <f>E7</f>
        <v>Nástavby a stavební úpravy vnitřních prostor budovy A, PF UPOL_REV01_19.11.2024</v>
      </c>
      <c r="F80" s="288"/>
      <c r="G80" s="288"/>
      <c r="H80" s="288"/>
      <c r="L80" s="33"/>
    </row>
    <row r="81" spans="2:65" ht="12" customHeight="1">
      <c r="B81" s="21"/>
      <c r="C81" s="28" t="s">
        <v>130</v>
      </c>
      <c r="L81" s="21"/>
    </row>
    <row r="82" spans="2:65" ht="16.5" customHeight="1">
      <c r="B82" s="21"/>
      <c r="E82" s="287" t="s">
        <v>131</v>
      </c>
      <c r="F82" s="299"/>
      <c r="G82" s="299"/>
      <c r="H82" s="299"/>
      <c r="L82" s="21"/>
    </row>
    <row r="83" spans="2:65" ht="12" customHeight="1">
      <c r="B83" s="21"/>
      <c r="C83" s="28" t="s">
        <v>132</v>
      </c>
      <c r="L83" s="21"/>
    </row>
    <row r="84" spans="2:65" s="1" customFormat="1" ht="16.5" customHeight="1">
      <c r="B84" s="33"/>
      <c r="E84" s="285" t="s">
        <v>3625</v>
      </c>
      <c r="F84" s="289"/>
      <c r="G84" s="289"/>
      <c r="H84" s="289"/>
      <c r="L84" s="33"/>
    </row>
    <row r="85" spans="2:65" s="1" customFormat="1" ht="12" customHeight="1">
      <c r="B85" s="33"/>
      <c r="C85" s="28" t="s">
        <v>134</v>
      </c>
      <c r="L85" s="33"/>
    </row>
    <row r="86" spans="2:65" s="1" customFormat="1" ht="16.5" customHeight="1">
      <c r="B86" s="33"/>
      <c r="E86" s="251" t="str">
        <f>E13</f>
        <v>01 - Hromosvod</v>
      </c>
      <c r="F86" s="289"/>
      <c r="G86" s="289"/>
      <c r="H86" s="289"/>
      <c r="L86" s="33"/>
    </row>
    <row r="87" spans="2:65" s="1" customFormat="1" ht="6.95" customHeight="1">
      <c r="B87" s="33"/>
      <c r="L87" s="33"/>
    </row>
    <row r="88" spans="2:65" s="1" customFormat="1" ht="12" customHeight="1">
      <c r="B88" s="33"/>
      <c r="C88" s="28" t="s">
        <v>21</v>
      </c>
      <c r="F88" s="26" t="str">
        <f>F16</f>
        <v xml:space="preserve"> </v>
      </c>
      <c r="I88" s="28" t="s">
        <v>23</v>
      </c>
      <c r="J88" s="50" t="str">
        <f>IF(J16="","",J16)</f>
        <v>19. 11. 2024</v>
      </c>
      <c r="L88" s="33"/>
    </row>
    <row r="89" spans="2:65" s="1" customFormat="1" ht="6.95" customHeight="1">
      <c r="B89" s="33"/>
      <c r="L89" s="33"/>
    </row>
    <row r="90" spans="2:65" s="1" customFormat="1" ht="54.4" customHeight="1">
      <c r="B90" s="33"/>
      <c r="C90" s="28" t="s">
        <v>25</v>
      </c>
      <c r="F90" s="26" t="str">
        <f>E19</f>
        <v>UP v Olomouci,Křižkovského 511/8,Olomouc 77900</v>
      </c>
      <c r="I90" s="28" t="s">
        <v>33</v>
      </c>
      <c r="J90" s="31" t="str">
        <f>E25</f>
        <v>SAFETY PRO s.r.o.,Přerovská 434/60,Olomouc 77900</v>
      </c>
      <c r="L90" s="33"/>
    </row>
    <row r="91" spans="2:65" s="1" customFormat="1" ht="54.4" customHeight="1">
      <c r="B91" s="33"/>
      <c r="C91" s="28" t="s">
        <v>31</v>
      </c>
      <c r="F91" s="26" t="str">
        <f>IF(E22="","",E22)</f>
        <v>Vyplň údaj</v>
      </c>
      <c r="I91" s="28" t="s">
        <v>38</v>
      </c>
      <c r="J91" s="31" t="str">
        <f>E28</f>
        <v>SAFETY PRO s.r.o.,Přerovská 434/60,Olomouc 77900</v>
      </c>
      <c r="L91" s="33"/>
    </row>
    <row r="92" spans="2:65" s="1" customFormat="1" ht="10.35" customHeight="1">
      <c r="B92" s="33"/>
      <c r="L92" s="33"/>
    </row>
    <row r="93" spans="2:65" s="10" customFormat="1" ht="29.25" customHeight="1">
      <c r="B93" s="112"/>
      <c r="C93" s="113" t="s">
        <v>157</v>
      </c>
      <c r="D93" s="114" t="s">
        <v>60</v>
      </c>
      <c r="E93" s="114" t="s">
        <v>56</v>
      </c>
      <c r="F93" s="114" t="s">
        <v>57</v>
      </c>
      <c r="G93" s="114" t="s">
        <v>158</v>
      </c>
      <c r="H93" s="114" t="s">
        <v>159</v>
      </c>
      <c r="I93" s="114" t="s">
        <v>160</v>
      </c>
      <c r="J93" s="114" t="s">
        <v>138</v>
      </c>
      <c r="K93" s="115" t="s">
        <v>161</v>
      </c>
      <c r="L93" s="112"/>
      <c r="M93" s="57" t="s">
        <v>19</v>
      </c>
      <c r="N93" s="58" t="s">
        <v>45</v>
      </c>
      <c r="O93" s="58" t="s">
        <v>162</v>
      </c>
      <c r="P93" s="58" t="s">
        <v>163</v>
      </c>
      <c r="Q93" s="58" t="s">
        <v>164</v>
      </c>
      <c r="R93" s="58" t="s">
        <v>165</v>
      </c>
      <c r="S93" s="58" t="s">
        <v>166</v>
      </c>
      <c r="T93" s="58" t="s">
        <v>167</v>
      </c>
      <c r="U93" s="59" t="s">
        <v>168</v>
      </c>
    </row>
    <row r="94" spans="2:65" s="1" customFormat="1" ht="22.9" customHeight="1">
      <c r="B94" s="33"/>
      <c r="C94" s="62" t="s">
        <v>169</v>
      </c>
      <c r="J94" s="116">
        <f>BK94</f>
        <v>0</v>
      </c>
      <c r="L94" s="33"/>
      <c r="M94" s="60"/>
      <c r="N94" s="51"/>
      <c r="O94" s="51"/>
      <c r="P94" s="117">
        <f>P95+P133</f>
        <v>0</v>
      </c>
      <c r="Q94" s="51"/>
      <c r="R94" s="117">
        <f>R95+R133</f>
        <v>0</v>
      </c>
      <c r="S94" s="51"/>
      <c r="T94" s="117">
        <f>T95+T133</f>
        <v>0</v>
      </c>
      <c r="U94" s="52"/>
      <c r="AT94" s="18" t="s">
        <v>74</v>
      </c>
      <c r="AU94" s="18" t="s">
        <v>139</v>
      </c>
      <c r="BK94" s="118">
        <f>BK95+BK133</f>
        <v>0</v>
      </c>
    </row>
    <row r="95" spans="2:65" s="11" customFormat="1" ht="25.9" customHeight="1">
      <c r="B95" s="119"/>
      <c r="D95" s="120" t="s">
        <v>74</v>
      </c>
      <c r="E95" s="121" t="s">
        <v>3624</v>
      </c>
      <c r="F95" s="121" t="s">
        <v>3980</v>
      </c>
      <c r="I95" s="122"/>
      <c r="J95" s="123">
        <f>BK95</f>
        <v>0</v>
      </c>
      <c r="L95" s="119"/>
      <c r="M95" s="124"/>
      <c r="P95" s="125">
        <f>P96+SUM(P97:P128)</f>
        <v>0</v>
      </c>
      <c r="R95" s="125">
        <f>R96+SUM(R97:R128)</f>
        <v>0</v>
      </c>
      <c r="T95" s="125">
        <f>T96+SUM(T97:T128)</f>
        <v>0</v>
      </c>
      <c r="U95" s="126"/>
      <c r="AR95" s="120" t="s">
        <v>82</v>
      </c>
      <c r="AT95" s="127" t="s">
        <v>74</v>
      </c>
      <c r="AU95" s="127" t="s">
        <v>75</v>
      </c>
      <c r="AY95" s="120" t="s">
        <v>172</v>
      </c>
      <c r="BK95" s="128">
        <f>BK96+SUM(BK97:BK128)</f>
        <v>0</v>
      </c>
    </row>
    <row r="96" spans="2:65" s="1" customFormat="1" ht="33" customHeight="1">
      <c r="B96" s="33"/>
      <c r="C96" s="131" t="s">
        <v>82</v>
      </c>
      <c r="D96" s="131" t="s">
        <v>174</v>
      </c>
      <c r="E96" s="132" t="s">
        <v>3981</v>
      </c>
      <c r="F96" s="133" t="s">
        <v>3982</v>
      </c>
      <c r="G96" s="134" t="s">
        <v>460</v>
      </c>
      <c r="H96" s="135">
        <v>6</v>
      </c>
      <c r="I96" s="136"/>
      <c r="J96" s="137">
        <f>ROUND(I96*H96,2)</f>
        <v>0</v>
      </c>
      <c r="K96" s="133" t="s">
        <v>3715</v>
      </c>
      <c r="L96" s="33"/>
      <c r="M96" s="138" t="s">
        <v>19</v>
      </c>
      <c r="N96" s="139" t="s">
        <v>46</v>
      </c>
      <c r="P96" s="140">
        <f>O96*H96</f>
        <v>0</v>
      </c>
      <c r="Q96" s="140">
        <v>0</v>
      </c>
      <c r="R96" s="140">
        <f>Q96*H96</f>
        <v>0</v>
      </c>
      <c r="S96" s="140">
        <v>0</v>
      </c>
      <c r="T96" s="140">
        <f>S96*H96</f>
        <v>0</v>
      </c>
      <c r="U96" s="141" t="s">
        <v>19</v>
      </c>
      <c r="AR96" s="142" t="s">
        <v>179</v>
      </c>
      <c r="AT96" s="142" t="s">
        <v>174</v>
      </c>
      <c r="AU96" s="142" t="s">
        <v>82</v>
      </c>
      <c r="AY96" s="18" t="s">
        <v>172</v>
      </c>
      <c r="BE96" s="143">
        <f>IF(N96="základní",J96,0)</f>
        <v>0</v>
      </c>
      <c r="BF96" s="143">
        <f>IF(N96="snížená",J96,0)</f>
        <v>0</v>
      </c>
      <c r="BG96" s="143">
        <f>IF(N96="zákl. přenesená",J96,0)</f>
        <v>0</v>
      </c>
      <c r="BH96" s="143">
        <f>IF(N96="sníž. přenesená",J96,0)</f>
        <v>0</v>
      </c>
      <c r="BI96" s="143">
        <f>IF(N96="nulová",J96,0)</f>
        <v>0</v>
      </c>
      <c r="BJ96" s="18" t="s">
        <v>82</v>
      </c>
      <c r="BK96" s="143">
        <f>ROUND(I96*H96,2)</f>
        <v>0</v>
      </c>
      <c r="BL96" s="18" t="s">
        <v>179</v>
      </c>
      <c r="BM96" s="142" t="s">
        <v>84</v>
      </c>
    </row>
    <row r="97" spans="2:65" s="1" customFormat="1">
      <c r="B97" s="33"/>
      <c r="D97" s="144" t="s">
        <v>180</v>
      </c>
      <c r="F97" s="145" t="s">
        <v>3983</v>
      </c>
      <c r="I97" s="146"/>
      <c r="L97" s="33"/>
      <c r="M97" s="147"/>
      <c r="U97" s="54"/>
      <c r="AT97" s="18" t="s">
        <v>180</v>
      </c>
      <c r="AU97" s="18" t="s">
        <v>82</v>
      </c>
    </row>
    <row r="98" spans="2:65" s="1" customFormat="1" ht="21.75" customHeight="1">
      <c r="B98" s="33"/>
      <c r="C98" s="179" t="s">
        <v>84</v>
      </c>
      <c r="D98" s="179" t="s">
        <v>836</v>
      </c>
      <c r="E98" s="180" t="s">
        <v>3984</v>
      </c>
      <c r="F98" s="181" t="s">
        <v>3985</v>
      </c>
      <c r="G98" s="182" t="s">
        <v>460</v>
      </c>
      <c r="H98" s="183">
        <v>6</v>
      </c>
      <c r="I98" s="184"/>
      <c r="J98" s="185">
        <f>ROUND(I98*H98,2)</f>
        <v>0</v>
      </c>
      <c r="K98" s="181" t="s">
        <v>19</v>
      </c>
      <c r="L98" s="186"/>
      <c r="M98" s="187" t="s">
        <v>19</v>
      </c>
      <c r="N98" s="188" t="s">
        <v>46</v>
      </c>
      <c r="P98" s="140">
        <f>O98*H98</f>
        <v>0</v>
      </c>
      <c r="Q98" s="140">
        <v>0</v>
      </c>
      <c r="R98" s="140">
        <f>Q98*H98</f>
        <v>0</v>
      </c>
      <c r="S98" s="140">
        <v>0</v>
      </c>
      <c r="T98" s="140">
        <f>S98*H98</f>
        <v>0</v>
      </c>
      <c r="U98" s="141" t="s">
        <v>19</v>
      </c>
      <c r="AR98" s="142" t="s">
        <v>198</v>
      </c>
      <c r="AT98" s="142" t="s">
        <v>836</v>
      </c>
      <c r="AU98" s="142" t="s">
        <v>82</v>
      </c>
      <c r="AY98" s="18" t="s">
        <v>172</v>
      </c>
      <c r="BE98" s="143">
        <f>IF(N98="základní",J98,0)</f>
        <v>0</v>
      </c>
      <c r="BF98" s="143">
        <f>IF(N98="snížená",J98,0)</f>
        <v>0</v>
      </c>
      <c r="BG98" s="143">
        <f>IF(N98="zákl. přenesená",J98,0)</f>
        <v>0</v>
      </c>
      <c r="BH98" s="143">
        <f>IF(N98="sníž. přenesená",J98,0)</f>
        <v>0</v>
      </c>
      <c r="BI98" s="143">
        <f>IF(N98="nulová",J98,0)</f>
        <v>0</v>
      </c>
      <c r="BJ98" s="18" t="s">
        <v>82</v>
      </c>
      <c r="BK98" s="143">
        <f>ROUND(I98*H98,2)</f>
        <v>0</v>
      </c>
      <c r="BL98" s="18" t="s">
        <v>179</v>
      </c>
      <c r="BM98" s="142" t="s">
        <v>179</v>
      </c>
    </row>
    <row r="99" spans="2:65" s="1" customFormat="1" ht="16.5" customHeight="1">
      <c r="B99" s="33"/>
      <c r="C99" s="131" t="s">
        <v>92</v>
      </c>
      <c r="D99" s="131" t="s">
        <v>174</v>
      </c>
      <c r="E99" s="132" t="s">
        <v>3986</v>
      </c>
      <c r="F99" s="133" t="s">
        <v>3987</v>
      </c>
      <c r="G99" s="134" t="s">
        <v>460</v>
      </c>
      <c r="H99" s="135">
        <v>290</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179</v>
      </c>
      <c r="AT99" s="142" t="s">
        <v>174</v>
      </c>
      <c r="AU99" s="142" t="s">
        <v>82</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192</v>
      </c>
    </row>
    <row r="100" spans="2:65" s="1" customFormat="1" ht="16.5" customHeight="1">
      <c r="B100" s="33"/>
      <c r="C100" s="179" t="s">
        <v>179</v>
      </c>
      <c r="D100" s="179" t="s">
        <v>836</v>
      </c>
      <c r="E100" s="180" t="s">
        <v>3988</v>
      </c>
      <c r="F100" s="181" t="s">
        <v>3989</v>
      </c>
      <c r="G100" s="182" t="s">
        <v>460</v>
      </c>
      <c r="H100" s="183">
        <v>290</v>
      </c>
      <c r="I100" s="184"/>
      <c r="J100" s="185">
        <f>ROUND(I100*H100,2)</f>
        <v>0</v>
      </c>
      <c r="K100" s="181" t="s">
        <v>19</v>
      </c>
      <c r="L100" s="186"/>
      <c r="M100" s="187" t="s">
        <v>19</v>
      </c>
      <c r="N100" s="188" t="s">
        <v>46</v>
      </c>
      <c r="P100" s="140">
        <f>O100*H100</f>
        <v>0</v>
      </c>
      <c r="Q100" s="140">
        <v>0</v>
      </c>
      <c r="R100" s="140">
        <f>Q100*H100</f>
        <v>0</v>
      </c>
      <c r="S100" s="140">
        <v>0</v>
      </c>
      <c r="T100" s="140">
        <f>S100*H100</f>
        <v>0</v>
      </c>
      <c r="U100" s="141" t="s">
        <v>19</v>
      </c>
      <c r="AR100" s="142" t="s">
        <v>198</v>
      </c>
      <c r="AT100" s="142" t="s">
        <v>836</v>
      </c>
      <c r="AU100" s="142" t="s">
        <v>82</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179</v>
      </c>
      <c r="BM100" s="142" t="s">
        <v>198</v>
      </c>
    </row>
    <row r="101" spans="2:65" s="1" customFormat="1" ht="16.5" customHeight="1">
      <c r="B101" s="33"/>
      <c r="C101" s="131" t="s">
        <v>202</v>
      </c>
      <c r="D101" s="131" t="s">
        <v>174</v>
      </c>
      <c r="E101" s="132" t="s">
        <v>3990</v>
      </c>
      <c r="F101" s="133" t="s">
        <v>3991</v>
      </c>
      <c r="G101" s="134" t="s">
        <v>460</v>
      </c>
      <c r="H101" s="135">
        <v>56</v>
      </c>
      <c r="I101" s="136"/>
      <c r="J101" s="137">
        <f>ROUND(I101*H101,2)</f>
        <v>0</v>
      </c>
      <c r="K101" s="133" t="s">
        <v>3715</v>
      </c>
      <c r="L101" s="33"/>
      <c r="M101" s="138" t="s">
        <v>19</v>
      </c>
      <c r="N101" s="139" t="s">
        <v>46</v>
      </c>
      <c r="P101" s="140">
        <f>O101*H101</f>
        <v>0</v>
      </c>
      <c r="Q101" s="140">
        <v>0</v>
      </c>
      <c r="R101" s="140">
        <f>Q101*H101</f>
        <v>0</v>
      </c>
      <c r="S101" s="140">
        <v>0</v>
      </c>
      <c r="T101" s="140">
        <f>S101*H101</f>
        <v>0</v>
      </c>
      <c r="U101" s="141" t="s">
        <v>19</v>
      </c>
      <c r="AR101" s="142" t="s">
        <v>179</v>
      </c>
      <c r="AT101" s="142" t="s">
        <v>174</v>
      </c>
      <c r="AU101" s="142" t="s">
        <v>82</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179</v>
      </c>
      <c r="BM101" s="142" t="s">
        <v>205</v>
      </c>
    </row>
    <row r="102" spans="2:65" s="1" customFormat="1">
      <c r="B102" s="33"/>
      <c r="D102" s="144" t="s">
        <v>180</v>
      </c>
      <c r="F102" s="145" t="s">
        <v>3992</v>
      </c>
      <c r="I102" s="146"/>
      <c r="L102" s="33"/>
      <c r="M102" s="147"/>
      <c r="U102" s="54"/>
      <c r="AT102" s="18" t="s">
        <v>180</v>
      </c>
      <c r="AU102" s="18" t="s">
        <v>82</v>
      </c>
    </row>
    <row r="103" spans="2:65" s="1" customFormat="1" ht="16.5" customHeight="1">
      <c r="B103" s="33"/>
      <c r="C103" s="179" t="s">
        <v>192</v>
      </c>
      <c r="D103" s="179" t="s">
        <v>836</v>
      </c>
      <c r="E103" s="180" t="s">
        <v>3993</v>
      </c>
      <c r="F103" s="181" t="s">
        <v>3994</v>
      </c>
      <c r="G103" s="182" t="s">
        <v>460</v>
      </c>
      <c r="H103" s="183">
        <v>56</v>
      </c>
      <c r="I103" s="184"/>
      <c r="J103" s="185">
        <f>ROUND(I103*H103,2)</f>
        <v>0</v>
      </c>
      <c r="K103" s="181" t="s">
        <v>19</v>
      </c>
      <c r="L103" s="186"/>
      <c r="M103" s="187" t="s">
        <v>19</v>
      </c>
      <c r="N103" s="188" t="s">
        <v>46</v>
      </c>
      <c r="P103" s="140">
        <f>O103*H103</f>
        <v>0</v>
      </c>
      <c r="Q103" s="140">
        <v>0</v>
      </c>
      <c r="R103" s="140">
        <f>Q103*H103</f>
        <v>0</v>
      </c>
      <c r="S103" s="140">
        <v>0</v>
      </c>
      <c r="T103" s="140">
        <f>S103*H103</f>
        <v>0</v>
      </c>
      <c r="U103" s="141" t="s">
        <v>19</v>
      </c>
      <c r="AR103" s="142" t="s">
        <v>198</v>
      </c>
      <c r="AT103" s="142" t="s">
        <v>836</v>
      </c>
      <c r="AU103" s="142" t="s">
        <v>82</v>
      </c>
      <c r="AY103" s="18" t="s">
        <v>172</v>
      </c>
      <c r="BE103" s="143">
        <f>IF(N103="základní",J103,0)</f>
        <v>0</v>
      </c>
      <c r="BF103" s="143">
        <f>IF(N103="snížená",J103,0)</f>
        <v>0</v>
      </c>
      <c r="BG103" s="143">
        <f>IF(N103="zákl. přenesená",J103,0)</f>
        <v>0</v>
      </c>
      <c r="BH103" s="143">
        <f>IF(N103="sníž. přenesená",J103,0)</f>
        <v>0</v>
      </c>
      <c r="BI103" s="143">
        <f>IF(N103="nulová",J103,0)</f>
        <v>0</v>
      </c>
      <c r="BJ103" s="18" t="s">
        <v>82</v>
      </c>
      <c r="BK103" s="143">
        <f>ROUND(I103*H103,2)</f>
        <v>0</v>
      </c>
      <c r="BL103" s="18" t="s">
        <v>179</v>
      </c>
      <c r="BM103" s="142" t="s">
        <v>8</v>
      </c>
    </row>
    <row r="104" spans="2:65" s="1" customFormat="1" ht="16.5" customHeight="1">
      <c r="B104" s="33"/>
      <c r="C104" s="131" t="s">
        <v>212</v>
      </c>
      <c r="D104" s="131" t="s">
        <v>174</v>
      </c>
      <c r="E104" s="132" t="s">
        <v>3995</v>
      </c>
      <c r="F104" s="133" t="s">
        <v>3996</v>
      </c>
      <c r="G104" s="134" t="s">
        <v>460</v>
      </c>
      <c r="H104" s="135">
        <v>33</v>
      </c>
      <c r="I104" s="136"/>
      <c r="J104" s="137">
        <f>ROUND(I104*H104,2)</f>
        <v>0</v>
      </c>
      <c r="K104" s="133" t="s">
        <v>19</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82</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215</v>
      </c>
    </row>
    <row r="105" spans="2:65" s="1" customFormat="1" ht="16.5" customHeight="1">
      <c r="B105" s="33"/>
      <c r="C105" s="179" t="s">
        <v>198</v>
      </c>
      <c r="D105" s="179" t="s">
        <v>836</v>
      </c>
      <c r="E105" s="180" t="s">
        <v>3997</v>
      </c>
      <c r="F105" s="181" t="s">
        <v>3998</v>
      </c>
      <c r="G105" s="182" t="s">
        <v>460</v>
      </c>
      <c r="H105" s="183">
        <v>1</v>
      </c>
      <c r="I105" s="184"/>
      <c r="J105" s="185">
        <f>ROUND(I105*H105,2)</f>
        <v>0</v>
      </c>
      <c r="K105" s="181" t="s">
        <v>19</v>
      </c>
      <c r="L105" s="186"/>
      <c r="M105" s="187" t="s">
        <v>19</v>
      </c>
      <c r="N105" s="188" t="s">
        <v>46</v>
      </c>
      <c r="P105" s="140">
        <f>O105*H105</f>
        <v>0</v>
      </c>
      <c r="Q105" s="140">
        <v>0</v>
      </c>
      <c r="R105" s="140">
        <f>Q105*H105</f>
        <v>0</v>
      </c>
      <c r="S105" s="140">
        <v>0</v>
      </c>
      <c r="T105" s="140">
        <f>S105*H105</f>
        <v>0</v>
      </c>
      <c r="U105" s="141" t="s">
        <v>19</v>
      </c>
      <c r="AR105" s="142" t="s">
        <v>198</v>
      </c>
      <c r="AT105" s="142" t="s">
        <v>836</v>
      </c>
      <c r="AU105" s="142" t="s">
        <v>82</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220</v>
      </c>
    </row>
    <row r="106" spans="2:65" s="1" customFormat="1" ht="16.5" customHeight="1">
      <c r="B106" s="33"/>
      <c r="C106" s="179" t="s">
        <v>222</v>
      </c>
      <c r="D106" s="179" t="s">
        <v>836</v>
      </c>
      <c r="E106" s="180" t="s">
        <v>3999</v>
      </c>
      <c r="F106" s="181" t="s">
        <v>4000</v>
      </c>
      <c r="G106" s="182" t="s">
        <v>460</v>
      </c>
      <c r="H106" s="183">
        <v>22</v>
      </c>
      <c r="I106" s="184"/>
      <c r="J106" s="185">
        <f>ROUND(I106*H106,2)</f>
        <v>0</v>
      </c>
      <c r="K106" s="181" t="s">
        <v>19</v>
      </c>
      <c r="L106" s="186"/>
      <c r="M106" s="187" t="s">
        <v>19</v>
      </c>
      <c r="N106" s="188" t="s">
        <v>46</v>
      </c>
      <c r="P106" s="140">
        <f>O106*H106</f>
        <v>0</v>
      </c>
      <c r="Q106" s="140">
        <v>0</v>
      </c>
      <c r="R106" s="140">
        <f>Q106*H106</f>
        <v>0</v>
      </c>
      <c r="S106" s="140">
        <v>0</v>
      </c>
      <c r="T106" s="140">
        <f>S106*H106</f>
        <v>0</v>
      </c>
      <c r="U106" s="141" t="s">
        <v>19</v>
      </c>
      <c r="AR106" s="142" t="s">
        <v>198</v>
      </c>
      <c r="AT106" s="142" t="s">
        <v>836</v>
      </c>
      <c r="AU106" s="142" t="s">
        <v>82</v>
      </c>
      <c r="AY106" s="18" t="s">
        <v>172</v>
      </c>
      <c r="BE106" s="143">
        <f>IF(N106="základní",J106,0)</f>
        <v>0</v>
      </c>
      <c r="BF106" s="143">
        <f>IF(N106="snížená",J106,0)</f>
        <v>0</v>
      </c>
      <c r="BG106" s="143">
        <f>IF(N106="zákl. přenesená",J106,0)</f>
        <v>0</v>
      </c>
      <c r="BH106" s="143">
        <f>IF(N106="sníž. přenesená",J106,0)</f>
        <v>0</v>
      </c>
      <c r="BI106" s="143">
        <f>IF(N106="nulová",J106,0)</f>
        <v>0</v>
      </c>
      <c r="BJ106" s="18" t="s">
        <v>82</v>
      </c>
      <c r="BK106" s="143">
        <f>ROUND(I106*H106,2)</f>
        <v>0</v>
      </c>
      <c r="BL106" s="18" t="s">
        <v>179</v>
      </c>
      <c r="BM106" s="142" t="s">
        <v>226</v>
      </c>
    </row>
    <row r="107" spans="2:65" s="1" customFormat="1" ht="16.5" customHeight="1">
      <c r="B107" s="33"/>
      <c r="C107" s="179" t="s">
        <v>205</v>
      </c>
      <c r="D107" s="179" t="s">
        <v>836</v>
      </c>
      <c r="E107" s="180" t="s">
        <v>4001</v>
      </c>
      <c r="F107" s="181" t="s">
        <v>4002</v>
      </c>
      <c r="G107" s="182" t="s">
        <v>460</v>
      </c>
      <c r="H107" s="183">
        <v>5</v>
      </c>
      <c r="I107" s="184"/>
      <c r="J107" s="185">
        <f>ROUND(I107*H107,2)</f>
        <v>0</v>
      </c>
      <c r="K107" s="181" t="s">
        <v>19</v>
      </c>
      <c r="L107" s="186"/>
      <c r="M107" s="187" t="s">
        <v>19</v>
      </c>
      <c r="N107" s="188" t="s">
        <v>46</v>
      </c>
      <c r="P107" s="140">
        <f>O107*H107</f>
        <v>0</v>
      </c>
      <c r="Q107" s="140">
        <v>0</v>
      </c>
      <c r="R107" s="140">
        <f>Q107*H107</f>
        <v>0</v>
      </c>
      <c r="S107" s="140">
        <v>0</v>
      </c>
      <c r="T107" s="140">
        <f>S107*H107</f>
        <v>0</v>
      </c>
      <c r="U107" s="141" t="s">
        <v>19</v>
      </c>
      <c r="AR107" s="142" t="s">
        <v>198</v>
      </c>
      <c r="AT107" s="142" t="s">
        <v>836</v>
      </c>
      <c r="AU107" s="142" t="s">
        <v>82</v>
      </c>
      <c r="AY107" s="18" t="s">
        <v>172</v>
      </c>
      <c r="BE107" s="143">
        <f>IF(N107="základní",J107,0)</f>
        <v>0</v>
      </c>
      <c r="BF107" s="143">
        <f>IF(N107="snížená",J107,0)</f>
        <v>0</v>
      </c>
      <c r="BG107" s="143">
        <f>IF(N107="zákl. přenesená",J107,0)</f>
        <v>0</v>
      </c>
      <c r="BH107" s="143">
        <f>IF(N107="sníž. přenesená",J107,0)</f>
        <v>0</v>
      </c>
      <c r="BI107" s="143">
        <f>IF(N107="nulová",J107,0)</f>
        <v>0</v>
      </c>
      <c r="BJ107" s="18" t="s">
        <v>82</v>
      </c>
      <c r="BK107" s="143">
        <f>ROUND(I107*H107,2)</f>
        <v>0</v>
      </c>
      <c r="BL107" s="18" t="s">
        <v>179</v>
      </c>
      <c r="BM107" s="142" t="s">
        <v>232</v>
      </c>
    </row>
    <row r="108" spans="2:65" s="1" customFormat="1" ht="16.5" customHeight="1">
      <c r="B108" s="33"/>
      <c r="C108" s="179" t="s">
        <v>238</v>
      </c>
      <c r="D108" s="179" t="s">
        <v>836</v>
      </c>
      <c r="E108" s="180" t="s">
        <v>4003</v>
      </c>
      <c r="F108" s="181" t="s">
        <v>4004</v>
      </c>
      <c r="G108" s="182" t="s">
        <v>460</v>
      </c>
      <c r="H108" s="183">
        <v>5</v>
      </c>
      <c r="I108" s="184"/>
      <c r="J108" s="185">
        <f>ROUND(I108*H108,2)</f>
        <v>0</v>
      </c>
      <c r="K108" s="181" t="s">
        <v>19</v>
      </c>
      <c r="L108" s="186"/>
      <c r="M108" s="187" t="s">
        <v>19</v>
      </c>
      <c r="N108" s="188" t="s">
        <v>46</v>
      </c>
      <c r="P108" s="140">
        <f>O108*H108</f>
        <v>0</v>
      </c>
      <c r="Q108" s="140">
        <v>0</v>
      </c>
      <c r="R108" s="140">
        <f>Q108*H108</f>
        <v>0</v>
      </c>
      <c r="S108" s="140">
        <v>0</v>
      </c>
      <c r="T108" s="140">
        <f>S108*H108</f>
        <v>0</v>
      </c>
      <c r="U108" s="141" t="s">
        <v>19</v>
      </c>
      <c r="AR108" s="142" t="s">
        <v>198</v>
      </c>
      <c r="AT108" s="142" t="s">
        <v>836</v>
      </c>
      <c r="AU108" s="142" t="s">
        <v>82</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241</v>
      </c>
    </row>
    <row r="109" spans="2:65" s="1" customFormat="1" ht="16.5" customHeight="1">
      <c r="B109" s="33"/>
      <c r="C109" s="179" t="s">
        <v>8</v>
      </c>
      <c r="D109" s="179" t="s">
        <v>836</v>
      </c>
      <c r="E109" s="180" t="s">
        <v>4005</v>
      </c>
      <c r="F109" s="181" t="s">
        <v>4006</v>
      </c>
      <c r="G109" s="182" t="s">
        <v>460</v>
      </c>
      <c r="H109" s="183">
        <v>290</v>
      </c>
      <c r="I109" s="184"/>
      <c r="J109" s="185">
        <f>ROUND(I109*H109,2)</f>
        <v>0</v>
      </c>
      <c r="K109" s="181" t="s">
        <v>19</v>
      </c>
      <c r="L109" s="186"/>
      <c r="M109" s="187" t="s">
        <v>19</v>
      </c>
      <c r="N109" s="188" t="s">
        <v>46</v>
      </c>
      <c r="P109" s="140">
        <f>O109*H109</f>
        <v>0</v>
      </c>
      <c r="Q109" s="140">
        <v>0</v>
      </c>
      <c r="R109" s="140">
        <f>Q109*H109</f>
        <v>0</v>
      </c>
      <c r="S109" s="140">
        <v>0</v>
      </c>
      <c r="T109" s="140">
        <f>S109*H109</f>
        <v>0</v>
      </c>
      <c r="U109" s="141" t="s">
        <v>19</v>
      </c>
      <c r="AR109" s="142" t="s">
        <v>198</v>
      </c>
      <c r="AT109" s="142" t="s">
        <v>836</v>
      </c>
      <c r="AU109" s="142" t="s">
        <v>82</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263</v>
      </c>
    </row>
    <row r="110" spans="2:65" s="1" customFormat="1" ht="16.5" customHeight="1">
      <c r="B110" s="33"/>
      <c r="C110" s="131" t="s">
        <v>269</v>
      </c>
      <c r="D110" s="131" t="s">
        <v>174</v>
      </c>
      <c r="E110" s="132" t="s">
        <v>4007</v>
      </c>
      <c r="F110" s="133" t="s">
        <v>4008</v>
      </c>
      <c r="G110" s="134" t="s">
        <v>4009</v>
      </c>
      <c r="H110" s="135">
        <v>2</v>
      </c>
      <c r="I110" s="136"/>
      <c r="J110" s="137">
        <f>ROUND(I110*H110,2)</f>
        <v>0</v>
      </c>
      <c r="K110" s="133" t="s">
        <v>19</v>
      </c>
      <c r="L110" s="33"/>
      <c r="M110" s="138" t="s">
        <v>19</v>
      </c>
      <c r="N110" s="139" t="s">
        <v>46</v>
      </c>
      <c r="P110" s="140">
        <f>O110*H110</f>
        <v>0</v>
      </c>
      <c r="Q110" s="140">
        <v>0</v>
      </c>
      <c r="R110" s="140">
        <f>Q110*H110</f>
        <v>0</v>
      </c>
      <c r="S110" s="140">
        <v>0</v>
      </c>
      <c r="T110" s="140">
        <f>S110*H110</f>
        <v>0</v>
      </c>
      <c r="U110" s="141" t="s">
        <v>19</v>
      </c>
      <c r="AR110" s="142" t="s">
        <v>179</v>
      </c>
      <c r="AT110" s="142" t="s">
        <v>174</v>
      </c>
      <c r="AU110" s="142" t="s">
        <v>82</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272</v>
      </c>
    </row>
    <row r="111" spans="2:65" s="1" customFormat="1" ht="16.5" customHeight="1">
      <c r="B111" s="33"/>
      <c r="C111" s="179" t="s">
        <v>215</v>
      </c>
      <c r="D111" s="179" t="s">
        <v>836</v>
      </c>
      <c r="E111" s="180" t="s">
        <v>4010</v>
      </c>
      <c r="F111" s="181" t="s">
        <v>4011</v>
      </c>
      <c r="G111" s="182" t="s">
        <v>2962</v>
      </c>
      <c r="H111" s="183">
        <v>4</v>
      </c>
      <c r="I111" s="184"/>
      <c r="J111" s="185">
        <f>ROUND(I111*H111,2)</f>
        <v>0</v>
      </c>
      <c r="K111" s="181" t="s">
        <v>19</v>
      </c>
      <c r="L111" s="186"/>
      <c r="M111" s="187" t="s">
        <v>19</v>
      </c>
      <c r="N111" s="188" t="s">
        <v>46</v>
      </c>
      <c r="P111" s="140">
        <f>O111*H111</f>
        <v>0</v>
      </c>
      <c r="Q111" s="140">
        <v>0</v>
      </c>
      <c r="R111" s="140">
        <f>Q111*H111</f>
        <v>0</v>
      </c>
      <c r="S111" s="140">
        <v>0</v>
      </c>
      <c r="T111" s="140">
        <f>S111*H111</f>
        <v>0</v>
      </c>
      <c r="U111" s="141" t="s">
        <v>19</v>
      </c>
      <c r="AR111" s="142" t="s">
        <v>198</v>
      </c>
      <c r="AT111" s="142" t="s">
        <v>836</v>
      </c>
      <c r="AU111" s="142" t="s">
        <v>82</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284</v>
      </c>
    </row>
    <row r="112" spans="2:65" s="1" customFormat="1" ht="24.2" customHeight="1">
      <c r="B112" s="33"/>
      <c r="C112" s="131" t="s">
        <v>300</v>
      </c>
      <c r="D112" s="131" t="s">
        <v>174</v>
      </c>
      <c r="E112" s="132" t="s">
        <v>4012</v>
      </c>
      <c r="F112" s="133" t="s">
        <v>4013</v>
      </c>
      <c r="G112" s="134" t="s">
        <v>225</v>
      </c>
      <c r="H112" s="135">
        <v>0.75</v>
      </c>
      <c r="I112" s="136"/>
      <c r="J112" s="137">
        <f>ROUND(I112*H112,2)</f>
        <v>0</v>
      </c>
      <c r="K112" s="133" t="s">
        <v>3715</v>
      </c>
      <c r="L112" s="33"/>
      <c r="M112" s="138" t="s">
        <v>19</v>
      </c>
      <c r="N112" s="139" t="s">
        <v>46</v>
      </c>
      <c r="P112" s="140">
        <f>O112*H112</f>
        <v>0</v>
      </c>
      <c r="Q112" s="140">
        <v>0</v>
      </c>
      <c r="R112" s="140">
        <f>Q112*H112</f>
        <v>0</v>
      </c>
      <c r="S112" s="140">
        <v>0</v>
      </c>
      <c r="T112" s="140">
        <f>S112*H112</f>
        <v>0</v>
      </c>
      <c r="U112" s="141" t="s">
        <v>19</v>
      </c>
      <c r="AR112" s="142" t="s">
        <v>179</v>
      </c>
      <c r="AT112" s="142" t="s">
        <v>174</v>
      </c>
      <c r="AU112" s="142" t="s">
        <v>82</v>
      </c>
      <c r="AY112" s="18" t="s">
        <v>172</v>
      </c>
      <c r="BE112" s="143">
        <f>IF(N112="základní",J112,0)</f>
        <v>0</v>
      </c>
      <c r="BF112" s="143">
        <f>IF(N112="snížená",J112,0)</f>
        <v>0</v>
      </c>
      <c r="BG112" s="143">
        <f>IF(N112="zákl. přenesená",J112,0)</f>
        <v>0</v>
      </c>
      <c r="BH112" s="143">
        <f>IF(N112="sníž. přenesená",J112,0)</f>
        <v>0</v>
      </c>
      <c r="BI112" s="143">
        <f>IF(N112="nulová",J112,0)</f>
        <v>0</v>
      </c>
      <c r="BJ112" s="18" t="s">
        <v>82</v>
      </c>
      <c r="BK112" s="143">
        <f>ROUND(I112*H112,2)</f>
        <v>0</v>
      </c>
      <c r="BL112" s="18" t="s">
        <v>179</v>
      </c>
      <c r="BM112" s="142" t="s">
        <v>303</v>
      </c>
    </row>
    <row r="113" spans="2:65" s="1" customFormat="1">
      <c r="B113" s="33"/>
      <c r="D113" s="144" t="s">
        <v>180</v>
      </c>
      <c r="F113" s="145" t="s">
        <v>4014</v>
      </c>
      <c r="I113" s="146"/>
      <c r="L113" s="33"/>
      <c r="M113" s="147"/>
      <c r="U113" s="54"/>
      <c r="AT113" s="18" t="s">
        <v>180</v>
      </c>
      <c r="AU113" s="18" t="s">
        <v>82</v>
      </c>
    </row>
    <row r="114" spans="2:65" s="1" customFormat="1" ht="24.2" customHeight="1">
      <c r="B114" s="33"/>
      <c r="C114" s="131" t="s">
        <v>220</v>
      </c>
      <c r="D114" s="131" t="s">
        <v>174</v>
      </c>
      <c r="E114" s="132" t="s">
        <v>4015</v>
      </c>
      <c r="F114" s="133" t="s">
        <v>4016</v>
      </c>
      <c r="G114" s="134" t="s">
        <v>460</v>
      </c>
      <c r="H114" s="135">
        <v>1</v>
      </c>
      <c r="I114" s="136"/>
      <c r="J114" s="137">
        <f>ROUND(I114*H114,2)</f>
        <v>0</v>
      </c>
      <c r="K114" s="133" t="s">
        <v>3715</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82</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313</v>
      </c>
    </row>
    <row r="115" spans="2:65" s="1" customFormat="1">
      <c r="B115" s="33"/>
      <c r="D115" s="144" t="s">
        <v>180</v>
      </c>
      <c r="F115" s="145" t="s">
        <v>4017</v>
      </c>
      <c r="I115" s="146"/>
      <c r="L115" s="33"/>
      <c r="M115" s="147"/>
      <c r="U115" s="54"/>
      <c r="AT115" s="18" t="s">
        <v>180</v>
      </c>
      <c r="AU115" s="18" t="s">
        <v>82</v>
      </c>
    </row>
    <row r="116" spans="2:65" s="1" customFormat="1" ht="24.2" customHeight="1">
      <c r="B116" s="33"/>
      <c r="C116" s="131" t="s">
        <v>318</v>
      </c>
      <c r="D116" s="131" t="s">
        <v>174</v>
      </c>
      <c r="E116" s="132" t="s">
        <v>4018</v>
      </c>
      <c r="F116" s="133" t="s">
        <v>4019</v>
      </c>
      <c r="G116" s="134" t="s">
        <v>337</v>
      </c>
      <c r="H116" s="135">
        <v>85</v>
      </c>
      <c r="I116" s="136"/>
      <c r="J116" s="137">
        <f>ROUND(I116*H116,2)</f>
        <v>0</v>
      </c>
      <c r="K116" s="133" t="s">
        <v>3715</v>
      </c>
      <c r="L116" s="33"/>
      <c r="M116" s="138" t="s">
        <v>19</v>
      </c>
      <c r="N116" s="139" t="s">
        <v>46</v>
      </c>
      <c r="P116" s="140">
        <f>O116*H116</f>
        <v>0</v>
      </c>
      <c r="Q116" s="140">
        <v>0</v>
      </c>
      <c r="R116" s="140">
        <f>Q116*H116</f>
        <v>0</v>
      </c>
      <c r="S116" s="140">
        <v>0</v>
      </c>
      <c r="T116" s="140">
        <f>S116*H116</f>
        <v>0</v>
      </c>
      <c r="U116" s="141" t="s">
        <v>19</v>
      </c>
      <c r="AR116" s="142" t="s">
        <v>179</v>
      </c>
      <c r="AT116" s="142" t="s">
        <v>174</v>
      </c>
      <c r="AU116" s="142" t="s">
        <v>82</v>
      </c>
      <c r="AY116" s="18" t="s">
        <v>172</v>
      </c>
      <c r="BE116" s="143">
        <f>IF(N116="základní",J116,0)</f>
        <v>0</v>
      </c>
      <c r="BF116" s="143">
        <f>IF(N116="snížená",J116,0)</f>
        <v>0</v>
      </c>
      <c r="BG116" s="143">
        <f>IF(N116="zákl. přenesená",J116,0)</f>
        <v>0</v>
      </c>
      <c r="BH116" s="143">
        <f>IF(N116="sníž. přenesená",J116,0)</f>
        <v>0</v>
      </c>
      <c r="BI116" s="143">
        <f>IF(N116="nulová",J116,0)</f>
        <v>0</v>
      </c>
      <c r="BJ116" s="18" t="s">
        <v>82</v>
      </c>
      <c r="BK116" s="143">
        <f>ROUND(I116*H116,2)</f>
        <v>0</v>
      </c>
      <c r="BL116" s="18" t="s">
        <v>179</v>
      </c>
      <c r="BM116" s="142" t="s">
        <v>321</v>
      </c>
    </row>
    <row r="117" spans="2:65" s="1" customFormat="1">
      <c r="B117" s="33"/>
      <c r="D117" s="144" t="s">
        <v>180</v>
      </c>
      <c r="F117" s="145" t="s">
        <v>4020</v>
      </c>
      <c r="I117" s="146"/>
      <c r="L117" s="33"/>
      <c r="M117" s="147"/>
      <c r="U117" s="54"/>
      <c r="AT117" s="18" t="s">
        <v>180</v>
      </c>
      <c r="AU117" s="18" t="s">
        <v>82</v>
      </c>
    </row>
    <row r="118" spans="2:65" s="1" customFormat="1" ht="16.5" customHeight="1">
      <c r="B118" s="33"/>
      <c r="C118" s="179" t="s">
        <v>226</v>
      </c>
      <c r="D118" s="179" t="s">
        <v>836</v>
      </c>
      <c r="E118" s="180" t="s">
        <v>4021</v>
      </c>
      <c r="F118" s="181" t="s">
        <v>4022</v>
      </c>
      <c r="G118" s="182" t="s">
        <v>753</v>
      </c>
      <c r="H118" s="183">
        <v>85</v>
      </c>
      <c r="I118" s="184"/>
      <c r="J118" s="185">
        <f>ROUND(I118*H118,2)</f>
        <v>0</v>
      </c>
      <c r="K118" s="181" t="s">
        <v>3715</v>
      </c>
      <c r="L118" s="186"/>
      <c r="M118" s="187" t="s">
        <v>19</v>
      </c>
      <c r="N118" s="188" t="s">
        <v>46</v>
      </c>
      <c r="P118" s="140">
        <f>O118*H118</f>
        <v>0</v>
      </c>
      <c r="Q118" s="140">
        <v>0</v>
      </c>
      <c r="R118" s="140">
        <f>Q118*H118</f>
        <v>0</v>
      </c>
      <c r="S118" s="140">
        <v>0</v>
      </c>
      <c r="T118" s="140">
        <f>S118*H118</f>
        <v>0</v>
      </c>
      <c r="U118" s="141" t="s">
        <v>19</v>
      </c>
      <c r="AR118" s="142" t="s">
        <v>198</v>
      </c>
      <c r="AT118" s="142" t="s">
        <v>836</v>
      </c>
      <c r="AU118" s="142" t="s">
        <v>82</v>
      </c>
      <c r="AY118" s="18" t="s">
        <v>172</v>
      </c>
      <c r="BE118" s="143">
        <f>IF(N118="základní",J118,0)</f>
        <v>0</v>
      </c>
      <c r="BF118" s="143">
        <f>IF(N118="snížená",J118,0)</f>
        <v>0</v>
      </c>
      <c r="BG118" s="143">
        <f>IF(N118="zákl. přenesená",J118,0)</f>
        <v>0</v>
      </c>
      <c r="BH118" s="143">
        <f>IF(N118="sníž. přenesená",J118,0)</f>
        <v>0</v>
      </c>
      <c r="BI118" s="143">
        <f>IF(N118="nulová",J118,0)</f>
        <v>0</v>
      </c>
      <c r="BJ118" s="18" t="s">
        <v>82</v>
      </c>
      <c r="BK118" s="143">
        <f>ROUND(I118*H118,2)</f>
        <v>0</v>
      </c>
      <c r="BL118" s="18" t="s">
        <v>179</v>
      </c>
      <c r="BM118" s="142" t="s">
        <v>327</v>
      </c>
    </row>
    <row r="119" spans="2:65" s="1" customFormat="1" ht="16.5" customHeight="1">
      <c r="B119" s="33"/>
      <c r="C119" s="179" t="s">
        <v>334</v>
      </c>
      <c r="D119" s="179" t="s">
        <v>836</v>
      </c>
      <c r="E119" s="180" t="s">
        <v>4023</v>
      </c>
      <c r="F119" s="181" t="s">
        <v>4024</v>
      </c>
      <c r="G119" s="182" t="s">
        <v>460</v>
      </c>
      <c r="H119" s="183">
        <v>12</v>
      </c>
      <c r="I119" s="184"/>
      <c r="J119" s="185">
        <f>ROUND(I119*H119,2)</f>
        <v>0</v>
      </c>
      <c r="K119" s="181" t="s">
        <v>3715</v>
      </c>
      <c r="L119" s="186"/>
      <c r="M119" s="187" t="s">
        <v>19</v>
      </c>
      <c r="N119" s="188" t="s">
        <v>46</v>
      </c>
      <c r="P119" s="140">
        <f>O119*H119</f>
        <v>0</v>
      </c>
      <c r="Q119" s="140">
        <v>0</v>
      </c>
      <c r="R119" s="140">
        <f>Q119*H119</f>
        <v>0</v>
      </c>
      <c r="S119" s="140">
        <v>0</v>
      </c>
      <c r="T119" s="140">
        <f>S119*H119</f>
        <v>0</v>
      </c>
      <c r="U119" s="141" t="s">
        <v>19</v>
      </c>
      <c r="AR119" s="142" t="s">
        <v>198</v>
      </c>
      <c r="AT119" s="142" t="s">
        <v>836</v>
      </c>
      <c r="AU119" s="142" t="s">
        <v>82</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338</v>
      </c>
    </row>
    <row r="120" spans="2:65" s="1" customFormat="1" ht="24.2" customHeight="1">
      <c r="B120" s="33"/>
      <c r="C120" s="131" t="s">
        <v>232</v>
      </c>
      <c r="D120" s="131" t="s">
        <v>174</v>
      </c>
      <c r="E120" s="132" t="s">
        <v>4025</v>
      </c>
      <c r="F120" s="133" t="s">
        <v>4026</v>
      </c>
      <c r="G120" s="134" t="s">
        <v>337</v>
      </c>
      <c r="H120" s="135">
        <v>64</v>
      </c>
      <c r="I120" s="136"/>
      <c r="J120" s="137">
        <f>ROUND(I120*H120,2)</f>
        <v>0</v>
      </c>
      <c r="K120" s="133" t="s">
        <v>3715</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82</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343</v>
      </c>
    </row>
    <row r="121" spans="2:65" s="1" customFormat="1">
      <c r="B121" s="33"/>
      <c r="D121" s="144" t="s">
        <v>180</v>
      </c>
      <c r="F121" s="145" t="s">
        <v>4027</v>
      </c>
      <c r="I121" s="146"/>
      <c r="L121" s="33"/>
      <c r="M121" s="147"/>
      <c r="U121" s="54"/>
      <c r="AT121" s="18" t="s">
        <v>180</v>
      </c>
      <c r="AU121" s="18" t="s">
        <v>82</v>
      </c>
    </row>
    <row r="122" spans="2:65" s="1" customFormat="1" ht="16.5" customHeight="1">
      <c r="B122" s="33"/>
      <c r="C122" s="179" t="s">
        <v>7</v>
      </c>
      <c r="D122" s="179" t="s">
        <v>836</v>
      </c>
      <c r="E122" s="180" t="s">
        <v>4028</v>
      </c>
      <c r="F122" s="181" t="s">
        <v>4029</v>
      </c>
      <c r="G122" s="182" t="s">
        <v>337</v>
      </c>
      <c r="H122" s="183">
        <v>64</v>
      </c>
      <c r="I122" s="184"/>
      <c r="J122" s="185">
        <f>ROUND(I122*H122,2)</f>
        <v>0</v>
      </c>
      <c r="K122" s="181" t="s">
        <v>19</v>
      </c>
      <c r="L122" s="186"/>
      <c r="M122" s="187" t="s">
        <v>19</v>
      </c>
      <c r="N122" s="188" t="s">
        <v>46</v>
      </c>
      <c r="P122" s="140">
        <f>O122*H122</f>
        <v>0</v>
      </c>
      <c r="Q122" s="140">
        <v>0</v>
      </c>
      <c r="R122" s="140">
        <f>Q122*H122</f>
        <v>0</v>
      </c>
      <c r="S122" s="140">
        <v>0</v>
      </c>
      <c r="T122" s="140">
        <f>S122*H122</f>
        <v>0</v>
      </c>
      <c r="U122" s="141" t="s">
        <v>19</v>
      </c>
      <c r="AR122" s="142" t="s">
        <v>198</v>
      </c>
      <c r="AT122" s="142" t="s">
        <v>836</v>
      </c>
      <c r="AU122" s="142" t="s">
        <v>82</v>
      </c>
      <c r="AY122" s="18" t="s">
        <v>172</v>
      </c>
      <c r="BE122" s="143">
        <f>IF(N122="základní",J122,0)</f>
        <v>0</v>
      </c>
      <c r="BF122" s="143">
        <f>IF(N122="snížená",J122,0)</f>
        <v>0</v>
      </c>
      <c r="BG122" s="143">
        <f>IF(N122="zákl. přenesená",J122,0)</f>
        <v>0</v>
      </c>
      <c r="BH122" s="143">
        <f>IF(N122="sníž. přenesená",J122,0)</f>
        <v>0</v>
      </c>
      <c r="BI122" s="143">
        <f>IF(N122="nulová",J122,0)</f>
        <v>0</v>
      </c>
      <c r="BJ122" s="18" t="s">
        <v>82</v>
      </c>
      <c r="BK122" s="143">
        <f>ROUND(I122*H122,2)</f>
        <v>0</v>
      </c>
      <c r="BL122" s="18" t="s">
        <v>179</v>
      </c>
      <c r="BM122" s="142" t="s">
        <v>350</v>
      </c>
    </row>
    <row r="123" spans="2:65" s="1" customFormat="1" ht="16.5" customHeight="1">
      <c r="B123" s="33"/>
      <c r="C123" s="179" t="s">
        <v>241</v>
      </c>
      <c r="D123" s="179" t="s">
        <v>836</v>
      </c>
      <c r="E123" s="180" t="s">
        <v>4030</v>
      </c>
      <c r="F123" s="181" t="s">
        <v>4031</v>
      </c>
      <c r="G123" s="182" t="s">
        <v>460</v>
      </c>
      <c r="H123" s="183">
        <v>16</v>
      </c>
      <c r="I123" s="184"/>
      <c r="J123" s="185">
        <f>ROUND(I123*H123,2)</f>
        <v>0</v>
      </c>
      <c r="K123" s="181" t="s">
        <v>3715</v>
      </c>
      <c r="L123" s="186"/>
      <c r="M123" s="187" t="s">
        <v>19</v>
      </c>
      <c r="N123" s="188" t="s">
        <v>46</v>
      </c>
      <c r="P123" s="140">
        <f>O123*H123</f>
        <v>0</v>
      </c>
      <c r="Q123" s="140">
        <v>0</v>
      </c>
      <c r="R123" s="140">
        <f>Q123*H123</f>
        <v>0</v>
      </c>
      <c r="S123" s="140">
        <v>0</v>
      </c>
      <c r="T123" s="140">
        <f>S123*H123</f>
        <v>0</v>
      </c>
      <c r="U123" s="141" t="s">
        <v>19</v>
      </c>
      <c r="AR123" s="142" t="s">
        <v>198</v>
      </c>
      <c r="AT123" s="142" t="s">
        <v>836</v>
      </c>
      <c r="AU123" s="142" t="s">
        <v>82</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358</v>
      </c>
    </row>
    <row r="124" spans="2:65" s="1" customFormat="1" ht="16.5" customHeight="1">
      <c r="B124" s="33"/>
      <c r="C124" s="131" t="s">
        <v>363</v>
      </c>
      <c r="D124" s="131" t="s">
        <v>174</v>
      </c>
      <c r="E124" s="132" t="s">
        <v>4032</v>
      </c>
      <c r="F124" s="133" t="s">
        <v>4033</v>
      </c>
      <c r="G124" s="134" t="s">
        <v>337</v>
      </c>
      <c r="H124" s="135">
        <v>483</v>
      </c>
      <c r="I124" s="136"/>
      <c r="J124" s="137">
        <f>ROUND(I124*H124,2)</f>
        <v>0</v>
      </c>
      <c r="K124" s="133" t="s">
        <v>3715</v>
      </c>
      <c r="L124" s="33"/>
      <c r="M124" s="138" t="s">
        <v>19</v>
      </c>
      <c r="N124" s="139" t="s">
        <v>46</v>
      </c>
      <c r="P124" s="140">
        <f>O124*H124</f>
        <v>0</v>
      </c>
      <c r="Q124" s="140">
        <v>0</v>
      </c>
      <c r="R124" s="140">
        <f>Q124*H124</f>
        <v>0</v>
      </c>
      <c r="S124" s="140">
        <v>0</v>
      </c>
      <c r="T124" s="140">
        <f>S124*H124</f>
        <v>0</v>
      </c>
      <c r="U124" s="141" t="s">
        <v>19</v>
      </c>
      <c r="AR124" s="142" t="s">
        <v>179</v>
      </c>
      <c r="AT124" s="142" t="s">
        <v>174</v>
      </c>
      <c r="AU124" s="142" t="s">
        <v>82</v>
      </c>
      <c r="AY124" s="18" t="s">
        <v>172</v>
      </c>
      <c r="BE124" s="143">
        <f>IF(N124="základní",J124,0)</f>
        <v>0</v>
      </c>
      <c r="BF124" s="143">
        <f>IF(N124="snížená",J124,0)</f>
        <v>0</v>
      </c>
      <c r="BG124" s="143">
        <f>IF(N124="zákl. přenesená",J124,0)</f>
        <v>0</v>
      </c>
      <c r="BH124" s="143">
        <f>IF(N124="sníž. přenesená",J124,0)</f>
        <v>0</v>
      </c>
      <c r="BI124" s="143">
        <f>IF(N124="nulová",J124,0)</f>
        <v>0</v>
      </c>
      <c r="BJ124" s="18" t="s">
        <v>82</v>
      </c>
      <c r="BK124" s="143">
        <f>ROUND(I124*H124,2)</f>
        <v>0</v>
      </c>
      <c r="BL124" s="18" t="s">
        <v>179</v>
      </c>
      <c r="BM124" s="142" t="s">
        <v>366</v>
      </c>
    </row>
    <row r="125" spans="2:65" s="1" customFormat="1">
      <c r="B125" s="33"/>
      <c r="D125" s="144" t="s">
        <v>180</v>
      </c>
      <c r="F125" s="145" t="s">
        <v>4034</v>
      </c>
      <c r="I125" s="146"/>
      <c r="L125" s="33"/>
      <c r="M125" s="147"/>
      <c r="U125" s="54"/>
      <c r="AT125" s="18" t="s">
        <v>180</v>
      </c>
      <c r="AU125" s="18" t="s">
        <v>82</v>
      </c>
    </row>
    <row r="126" spans="2:65" s="1" customFormat="1" ht="16.5" customHeight="1">
      <c r="B126" s="33"/>
      <c r="C126" s="179" t="s">
        <v>263</v>
      </c>
      <c r="D126" s="179" t="s">
        <v>836</v>
      </c>
      <c r="E126" s="180" t="s">
        <v>4035</v>
      </c>
      <c r="F126" s="181" t="s">
        <v>4036</v>
      </c>
      <c r="G126" s="182" t="s">
        <v>753</v>
      </c>
      <c r="H126" s="183">
        <v>65.25</v>
      </c>
      <c r="I126" s="184"/>
      <c r="J126" s="185">
        <f>ROUND(I126*H126,2)</f>
        <v>0</v>
      </c>
      <c r="K126" s="181" t="s">
        <v>3715</v>
      </c>
      <c r="L126" s="186"/>
      <c r="M126" s="187" t="s">
        <v>19</v>
      </c>
      <c r="N126" s="188" t="s">
        <v>46</v>
      </c>
      <c r="P126" s="140">
        <f>O126*H126</f>
        <v>0</v>
      </c>
      <c r="Q126" s="140">
        <v>0</v>
      </c>
      <c r="R126" s="140">
        <f>Q126*H126</f>
        <v>0</v>
      </c>
      <c r="S126" s="140">
        <v>0</v>
      </c>
      <c r="T126" s="140">
        <f>S126*H126</f>
        <v>0</v>
      </c>
      <c r="U126" s="141" t="s">
        <v>19</v>
      </c>
      <c r="AR126" s="142" t="s">
        <v>198</v>
      </c>
      <c r="AT126" s="142" t="s">
        <v>836</v>
      </c>
      <c r="AU126" s="142" t="s">
        <v>82</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371</v>
      </c>
    </row>
    <row r="127" spans="2:65" s="1" customFormat="1" ht="16.5" customHeight="1">
      <c r="B127" s="33"/>
      <c r="C127" s="179" t="s">
        <v>388</v>
      </c>
      <c r="D127" s="179" t="s">
        <v>836</v>
      </c>
      <c r="E127" s="180" t="s">
        <v>4037</v>
      </c>
      <c r="F127" s="181" t="s">
        <v>4038</v>
      </c>
      <c r="G127" s="182" t="s">
        <v>460</v>
      </c>
      <c r="H127" s="183">
        <v>16</v>
      </c>
      <c r="I127" s="184"/>
      <c r="J127" s="185">
        <f>ROUND(I127*H127,2)</f>
        <v>0</v>
      </c>
      <c r="K127" s="181" t="s">
        <v>19</v>
      </c>
      <c r="L127" s="186"/>
      <c r="M127" s="187" t="s">
        <v>19</v>
      </c>
      <c r="N127" s="188" t="s">
        <v>46</v>
      </c>
      <c r="P127" s="140">
        <f>O127*H127</f>
        <v>0</v>
      </c>
      <c r="Q127" s="140">
        <v>0</v>
      </c>
      <c r="R127" s="140">
        <f>Q127*H127</f>
        <v>0</v>
      </c>
      <c r="S127" s="140">
        <v>0</v>
      </c>
      <c r="T127" s="140">
        <f>S127*H127</f>
        <v>0</v>
      </c>
      <c r="U127" s="141" t="s">
        <v>19</v>
      </c>
      <c r="AR127" s="142" t="s">
        <v>198</v>
      </c>
      <c r="AT127" s="142" t="s">
        <v>836</v>
      </c>
      <c r="AU127" s="142" t="s">
        <v>82</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391</v>
      </c>
    </row>
    <row r="128" spans="2:65" s="11" customFormat="1" ht="22.9" customHeight="1">
      <c r="B128" s="119"/>
      <c r="D128" s="120" t="s">
        <v>74</v>
      </c>
      <c r="E128" s="129" t="s">
        <v>82</v>
      </c>
      <c r="F128" s="129" t="s">
        <v>173</v>
      </c>
      <c r="I128" s="122"/>
      <c r="J128" s="130">
        <f>BK128</f>
        <v>0</v>
      </c>
      <c r="L128" s="119"/>
      <c r="M128" s="124"/>
      <c r="P128" s="125">
        <f>SUM(P129:P132)</f>
        <v>0</v>
      </c>
      <c r="R128" s="125">
        <f>SUM(R129:R132)</f>
        <v>0</v>
      </c>
      <c r="T128" s="125">
        <f>SUM(T129:T132)</f>
        <v>0</v>
      </c>
      <c r="U128" s="126"/>
      <c r="AR128" s="120" t="s">
        <v>82</v>
      </c>
      <c r="AT128" s="127" t="s">
        <v>74</v>
      </c>
      <c r="AU128" s="127" t="s">
        <v>82</v>
      </c>
      <c r="AY128" s="120" t="s">
        <v>172</v>
      </c>
      <c r="BK128" s="128">
        <f>SUM(BK129:BK132)</f>
        <v>0</v>
      </c>
    </row>
    <row r="129" spans="2:65" s="1" customFormat="1" ht="16.5" customHeight="1">
      <c r="B129" s="33"/>
      <c r="C129" s="131" t="s">
        <v>272</v>
      </c>
      <c r="D129" s="131" t="s">
        <v>174</v>
      </c>
      <c r="E129" s="132" t="s">
        <v>4039</v>
      </c>
      <c r="F129" s="133" t="s">
        <v>4040</v>
      </c>
      <c r="G129" s="134" t="s">
        <v>177</v>
      </c>
      <c r="H129" s="135">
        <v>8</v>
      </c>
      <c r="I129" s="136"/>
      <c r="J129" s="137">
        <f>ROUND(I129*H129,2)</f>
        <v>0</v>
      </c>
      <c r="K129" s="133" t="s">
        <v>19</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84</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403</v>
      </c>
    </row>
    <row r="130" spans="2:65" s="1" customFormat="1" ht="21.75" customHeight="1">
      <c r="B130" s="33"/>
      <c r="C130" s="131" t="s">
        <v>410</v>
      </c>
      <c r="D130" s="131" t="s">
        <v>174</v>
      </c>
      <c r="E130" s="132" t="s">
        <v>4041</v>
      </c>
      <c r="F130" s="133" t="s">
        <v>4042</v>
      </c>
      <c r="G130" s="134" t="s">
        <v>191</v>
      </c>
      <c r="H130" s="135">
        <v>7.5</v>
      </c>
      <c r="I130" s="136"/>
      <c r="J130" s="137">
        <f>ROUND(I130*H130,2)</f>
        <v>0</v>
      </c>
      <c r="K130" s="133" t="s">
        <v>19</v>
      </c>
      <c r="L130" s="33"/>
      <c r="M130" s="138" t="s">
        <v>19</v>
      </c>
      <c r="N130" s="139" t="s">
        <v>46</v>
      </c>
      <c r="P130" s="140">
        <f>O130*H130</f>
        <v>0</v>
      </c>
      <c r="Q130" s="140">
        <v>0</v>
      </c>
      <c r="R130" s="140">
        <f>Q130*H130</f>
        <v>0</v>
      </c>
      <c r="S130" s="140">
        <v>0</v>
      </c>
      <c r="T130" s="140">
        <f>S130*H130</f>
        <v>0</v>
      </c>
      <c r="U130" s="141" t="s">
        <v>19</v>
      </c>
      <c r="AR130" s="142" t="s">
        <v>179</v>
      </c>
      <c r="AT130" s="142" t="s">
        <v>174</v>
      </c>
      <c r="AU130" s="142" t="s">
        <v>84</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413</v>
      </c>
    </row>
    <row r="131" spans="2:65" s="1" customFormat="1" ht="21.75" customHeight="1">
      <c r="B131" s="33"/>
      <c r="C131" s="131" t="s">
        <v>284</v>
      </c>
      <c r="D131" s="131" t="s">
        <v>174</v>
      </c>
      <c r="E131" s="132" t="s">
        <v>4043</v>
      </c>
      <c r="F131" s="133" t="s">
        <v>4044</v>
      </c>
      <c r="G131" s="134" t="s">
        <v>191</v>
      </c>
      <c r="H131" s="135">
        <v>10.5</v>
      </c>
      <c r="I131" s="136"/>
      <c r="J131" s="137">
        <f>ROUND(I131*H131,2)</f>
        <v>0</v>
      </c>
      <c r="K131" s="133" t="s">
        <v>19</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84</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419</v>
      </c>
    </row>
    <row r="132" spans="2:65" s="1" customFormat="1" ht="21.75" customHeight="1">
      <c r="B132" s="33"/>
      <c r="C132" s="131" t="s">
        <v>423</v>
      </c>
      <c r="D132" s="131" t="s">
        <v>174</v>
      </c>
      <c r="E132" s="132" t="s">
        <v>4045</v>
      </c>
      <c r="F132" s="133" t="s">
        <v>4046</v>
      </c>
      <c r="G132" s="134" t="s">
        <v>1585</v>
      </c>
      <c r="H132" s="135">
        <v>1</v>
      </c>
      <c r="I132" s="136"/>
      <c r="J132" s="137">
        <f>ROUND(I132*H132,2)</f>
        <v>0</v>
      </c>
      <c r="K132" s="133" t="s">
        <v>19</v>
      </c>
      <c r="L132" s="33"/>
      <c r="M132" s="138" t="s">
        <v>19</v>
      </c>
      <c r="N132" s="139" t="s">
        <v>46</v>
      </c>
      <c r="P132" s="140">
        <f>O132*H132</f>
        <v>0</v>
      </c>
      <c r="Q132" s="140">
        <v>0</v>
      </c>
      <c r="R132" s="140">
        <f>Q132*H132</f>
        <v>0</v>
      </c>
      <c r="S132" s="140">
        <v>0</v>
      </c>
      <c r="T132" s="140">
        <f>S132*H132</f>
        <v>0</v>
      </c>
      <c r="U132" s="141" t="s">
        <v>19</v>
      </c>
      <c r="AR132" s="142" t="s">
        <v>179</v>
      </c>
      <c r="AT132" s="142" t="s">
        <v>174</v>
      </c>
      <c r="AU132" s="142" t="s">
        <v>84</v>
      </c>
      <c r="AY132" s="18" t="s">
        <v>172</v>
      </c>
      <c r="BE132" s="143">
        <f>IF(N132="základní",J132,0)</f>
        <v>0</v>
      </c>
      <c r="BF132" s="143">
        <f>IF(N132="snížená",J132,0)</f>
        <v>0</v>
      </c>
      <c r="BG132" s="143">
        <f>IF(N132="zákl. přenesená",J132,0)</f>
        <v>0</v>
      </c>
      <c r="BH132" s="143">
        <f>IF(N132="sníž. přenesená",J132,0)</f>
        <v>0</v>
      </c>
      <c r="BI132" s="143">
        <f>IF(N132="nulová",J132,0)</f>
        <v>0</v>
      </c>
      <c r="BJ132" s="18" t="s">
        <v>82</v>
      </c>
      <c r="BK132" s="143">
        <f>ROUND(I132*H132,2)</f>
        <v>0</v>
      </c>
      <c r="BL132" s="18" t="s">
        <v>179</v>
      </c>
      <c r="BM132" s="142" t="s">
        <v>426</v>
      </c>
    </row>
    <row r="133" spans="2:65" s="11" customFormat="1" ht="25.9" customHeight="1">
      <c r="B133" s="119"/>
      <c r="D133" s="120" t="s">
        <v>74</v>
      </c>
      <c r="E133" s="121" t="s">
        <v>2955</v>
      </c>
      <c r="F133" s="121" t="s">
        <v>4047</v>
      </c>
      <c r="I133" s="122"/>
      <c r="J133" s="123">
        <f>BK133</f>
        <v>0</v>
      </c>
      <c r="L133" s="119"/>
      <c r="M133" s="124"/>
      <c r="P133" s="125">
        <f>SUM(P134:P135)</f>
        <v>0</v>
      </c>
      <c r="R133" s="125">
        <f>SUM(R134:R135)</f>
        <v>0</v>
      </c>
      <c r="T133" s="125">
        <f>SUM(T134:T135)</f>
        <v>0</v>
      </c>
      <c r="U133" s="126"/>
      <c r="AR133" s="120" t="s">
        <v>82</v>
      </c>
      <c r="AT133" s="127" t="s">
        <v>74</v>
      </c>
      <c r="AU133" s="127" t="s">
        <v>75</v>
      </c>
      <c r="AY133" s="120" t="s">
        <v>172</v>
      </c>
      <c r="BK133" s="128">
        <f>SUM(BK134:BK135)</f>
        <v>0</v>
      </c>
    </row>
    <row r="134" spans="2:65" s="1" customFormat="1" ht="16.5" customHeight="1">
      <c r="B134" s="33"/>
      <c r="C134" s="131" t="s">
        <v>303</v>
      </c>
      <c r="D134" s="131" t="s">
        <v>174</v>
      </c>
      <c r="E134" s="132" t="s">
        <v>4048</v>
      </c>
      <c r="F134" s="133" t="s">
        <v>4049</v>
      </c>
      <c r="G134" s="134" t="s">
        <v>796</v>
      </c>
      <c r="H134" s="135">
        <v>68</v>
      </c>
      <c r="I134" s="136"/>
      <c r="J134" s="137">
        <f>ROUND(I134*H134,2)</f>
        <v>0</v>
      </c>
      <c r="K134" s="133" t="s">
        <v>19</v>
      </c>
      <c r="L134" s="33"/>
      <c r="M134" s="138" t="s">
        <v>19</v>
      </c>
      <c r="N134" s="139" t="s">
        <v>46</v>
      </c>
      <c r="P134" s="140">
        <f>O134*H134</f>
        <v>0</v>
      </c>
      <c r="Q134" s="140">
        <v>0</v>
      </c>
      <c r="R134" s="140">
        <f>Q134*H134</f>
        <v>0</v>
      </c>
      <c r="S134" s="140">
        <v>0</v>
      </c>
      <c r="T134" s="140">
        <f>S134*H134</f>
        <v>0</v>
      </c>
      <c r="U134" s="141" t="s">
        <v>19</v>
      </c>
      <c r="AR134" s="142" t="s">
        <v>179</v>
      </c>
      <c r="AT134" s="142" t="s">
        <v>174</v>
      </c>
      <c r="AU134" s="142" t="s">
        <v>82</v>
      </c>
      <c r="AY134" s="18" t="s">
        <v>172</v>
      </c>
      <c r="BE134" s="143">
        <f>IF(N134="základní",J134,0)</f>
        <v>0</v>
      </c>
      <c r="BF134" s="143">
        <f>IF(N134="snížená",J134,0)</f>
        <v>0</v>
      </c>
      <c r="BG134" s="143">
        <f>IF(N134="zákl. přenesená",J134,0)</f>
        <v>0</v>
      </c>
      <c r="BH134" s="143">
        <f>IF(N134="sníž. přenesená",J134,0)</f>
        <v>0</v>
      </c>
      <c r="BI134" s="143">
        <f>IF(N134="nulová",J134,0)</f>
        <v>0</v>
      </c>
      <c r="BJ134" s="18" t="s">
        <v>82</v>
      </c>
      <c r="BK134" s="143">
        <f>ROUND(I134*H134,2)</f>
        <v>0</v>
      </c>
      <c r="BL134" s="18" t="s">
        <v>179</v>
      </c>
      <c r="BM134" s="142" t="s">
        <v>436</v>
      </c>
    </row>
    <row r="135" spans="2:65" s="1" customFormat="1" ht="16.5" customHeight="1">
      <c r="B135" s="33"/>
      <c r="C135" s="131" t="s">
        <v>441</v>
      </c>
      <c r="D135" s="131" t="s">
        <v>174</v>
      </c>
      <c r="E135" s="132" t="s">
        <v>4050</v>
      </c>
      <c r="F135" s="133" t="s">
        <v>4051</v>
      </c>
      <c r="G135" s="134" t="s">
        <v>2962</v>
      </c>
      <c r="H135" s="135">
        <v>5</v>
      </c>
      <c r="I135" s="136"/>
      <c r="J135" s="137">
        <f>ROUND(I135*H135,2)</f>
        <v>0</v>
      </c>
      <c r="K135" s="133" t="s">
        <v>19</v>
      </c>
      <c r="L135" s="33"/>
      <c r="M135" s="193" t="s">
        <v>19</v>
      </c>
      <c r="N135" s="194" t="s">
        <v>46</v>
      </c>
      <c r="O135" s="191"/>
      <c r="P135" s="195">
        <f>O135*H135</f>
        <v>0</v>
      </c>
      <c r="Q135" s="195">
        <v>0</v>
      </c>
      <c r="R135" s="195">
        <f>Q135*H135</f>
        <v>0</v>
      </c>
      <c r="S135" s="195">
        <v>0</v>
      </c>
      <c r="T135" s="195">
        <f>S135*H135</f>
        <v>0</v>
      </c>
      <c r="U135" s="196" t="s">
        <v>19</v>
      </c>
      <c r="AR135" s="142" t="s">
        <v>179</v>
      </c>
      <c r="AT135" s="142" t="s">
        <v>174</v>
      </c>
      <c r="AU135" s="142" t="s">
        <v>82</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444</v>
      </c>
    </row>
    <row r="136" spans="2:65" s="1" customFormat="1" ht="6.95" customHeight="1">
      <c r="B136" s="42"/>
      <c r="C136" s="43"/>
      <c r="D136" s="43"/>
      <c r="E136" s="43"/>
      <c r="F136" s="43"/>
      <c r="G136" s="43"/>
      <c r="H136" s="43"/>
      <c r="I136" s="43"/>
      <c r="J136" s="43"/>
      <c r="K136" s="43"/>
      <c r="L136" s="33"/>
    </row>
  </sheetData>
  <sheetProtection algorithmName="SHA-512" hashValue="ky8rZM2wweqbw97C6q5QsT+qKywiJC9vwYQ09+HIbUB89Qr51huOpTkh1Gqk7kVtxoRErUCbPC7wEaNSwgcXwQ==" saltValue="fP66N99gynA10QzpPFj7UF5xiudPlGmfDj8++UaI77D+pl0UxOrjTXdKmHLaWS4yWk+G7fPEbm6YZC9Labo0/w==" spinCount="100000" sheet="1" objects="1" scenarios="1" formatColumns="0" formatRows="0" autoFilter="0"/>
  <autoFilter ref="C93:K135" xr:uid="{00000000-0009-0000-0000-000008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7" r:id="rId1" xr:uid="{00000000-0004-0000-0800-000000000000}"/>
    <hyperlink ref="F102" r:id="rId2" xr:uid="{00000000-0004-0000-0800-000001000000}"/>
    <hyperlink ref="F113" r:id="rId3" xr:uid="{00000000-0004-0000-0800-000002000000}"/>
    <hyperlink ref="F115" r:id="rId4" xr:uid="{00000000-0004-0000-0800-000003000000}"/>
    <hyperlink ref="F117" r:id="rId5" xr:uid="{00000000-0004-0000-0800-000004000000}"/>
    <hyperlink ref="F121" r:id="rId6" xr:uid="{00000000-0004-0000-0800-000005000000}"/>
    <hyperlink ref="F125" r:id="rId7" xr:uid="{00000000-0004-0000-08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116</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c r="B8" s="21"/>
      <c r="D8" s="28" t="s">
        <v>130</v>
      </c>
      <c r="L8" s="21"/>
    </row>
    <row r="9" spans="2:46" ht="16.5" customHeight="1">
      <c r="B9" s="21"/>
      <c r="E9" s="287" t="s">
        <v>131</v>
      </c>
      <c r="F9" s="299"/>
      <c r="G9" s="299"/>
      <c r="H9" s="299"/>
      <c r="L9" s="21"/>
    </row>
    <row r="10" spans="2:46" ht="12" customHeight="1">
      <c r="B10" s="21"/>
      <c r="D10" s="28" t="s">
        <v>132</v>
      </c>
      <c r="L10" s="21"/>
    </row>
    <row r="11" spans="2:46" s="1" customFormat="1" ht="16.5" customHeight="1">
      <c r="B11" s="33"/>
      <c r="E11" s="285" t="s">
        <v>3625</v>
      </c>
      <c r="F11" s="289"/>
      <c r="G11" s="289"/>
      <c r="H11" s="289"/>
      <c r="L11" s="33"/>
    </row>
    <row r="12" spans="2:46" s="1" customFormat="1" ht="12" customHeight="1">
      <c r="B12" s="33"/>
      <c r="D12" s="28" t="s">
        <v>134</v>
      </c>
      <c r="L12" s="33"/>
    </row>
    <row r="13" spans="2:46" s="1" customFormat="1" ht="16.5" customHeight="1">
      <c r="B13" s="33"/>
      <c r="E13" s="251" t="s">
        <v>4052</v>
      </c>
      <c r="F13" s="289"/>
      <c r="G13" s="289"/>
      <c r="H13" s="289"/>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19. 11. 2024</v>
      </c>
      <c r="L16" s="33"/>
    </row>
    <row r="17" spans="2:12" s="1" customFormat="1" ht="10.9" customHeight="1">
      <c r="B17" s="33"/>
      <c r="L17" s="33"/>
    </row>
    <row r="18" spans="2:12" s="1" customFormat="1" ht="12" customHeight="1">
      <c r="B18" s="33"/>
      <c r="D18" s="28" t="s">
        <v>25</v>
      </c>
      <c r="I18" s="28" t="s">
        <v>26</v>
      </c>
      <c r="J18" s="26" t="str">
        <f>IF('Rekapitulace stavby'!AN10="","",'Rekapitulace stavby'!AN10)</f>
        <v>61989592</v>
      </c>
      <c r="L18" s="33"/>
    </row>
    <row r="19" spans="2:12" s="1" customFormat="1" ht="18" customHeight="1">
      <c r="B19" s="33"/>
      <c r="E19" s="26" t="str">
        <f>IF('Rekapitulace stavby'!E11="","",'Rekapitulace stavby'!E11)</f>
        <v>UP v Olomouci,Křižkovského 511/8,Olomouc 77900</v>
      </c>
      <c r="I19" s="28" t="s">
        <v>29</v>
      </c>
      <c r="J19" s="26" t="str">
        <f>IF('Rekapitulace stavby'!AN11="","",'Rekapitulace stavby'!AN11)</f>
        <v>CZ61989592</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290" t="str">
        <f>'Rekapitulace stavby'!E14</f>
        <v>Vyplň údaj</v>
      </c>
      <c r="F22" s="257"/>
      <c r="G22" s="257"/>
      <c r="H22" s="25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tr">
        <f>IF('Rekapitulace stavby'!AN16="","",'Rekapitulace stavby'!AN16)</f>
        <v>28571690</v>
      </c>
      <c r="L24" s="33"/>
    </row>
    <row r="25" spans="2:12" s="1" customFormat="1" ht="18" customHeight="1">
      <c r="B25" s="33"/>
      <c r="E25" s="26" t="str">
        <f>IF('Rekapitulace stavby'!E17="","",'Rekapitulace stavby'!E17)</f>
        <v>SAFETY PRO s.r.o.,Přerovská 434/60,Olomouc 77900</v>
      </c>
      <c r="I25" s="28" t="s">
        <v>29</v>
      </c>
      <c r="J25" s="26" t="str">
        <f>IF('Rekapitulace stavby'!AN17="","",'Rekapitulace stavby'!AN17)</f>
        <v>CZ28571690</v>
      </c>
      <c r="L25" s="33"/>
    </row>
    <row r="26" spans="2:12" s="1" customFormat="1" ht="6.95" customHeight="1">
      <c r="B26" s="33"/>
      <c r="L26" s="33"/>
    </row>
    <row r="27" spans="2:12" s="1" customFormat="1" ht="12" customHeight="1">
      <c r="B27" s="33"/>
      <c r="D27" s="28" t="s">
        <v>38</v>
      </c>
      <c r="I27" s="28" t="s">
        <v>26</v>
      </c>
      <c r="J27" s="26" t="str">
        <f>IF('Rekapitulace stavby'!AN19="","",'Rekapitulace stavby'!AN19)</f>
        <v>28571690</v>
      </c>
      <c r="L27" s="33"/>
    </row>
    <row r="28" spans="2:12" s="1" customFormat="1" ht="18" customHeight="1">
      <c r="B28" s="33"/>
      <c r="E28" s="26" t="str">
        <f>IF('Rekapitulace stavby'!E20="","",'Rekapitulace stavby'!E20)</f>
        <v>SAFETY PRO s.r.o.,Přerovská 434/60,Olomouc 77900</v>
      </c>
      <c r="I28" s="28" t="s">
        <v>29</v>
      </c>
      <c r="J28" s="26" t="str">
        <f>IF('Rekapitulace stavby'!AN20="","",'Rekapitulace stavby'!AN20)</f>
        <v>CZ28571690</v>
      </c>
      <c r="L28" s="33"/>
    </row>
    <row r="29" spans="2:12" s="1" customFormat="1" ht="6.95" customHeight="1">
      <c r="B29" s="33"/>
      <c r="L29" s="33"/>
    </row>
    <row r="30" spans="2:12" s="1" customFormat="1" ht="12" customHeight="1">
      <c r="B30" s="33"/>
      <c r="D30" s="28" t="s">
        <v>39</v>
      </c>
      <c r="L30" s="33"/>
    </row>
    <row r="31" spans="2:12" s="7" customFormat="1" ht="16.5" customHeight="1">
      <c r="B31" s="92"/>
      <c r="E31" s="261" t="s">
        <v>19</v>
      </c>
      <c r="F31" s="261"/>
      <c r="G31" s="261"/>
      <c r="H31" s="261"/>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ROUND((SUM(BE96:BE120)),  2)</f>
        <v>0</v>
      </c>
      <c r="I37" s="94">
        <v>0.21</v>
      </c>
      <c r="J37" s="83">
        <f>ROUND(((SUM(BE96:BE120))*I37),  2)</f>
        <v>0</v>
      </c>
      <c r="L37" s="33"/>
    </row>
    <row r="38" spans="2:12" s="1" customFormat="1" ht="14.45" customHeight="1">
      <c r="B38" s="33"/>
      <c r="E38" s="28" t="s">
        <v>47</v>
      </c>
      <c r="F38" s="83">
        <f>ROUND((SUM(BF96:BF120)),  2)</f>
        <v>0</v>
      </c>
      <c r="I38" s="94">
        <v>0.12</v>
      </c>
      <c r="J38" s="83">
        <f>ROUND(((SUM(BF96:BF120))*I38),  2)</f>
        <v>0</v>
      </c>
      <c r="L38" s="33"/>
    </row>
    <row r="39" spans="2:12" s="1" customFormat="1" ht="14.45" hidden="1" customHeight="1">
      <c r="B39" s="33"/>
      <c r="E39" s="28" t="s">
        <v>48</v>
      </c>
      <c r="F39" s="83">
        <f>ROUND((SUM(BG96:BG120)),  2)</f>
        <v>0</v>
      </c>
      <c r="I39" s="94">
        <v>0.21</v>
      </c>
      <c r="J39" s="83">
        <f>0</f>
        <v>0</v>
      </c>
      <c r="L39" s="33"/>
    </row>
    <row r="40" spans="2:12" s="1" customFormat="1" ht="14.45" hidden="1" customHeight="1">
      <c r="B40" s="33"/>
      <c r="E40" s="28" t="s">
        <v>49</v>
      </c>
      <c r="F40" s="83">
        <f>ROUND((SUM(BH96:BH120)),  2)</f>
        <v>0</v>
      </c>
      <c r="I40" s="94">
        <v>0.12</v>
      </c>
      <c r="J40" s="83">
        <f>0</f>
        <v>0</v>
      </c>
      <c r="L40" s="33"/>
    </row>
    <row r="41" spans="2:12" s="1" customFormat="1" ht="14.45" hidden="1" customHeight="1">
      <c r="B41" s="33"/>
      <c r="E41" s="28" t="s">
        <v>50</v>
      </c>
      <c r="F41" s="83">
        <f>ROUND((SUM(BI96:BI120)),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136</v>
      </c>
      <c r="L49" s="33"/>
    </row>
    <row r="50" spans="2:12" s="1" customFormat="1" ht="6.95" customHeight="1">
      <c r="B50" s="33"/>
      <c r="L50" s="33"/>
    </row>
    <row r="51" spans="2:12" s="1" customFormat="1" ht="12" customHeight="1">
      <c r="B51" s="33"/>
      <c r="C51" s="28" t="s">
        <v>16</v>
      </c>
      <c r="L51" s="33"/>
    </row>
    <row r="52" spans="2:12" s="1" customFormat="1" ht="16.5" customHeight="1">
      <c r="B52" s="33"/>
      <c r="E52" s="287" t="str">
        <f>E7</f>
        <v>Nástavby a stavební úpravy vnitřních prostor budovy A, PF UPOL_REV01_19.11.2024</v>
      </c>
      <c r="F52" s="288"/>
      <c r="G52" s="288"/>
      <c r="H52" s="288"/>
      <c r="L52" s="33"/>
    </row>
    <row r="53" spans="2:12" ht="12" customHeight="1">
      <c r="B53" s="21"/>
      <c r="C53" s="28" t="s">
        <v>130</v>
      </c>
      <c r="L53" s="21"/>
    </row>
    <row r="54" spans="2:12" ht="16.5" customHeight="1">
      <c r="B54" s="21"/>
      <c r="E54" s="287" t="s">
        <v>131</v>
      </c>
      <c r="F54" s="299"/>
      <c r="G54" s="299"/>
      <c r="H54" s="299"/>
      <c r="L54" s="21"/>
    </row>
    <row r="55" spans="2:12" ht="12" customHeight="1">
      <c r="B55" s="21"/>
      <c r="C55" s="28" t="s">
        <v>132</v>
      </c>
      <c r="L55" s="21"/>
    </row>
    <row r="56" spans="2:12" s="1" customFormat="1" ht="16.5" customHeight="1">
      <c r="B56" s="33"/>
      <c r="E56" s="285" t="s">
        <v>3625</v>
      </c>
      <c r="F56" s="289"/>
      <c r="G56" s="289"/>
      <c r="H56" s="289"/>
      <c r="L56" s="33"/>
    </row>
    <row r="57" spans="2:12" s="1" customFormat="1" ht="12" customHeight="1">
      <c r="B57" s="33"/>
      <c r="C57" s="28" t="s">
        <v>134</v>
      </c>
      <c r="L57" s="33"/>
    </row>
    <row r="58" spans="2:12" s="1" customFormat="1" ht="16.5" customHeight="1">
      <c r="B58" s="33"/>
      <c r="E58" s="251" t="str">
        <f>E13</f>
        <v>02 - Elektroinstalace pro žaluzie</v>
      </c>
      <c r="F58" s="289"/>
      <c r="G58" s="289"/>
      <c r="H58" s="289"/>
      <c r="L58" s="33"/>
    </row>
    <row r="59" spans="2:12" s="1" customFormat="1" ht="6.95" customHeight="1">
      <c r="B59" s="33"/>
      <c r="L59" s="33"/>
    </row>
    <row r="60" spans="2:12" s="1" customFormat="1" ht="12" customHeight="1">
      <c r="B60" s="33"/>
      <c r="C60" s="28" t="s">
        <v>21</v>
      </c>
      <c r="F60" s="26" t="str">
        <f>F16</f>
        <v xml:space="preserve"> </v>
      </c>
      <c r="I60" s="28" t="s">
        <v>23</v>
      </c>
      <c r="J60" s="50" t="str">
        <f>IF(J16="","",J16)</f>
        <v>19. 11. 2024</v>
      </c>
      <c r="L60" s="33"/>
    </row>
    <row r="61" spans="2:12" s="1" customFormat="1" ht="6.95" customHeight="1">
      <c r="B61" s="33"/>
      <c r="L61" s="33"/>
    </row>
    <row r="62" spans="2:12" s="1" customFormat="1" ht="54.4" customHeight="1">
      <c r="B62" s="33"/>
      <c r="C62" s="28" t="s">
        <v>25</v>
      </c>
      <c r="F62" s="26" t="str">
        <f>E19</f>
        <v>UP v Olomouci,Křižkovského 511/8,Olomouc 77900</v>
      </c>
      <c r="I62" s="28" t="s">
        <v>33</v>
      </c>
      <c r="J62" s="31" t="str">
        <f>E25</f>
        <v>SAFETY PRO s.r.o.,Přerovská 434/60,Olomouc 77900</v>
      </c>
      <c r="L62" s="33"/>
    </row>
    <row r="63" spans="2:12" s="1" customFormat="1" ht="54.4" customHeight="1">
      <c r="B63" s="33"/>
      <c r="C63" s="28" t="s">
        <v>31</v>
      </c>
      <c r="F63" s="26" t="str">
        <f>IF(E22="","",E22)</f>
        <v>Vyplň údaj</v>
      </c>
      <c r="I63" s="28" t="s">
        <v>38</v>
      </c>
      <c r="J63" s="31" t="str">
        <f>E28</f>
        <v>SAFETY PRO s.r.o.,Přerovská 434/60,Olomouc 77900</v>
      </c>
      <c r="L63" s="33"/>
    </row>
    <row r="64" spans="2:12" s="1" customFormat="1" ht="10.35" customHeight="1">
      <c r="B64" s="33"/>
      <c r="L64" s="33"/>
    </row>
    <row r="65" spans="2:47" s="1" customFormat="1" ht="29.25" customHeight="1">
      <c r="B65" s="33"/>
      <c r="C65" s="101" t="s">
        <v>137</v>
      </c>
      <c r="D65" s="95"/>
      <c r="E65" s="95"/>
      <c r="F65" s="95"/>
      <c r="G65" s="95"/>
      <c r="H65" s="95"/>
      <c r="I65" s="95"/>
      <c r="J65" s="102" t="s">
        <v>138</v>
      </c>
      <c r="K65" s="95"/>
      <c r="L65" s="33"/>
    </row>
    <row r="66" spans="2:47" s="1" customFormat="1" ht="10.35" customHeight="1">
      <c r="B66" s="33"/>
      <c r="L66" s="33"/>
    </row>
    <row r="67" spans="2:47" s="1" customFormat="1" ht="22.9" customHeight="1">
      <c r="B67" s="33"/>
      <c r="C67" s="103" t="s">
        <v>73</v>
      </c>
      <c r="J67" s="64">
        <f>J96</f>
        <v>0</v>
      </c>
      <c r="L67" s="33"/>
      <c r="AU67" s="18" t="s">
        <v>139</v>
      </c>
    </row>
    <row r="68" spans="2:47" s="8" customFormat="1" ht="24.95" customHeight="1">
      <c r="B68" s="104"/>
      <c r="D68" s="105" t="s">
        <v>4053</v>
      </c>
      <c r="E68" s="106"/>
      <c r="F68" s="106"/>
      <c r="G68" s="106"/>
      <c r="H68" s="106"/>
      <c r="I68" s="106"/>
      <c r="J68" s="107">
        <f>J97</f>
        <v>0</v>
      </c>
      <c r="L68" s="104"/>
    </row>
    <row r="69" spans="2:47" s="9" customFormat="1" ht="19.899999999999999" customHeight="1">
      <c r="B69" s="108"/>
      <c r="D69" s="109" t="s">
        <v>4054</v>
      </c>
      <c r="E69" s="110"/>
      <c r="F69" s="110"/>
      <c r="G69" s="110"/>
      <c r="H69" s="110"/>
      <c r="I69" s="110"/>
      <c r="J69" s="111">
        <f>J98</f>
        <v>0</v>
      </c>
      <c r="L69" s="108"/>
    </row>
    <row r="70" spans="2:47" s="9" customFormat="1" ht="19.899999999999999" customHeight="1">
      <c r="B70" s="108"/>
      <c r="D70" s="109" t="s">
        <v>4055</v>
      </c>
      <c r="E70" s="110"/>
      <c r="F70" s="110"/>
      <c r="G70" s="110"/>
      <c r="H70" s="110"/>
      <c r="I70" s="110"/>
      <c r="J70" s="111">
        <f>J112</f>
        <v>0</v>
      </c>
      <c r="L70" s="108"/>
    </row>
    <row r="71" spans="2:47" s="8" customFormat="1" ht="24.95" customHeight="1">
      <c r="B71" s="104"/>
      <c r="D71" s="105" t="s">
        <v>4056</v>
      </c>
      <c r="E71" s="106"/>
      <c r="F71" s="106"/>
      <c r="G71" s="106"/>
      <c r="H71" s="106"/>
      <c r="I71" s="106"/>
      <c r="J71" s="107">
        <f>J114</f>
        <v>0</v>
      </c>
      <c r="L71" s="104"/>
    </row>
    <row r="72" spans="2:47" s="9" customFormat="1" ht="19.899999999999999" customHeight="1">
      <c r="B72" s="108"/>
      <c r="D72" s="109" t="s">
        <v>4057</v>
      </c>
      <c r="E72" s="110"/>
      <c r="F72" s="110"/>
      <c r="G72" s="110"/>
      <c r="H72" s="110"/>
      <c r="I72" s="110"/>
      <c r="J72" s="111">
        <f>J115</f>
        <v>0</v>
      </c>
      <c r="L72" s="108"/>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156</v>
      </c>
      <c r="L79" s="33"/>
    </row>
    <row r="80" spans="2:47" s="1" customFormat="1" ht="6.95" customHeight="1">
      <c r="B80" s="33"/>
      <c r="L80" s="33"/>
    </row>
    <row r="81" spans="2:63" s="1" customFormat="1" ht="12" customHeight="1">
      <c r="B81" s="33"/>
      <c r="C81" s="28" t="s">
        <v>16</v>
      </c>
      <c r="L81" s="33"/>
    </row>
    <row r="82" spans="2:63" s="1" customFormat="1" ht="16.5" customHeight="1">
      <c r="B82" s="33"/>
      <c r="E82" s="287" t="str">
        <f>E7</f>
        <v>Nástavby a stavební úpravy vnitřních prostor budovy A, PF UPOL_REV01_19.11.2024</v>
      </c>
      <c r="F82" s="288"/>
      <c r="G82" s="288"/>
      <c r="H82" s="288"/>
      <c r="L82" s="33"/>
    </row>
    <row r="83" spans="2:63" ht="12" customHeight="1">
      <c r="B83" s="21"/>
      <c r="C83" s="28" t="s">
        <v>130</v>
      </c>
      <c r="L83" s="21"/>
    </row>
    <row r="84" spans="2:63" ht="16.5" customHeight="1">
      <c r="B84" s="21"/>
      <c r="E84" s="287" t="s">
        <v>131</v>
      </c>
      <c r="F84" s="299"/>
      <c r="G84" s="299"/>
      <c r="H84" s="299"/>
      <c r="L84" s="21"/>
    </row>
    <row r="85" spans="2:63" ht="12" customHeight="1">
      <c r="B85" s="21"/>
      <c r="C85" s="28" t="s">
        <v>132</v>
      </c>
      <c r="L85" s="21"/>
    </row>
    <row r="86" spans="2:63" s="1" customFormat="1" ht="16.5" customHeight="1">
      <c r="B86" s="33"/>
      <c r="E86" s="285" t="s">
        <v>3625</v>
      </c>
      <c r="F86" s="289"/>
      <c r="G86" s="289"/>
      <c r="H86" s="289"/>
      <c r="L86" s="33"/>
    </row>
    <row r="87" spans="2:63" s="1" customFormat="1" ht="12" customHeight="1">
      <c r="B87" s="33"/>
      <c r="C87" s="28" t="s">
        <v>134</v>
      </c>
      <c r="L87" s="33"/>
    </row>
    <row r="88" spans="2:63" s="1" customFormat="1" ht="16.5" customHeight="1">
      <c r="B88" s="33"/>
      <c r="E88" s="251" t="str">
        <f>E13</f>
        <v>02 - Elektroinstalace pro žaluzie</v>
      </c>
      <c r="F88" s="289"/>
      <c r="G88" s="289"/>
      <c r="H88" s="289"/>
      <c r="L88" s="33"/>
    </row>
    <row r="89" spans="2:63" s="1" customFormat="1" ht="6.95" customHeight="1">
      <c r="B89" s="33"/>
      <c r="L89" s="33"/>
    </row>
    <row r="90" spans="2:63" s="1" customFormat="1" ht="12" customHeight="1">
      <c r="B90" s="33"/>
      <c r="C90" s="28" t="s">
        <v>21</v>
      </c>
      <c r="F90" s="26" t="str">
        <f>F16</f>
        <v xml:space="preserve"> </v>
      </c>
      <c r="I90" s="28" t="s">
        <v>23</v>
      </c>
      <c r="J90" s="50" t="str">
        <f>IF(J16="","",J16)</f>
        <v>19. 11. 2024</v>
      </c>
      <c r="L90" s="33"/>
    </row>
    <row r="91" spans="2:63" s="1" customFormat="1" ht="6.95" customHeight="1">
      <c r="B91" s="33"/>
      <c r="L91" s="33"/>
    </row>
    <row r="92" spans="2:63" s="1" customFormat="1" ht="54.4" customHeight="1">
      <c r="B92" s="33"/>
      <c r="C92" s="28" t="s">
        <v>25</v>
      </c>
      <c r="F92" s="26" t="str">
        <f>E19</f>
        <v>UP v Olomouci,Křižkovského 511/8,Olomouc 77900</v>
      </c>
      <c r="I92" s="28" t="s">
        <v>33</v>
      </c>
      <c r="J92" s="31" t="str">
        <f>E25</f>
        <v>SAFETY PRO s.r.o.,Přerovská 434/60,Olomouc 77900</v>
      </c>
      <c r="L92" s="33"/>
    </row>
    <row r="93" spans="2:63" s="1" customFormat="1" ht="54.4" customHeight="1">
      <c r="B93" s="33"/>
      <c r="C93" s="28" t="s">
        <v>31</v>
      </c>
      <c r="F93" s="26" t="str">
        <f>IF(E22="","",E22)</f>
        <v>Vyplň údaj</v>
      </c>
      <c r="I93" s="28" t="s">
        <v>38</v>
      </c>
      <c r="J93" s="31" t="str">
        <f>E28</f>
        <v>SAFETY PRO s.r.o.,Přerovská 434/60,Olomouc 77900</v>
      </c>
      <c r="L93" s="33"/>
    </row>
    <row r="94" spans="2:63" s="1" customFormat="1" ht="10.35" customHeight="1">
      <c r="B94" s="33"/>
      <c r="L94" s="33"/>
    </row>
    <row r="95" spans="2:63" s="10" customFormat="1" ht="29.25" customHeight="1">
      <c r="B95" s="112"/>
      <c r="C95" s="113" t="s">
        <v>157</v>
      </c>
      <c r="D95" s="114" t="s">
        <v>60</v>
      </c>
      <c r="E95" s="114" t="s">
        <v>56</v>
      </c>
      <c r="F95" s="114" t="s">
        <v>57</v>
      </c>
      <c r="G95" s="114" t="s">
        <v>158</v>
      </c>
      <c r="H95" s="114" t="s">
        <v>159</v>
      </c>
      <c r="I95" s="114" t="s">
        <v>160</v>
      </c>
      <c r="J95" s="114" t="s">
        <v>138</v>
      </c>
      <c r="K95" s="115" t="s">
        <v>161</v>
      </c>
      <c r="L95" s="112"/>
      <c r="M95" s="57" t="s">
        <v>19</v>
      </c>
      <c r="N95" s="58" t="s">
        <v>45</v>
      </c>
      <c r="O95" s="58" t="s">
        <v>162</v>
      </c>
      <c r="P95" s="58" t="s">
        <v>163</v>
      </c>
      <c r="Q95" s="58" t="s">
        <v>164</v>
      </c>
      <c r="R95" s="58" t="s">
        <v>165</v>
      </c>
      <c r="S95" s="58" t="s">
        <v>166</v>
      </c>
      <c r="T95" s="58" t="s">
        <v>167</v>
      </c>
      <c r="U95" s="59" t="s">
        <v>168</v>
      </c>
    </row>
    <row r="96" spans="2:63" s="1" customFormat="1" ht="22.9" customHeight="1">
      <c r="B96" s="33"/>
      <c r="C96" s="62" t="s">
        <v>169</v>
      </c>
      <c r="J96" s="116">
        <f>BK96</f>
        <v>0</v>
      </c>
      <c r="L96" s="33"/>
      <c r="M96" s="60"/>
      <c r="N96" s="51"/>
      <c r="O96" s="51"/>
      <c r="P96" s="117">
        <f>P97+P114</f>
        <v>0</v>
      </c>
      <c r="Q96" s="51"/>
      <c r="R96" s="117">
        <f>R97+R114</f>
        <v>0</v>
      </c>
      <c r="S96" s="51"/>
      <c r="T96" s="117">
        <f>T97+T114</f>
        <v>0</v>
      </c>
      <c r="U96" s="52"/>
      <c r="AT96" s="18" t="s">
        <v>74</v>
      </c>
      <c r="AU96" s="18" t="s">
        <v>139</v>
      </c>
      <c r="BK96" s="118">
        <f>BK97+BK114</f>
        <v>0</v>
      </c>
    </row>
    <row r="97" spans="2:65" s="11" customFormat="1" ht="25.9" customHeight="1">
      <c r="B97" s="119"/>
      <c r="D97" s="120" t="s">
        <v>74</v>
      </c>
      <c r="E97" s="121" t="s">
        <v>589</v>
      </c>
      <c r="F97" s="121" t="s">
        <v>4058</v>
      </c>
      <c r="I97" s="122"/>
      <c r="J97" s="123">
        <f>BK97</f>
        <v>0</v>
      </c>
      <c r="L97" s="119"/>
      <c r="M97" s="124"/>
      <c r="P97" s="125">
        <f>P98+P112</f>
        <v>0</v>
      </c>
      <c r="R97" s="125">
        <f>R98+R112</f>
        <v>0</v>
      </c>
      <c r="T97" s="125">
        <f>T98+T112</f>
        <v>0</v>
      </c>
      <c r="U97" s="126"/>
      <c r="AR97" s="120" t="s">
        <v>84</v>
      </c>
      <c r="AT97" s="127" t="s">
        <v>74</v>
      </c>
      <c r="AU97" s="127" t="s">
        <v>75</v>
      </c>
      <c r="AY97" s="120" t="s">
        <v>172</v>
      </c>
      <c r="BK97" s="128">
        <f>BK98+BK112</f>
        <v>0</v>
      </c>
    </row>
    <row r="98" spans="2:65" s="11" customFormat="1" ht="22.9" customHeight="1">
      <c r="B98" s="119"/>
      <c r="D98" s="120" t="s">
        <v>74</v>
      </c>
      <c r="E98" s="129" t="s">
        <v>3894</v>
      </c>
      <c r="F98" s="129" t="s">
        <v>4059</v>
      </c>
      <c r="I98" s="122"/>
      <c r="J98" s="130">
        <f>BK98</f>
        <v>0</v>
      </c>
      <c r="L98" s="119"/>
      <c r="M98" s="124"/>
      <c r="P98" s="125">
        <f>SUM(P99:P111)</f>
        <v>0</v>
      </c>
      <c r="R98" s="125">
        <f>SUM(R99:R111)</f>
        <v>0</v>
      </c>
      <c r="T98" s="125">
        <f>SUM(T99:T111)</f>
        <v>0</v>
      </c>
      <c r="U98" s="126"/>
      <c r="AR98" s="120" t="s">
        <v>84</v>
      </c>
      <c r="AT98" s="127" t="s">
        <v>74</v>
      </c>
      <c r="AU98" s="127" t="s">
        <v>82</v>
      </c>
      <c r="AY98" s="120" t="s">
        <v>172</v>
      </c>
      <c r="BK98" s="128">
        <f>SUM(BK99:BK111)</f>
        <v>0</v>
      </c>
    </row>
    <row r="99" spans="2:65" s="1" customFormat="1" ht="24.2" customHeight="1">
      <c r="B99" s="33"/>
      <c r="C99" s="131" t="s">
        <v>82</v>
      </c>
      <c r="D99" s="131" t="s">
        <v>174</v>
      </c>
      <c r="E99" s="132" t="s">
        <v>4060</v>
      </c>
      <c r="F99" s="133" t="s">
        <v>4061</v>
      </c>
      <c r="G99" s="134" t="s">
        <v>460</v>
      </c>
      <c r="H99" s="135">
        <v>59</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220</v>
      </c>
      <c r="AT99" s="142" t="s">
        <v>174</v>
      </c>
      <c r="AU99" s="142" t="s">
        <v>84</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220</v>
      </c>
      <c r="BM99" s="142" t="s">
        <v>84</v>
      </c>
    </row>
    <row r="100" spans="2:65" s="1" customFormat="1" ht="16.5" customHeight="1">
      <c r="B100" s="33"/>
      <c r="C100" s="179" t="s">
        <v>84</v>
      </c>
      <c r="D100" s="179" t="s">
        <v>836</v>
      </c>
      <c r="E100" s="180" t="s">
        <v>4062</v>
      </c>
      <c r="F100" s="181" t="s">
        <v>4063</v>
      </c>
      <c r="G100" s="182" t="s">
        <v>460</v>
      </c>
      <c r="H100" s="183">
        <v>59</v>
      </c>
      <c r="I100" s="184"/>
      <c r="J100" s="185">
        <f>ROUND(I100*H100,2)</f>
        <v>0</v>
      </c>
      <c r="K100" s="181" t="s">
        <v>19</v>
      </c>
      <c r="L100" s="186"/>
      <c r="M100" s="187" t="s">
        <v>19</v>
      </c>
      <c r="N100" s="188" t="s">
        <v>46</v>
      </c>
      <c r="P100" s="140">
        <f>O100*H100</f>
        <v>0</v>
      </c>
      <c r="Q100" s="140">
        <v>0</v>
      </c>
      <c r="R100" s="140">
        <f>Q100*H100</f>
        <v>0</v>
      </c>
      <c r="S100" s="140">
        <v>0</v>
      </c>
      <c r="T100" s="140">
        <f>S100*H100</f>
        <v>0</v>
      </c>
      <c r="U100" s="141" t="s">
        <v>19</v>
      </c>
      <c r="AR100" s="142" t="s">
        <v>313</v>
      </c>
      <c r="AT100" s="142" t="s">
        <v>836</v>
      </c>
      <c r="AU100" s="142" t="s">
        <v>84</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220</v>
      </c>
      <c r="BM100" s="142" t="s">
        <v>179</v>
      </c>
    </row>
    <row r="101" spans="2:65" s="1" customFormat="1" ht="24.2" customHeight="1">
      <c r="B101" s="33"/>
      <c r="C101" s="131" t="s">
        <v>92</v>
      </c>
      <c r="D101" s="131" t="s">
        <v>174</v>
      </c>
      <c r="E101" s="132" t="s">
        <v>4064</v>
      </c>
      <c r="F101" s="133" t="s">
        <v>4065</v>
      </c>
      <c r="G101" s="134" t="s">
        <v>337</v>
      </c>
      <c r="H101" s="135">
        <v>2156</v>
      </c>
      <c r="I101" s="136"/>
      <c r="J101" s="137">
        <f>ROUND(I101*H101,2)</f>
        <v>0</v>
      </c>
      <c r="K101" s="133" t="s">
        <v>19</v>
      </c>
      <c r="L101" s="33"/>
      <c r="M101" s="138" t="s">
        <v>19</v>
      </c>
      <c r="N101" s="139" t="s">
        <v>46</v>
      </c>
      <c r="P101" s="140">
        <f>O101*H101</f>
        <v>0</v>
      </c>
      <c r="Q101" s="140">
        <v>0</v>
      </c>
      <c r="R101" s="140">
        <f>Q101*H101</f>
        <v>0</v>
      </c>
      <c r="S101" s="140">
        <v>0</v>
      </c>
      <c r="T101" s="140">
        <f>S101*H101</f>
        <v>0</v>
      </c>
      <c r="U101" s="141" t="s">
        <v>19</v>
      </c>
      <c r="AR101" s="142" t="s">
        <v>220</v>
      </c>
      <c r="AT101" s="142" t="s">
        <v>174</v>
      </c>
      <c r="AU101" s="142" t="s">
        <v>84</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220</v>
      </c>
      <c r="BM101" s="142" t="s">
        <v>192</v>
      </c>
    </row>
    <row r="102" spans="2:65" s="1" customFormat="1" ht="24.2" customHeight="1">
      <c r="B102" s="33"/>
      <c r="C102" s="179" t="s">
        <v>179</v>
      </c>
      <c r="D102" s="179" t="s">
        <v>836</v>
      </c>
      <c r="E102" s="180" t="s">
        <v>4066</v>
      </c>
      <c r="F102" s="181" t="s">
        <v>4067</v>
      </c>
      <c r="G102" s="182" t="s">
        <v>337</v>
      </c>
      <c r="H102" s="183">
        <v>2479.4</v>
      </c>
      <c r="I102" s="184"/>
      <c r="J102" s="185">
        <f>ROUND(I102*H102,2)</f>
        <v>0</v>
      </c>
      <c r="K102" s="181" t="s">
        <v>19</v>
      </c>
      <c r="L102" s="186"/>
      <c r="M102" s="187" t="s">
        <v>19</v>
      </c>
      <c r="N102" s="188" t="s">
        <v>46</v>
      </c>
      <c r="P102" s="140">
        <f>O102*H102</f>
        <v>0</v>
      </c>
      <c r="Q102" s="140">
        <v>0</v>
      </c>
      <c r="R102" s="140">
        <f>Q102*H102</f>
        <v>0</v>
      </c>
      <c r="S102" s="140">
        <v>0</v>
      </c>
      <c r="T102" s="140">
        <f>S102*H102</f>
        <v>0</v>
      </c>
      <c r="U102" s="141" t="s">
        <v>19</v>
      </c>
      <c r="AR102" s="142" t="s">
        <v>313</v>
      </c>
      <c r="AT102" s="142" t="s">
        <v>836</v>
      </c>
      <c r="AU102" s="142" t="s">
        <v>84</v>
      </c>
      <c r="AY102" s="18" t="s">
        <v>172</v>
      </c>
      <c r="BE102" s="143">
        <f>IF(N102="základní",J102,0)</f>
        <v>0</v>
      </c>
      <c r="BF102" s="143">
        <f>IF(N102="snížená",J102,0)</f>
        <v>0</v>
      </c>
      <c r="BG102" s="143">
        <f>IF(N102="zákl. přenesená",J102,0)</f>
        <v>0</v>
      </c>
      <c r="BH102" s="143">
        <f>IF(N102="sníž. přenesená",J102,0)</f>
        <v>0</v>
      </c>
      <c r="BI102" s="143">
        <f>IF(N102="nulová",J102,0)</f>
        <v>0</v>
      </c>
      <c r="BJ102" s="18" t="s">
        <v>82</v>
      </c>
      <c r="BK102" s="143">
        <f>ROUND(I102*H102,2)</f>
        <v>0</v>
      </c>
      <c r="BL102" s="18" t="s">
        <v>220</v>
      </c>
      <c r="BM102" s="142" t="s">
        <v>198</v>
      </c>
    </row>
    <row r="103" spans="2:65" s="13" customFormat="1">
      <c r="B103" s="155"/>
      <c r="D103" s="149" t="s">
        <v>182</v>
      </c>
      <c r="E103" s="156" t="s">
        <v>19</v>
      </c>
      <c r="F103" s="157" t="s">
        <v>4068</v>
      </c>
      <c r="H103" s="158">
        <v>2479.4</v>
      </c>
      <c r="I103" s="159"/>
      <c r="L103" s="155"/>
      <c r="M103" s="160"/>
      <c r="U103" s="161"/>
      <c r="AT103" s="156" t="s">
        <v>182</v>
      </c>
      <c r="AU103" s="156" t="s">
        <v>84</v>
      </c>
      <c r="AV103" s="13" t="s">
        <v>84</v>
      </c>
      <c r="AW103" s="13" t="s">
        <v>37</v>
      </c>
      <c r="AX103" s="13" t="s">
        <v>75</v>
      </c>
      <c r="AY103" s="156" t="s">
        <v>172</v>
      </c>
    </row>
    <row r="104" spans="2:65" s="14" customFormat="1">
      <c r="B104" s="162"/>
      <c r="D104" s="149" t="s">
        <v>182</v>
      </c>
      <c r="E104" s="163" t="s">
        <v>19</v>
      </c>
      <c r="F104" s="164" t="s">
        <v>185</v>
      </c>
      <c r="H104" s="165">
        <v>2479.4</v>
      </c>
      <c r="I104" s="166"/>
      <c r="L104" s="162"/>
      <c r="M104" s="167"/>
      <c r="U104" s="168"/>
      <c r="AT104" s="163" t="s">
        <v>182</v>
      </c>
      <c r="AU104" s="163" t="s">
        <v>84</v>
      </c>
      <c r="AV104" s="14" t="s">
        <v>179</v>
      </c>
      <c r="AW104" s="14" t="s">
        <v>37</v>
      </c>
      <c r="AX104" s="14" t="s">
        <v>82</v>
      </c>
      <c r="AY104" s="163" t="s">
        <v>172</v>
      </c>
    </row>
    <row r="105" spans="2:65" s="1" customFormat="1" ht="24.2" customHeight="1">
      <c r="B105" s="33"/>
      <c r="C105" s="131" t="s">
        <v>202</v>
      </c>
      <c r="D105" s="131" t="s">
        <v>174</v>
      </c>
      <c r="E105" s="132" t="s">
        <v>4069</v>
      </c>
      <c r="F105" s="133" t="s">
        <v>4070</v>
      </c>
      <c r="G105" s="134" t="s">
        <v>460</v>
      </c>
      <c r="H105" s="135">
        <v>89</v>
      </c>
      <c r="I105" s="136"/>
      <c r="J105" s="137">
        <f>ROUND(I105*H105,2)</f>
        <v>0</v>
      </c>
      <c r="K105" s="133" t="s">
        <v>19</v>
      </c>
      <c r="L105" s="33"/>
      <c r="M105" s="138" t="s">
        <v>19</v>
      </c>
      <c r="N105" s="139" t="s">
        <v>46</v>
      </c>
      <c r="P105" s="140">
        <f>O105*H105</f>
        <v>0</v>
      </c>
      <c r="Q105" s="140">
        <v>0</v>
      </c>
      <c r="R105" s="140">
        <f>Q105*H105</f>
        <v>0</v>
      </c>
      <c r="S105" s="140">
        <v>0</v>
      </c>
      <c r="T105" s="140">
        <f>S105*H105</f>
        <v>0</v>
      </c>
      <c r="U105" s="141" t="s">
        <v>19</v>
      </c>
      <c r="AR105" s="142" t="s">
        <v>220</v>
      </c>
      <c r="AT105" s="142" t="s">
        <v>174</v>
      </c>
      <c r="AU105" s="142" t="s">
        <v>84</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220</v>
      </c>
      <c r="BM105" s="142" t="s">
        <v>205</v>
      </c>
    </row>
    <row r="106" spans="2:65" s="1" customFormat="1" ht="24.2" customHeight="1">
      <c r="B106" s="33"/>
      <c r="C106" s="131" t="s">
        <v>192</v>
      </c>
      <c r="D106" s="131" t="s">
        <v>174</v>
      </c>
      <c r="E106" s="132" t="s">
        <v>4071</v>
      </c>
      <c r="F106" s="133" t="s">
        <v>4072</v>
      </c>
      <c r="G106" s="134" t="s">
        <v>460</v>
      </c>
      <c r="H106" s="135">
        <v>27</v>
      </c>
      <c r="I106" s="136"/>
      <c r="J106" s="137">
        <f>ROUND(I106*H106,2)</f>
        <v>0</v>
      </c>
      <c r="K106" s="133" t="s">
        <v>19</v>
      </c>
      <c r="L106" s="33"/>
      <c r="M106" s="138" t="s">
        <v>19</v>
      </c>
      <c r="N106" s="139" t="s">
        <v>46</v>
      </c>
      <c r="P106" s="140">
        <f>O106*H106</f>
        <v>0</v>
      </c>
      <c r="Q106" s="140">
        <v>0</v>
      </c>
      <c r="R106" s="140">
        <f>Q106*H106</f>
        <v>0</v>
      </c>
      <c r="S106" s="140">
        <v>0</v>
      </c>
      <c r="T106" s="140">
        <f>S106*H106</f>
        <v>0</v>
      </c>
      <c r="U106" s="141" t="s">
        <v>19</v>
      </c>
      <c r="AR106" s="142" t="s">
        <v>220</v>
      </c>
      <c r="AT106" s="142" t="s">
        <v>174</v>
      </c>
      <c r="AU106" s="142" t="s">
        <v>84</v>
      </c>
      <c r="AY106" s="18" t="s">
        <v>172</v>
      </c>
      <c r="BE106" s="143">
        <f>IF(N106="základní",J106,0)</f>
        <v>0</v>
      </c>
      <c r="BF106" s="143">
        <f>IF(N106="snížená",J106,0)</f>
        <v>0</v>
      </c>
      <c r="BG106" s="143">
        <f>IF(N106="zákl. přenesená",J106,0)</f>
        <v>0</v>
      </c>
      <c r="BH106" s="143">
        <f>IF(N106="sníž. přenesená",J106,0)</f>
        <v>0</v>
      </c>
      <c r="BI106" s="143">
        <f>IF(N106="nulová",J106,0)</f>
        <v>0</v>
      </c>
      <c r="BJ106" s="18" t="s">
        <v>82</v>
      </c>
      <c r="BK106" s="143">
        <f>ROUND(I106*H106,2)</f>
        <v>0</v>
      </c>
      <c r="BL106" s="18" t="s">
        <v>220</v>
      </c>
      <c r="BM106" s="142" t="s">
        <v>8</v>
      </c>
    </row>
    <row r="107" spans="2:65" s="1" customFormat="1" ht="16.5" customHeight="1">
      <c r="B107" s="33"/>
      <c r="C107" s="179" t="s">
        <v>212</v>
      </c>
      <c r="D107" s="179" t="s">
        <v>836</v>
      </c>
      <c r="E107" s="180" t="s">
        <v>4073</v>
      </c>
      <c r="F107" s="181" t="s">
        <v>4074</v>
      </c>
      <c r="G107" s="182" t="s">
        <v>460</v>
      </c>
      <c r="H107" s="183">
        <v>27</v>
      </c>
      <c r="I107" s="184"/>
      <c r="J107" s="185">
        <f>ROUND(I107*H107,2)</f>
        <v>0</v>
      </c>
      <c r="K107" s="181" t="s">
        <v>19</v>
      </c>
      <c r="L107" s="186"/>
      <c r="M107" s="187" t="s">
        <v>19</v>
      </c>
      <c r="N107" s="188" t="s">
        <v>46</v>
      </c>
      <c r="P107" s="140">
        <f>O107*H107</f>
        <v>0</v>
      </c>
      <c r="Q107" s="140">
        <v>0</v>
      </c>
      <c r="R107" s="140">
        <f>Q107*H107</f>
        <v>0</v>
      </c>
      <c r="S107" s="140">
        <v>0</v>
      </c>
      <c r="T107" s="140">
        <f>S107*H107</f>
        <v>0</v>
      </c>
      <c r="U107" s="141" t="s">
        <v>19</v>
      </c>
      <c r="AR107" s="142" t="s">
        <v>313</v>
      </c>
      <c r="AT107" s="142" t="s">
        <v>836</v>
      </c>
      <c r="AU107" s="142" t="s">
        <v>84</v>
      </c>
      <c r="AY107" s="18" t="s">
        <v>172</v>
      </c>
      <c r="BE107" s="143">
        <f>IF(N107="základní",J107,0)</f>
        <v>0</v>
      </c>
      <c r="BF107" s="143">
        <f>IF(N107="snížená",J107,0)</f>
        <v>0</v>
      </c>
      <c r="BG107" s="143">
        <f>IF(N107="zákl. přenesená",J107,0)</f>
        <v>0</v>
      </c>
      <c r="BH107" s="143">
        <f>IF(N107="sníž. přenesená",J107,0)</f>
        <v>0</v>
      </c>
      <c r="BI107" s="143">
        <f>IF(N107="nulová",J107,0)</f>
        <v>0</v>
      </c>
      <c r="BJ107" s="18" t="s">
        <v>82</v>
      </c>
      <c r="BK107" s="143">
        <f>ROUND(I107*H107,2)</f>
        <v>0</v>
      </c>
      <c r="BL107" s="18" t="s">
        <v>220</v>
      </c>
      <c r="BM107" s="142" t="s">
        <v>215</v>
      </c>
    </row>
    <row r="108" spans="2:65" s="1" customFormat="1" ht="16.5" customHeight="1">
      <c r="B108" s="33"/>
      <c r="C108" s="179" t="s">
        <v>198</v>
      </c>
      <c r="D108" s="179" t="s">
        <v>836</v>
      </c>
      <c r="E108" s="180" t="s">
        <v>4075</v>
      </c>
      <c r="F108" s="181" t="s">
        <v>4076</v>
      </c>
      <c r="G108" s="182" t="s">
        <v>460</v>
      </c>
      <c r="H108" s="183">
        <v>27</v>
      </c>
      <c r="I108" s="184"/>
      <c r="J108" s="185">
        <f>ROUND(I108*H108,2)</f>
        <v>0</v>
      </c>
      <c r="K108" s="181" t="s">
        <v>19</v>
      </c>
      <c r="L108" s="186"/>
      <c r="M108" s="187" t="s">
        <v>19</v>
      </c>
      <c r="N108" s="188" t="s">
        <v>46</v>
      </c>
      <c r="P108" s="140">
        <f>O108*H108</f>
        <v>0</v>
      </c>
      <c r="Q108" s="140">
        <v>0</v>
      </c>
      <c r="R108" s="140">
        <f>Q108*H108</f>
        <v>0</v>
      </c>
      <c r="S108" s="140">
        <v>0</v>
      </c>
      <c r="T108" s="140">
        <f>S108*H108</f>
        <v>0</v>
      </c>
      <c r="U108" s="141" t="s">
        <v>19</v>
      </c>
      <c r="AR108" s="142" t="s">
        <v>313</v>
      </c>
      <c r="AT108" s="142" t="s">
        <v>836</v>
      </c>
      <c r="AU108" s="142" t="s">
        <v>84</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220</v>
      </c>
      <c r="BM108" s="142" t="s">
        <v>220</v>
      </c>
    </row>
    <row r="109" spans="2:65" s="1" customFormat="1" ht="16.5" customHeight="1">
      <c r="B109" s="33"/>
      <c r="C109" s="179" t="s">
        <v>222</v>
      </c>
      <c r="D109" s="179" t="s">
        <v>836</v>
      </c>
      <c r="E109" s="180" t="s">
        <v>4077</v>
      </c>
      <c r="F109" s="181" t="s">
        <v>4078</v>
      </c>
      <c r="G109" s="182" t="s">
        <v>460</v>
      </c>
      <c r="H109" s="183">
        <v>27</v>
      </c>
      <c r="I109" s="184"/>
      <c r="J109" s="185">
        <f>ROUND(I109*H109,2)</f>
        <v>0</v>
      </c>
      <c r="K109" s="181" t="s">
        <v>19</v>
      </c>
      <c r="L109" s="186"/>
      <c r="M109" s="187" t="s">
        <v>19</v>
      </c>
      <c r="N109" s="188" t="s">
        <v>46</v>
      </c>
      <c r="P109" s="140">
        <f>O109*H109</f>
        <v>0</v>
      </c>
      <c r="Q109" s="140">
        <v>0</v>
      </c>
      <c r="R109" s="140">
        <f>Q109*H109</f>
        <v>0</v>
      </c>
      <c r="S109" s="140">
        <v>0</v>
      </c>
      <c r="T109" s="140">
        <f>S109*H109</f>
        <v>0</v>
      </c>
      <c r="U109" s="141" t="s">
        <v>19</v>
      </c>
      <c r="AR109" s="142" t="s">
        <v>313</v>
      </c>
      <c r="AT109" s="142" t="s">
        <v>836</v>
      </c>
      <c r="AU109" s="142" t="s">
        <v>84</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220</v>
      </c>
      <c r="BM109" s="142" t="s">
        <v>226</v>
      </c>
    </row>
    <row r="110" spans="2:65" s="1" customFormat="1" ht="16.5" customHeight="1">
      <c r="B110" s="33"/>
      <c r="C110" s="131" t="s">
        <v>205</v>
      </c>
      <c r="D110" s="131" t="s">
        <v>174</v>
      </c>
      <c r="E110" s="132" t="s">
        <v>4079</v>
      </c>
      <c r="F110" s="133" t="s">
        <v>4080</v>
      </c>
      <c r="G110" s="134" t="s">
        <v>460</v>
      </c>
      <c r="H110" s="135">
        <v>27</v>
      </c>
      <c r="I110" s="136"/>
      <c r="J110" s="137">
        <f>ROUND(I110*H110,2)</f>
        <v>0</v>
      </c>
      <c r="K110" s="133" t="s">
        <v>19</v>
      </c>
      <c r="L110" s="33"/>
      <c r="M110" s="138" t="s">
        <v>19</v>
      </c>
      <c r="N110" s="139" t="s">
        <v>46</v>
      </c>
      <c r="P110" s="140">
        <f>O110*H110</f>
        <v>0</v>
      </c>
      <c r="Q110" s="140">
        <v>0</v>
      </c>
      <c r="R110" s="140">
        <f>Q110*H110</f>
        <v>0</v>
      </c>
      <c r="S110" s="140">
        <v>0</v>
      </c>
      <c r="T110" s="140">
        <f>S110*H110</f>
        <v>0</v>
      </c>
      <c r="U110" s="141" t="s">
        <v>19</v>
      </c>
      <c r="AR110" s="142" t="s">
        <v>220</v>
      </c>
      <c r="AT110" s="142" t="s">
        <v>174</v>
      </c>
      <c r="AU110" s="142" t="s">
        <v>84</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220</v>
      </c>
      <c r="BM110" s="142" t="s">
        <v>232</v>
      </c>
    </row>
    <row r="111" spans="2:65" s="1" customFormat="1" ht="16.5" customHeight="1">
      <c r="B111" s="33"/>
      <c r="C111" s="179" t="s">
        <v>238</v>
      </c>
      <c r="D111" s="179" t="s">
        <v>836</v>
      </c>
      <c r="E111" s="180" t="s">
        <v>4081</v>
      </c>
      <c r="F111" s="181" t="s">
        <v>4082</v>
      </c>
      <c r="G111" s="182" t="s">
        <v>460</v>
      </c>
      <c r="H111" s="183">
        <v>27</v>
      </c>
      <c r="I111" s="184"/>
      <c r="J111" s="185">
        <f>ROUND(I111*H111,2)</f>
        <v>0</v>
      </c>
      <c r="K111" s="181" t="s">
        <v>19</v>
      </c>
      <c r="L111" s="186"/>
      <c r="M111" s="187" t="s">
        <v>19</v>
      </c>
      <c r="N111" s="188" t="s">
        <v>46</v>
      </c>
      <c r="P111" s="140">
        <f>O111*H111</f>
        <v>0</v>
      </c>
      <c r="Q111" s="140">
        <v>0</v>
      </c>
      <c r="R111" s="140">
        <f>Q111*H111</f>
        <v>0</v>
      </c>
      <c r="S111" s="140">
        <v>0</v>
      </c>
      <c r="T111" s="140">
        <f>S111*H111</f>
        <v>0</v>
      </c>
      <c r="U111" s="141" t="s">
        <v>19</v>
      </c>
      <c r="AR111" s="142" t="s">
        <v>313</v>
      </c>
      <c r="AT111" s="142" t="s">
        <v>836</v>
      </c>
      <c r="AU111" s="142" t="s">
        <v>84</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220</v>
      </c>
      <c r="BM111" s="142" t="s">
        <v>241</v>
      </c>
    </row>
    <row r="112" spans="2:65" s="11" customFormat="1" ht="22.9" customHeight="1">
      <c r="B112" s="119"/>
      <c r="D112" s="120" t="s">
        <v>74</v>
      </c>
      <c r="E112" s="129" t="s">
        <v>3940</v>
      </c>
      <c r="F112" s="129" t="s">
        <v>4083</v>
      </c>
      <c r="I112" s="122"/>
      <c r="J112" s="130">
        <f>BK112</f>
        <v>0</v>
      </c>
      <c r="L112" s="119"/>
      <c r="M112" s="124"/>
      <c r="P112" s="125">
        <f>P113</f>
        <v>0</v>
      </c>
      <c r="R112" s="125">
        <f>R113</f>
        <v>0</v>
      </c>
      <c r="T112" s="125">
        <f>T113</f>
        <v>0</v>
      </c>
      <c r="U112" s="126"/>
      <c r="AR112" s="120" t="s">
        <v>84</v>
      </c>
      <c r="AT112" s="127" t="s">
        <v>74</v>
      </c>
      <c r="AU112" s="127" t="s">
        <v>82</v>
      </c>
      <c r="AY112" s="120" t="s">
        <v>172</v>
      </c>
      <c r="BK112" s="128">
        <f>BK113</f>
        <v>0</v>
      </c>
    </row>
    <row r="113" spans="2:65" s="1" customFormat="1" ht="16.5" customHeight="1">
      <c r="B113" s="33"/>
      <c r="C113" s="131" t="s">
        <v>8</v>
      </c>
      <c r="D113" s="131" t="s">
        <v>174</v>
      </c>
      <c r="E113" s="132" t="s">
        <v>4084</v>
      </c>
      <c r="F113" s="133" t="s">
        <v>4085</v>
      </c>
      <c r="G113" s="134" t="s">
        <v>460</v>
      </c>
      <c r="H113" s="135">
        <v>27</v>
      </c>
      <c r="I113" s="136"/>
      <c r="J113" s="137">
        <f>ROUND(I113*H113,2)</f>
        <v>0</v>
      </c>
      <c r="K113" s="133" t="s">
        <v>19</v>
      </c>
      <c r="L113" s="33"/>
      <c r="M113" s="138" t="s">
        <v>19</v>
      </c>
      <c r="N113" s="139" t="s">
        <v>46</v>
      </c>
      <c r="P113" s="140">
        <f>O113*H113</f>
        <v>0</v>
      </c>
      <c r="Q113" s="140">
        <v>0</v>
      </c>
      <c r="R113" s="140">
        <f>Q113*H113</f>
        <v>0</v>
      </c>
      <c r="S113" s="140">
        <v>0</v>
      </c>
      <c r="T113" s="140">
        <f>S113*H113</f>
        <v>0</v>
      </c>
      <c r="U113" s="141" t="s">
        <v>19</v>
      </c>
      <c r="AR113" s="142" t="s">
        <v>220</v>
      </c>
      <c r="AT113" s="142" t="s">
        <v>174</v>
      </c>
      <c r="AU113" s="142" t="s">
        <v>84</v>
      </c>
      <c r="AY113" s="18" t="s">
        <v>172</v>
      </c>
      <c r="BE113" s="143">
        <f>IF(N113="základní",J113,0)</f>
        <v>0</v>
      </c>
      <c r="BF113" s="143">
        <f>IF(N113="snížená",J113,0)</f>
        <v>0</v>
      </c>
      <c r="BG113" s="143">
        <f>IF(N113="zákl. přenesená",J113,0)</f>
        <v>0</v>
      </c>
      <c r="BH113" s="143">
        <f>IF(N113="sníž. přenesená",J113,0)</f>
        <v>0</v>
      </c>
      <c r="BI113" s="143">
        <f>IF(N113="nulová",J113,0)</f>
        <v>0</v>
      </c>
      <c r="BJ113" s="18" t="s">
        <v>82</v>
      </c>
      <c r="BK113" s="143">
        <f>ROUND(I113*H113,2)</f>
        <v>0</v>
      </c>
      <c r="BL113" s="18" t="s">
        <v>220</v>
      </c>
      <c r="BM113" s="142" t="s">
        <v>263</v>
      </c>
    </row>
    <row r="114" spans="2:65" s="11" customFormat="1" ht="25.9" customHeight="1">
      <c r="B114" s="119"/>
      <c r="D114" s="120" t="s">
        <v>74</v>
      </c>
      <c r="E114" s="121" t="s">
        <v>836</v>
      </c>
      <c r="F114" s="121" t="s">
        <v>4086</v>
      </c>
      <c r="I114" s="122"/>
      <c r="J114" s="123">
        <f>BK114</f>
        <v>0</v>
      </c>
      <c r="L114" s="119"/>
      <c r="M114" s="124"/>
      <c r="P114" s="125">
        <f>P115</f>
        <v>0</v>
      </c>
      <c r="R114" s="125">
        <f>R115</f>
        <v>0</v>
      </c>
      <c r="T114" s="125">
        <f>T115</f>
        <v>0</v>
      </c>
      <c r="U114" s="126"/>
      <c r="AR114" s="120" t="s">
        <v>92</v>
      </c>
      <c r="AT114" s="127" t="s">
        <v>74</v>
      </c>
      <c r="AU114" s="127" t="s">
        <v>75</v>
      </c>
      <c r="AY114" s="120" t="s">
        <v>172</v>
      </c>
      <c r="BK114" s="128">
        <f>BK115</f>
        <v>0</v>
      </c>
    </row>
    <row r="115" spans="2:65" s="11" customFormat="1" ht="22.9" customHeight="1">
      <c r="B115" s="119"/>
      <c r="D115" s="120" t="s">
        <v>74</v>
      </c>
      <c r="E115" s="129" t="s">
        <v>4087</v>
      </c>
      <c r="F115" s="129" t="s">
        <v>4088</v>
      </c>
      <c r="I115" s="122"/>
      <c r="J115" s="130">
        <f>BK115</f>
        <v>0</v>
      </c>
      <c r="L115" s="119"/>
      <c r="M115" s="124"/>
      <c r="P115" s="125">
        <f>SUM(P116:P120)</f>
        <v>0</v>
      </c>
      <c r="R115" s="125">
        <f>SUM(R116:R120)</f>
        <v>0</v>
      </c>
      <c r="T115" s="125">
        <f>SUM(T116:T120)</f>
        <v>0</v>
      </c>
      <c r="U115" s="126"/>
      <c r="AR115" s="120" t="s">
        <v>92</v>
      </c>
      <c r="AT115" s="127" t="s">
        <v>74</v>
      </c>
      <c r="AU115" s="127" t="s">
        <v>82</v>
      </c>
      <c r="AY115" s="120" t="s">
        <v>172</v>
      </c>
      <c r="BK115" s="128">
        <f>SUM(BK116:BK120)</f>
        <v>0</v>
      </c>
    </row>
    <row r="116" spans="2:65" s="1" customFormat="1" ht="16.5" customHeight="1">
      <c r="B116" s="33"/>
      <c r="C116" s="131" t="s">
        <v>269</v>
      </c>
      <c r="D116" s="131" t="s">
        <v>174</v>
      </c>
      <c r="E116" s="132" t="s">
        <v>4089</v>
      </c>
      <c r="F116" s="133" t="s">
        <v>4090</v>
      </c>
      <c r="G116" s="134" t="s">
        <v>460</v>
      </c>
      <c r="H116" s="135">
        <v>59</v>
      </c>
      <c r="I116" s="136"/>
      <c r="J116" s="137">
        <f>ROUND(I116*H116,2)</f>
        <v>0</v>
      </c>
      <c r="K116" s="133" t="s">
        <v>19</v>
      </c>
      <c r="L116" s="33"/>
      <c r="M116" s="138" t="s">
        <v>19</v>
      </c>
      <c r="N116" s="139" t="s">
        <v>46</v>
      </c>
      <c r="P116" s="140">
        <f>O116*H116</f>
        <v>0</v>
      </c>
      <c r="Q116" s="140">
        <v>0</v>
      </c>
      <c r="R116" s="140">
        <f>Q116*H116</f>
        <v>0</v>
      </c>
      <c r="S116" s="140">
        <v>0</v>
      </c>
      <c r="T116" s="140">
        <f>S116*H116</f>
        <v>0</v>
      </c>
      <c r="U116" s="141" t="s">
        <v>19</v>
      </c>
      <c r="AR116" s="142" t="s">
        <v>449</v>
      </c>
      <c r="AT116" s="142" t="s">
        <v>174</v>
      </c>
      <c r="AU116" s="142" t="s">
        <v>84</v>
      </c>
      <c r="AY116" s="18" t="s">
        <v>172</v>
      </c>
      <c r="BE116" s="143">
        <f>IF(N116="základní",J116,0)</f>
        <v>0</v>
      </c>
      <c r="BF116" s="143">
        <f>IF(N116="snížená",J116,0)</f>
        <v>0</v>
      </c>
      <c r="BG116" s="143">
        <f>IF(N116="zákl. přenesená",J116,0)</f>
        <v>0</v>
      </c>
      <c r="BH116" s="143">
        <f>IF(N116="sníž. přenesená",J116,0)</f>
        <v>0</v>
      </c>
      <c r="BI116" s="143">
        <f>IF(N116="nulová",J116,0)</f>
        <v>0</v>
      </c>
      <c r="BJ116" s="18" t="s">
        <v>82</v>
      </c>
      <c r="BK116" s="143">
        <f>ROUND(I116*H116,2)</f>
        <v>0</v>
      </c>
      <c r="BL116" s="18" t="s">
        <v>449</v>
      </c>
      <c r="BM116" s="142" t="s">
        <v>272</v>
      </c>
    </row>
    <row r="117" spans="2:65" s="1" customFormat="1" ht="16.5" customHeight="1">
      <c r="B117" s="33"/>
      <c r="C117" s="131" t="s">
        <v>215</v>
      </c>
      <c r="D117" s="131" t="s">
        <v>174</v>
      </c>
      <c r="E117" s="132" t="s">
        <v>4091</v>
      </c>
      <c r="F117" s="133" t="s">
        <v>4092</v>
      </c>
      <c r="G117" s="134" t="s">
        <v>225</v>
      </c>
      <c r="H117" s="135">
        <v>5.0999999999999997E-2</v>
      </c>
      <c r="I117" s="136"/>
      <c r="J117" s="137">
        <f>ROUND(I117*H117,2)</f>
        <v>0</v>
      </c>
      <c r="K117" s="133" t="s">
        <v>19</v>
      </c>
      <c r="L117" s="33"/>
      <c r="M117" s="138" t="s">
        <v>19</v>
      </c>
      <c r="N117" s="139" t="s">
        <v>46</v>
      </c>
      <c r="P117" s="140">
        <f>O117*H117</f>
        <v>0</v>
      </c>
      <c r="Q117" s="140">
        <v>0</v>
      </c>
      <c r="R117" s="140">
        <f>Q117*H117</f>
        <v>0</v>
      </c>
      <c r="S117" s="140">
        <v>0</v>
      </c>
      <c r="T117" s="140">
        <f>S117*H117</f>
        <v>0</v>
      </c>
      <c r="U117" s="141" t="s">
        <v>19</v>
      </c>
      <c r="AR117" s="142" t="s">
        <v>449</v>
      </c>
      <c r="AT117" s="142" t="s">
        <v>174</v>
      </c>
      <c r="AU117" s="142" t="s">
        <v>84</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449</v>
      </c>
      <c r="BM117" s="142" t="s">
        <v>284</v>
      </c>
    </row>
    <row r="118" spans="2:65" s="1" customFormat="1" ht="21.75" customHeight="1">
      <c r="B118" s="33"/>
      <c r="C118" s="131" t="s">
        <v>300</v>
      </c>
      <c r="D118" s="131" t="s">
        <v>174</v>
      </c>
      <c r="E118" s="132" t="s">
        <v>4093</v>
      </c>
      <c r="F118" s="133" t="s">
        <v>4094</v>
      </c>
      <c r="G118" s="134" t="s">
        <v>225</v>
      </c>
      <c r="H118" s="135">
        <v>5.0999999999999997E-2</v>
      </c>
      <c r="I118" s="136"/>
      <c r="J118" s="137">
        <f>ROUND(I118*H118,2)</f>
        <v>0</v>
      </c>
      <c r="K118" s="133" t="s">
        <v>19</v>
      </c>
      <c r="L118" s="33"/>
      <c r="M118" s="138" t="s">
        <v>19</v>
      </c>
      <c r="N118" s="139" t="s">
        <v>46</v>
      </c>
      <c r="P118" s="140">
        <f>O118*H118</f>
        <v>0</v>
      </c>
      <c r="Q118" s="140">
        <v>0</v>
      </c>
      <c r="R118" s="140">
        <f>Q118*H118</f>
        <v>0</v>
      </c>
      <c r="S118" s="140">
        <v>0</v>
      </c>
      <c r="T118" s="140">
        <f>S118*H118</f>
        <v>0</v>
      </c>
      <c r="U118" s="141" t="s">
        <v>19</v>
      </c>
      <c r="AR118" s="142" t="s">
        <v>449</v>
      </c>
      <c r="AT118" s="142" t="s">
        <v>174</v>
      </c>
      <c r="AU118" s="142" t="s">
        <v>84</v>
      </c>
      <c r="AY118" s="18" t="s">
        <v>172</v>
      </c>
      <c r="BE118" s="143">
        <f>IF(N118="základní",J118,0)</f>
        <v>0</v>
      </c>
      <c r="BF118" s="143">
        <f>IF(N118="snížená",J118,0)</f>
        <v>0</v>
      </c>
      <c r="BG118" s="143">
        <f>IF(N118="zákl. přenesená",J118,0)</f>
        <v>0</v>
      </c>
      <c r="BH118" s="143">
        <f>IF(N118="sníž. přenesená",J118,0)</f>
        <v>0</v>
      </c>
      <c r="BI118" s="143">
        <f>IF(N118="nulová",J118,0)</f>
        <v>0</v>
      </c>
      <c r="BJ118" s="18" t="s">
        <v>82</v>
      </c>
      <c r="BK118" s="143">
        <f>ROUND(I118*H118,2)</f>
        <v>0</v>
      </c>
      <c r="BL118" s="18" t="s">
        <v>449</v>
      </c>
      <c r="BM118" s="142" t="s">
        <v>303</v>
      </c>
    </row>
    <row r="119" spans="2:65" s="1" customFormat="1" ht="16.5" customHeight="1">
      <c r="B119" s="33"/>
      <c r="C119" s="131" t="s">
        <v>220</v>
      </c>
      <c r="D119" s="131" t="s">
        <v>174</v>
      </c>
      <c r="E119" s="132" t="s">
        <v>4095</v>
      </c>
      <c r="F119" s="133" t="s">
        <v>4096</v>
      </c>
      <c r="G119" s="134" t="s">
        <v>225</v>
      </c>
      <c r="H119" s="135">
        <v>5.0999999999999997E-2</v>
      </c>
      <c r="I119" s="136"/>
      <c r="J119" s="137">
        <f>ROUND(I119*H119,2)</f>
        <v>0</v>
      </c>
      <c r="K119" s="133" t="s">
        <v>19</v>
      </c>
      <c r="L119" s="33"/>
      <c r="M119" s="138" t="s">
        <v>19</v>
      </c>
      <c r="N119" s="139" t="s">
        <v>46</v>
      </c>
      <c r="P119" s="140">
        <f>O119*H119</f>
        <v>0</v>
      </c>
      <c r="Q119" s="140">
        <v>0</v>
      </c>
      <c r="R119" s="140">
        <f>Q119*H119</f>
        <v>0</v>
      </c>
      <c r="S119" s="140">
        <v>0</v>
      </c>
      <c r="T119" s="140">
        <f>S119*H119</f>
        <v>0</v>
      </c>
      <c r="U119" s="141" t="s">
        <v>19</v>
      </c>
      <c r="AR119" s="142" t="s">
        <v>449</v>
      </c>
      <c r="AT119" s="142" t="s">
        <v>174</v>
      </c>
      <c r="AU119" s="142" t="s">
        <v>84</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449</v>
      </c>
      <c r="BM119" s="142" t="s">
        <v>313</v>
      </c>
    </row>
    <row r="120" spans="2:65" s="1" customFormat="1" ht="21.75" customHeight="1">
      <c r="B120" s="33"/>
      <c r="C120" s="131" t="s">
        <v>318</v>
      </c>
      <c r="D120" s="131" t="s">
        <v>174</v>
      </c>
      <c r="E120" s="132" t="s">
        <v>4097</v>
      </c>
      <c r="F120" s="133" t="s">
        <v>4098</v>
      </c>
      <c r="G120" s="134" t="s">
        <v>225</v>
      </c>
      <c r="H120" s="135">
        <v>5.0999999999999997E-2</v>
      </c>
      <c r="I120" s="136"/>
      <c r="J120" s="137">
        <f>ROUND(I120*H120,2)</f>
        <v>0</v>
      </c>
      <c r="K120" s="133" t="s">
        <v>19</v>
      </c>
      <c r="L120" s="33"/>
      <c r="M120" s="193" t="s">
        <v>19</v>
      </c>
      <c r="N120" s="194" t="s">
        <v>46</v>
      </c>
      <c r="O120" s="191"/>
      <c r="P120" s="195">
        <f>O120*H120</f>
        <v>0</v>
      </c>
      <c r="Q120" s="195">
        <v>0</v>
      </c>
      <c r="R120" s="195">
        <f>Q120*H120</f>
        <v>0</v>
      </c>
      <c r="S120" s="195">
        <v>0</v>
      </c>
      <c r="T120" s="195">
        <f>S120*H120</f>
        <v>0</v>
      </c>
      <c r="U120" s="196" t="s">
        <v>19</v>
      </c>
      <c r="AR120" s="142" t="s">
        <v>449</v>
      </c>
      <c r="AT120" s="142" t="s">
        <v>174</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449</v>
      </c>
      <c r="BM120" s="142" t="s">
        <v>321</v>
      </c>
    </row>
    <row r="121" spans="2:65" s="1" customFormat="1" ht="6.95" customHeight="1">
      <c r="B121" s="42"/>
      <c r="C121" s="43"/>
      <c r="D121" s="43"/>
      <c r="E121" s="43"/>
      <c r="F121" s="43"/>
      <c r="G121" s="43"/>
      <c r="H121" s="43"/>
      <c r="I121" s="43"/>
      <c r="J121" s="43"/>
      <c r="K121" s="43"/>
      <c r="L121" s="33"/>
    </row>
  </sheetData>
  <sheetProtection algorithmName="SHA-512" hashValue="Kj1tQ98NVoMp7ss3BZvmEqIO0jYlNdmO3nryD83I9ojY0zhg/fRbfsAvogVznp6egQg9oG4bBHqNHpwkbLdycw==" saltValue="21gh3HYmtXSUi1sGJmHQ4OePJYeg1a4HHn1X8tbyf8ql3ODgo493jLngX3UrxQkaQsG6mEsvwRVeb/nwVr8wwA==" spinCount="100000" sheet="1" objects="1" scenarios="1" formatColumns="0" formatRows="0" autoFilter="0"/>
  <autoFilter ref="C95:K120" xr:uid="{00000000-0009-0000-0000-00000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8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119</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ht="12" customHeight="1">
      <c r="B8" s="21"/>
      <c r="D8" s="28" t="s">
        <v>130</v>
      </c>
      <c r="L8" s="21"/>
    </row>
    <row r="9" spans="2:46" s="1" customFormat="1" ht="16.5" customHeight="1">
      <c r="B9" s="33"/>
      <c r="E9" s="287" t="s">
        <v>131</v>
      </c>
      <c r="F9" s="289"/>
      <c r="G9" s="289"/>
      <c r="H9" s="289"/>
      <c r="L9" s="33"/>
    </row>
    <row r="10" spans="2:46" s="1" customFormat="1" ht="12" customHeight="1">
      <c r="B10" s="33"/>
      <c r="D10" s="28" t="s">
        <v>132</v>
      </c>
      <c r="L10" s="33"/>
    </row>
    <row r="11" spans="2:46" s="1" customFormat="1" ht="16.5" customHeight="1">
      <c r="B11" s="33"/>
      <c r="E11" s="251" t="s">
        <v>4099</v>
      </c>
      <c r="F11" s="289"/>
      <c r="G11" s="289"/>
      <c r="H11" s="289"/>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19. 11. 2024</v>
      </c>
      <c r="L14" s="33"/>
    </row>
    <row r="15" spans="2:46" s="1" customFormat="1" ht="10.9" customHeight="1">
      <c r="B15" s="33"/>
      <c r="L15" s="33"/>
    </row>
    <row r="16" spans="2:46" s="1" customFormat="1" ht="12" customHeight="1">
      <c r="B16" s="33"/>
      <c r="D16" s="28" t="s">
        <v>25</v>
      </c>
      <c r="I16" s="28" t="s">
        <v>26</v>
      </c>
      <c r="J16" s="26" t="str">
        <f>IF('Rekapitulace stavby'!AN10="","",'Rekapitulace stavby'!AN10)</f>
        <v>61989592</v>
      </c>
      <c r="L16" s="33"/>
    </row>
    <row r="17" spans="2:12" s="1" customFormat="1" ht="18" customHeight="1">
      <c r="B17" s="33"/>
      <c r="E17" s="26" t="str">
        <f>IF('Rekapitulace stavby'!E11="","",'Rekapitulace stavby'!E11)</f>
        <v>UP v Olomouci,Křižkovského 511/8,Olomouc 77900</v>
      </c>
      <c r="I17" s="28" t="s">
        <v>29</v>
      </c>
      <c r="J17" s="26" t="str">
        <f>IF('Rekapitulace stavby'!AN11="","",'Rekapitulace stavby'!AN11)</f>
        <v>CZ61989592</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290" t="str">
        <f>'Rekapitulace stavby'!E14</f>
        <v>Vyplň údaj</v>
      </c>
      <c r="F20" s="257"/>
      <c r="G20" s="257"/>
      <c r="H20" s="257"/>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28571690</v>
      </c>
      <c r="L22" s="33"/>
    </row>
    <row r="23" spans="2:12" s="1" customFormat="1" ht="18" customHeight="1">
      <c r="B23" s="33"/>
      <c r="E23" s="26" t="str">
        <f>IF('Rekapitulace stavby'!E17="","",'Rekapitulace stavby'!E17)</f>
        <v>SAFETY PRO s.r.o.,Přerovská 434/60,Olomouc 77900</v>
      </c>
      <c r="I23" s="28" t="s">
        <v>29</v>
      </c>
      <c r="J23" s="26" t="str">
        <f>IF('Rekapitulace stavby'!AN17="","",'Rekapitulace stavby'!AN17)</f>
        <v>CZ28571690</v>
      </c>
      <c r="L23" s="33"/>
    </row>
    <row r="24" spans="2:12" s="1" customFormat="1" ht="6.95" customHeight="1">
      <c r="B24" s="33"/>
      <c r="L24" s="33"/>
    </row>
    <row r="25" spans="2:12" s="1" customFormat="1" ht="12" customHeight="1">
      <c r="B25" s="33"/>
      <c r="D25" s="28" t="s">
        <v>38</v>
      </c>
      <c r="I25" s="28" t="s">
        <v>26</v>
      </c>
      <c r="J25" s="26" t="str">
        <f>IF('Rekapitulace stavby'!AN19="","",'Rekapitulace stavby'!AN19)</f>
        <v>28571690</v>
      </c>
      <c r="L25" s="33"/>
    </row>
    <row r="26" spans="2:12" s="1" customFormat="1" ht="18" customHeight="1">
      <c r="B26" s="33"/>
      <c r="E26" s="26" t="str">
        <f>IF('Rekapitulace stavby'!E20="","",'Rekapitulace stavby'!E20)</f>
        <v>SAFETY PRO s.r.o.,Přerovská 434/60,Olomouc 77900</v>
      </c>
      <c r="I26" s="28" t="s">
        <v>29</v>
      </c>
      <c r="J26" s="26" t="str">
        <f>IF('Rekapitulace stavby'!AN20="","",'Rekapitulace stavby'!AN20)</f>
        <v>CZ28571690</v>
      </c>
      <c r="L26" s="33"/>
    </row>
    <row r="27" spans="2:12" s="1" customFormat="1" ht="6.95" customHeight="1">
      <c r="B27" s="33"/>
      <c r="L27" s="33"/>
    </row>
    <row r="28" spans="2:12" s="1" customFormat="1" ht="12" customHeight="1">
      <c r="B28" s="33"/>
      <c r="D28" s="28" t="s">
        <v>39</v>
      </c>
      <c r="L28" s="33"/>
    </row>
    <row r="29" spans="2:12" s="7" customFormat="1" ht="16.5" customHeight="1">
      <c r="B29" s="92"/>
      <c r="E29" s="261" t="s">
        <v>19</v>
      </c>
      <c r="F29" s="261"/>
      <c r="G29" s="261"/>
      <c r="H29" s="261"/>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41</v>
      </c>
      <c r="J32" s="64">
        <f>ROUND(J91, 2)</f>
        <v>0</v>
      </c>
      <c r="L32" s="33"/>
    </row>
    <row r="33" spans="2:12" s="1" customFormat="1" ht="6.95" customHeight="1">
      <c r="B33" s="33"/>
      <c r="D33" s="51"/>
      <c r="E33" s="51"/>
      <c r="F33" s="51"/>
      <c r="G33" s="51"/>
      <c r="H33" s="51"/>
      <c r="I33" s="51"/>
      <c r="J33" s="51"/>
      <c r="K33" s="51"/>
      <c r="L33" s="33"/>
    </row>
    <row r="34" spans="2:12" s="1" customFormat="1" ht="14.45" customHeight="1">
      <c r="B34" s="33"/>
      <c r="F34" s="36" t="s">
        <v>43</v>
      </c>
      <c r="I34" s="36" t="s">
        <v>42</v>
      </c>
      <c r="J34" s="36" t="s">
        <v>44</v>
      </c>
      <c r="L34" s="33"/>
    </row>
    <row r="35" spans="2:12" s="1" customFormat="1" ht="14.45" customHeight="1">
      <c r="B35" s="33"/>
      <c r="D35" s="53" t="s">
        <v>45</v>
      </c>
      <c r="E35" s="28" t="s">
        <v>46</v>
      </c>
      <c r="F35" s="83">
        <f>ROUND((SUM(BE91:BE853)),  2)</f>
        <v>0</v>
      </c>
      <c r="I35" s="94">
        <v>0.21</v>
      </c>
      <c r="J35" s="83">
        <f>ROUND(((SUM(BE91:BE853))*I35),  2)</f>
        <v>0</v>
      </c>
      <c r="L35" s="33"/>
    </row>
    <row r="36" spans="2:12" s="1" customFormat="1" ht="14.45" customHeight="1">
      <c r="B36" s="33"/>
      <c r="E36" s="28" t="s">
        <v>47</v>
      </c>
      <c r="F36" s="83">
        <f>ROUND((SUM(BF91:BF853)),  2)</f>
        <v>0</v>
      </c>
      <c r="I36" s="94">
        <v>0.12</v>
      </c>
      <c r="J36" s="83">
        <f>ROUND(((SUM(BF91:BF853))*I36),  2)</f>
        <v>0</v>
      </c>
      <c r="L36" s="33"/>
    </row>
    <row r="37" spans="2:12" s="1" customFormat="1" ht="14.45" hidden="1" customHeight="1">
      <c r="B37" s="33"/>
      <c r="E37" s="28" t="s">
        <v>48</v>
      </c>
      <c r="F37" s="83">
        <f>ROUND((SUM(BG91:BG853)),  2)</f>
        <v>0</v>
      </c>
      <c r="I37" s="94">
        <v>0.21</v>
      </c>
      <c r="J37" s="83">
        <f>0</f>
        <v>0</v>
      </c>
      <c r="L37" s="33"/>
    </row>
    <row r="38" spans="2:12" s="1" customFormat="1" ht="14.45" hidden="1" customHeight="1">
      <c r="B38" s="33"/>
      <c r="E38" s="28" t="s">
        <v>49</v>
      </c>
      <c r="F38" s="83">
        <f>ROUND((SUM(BH91:BH853)),  2)</f>
        <v>0</v>
      </c>
      <c r="I38" s="94">
        <v>0.12</v>
      </c>
      <c r="J38" s="83">
        <f>0</f>
        <v>0</v>
      </c>
      <c r="L38" s="33"/>
    </row>
    <row r="39" spans="2:12" s="1" customFormat="1" ht="14.45" hidden="1" customHeight="1">
      <c r="B39" s="33"/>
      <c r="E39" s="28" t="s">
        <v>50</v>
      </c>
      <c r="F39" s="83">
        <f>ROUND((SUM(BI91:BI853)),  2)</f>
        <v>0</v>
      </c>
      <c r="I39" s="94">
        <v>0</v>
      </c>
      <c r="J39" s="83">
        <f>0</f>
        <v>0</v>
      </c>
      <c r="L39" s="33"/>
    </row>
    <row r="40" spans="2:12" s="1" customFormat="1" ht="6.95" customHeight="1">
      <c r="B40" s="33"/>
      <c r="L40" s="33"/>
    </row>
    <row r="41" spans="2:12" s="1" customFormat="1" ht="25.35" customHeight="1">
      <c r="B41" s="33"/>
      <c r="C41" s="95"/>
      <c r="D41" s="96" t="s">
        <v>51</v>
      </c>
      <c r="E41" s="55"/>
      <c r="F41" s="55"/>
      <c r="G41" s="97" t="s">
        <v>52</v>
      </c>
      <c r="H41" s="98" t="s">
        <v>53</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287" t="str">
        <f>E7</f>
        <v>Nástavby a stavební úpravy vnitřních prostor budovy A, PF UPOL_REV01_19.11.2024</v>
      </c>
      <c r="F50" s="288"/>
      <c r="G50" s="288"/>
      <c r="H50" s="288"/>
      <c r="L50" s="33"/>
    </row>
    <row r="51" spans="2:47" ht="12" customHeight="1">
      <c r="B51" s="21"/>
      <c r="C51" s="28" t="s">
        <v>130</v>
      </c>
      <c r="L51" s="21"/>
    </row>
    <row r="52" spans="2:47" s="1" customFormat="1" ht="16.5" customHeight="1">
      <c r="B52" s="33"/>
      <c r="E52" s="287" t="s">
        <v>131</v>
      </c>
      <c r="F52" s="289"/>
      <c r="G52" s="289"/>
      <c r="H52" s="289"/>
      <c r="L52" s="33"/>
    </row>
    <row r="53" spans="2:47" s="1" customFormat="1" ht="12" customHeight="1">
      <c r="B53" s="33"/>
      <c r="C53" s="28" t="s">
        <v>132</v>
      </c>
      <c r="L53" s="33"/>
    </row>
    <row r="54" spans="2:47" s="1" customFormat="1" ht="16.5" customHeight="1">
      <c r="B54" s="33"/>
      <c r="E54" s="251" t="str">
        <f>E11</f>
        <v>D.1.4.4 - Elektronické komunikace</v>
      </c>
      <c r="F54" s="289"/>
      <c r="G54" s="289"/>
      <c r="H54" s="289"/>
      <c r="L54" s="33"/>
    </row>
    <row r="55" spans="2:47" s="1" customFormat="1" ht="6.95" customHeight="1">
      <c r="B55" s="33"/>
      <c r="L55" s="33"/>
    </row>
    <row r="56" spans="2:47" s="1" customFormat="1" ht="12" customHeight="1">
      <c r="B56" s="33"/>
      <c r="C56" s="28" t="s">
        <v>21</v>
      </c>
      <c r="F56" s="26" t="str">
        <f>F14</f>
        <v xml:space="preserve"> </v>
      </c>
      <c r="I56" s="28" t="s">
        <v>23</v>
      </c>
      <c r="J56" s="50" t="str">
        <f>IF(J14="","",J14)</f>
        <v>19. 11. 2024</v>
      </c>
      <c r="L56" s="33"/>
    </row>
    <row r="57" spans="2:47" s="1" customFormat="1" ht="6.95" customHeight="1">
      <c r="B57" s="33"/>
      <c r="L57" s="33"/>
    </row>
    <row r="58" spans="2:47" s="1" customFormat="1" ht="54.4" customHeight="1">
      <c r="B58" s="33"/>
      <c r="C58" s="28" t="s">
        <v>25</v>
      </c>
      <c r="F58" s="26" t="str">
        <f>E17</f>
        <v>UP v Olomouci,Křižkovského 511/8,Olomouc 77900</v>
      </c>
      <c r="I58" s="28" t="s">
        <v>33</v>
      </c>
      <c r="J58" s="31" t="str">
        <f>E23</f>
        <v>SAFETY PRO s.r.o.,Přerovská 434/60,Olomouc 77900</v>
      </c>
      <c r="L58" s="33"/>
    </row>
    <row r="59" spans="2:47" s="1" customFormat="1" ht="54.4" customHeight="1">
      <c r="B59" s="33"/>
      <c r="C59" s="28" t="s">
        <v>31</v>
      </c>
      <c r="F59" s="26" t="str">
        <f>IF(E20="","",E20)</f>
        <v>Vyplň údaj</v>
      </c>
      <c r="I59" s="28" t="s">
        <v>38</v>
      </c>
      <c r="J59" s="31" t="str">
        <f>E26</f>
        <v>SAFETY PRO s.r.o.,Přerovská 434/60,Olomouc 77900</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73</v>
      </c>
      <c r="J63" s="64">
        <f>J91</f>
        <v>0</v>
      </c>
      <c r="L63" s="33"/>
      <c r="AU63" s="18" t="s">
        <v>139</v>
      </c>
    </row>
    <row r="64" spans="2:47" s="8" customFormat="1" ht="24.95" customHeight="1">
      <c r="B64" s="104"/>
      <c r="D64" s="105" t="s">
        <v>4100</v>
      </c>
      <c r="E64" s="106"/>
      <c r="F64" s="106"/>
      <c r="G64" s="106"/>
      <c r="H64" s="106"/>
      <c r="I64" s="106"/>
      <c r="J64" s="107">
        <f>J92</f>
        <v>0</v>
      </c>
      <c r="L64" s="104"/>
    </row>
    <row r="65" spans="2:12" s="9" customFormat="1" ht="19.899999999999999" customHeight="1">
      <c r="B65" s="108"/>
      <c r="D65" s="109" t="s">
        <v>4101</v>
      </c>
      <c r="E65" s="110"/>
      <c r="F65" s="110"/>
      <c r="G65" s="110"/>
      <c r="H65" s="110"/>
      <c r="I65" s="110"/>
      <c r="J65" s="111">
        <f>J93</f>
        <v>0</v>
      </c>
      <c r="L65" s="108"/>
    </row>
    <row r="66" spans="2:12" s="9" customFormat="1" ht="19.899999999999999" customHeight="1">
      <c r="B66" s="108"/>
      <c r="D66" s="109" t="s">
        <v>4102</v>
      </c>
      <c r="E66" s="110"/>
      <c r="F66" s="110"/>
      <c r="G66" s="110"/>
      <c r="H66" s="110"/>
      <c r="I66" s="110"/>
      <c r="J66" s="111">
        <f>J407</f>
        <v>0</v>
      </c>
      <c r="L66" s="108"/>
    </row>
    <row r="67" spans="2:12" s="9" customFormat="1" ht="19.899999999999999" customHeight="1">
      <c r="B67" s="108"/>
      <c r="D67" s="109" t="s">
        <v>4103</v>
      </c>
      <c r="E67" s="110"/>
      <c r="F67" s="110"/>
      <c r="G67" s="110"/>
      <c r="H67" s="110"/>
      <c r="I67" s="110"/>
      <c r="J67" s="111">
        <f>J499</f>
        <v>0</v>
      </c>
      <c r="L67" s="108"/>
    </row>
    <row r="68" spans="2:12" s="9" customFormat="1" ht="19.899999999999999" customHeight="1">
      <c r="B68" s="108"/>
      <c r="D68" s="109" t="s">
        <v>4104</v>
      </c>
      <c r="E68" s="110"/>
      <c r="F68" s="110"/>
      <c r="G68" s="110"/>
      <c r="H68" s="110"/>
      <c r="I68" s="110"/>
      <c r="J68" s="111">
        <f>J658</f>
        <v>0</v>
      </c>
      <c r="L68" s="108"/>
    </row>
    <row r="69" spans="2:12" s="9" customFormat="1" ht="19.899999999999999" customHeight="1">
      <c r="B69" s="108"/>
      <c r="D69" s="109" t="s">
        <v>4105</v>
      </c>
      <c r="E69" s="110"/>
      <c r="F69" s="110"/>
      <c r="G69" s="110"/>
      <c r="H69" s="110"/>
      <c r="I69" s="110"/>
      <c r="J69" s="111">
        <f>J725</f>
        <v>0</v>
      </c>
      <c r="L69" s="108"/>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156</v>
      </c>
      <c r="L76" s="33"/>
    </row>
    <row r="77" spans="2:12" s="1" customFormat="1" ht="6.95" customHeight="1">
      <c r="B77" s="33"/>
      <c r="L77" s="33"/>
    </row>
    <row r="78" spans="2:12" s="1" customFormat="1" ht="12" customHeight="1">
      <c r="B78" s="33"/>
      <c r="C78" s="28" t="s">
        <v>16</v>
      </c>
      <c r="L78" s="33"/>
    </row>
    <row r="79" spans="2:12" s="1" customFormat="1" ht="16.5" customHeight="1">
      <c r="B79" s="33"/>
      <c r="E79" s="287" t="str">
        <f>E7</f>
        <v>Nástavby a stavební úpravy vnitřních prostor budovy A, PF UPOL_REV01_19.11.2024</v>
      </c>
      <c r="F79" s="288"/>
      <c r="G79" s="288"/>
      <c r="H79" s="288"/>
      <c r="L79" s="33"/>
    </row>
    <row r="80" spans="2:12" ht="12" customHeight="1">
      <c r="B80" s="21"/>
      <c r="C80" s="28" t="s">
        <v>130</v>
      </c>
      <c r="L80" s="21"/>
    </row>
    <row r="81" spans="2:65" s="1" customFormat="1" ht="16.5" customHeight="1">
      <c r="B81" s="33"/>
      <c r="E81" s="287" t="s">
        <v>131</v>
      </c>
      <c r="F81" s="289"/>
      <c r="G81" s="289"/>
      <c r="H81" s="289"/>
      <c r="L81" s="33"/>
    </row>
    <row r="82" spans="2:65" s="1" customFormat="1" ht="12" customHeight="1">
      <c r="B82" s="33"/>
      <c r="C82" s="28" t="s">
        <v>132</v>
      </c>
      <c r="L82" s="33"/>
    </row>
    <row r="83" spans="2:65" s="1" customFormat="1" ht="16.5" customHeight="1">
      <c r="B83" s="33"/>
      <c r="E83" s="251" t="str">
        <f>E11</f>
        <v>D.1.4.4 - Elektronické komunikace</v>
      </c>
      <c r="F83" s="289"/>
      <c r="G83" s="289"/>
      <c r="H83" s="289"/>
      <c r="L83" s="33"/>
    </row>
    <row r="84" spans="2:65" s="1" customFormat="1" ht="6.95" customHeight="1">
      <c r="B84" s="33"/>
      <c r="L84" s="33"/>
    </row>
    <row r="85" spans="2:65" s="1" customFormat="1" ht="12" customHeight="1">
      <c r="B85" s="33"/>
      <c r="C85" s="28" t="s">
        <v>21</v>
      </c>
      <c r="F85" s="26" t="str">
        <f>F14</f>
        <v xml:space="preserve"> </v>
      </c>
      <c r="I85" s="28" t="s">
        <v>23</v>
      </c>
      <c r="J85" s="50" t="str">
        <f>IF(J14="","",J14)</f>
        <v>19. 11. 2024</v>
      </c>
      <c r="L85" s="33"/>
    </row>
    <row r="86" spans="2:65" s="1" customFormat="1" ht="6.95" customHeight="1">
      <c r="B86" s="33"/>
      <c r="L86" s="33"/>
    </row>
    <row r="87" spans="2:65" s="1" customFormat="1" ht="54.4" customHeight="1">
      <c r="B87" s="33"/>
      <c r="C87" s="28" t="s">
        <v>25</v>
      </c>
      <c r="F87" s="26" t="str">
        <f>E17</f>
        <v>UP v Olomouci,Křižkovského 511/8,Olomouc 77900</v>
      </c>
      <c r="I87" s="28" t="s">
        <v>33</v>
      </c>
      <c r="J87" s="31" t="str">
        <f>E23</f>
        <v>SAFETY PRO s.r.o.,Přerovská 434/60,Olomouc 77900</v>
      </c>
      <c r="L87" s="33"/>
    </row>
    <row r="88" spans="2:65" s="1" customFormat="1" ht="54.4" customHeight="1">
      <c r="B88" s="33"/>
      <c r="C88" s="28" t="s">
        <v>31</v>
      </c>
      <c r="F88" s="26" t="str">
        <f>IF(E20="","",E20)</f>
        <v>Vyplň údaj</v>
      </c>
      <c r="I88" s="28" t="s">
        <v>38</v>
      </c>
      <c r="J88" s="31" t="str">
        <f>E26</f>
        <v>SAFETY PRO s.r.o.,Přerovská 434/60,Olomouc 77900</v>
      </c>
      <c r="L88" s="33"/>
    </row>
    <row r="89" spans="2:65" s="1" customFormat="1" ht="10.35" customHeight="1">
      <c r="B89" s="33"/>
      <c r="L89" s="33"/>
    </row>
    <row r="90" spans="2:65" s="10" customFormat="1" ht="29.25" customHeight="1">
      <c r="B90" s="112"/>
      <c r="C90" s="113" t="s">
        <v>157</v>
      </c>
      <c r="D90" s="114" t="s">
        <v>60</v>
      </c>
      <c r="E90" s="114" t="s">
        <v>56</v>
      </c>
      <c r="F90" s="114" t="s">
        <v>57</v>
      </c>
      <c r="G90" s="114" t="s">
        <v>158</v>
      </c>
      <c r="H90" s="114" t="s">
        <v>159</v>
      </c>
      <c r="I90" s="114" t="s">
        <v>160</v>
      </c>
      <c r="J90" s="114" t="s">
        <v>138</v>
      </c>
      <c r="K90" s="115" t="s">
        <v>161</v>
      </c>
      <c r="L90" s="112"/>
      <c r="M90" s="57" t="s">
        <v>19</v>
      </c>
      <c r="N90" s="58" t="s">
        <v>45</v>
      </c>
      <c r="O90" s="58" t="s">
        <v>162</v>
      </c>
      <c r="P90" s="58" t="s">
        <v>163</v>
      </c>
      <c r="Q90" s="58" t="s">
        <v>164</v>
      </c>
      <c r="R90" s="58" t="s">
        <v>165</v>
      </c>
      <c r="S90" s="58" t="s">
        <v>166</v>
      </c>
      <c r="T90" s="58" t="s">
        <v>167</v>
      </c>
      <c r="U90" s="59" t="s">
        <v>168</v>
      </c>
    </row>
    <row r="91" spans="2:65" s="1" customFormat="1" ht="22.9" customHeight="1">
      <c r="B91" s="33"/>
      <c r="C91" s="62" t="s">
        <v>169</v>
      </c>
      <c r="J91" s="116">
        <f>BK91</f>
        <v>0</v>
      </c>
      <c r="L91" s="33"/>
      <c r="M91" s="60"/>
      <c r="N91" s="51"/>
      <c r="O91" s="51"/>
      <c r="P91" s="117">
        <f>P92</f>
        <v>0</v>
      </c>
      <c r="Q91" s="51"/>
      <c r="R91" s="117">
        <f>R92</f>
        <v>0</v>
      </c>
      <c r="S91" s="51"/>
      <c r="T91" s="117">
        <f>T92</f>
        <v>0</v>
      </c>
      <c r="U91" s="52"/>
      <c r="AT91" s="18" t="s">
        <v>74</v>
      </c>
      <c r="AU91" s="18" t="s">
        <v>139</v>
      </c>
      <c r="BK91" s="118">
        <f>BK92</f>
        <v>0</v>
      </c>
    </row>
    <row r="92" spans="2:65" s="11" customFormat="1" ht="25.9" customHeight="1">
      <c r="B92" s="119"/>
      <c r="D92" s="120" t="s">
        <v>74</v>
      </c>
      <c r="E92" s="121" t="s">
        <v>170</v>
      </c>
      <c r="F92" s="121" t="s">
        <v>170</v>
      </c>
      <c r="I92" s="122"/>
      <c r="J92" s="123">
        <f>BK92</f>
        <v>0</v>
      </c>
      <c r="L92" s="119"/>
      <c r="M92" s="124"/>
      <c r="P92" s="125">
        <f>P93+P407+P499+P658+P725</f>
        <v>0</v>
      </c>
      <c r="R92" s="125">
        <f>R93+R407+R499+R658+R725</f>
        <v>0</v>
      </c>
      <c r="T92" s="125">
        <f>T93+T407+T499+T658+T725</f>
        <v>0</v>
      </c>
      <c r="U92" s="126"/>
      <c r="AR92" s="120" t="s">
        <v>82</v>
      </c>
      <c r="AT92" s="127" t="s">
        <v>74</v>
      </c>
      <c r="AU92" s="127" t="s">
        <v>75</v>
      </c>
      <c r="AY92" s="120" t="s">
        <v>172</v>
      </c>
      <c r="BK92" s="128">
        <f>BK93+BK407+BK499+BK658+BK725</f>
        <v>0</v>
      </c>
    </row>
    <row r="93" spans="2:65" s="11" customFormat="1" ht="22.9" customHeight="1">
      <c r="B93" s="119"/>
      <c r="D93" s="120" t="s">
        <v>74</v>
      </c>
      <c r="E93" s="129" t="s">
        <v>3624</v>
      </c>
      <c r="F93" s="129" t="s">
        <v>4106</v>
      </c>
      <c r="I93" s="122"/>
      <c r="J93" s="130">
        <f>BK93</f>
        <v>0</v>
      </c>
      <c r="L93" s="119"/>
      <c r="M93" s="124"/>
      <c r="P93" s="125">
        <f>SUM(P94:P406)</f>
        <v>0</v>
      </c>
      <c r="R93" s="125">
        <f>SUM(R94:R406)</f>
        <v>0</v>
      </c>
      <c r="T93" s="125">
        <f>SUM(T94:T406)</f>
        <v>0</v>
      </c>
      <c r="U93" s="126"/>
      <c r="AR93" s="120" t="s">
        <v>82</v>
      </c>
      <c r="AT93" s="127" t="s">
        <v>74</v>
      </c>
      <c r="AU93" s="127" t="s">
        <v>82</v>
      </c>
      <c r="AY93" s="120" t="s">
        <v>172</v>
      </c>
      <c r="BK93" s="128">
        <f>SUM(BK94:BK406)</f>
        <v>0</v>
      </c>
    </row>
    <row r="94" spans="2:65" s="1" customFormat="1" ht="16.5" customHeight="1">
      <c r="B94" s="33"/>
      <c r="C94" s="131" t="s">
        <v>82</v>
      </c>
      <c r="D94" s="131" t="s">
        <v>174</v>
      </c>
      <c r="E94" s="132" t="s">
        <v>82</v>
      </c>
      <c r="F94" s="133" t="s">
        <v>4107</v>
      </c>
      <c r="G94" s="134" t="s">
        <v>2962</v>
      </c>
      <c r="H94" s="135">
        <v>2</v>
      </c>
      <c r="I94" s="136"/>
      <c r="J94" s="137">
        <f>ROUND(I94*H94,2)</f>
        <v>0</v>
      </c>
      <c r="K94" s="133" t="s">
        <v>19</v>
      </c>
      <c r="L94" s="33"/>
      <c r="M94" s="138" t="s">
        <v>19</v>
      </c>
      <c r="N94" s="139" t="s">
        <v>46</v>
      </c>
      <c r="P94" s="140">
        <f>O94*H94</f>
        <v>0</v>
      </c>
      <c r="Q94" s="140">
        <v>0</v>
      </c>
      <c r="R94" s="140">
        <f>Q94*H94</f>
        <v>0</v>
      </c>
      <c r="S94" s="140">
        <v>0</v>
      </c>
      <c r="T94" s="140">
        <f>S94*H94</f>
        <v>0</v>
      </c>
      <c r="U94" s="141" t="s">
        <v>19</v>
      </c>
      <c r="AR94" s="142" t="s">
        <v>179</v>
      </c>
      <c r="AT94" s="142" t="s">
        <v>174</v>
      </c>
      <c r="AU94" s="142" t="s">
        <v>84</v>
      </c>
      <c r="AY94" s="18" t="s">
        <v>172</v>
      </c>
      <c r="BE94" s="143">
        <f>IF(N94="základní",J94,0)</f>
        <v>0</v>
      </c>
      <c r="BF94" s="143">
        <f>IF(N94="snížená",J94,0)</f>
        <v>0</v>
      </c>
      <c r="BG94" s="143">
        <f>IF(N94="zákl. přenesená",J94,0)</f>
        <v>0</v>
      </c>
      <c r="BH94" s="143">
        <f>IF(N94="sníž. přenesená",J94,0)</f>
        <v>0</v>
      </c>
      <c r="BI94" s="143">
        <f>IF(N94="nulová",J94,0)</f>
        <v>0</v>
      </c>
      <c r="BJ94" s="18" t="s">
        <v>82</v>
      </c>
      <c r="BK94" s="143">
        <f>ROUND(I94*H94,2)</f>
        <v>0</v>
      </c>
      <c r="BL94" s="18" t="s">
        <v>179</v>
      </c>
      <c r="BM94" s="142" t="s">
        <v>84</v>
      </c>
    </row>
    <row r="95" spans="2:65" s="1" customFormat="1" ht="16.5" customHeight="1">
      <c r="B95" s="33"/>
      <c r="C95" s="179" t="s">
        <v>84</v>
      </c>
      <c r="D95" s="179" t="s">
        <v>836</v>
      </c>
      <c r="E95" s="180" t="s">
        <v>84</v>
      </c>
      <c r="F95" s="181" t="s">
        <v>4108</v>
      </c>
      <c r="G95" s="182" t="s">
        <v>2962</v>
      </c>
      <c r="H95" s="183">
        <v>2</v>
      </c>
      <c r="I95" s="184"/>
      <c r="J95" s="185">
        <f>ROUND(I95*H95,2)</f>
        <v>0</v>
      </c>
      <c r="K95" s="181" t="s">
        <v>19</v>
      </c>
      <c r="L95" s="186"/>
      <c r="M95" s="187" t="s">
        <v>19</v>
      </c>
      <c r="N95" s="188" t="s">
        <v>46</v>
      </c>
      <c r="P95" s="140">
        <f>O95*H95</f>
        <v>0</v>
      </c>
      <c r="Q95" s="140">
        <v>0</v>
      </c>
      <c r="R95" s="140">
        <f>Q95*H95</f>
        <v>0</v>
      </c>
      <c r="S95" s="140">
        <v>0</v>
      </c>
      <c r="T95" s="140">
        <f>S95*H95</f>
        <v>0</v>
      </c>
      <c r="U95" s="141" t="s">
        <v>19</v>
      </c>
      <c r="AR95" s="142" t="s">
        <v>198</v>
      </c>
      <c r="AT95" s="142" t="s">
        <v>836</v>
      </c>
      <c r="AU95" s="142" t="s">
        <v>84</v>
      </c>
      <c r="AY95" s="18" t="s">
        <v>172</v>
      </c>
      <c r="BE95" s="143">
        <f>IF(N95="základní",J95,0)</f>
        <v>0</v>
      </c>
      <c r="BF95" s="143">
        <f>IF(N95="snížená",J95,0)</f>
        <v>0</v>
      </c>
      <c r="BG95" s="143">
        <f>IF(N95="zákl. přenesená",J95,0)</f>
        <v>0</v>
      </c>
      <c r="BH95" s="143">
        <f>IF(N95="sníž. přenesená",J95,0)</f>
        <v>0</v>
      </c>
      <c r="BI95" s="143">
        <f>IF(N95="nulová",J95,0)</f>
        <v>0</v>
      </c>
      <c r="BJ95" s="18" t="s">
        <v>82</v>
      </c>
      <c r="BK95" s="143">
        <f>ROUND(I95*H95,2)</f>
        <v>0</v>
      </c>
      <c r="BL95" s="18" t="s">
        <v>179</v>
      </c>
      <c r="BM95" s="142" t="s">
        <v>179</v>
      </c>
    </row>
    <row r="96" spans="2:65" s="12" customFormat="1">
      <c r="B96" s="148"/>
      <c r="D96" s="149" t="s">
        <v>182</v>
      </c>
      <c r="E96" s="150" t="s">
        <v>19</v>
      </c>
      <c r="F96" s="151" t="s">
        <v>4109</v>
      </c>
      <c r="H96" s="150" t="s">
        <v>19</v>
      </c>
      <c r="I96" s="152"/>
      <c r="L96" s="148"/>
      <c r="M96" s="153"/>
      <c r="U96" s="154"/>
      <c r="AT96" s="150" t="s">
        <v>182</v>
      </c>
      <c r="AU96" s="150" t="s">
        <v>84</v>
      </c>
      <c r="AV96" s="12" t="s">
        <v>82</v>
      </c>
      <c r="AW96" s="12" t="s">
        <v>37</v>
      </c>
      <c r="AX96" s="12" t="s">
        <v>75</v>
      </c>
      <c r="AY96" s="150" t="s">
        <v>172</v>
      </c>
    </row>
    <row r="97" spans="2:65" s="13" customFormat="1">
      <c r="B97" s="155"/>
      <c r="D97" s="149" t="s">
        <v>182</v>
      </c>
      <c r="E97" s="156" t="s">
        <v>19</v>
      </c>
      <c r="F97" s="157" t="s">
        <v>4110</v>
      </c>
      <c r="H97" s="158">
        <v>2</v>
      </c>
      <c r="I97" s="159"/>
      <c r="L97" s="155"/>
      <c r="M97" s="160"/>
      <c r="U97" s="161"/>
      <c r="AT97" s="156" t="s">
        <v>182</v>
      </c>
      <c r="AU97" s="156" t="s">
        <v>84</v>
      </c>
      <c r="AV97" s="13" t="s">
        <v>84</v>
      </c>
      <c r="AW97" s="13" t="s">
        <v>37</v>
      </c>
      <c r="AX97" s="13" t="s">
        <v>75</v>
      </c>
      <c r="AY97" s="156" t="s">
        <v>172</v>
      </c>
    </row>
    <row r="98" spans="2:65" s="14" customFormat="1">
      <c r="B98" s="162"/>
      <c r="D98" s="149" t="s">
        <v>182</v>
      </c>
      <c r="E98" s="163" t="s">
        <v>19</v>
      </c>
      <c r="F98" s="164" t="s">
        <v>185</v>
      </c>
      <c r="H98" s="165">
        <v>2</v>
      </c>
      <c r="I98" s="166"/>
      <c r="L98" s="162"/>
      <c r="M98" s="167"/>
      <c r="U98" s="168"/>
      <c r="AT98" s="163" t="s">
        <v>182</v>
      </c>
      <c r="AU98" s="163" t="s">
        <v>84</v>
      </c>
      <c r="AV98" s="14" t="s">
        <v>179</v>
      </c>
      <c r="AW98" s="14" t="s">
        <v>37</v>
      </c>
      <c r="AX98" s="14" t="s">
        <v>82</v>
      </c>
      <c r="AY98" s="163" t="s">
        <v>172</v>
      </c>
    </row>
    <row r="99" spans="2:65" s="1" customFormat="1" ht="16.5" customHeight="1">
      <c r="B99" s="33"/>
      <c r="C99" s="131" t="s">
        <v>92</v>
      </c>
      <c r="D99" s="131" t="s">
        <v>174</v>
      </c>
      <c r="E99" s="132" t="s">
        <v>92</v>
      </c>
      <c r="F99" s="133" t="s">
        <v>4111</v>
      </c>
      <c r="G99" s="134" t="s">
        <v>2962</v>
      </c>
      <c r="H99" s="135">
        <v>2</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179</v>
      </c>
      <c r="AT99" s="142" t="s">
        <v>174</v>
      </c>
      <c r="AU99" s="142" t="s">
        <v>84</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192</v>
      </c>
    </row>
    <row r="100" spans="2:65" s="1" customFormat="1" ht="16.5" customHeight="1">
      <c r="B100" s="33"/>
      <c r="C100" s="179" t="s">
        <v>179</v>
      </c>
      <c r="D100" s="179" t="s">
        <v>836</v>
      </c>
      <c r="E100" s="180" t="s">
        <v>179</v>
      </c>
      <c r="F100" s="181" t="s">
        <v>4112</v>
      </c>
      <c r="G100" s="182" t="s">
        <v>2962</v>
      </c>
      <c r="H100" s="183">
        <v>2</v>
      </c>
      <c r="I100" s="184"/>
      <c r="J100" s="185">
        <f>ROUND(I100*H100,2)</f>
        <v>0</v>
      </c>
      <c r="K100" s="181" t="s">
        <v>19</v>
      </c>
      <c r="L100" s="186"/>
      <c r="M100" s="187" t="s">
        <v>19</v>
      </c>
      <c r="N100" s="188" t="s">
        <v>46</v>
      </c>
      <c r="P100" s="140">
        <f>O100*H100</f>
        <v>0</v>
      </c>
      <c r="Q100" s="140">
        <v>0</v>
      </c>
      <c r="R100" s="140">
        <f>Q100*H100</f>
        <v>0</v>
      </c>
      <c r="S100" s="140">
        <v>0</v>
      </c>
      <c r="T100" s="140">
        <f>S100*H100</f>
        <v>0</v>
      </c>
      <c r="U100" s="141" t="s">
        <v>19</v>
      </c>
      <c r="AR100" s="142" t="s">
        <v>198</v>
      </c>
      <c r="AT100" s="142" t="s">
        <v>836</v>
      </c>
      <c r="AU100" s="142" t="s">
        <v>84</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179</v>
      </c>
      <c r="BM100" s="142" t="s">
        <v>198</v>
      </c>
    </row>
    <row r="101" spans="2:65" s="12" customFormat="1">
      <c r="B101" s="148"/>
      <c r="D101" s="149" t="s">
        <v>182</v>
      </c>
      <c r="E101" s="150" t="s">
        <v>19</v>
      </c>
      <c r="F101" s="151" t="s">
        <v>4109</v>
      </c>
      <c r="H101" s="150" t="s">
        <v>19</v>
      </c>
      <c r="I101" s="152"/>
      <c r="L101" s="148"/>
      <c r="M101" s="153"/>
      <c r="U101" s="154"/>
      <c r="AT101" s="150" t="s">
        <v>182</v>
      </c>
      <c r="AU101" s="150" t="s">
        <v>84</v>
      </c>
      <c r="AV101" s="12" t="s">
        <v>82</v>
      </c>
      <c r="AW101" s="12" t="s">
        <v>37</v>
      </c>
      <c r="AX101" s="12" t="s">
        <v>75</v>
      </c>
      <c r="AY101" s="150" t="s">
        <v>172</v>
      </c>
    </row>
    <row r="102" spans="2:65" s="13" customFormat="1">
      <c r="B102" s="155"/>
      <c r="D102" s="149" t="s">
        <v>182</v>
      </c>
      <c r="E102" s="156" t="s">
        <v>19</v>
      </c>
      <c r="F102" s="157" t="s">
        <v>4110</v>
      </c>
      <c r="H102" s="158">
        <v>2</v>
      </c>
      <c r="I102" s="159"/>
      <c r="L102" s="155"/>
      <c r="M102" s="160"/>
      <c r="U102" s="161"/>
      <c r="AT102" s="156" t="s">
        <v>182</v>
      </c>
      <c r="AU102" s="156" t="s">
        <v>84</v>
      </c>
      <c r="AV102" s="13" t="s">
        <v>84</v>
      </c>
      <c r="AW102" s="13" t="s">
        <v>37</v>
      </c>
      <c r="AX102" s="13" t="s">
        <v>75</v>
      </c>
      <c r="AY102" s="156" t="s">
        <v>172</v>
      </c>
    </row>
    <row r="103" spans="2:65" s="14" customFormat="1">
      <c r="B103" s="162"/>
      <c r="D103" s="149" t="s">
        <v>182</v>
      </c>
      <c r="E103" s="163" t="s">
        <v>19</v>
      </c>
      <c r="F103" s="164" t="s">
        <v>185</v>
      </c>
      <c r="H103" s="165">
        <v>2</v>
      </c>
      <c r="I103" s="166"/>
      <c r="L103" s="162"/>
      <c r="M103" s="167"/>
      <c r="U103" s="168"/>
      <c r="AT103" s="163" t="s">
        <v>182</v>
      </c>
      <c r="AU103" s="163" t="s">
        <v>84</v>
      </c>
      <c r="AV103" s="14" t="s">
        <v>179</v>
      </c>
      <c r="AW103" s="14" t="s">
        <v>37</v>
      </c>
      <c r="AX103" s="14" t="s">
        <v>82</v>
      </c>
      <c r="AY103" s="163" t="s">
        <v>172</v>
      </c>
    </row>
    <row r="104" spans="2:65" s="1" customFormat="1" ht="16.5" customHeight="1">
      <c r="B104" s="33"/>
      <c r="C104" s="131" t="s">
        <v>202</v>
      </c>
      <c r="D104" s="131" t="s">
        <v>174</v>
      </c>
      <c r="E104" s="132" t="s">
        <v>202</v>
      </c>
      <c r="F104" s="133" t="s">
        <v>4113</v>
      </c>
      <c r="G104" s="134" t="s">
        <v>2962</v>
      </c>
      <c r="H104" s="135">
        <v>17</v>
      </c>
      <c r="I104" s="136"/>
      <c r="J104" s="137">
        <f>ROUND(I104*H104,2)</f>
        <v>0</v>
      </c>
      <c r="K104" s="133" t="s">
        <v>19</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84</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205</v>
      </c>
    </row>
    <row r="105" spans="2:65" s="1" customFormat="1" ht="16.5" customHeight="1">
      <c r="B105" s="33"/>
      <c r="C105" s="179" t="s">
        <v>192</v>
      </c>
      <c r="D105" s="179" t="s">
        <v>836</v>
      </c>
      <c r="E105" s="180" t="s">
        <v>192</v>
      </c>
      <c r="F105" s="181" t="s">
        <v>4114</v>
      </c>
      <c r="G105" s="182" t="s">
        <v>2962</v>
      </c>
      <c r="H105" s="183">
        <v>17</v>
      </c>
      <c r="I105" s="184"/>
      <c r="J105" s="185">
        <f>ROUND(I105*H105,2)</f>
        <v>0</v>
      </c>
      <c r="K105" s="181" t="s">
        <v>19</v>
      </c>
      <c r="L105" s="186"/>
      <c r="M105" s="187" t="s">
        <v>19</v>
      </c>
      <c r="N105" s="188" t="s">
        <v>46</v>
      </c>
      <c r="P105" s="140">
        <f>O105*H105</f>
        <v>0</v>
      </c>
      <c r="Q105" s="140">
        <v>0</v>
      </c>
      <c r="R105" s="140">
        <f>Q105*H105</f>
        <v>0</v>
      </c>
      <c r="S105" s="140">
        <v>0</v>
      </c>
      <c r="T105" s="140">
        <f>S105*H105</f>
        <v>0</v>
      </c>
      <c r="U105" s="141" t="s">
        <v>19</v>
      </c>
      <c r="AR105" s="142" t="s">
        <v>198</v>
      </c>
      <c r="AT105" s="142" t="s">
        <v>836</v>
      </c>
      <c r="AU105" s="142" t="s">
        <v>84</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8</v>
      </c>
    </row>
    <row r="106" spans="2:65" s="12" customFormat="1">
      <c r="B106" s="148"/>
      <c r="D106" s="149" t="s">
        <v>182</v>
      </c>
      <c r="E106" s="150" t="s">
        <v>19</v>
      </c>
      <c r="F106" s="151" t="s">
        <v>4109</v>
      </c>
      <c r="H106" s="150" t="s">
        <v>19</v>
      </c>
      <c r="I106" s="152"/>
      <c r="L106" s="148"/>
      <c r="M106" s="153"/>
      <c r="U106" s="154"/>
      <c r="AT106" s="150" t="s">
        <v>182</v>
      </c>
      <c r="AU106" s="150" t="s">
        <v>84</v>
      </c>
      <c r="AV106" s="12" t="s">
        <v>82</v>
      </c>
      <c r="AW106" s="12" t="s">
        <v>37</v>
      </c>
      <c r="AX106" s="12" t="s">
        <v>75</v>
      </c>
      <c r="AY106" s="150" t="s">
        <v>172</v>
      </c>
    </row>
    <row r="107" spans="2:65" s="13" customFormat="1">
      <c r="B107" s="155"/>
      <c r="D107" s="149" t="s">
        <v>182</v>
      </c>
      <c r="E107" s="156" t="s">
        <v>19</v>
      </c>
      <c r="F107" s="157" t="s">
        <v>318</v>
      </c>
      <c r="H107" s="158">
        <v>17</v>
      </c>
      <c r="I107" s="159"/>
      <c r="L107" s="155"/>
      <c r="M107" s="160"/>
      <c r="U107" s="161"/>
      <c r="AT107" s="156" t="s">
        <v>182</v>
      </c>
      <c r="AU107" s="156" t="s">
        <v>84</v>
      </c>
      <c r="AV107" s="13" t="s">
        <v>84</v>
      </c>
      <c r="AW107" s="13" t="s">
        <v>37</v>
      </c>
      <c r="AX107" s="13" t="s">
        <v>75</v>
      </c>
      <c r="AY107" s="156" t="s">
        <v>172</v>
      </c>
    </row>
    <row r="108" spans="2:65" s="14" customFormat="1">
      <c r="B108" s="162"/>
      <c r="D108" s="149" t="s">
        <v>182</v>
      </c>
      <c r="E108" s="163" t="s">
        <v>19</v>
      </c>
      <c r="F108" s="164" t="s">
        <v>185</v>
      </c>
      <c r="H108" s="165">
        <v>17</v>
      </c>
      <c r="I108" s="166"/>
      <c r="L108" s="162"/>
      <c r="M108" s="167"/>
      <c r="U108" s="168"/>
      <c r="AT108" s="163" t="s">
        <v>182</v>
      </c>
      <c r="AU108" s="163" t="s">
        <v>84</v>
      </c>
      <c r="AV108" s="14" t="s">
        <v>179</v>
      </c>
      <c r="AW108" s="14" t="s">
        <v>37</v>
      </c>
      <c r="AX108" s="14" t="s">
        <v>82</v>
      </c>
      <c r="AY108" s="163" t="s">
        <v>172</v>
      </c>
    </row>
    <row r="109" spans="2:65" s="1" customFormat="1" ht="16.5" customHeight="1">
      <c r="B109" s="33"/>
      <c r="C109" s="131" t="s">
        <v>212</v>
      </c>
      <c r="D109" s="131" t="s">
        <v>174</v>
      </c>
      <c r="E109" s="132" t="s">
        <v>212</v>
      </c>
      <c r="F109" s="133" t="s">
        <v>4115</v>
      </c>
      <c r="G109" s="134" t="s">
        <v>2962</v>
      </c>
      <c r="H109" s="135">
        <v>3</v>
      </c>
      <c r="I109" s="136"/>
      <c r="J109" s="137">
        <f>ROUND(I109*H109,2)</f>
        <v>0</v>
      </c>
      <c r="K109" s="133" t="s">
        <v>19</v>
      </c>
      <c r="L109" s="33"/>
      <c r="M109" s="138" t="s">
        <v>19</v>
      </c>
      <c r="N109" s="139" t="s">
        <v>46</v>
      </c>
      <c r="P109" s="140">
        <f>O109*H109</f>
        <v>0</v>
      </c>
      <c r="Q109" s="140">
        <v>0</v>
      </c>
      <c r="R109" s="140">
        <f>Q109*H109</f>
        <v>0</v>
      </c>
      <c r="S109" s="140">
        <v>0</v>
      </c>
      <c r="T109" s="140">
        <f>S109*H109</f>
        <v>0</v>
      </c>
      <c r="U109" s="141" t="s">
        <v>19</v>
      </c>
      <c r="AR109" s="142" t="s">
        <v>179</v>
      </c>
      <c r="AT109" s="142" t="s">
        <v>174</v>
      </c>
      <c r="AU109" s="142" t="s">
        <v>84</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215</v>
      </c>
    </row>
    <row r="110" spans="2:65" s="1" customFormat="1" ht="16.5" customHeight="1">
      <c r="B110" s="33"/>
      <c r="C110" s="179" t="s">
        <v>198</v>
      </c>
      <c r="D110" s="179" t="s">
        <v>836</v>
      </c>
      <c r="E110" s="180" t="s">
        <v>198</v>
      </c>
      <c r="F110" s="181" t="s">
        <v>4116</v>
      </c>
      <c r="G110" s="182" t="s">
        <v>2962</v>
      </c>
      <c r="H110" s="183">
        <v>3</v>
      </c>
      <c r="I110" s="184"/>
      <c r="J110" s="185">
        <f>ROUND(I110*H110,2)</f>
        <v>0</v>
      </c>
      <c r="K110" s="181" t="s">
        <v>19</v>
      </c>
      <c r="L110" s="186"/>
      <c r="M110" s="187" t="s">
        <v>19</v>
      </c>
      <c r="N110" s="188" t="s">
        <v>46</v>
      </c>
      <c r="P110" s="140">
        <f>O110*H110</f>
        <v>0</v>
      </c>
      <c r="Q110" s="140">
        <v>0</v>
      </c>
      <c r="R110" s="140">
        <f>Q110*H110</f>
        <v>0</v>
      </c>
      <c r="S110" s="140">
        <v>0</v>
      </c>
      <c r="T110" s="140">
        <f>S110*H110</f>
        <v>0</v>
      </c>
      <c r="U110" s="141" t="s">
        <v>19</v>
      </c>
      <c r="AR110" s="142" t="s">
        <v>198</v>
      </c>
      <c r="AT110" s="142" t="s">
        <v>836</v>
      </c>
      <c r="AU110" s="142" t="s">
        <v>84</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220</v>
      </c>
    </row>
    <row r="111" spans="2:65" s="12" customFormat="1">
      <c r="B111" s="148"/>
      <c r="D111" s="149" t="s">
        <v>182</v>
      </c>
      <c r="E111" s="150" t="s">
        <v>19</v>
      </c>
      <c r="F111" s="151" t="s">
        <v>4109</v>
      </c>
      <c r="H111" s="150" t="s">
        <v>19</v>
      </c>
      <c r="I111" s="152"/>
      <c r="L111" s="148"/>
      <c r="M111" s="153"/>
      <c r="U111" s="154"/>
      <c r="AT111" s="150" t="s">
        <v>182</v>
      </c>
      <c r="AU111" s="150" t="s">
        <v>84</v>
      </c>
      <c r="AV111" s="12" t="s">
        <v>82</v>
      </c>
      <c r="AW111" s="12" t="s">
        <v>37</v>
      </c>
      <c r="AX111" s="12" t="s">
        <v>75</v>
      </c>
      <c r="AY111" s="150" t="s">
        <v>172</v>
      </c>
    </row>
    <row r="112" spans="2:65" s="13" customFormat="1">
      <c r="B112" s="155"/>
      <c r="D112" s="149" t="s">
        <v>182</v>
      </c>
      <c r="E112" s="156" t="s">
        <v>19</v>
      </c>
      <c r="F112" s="157" t="s">
        <v>4117</v>
      </c>
      <c r="H112" s="158">
        <v>3</v>
      </c>
      <c r="I112" s="159"/>
      <c r="L112" s="155"/>
      <c r="M112" s="160"/>
      <c r="U112" s="161"/>
      <c r="AT112" s="156" t="s">
        <v>182</v>
      </c>
      <c r="AU112" s="156" t="s">
        <v>84</v>
      </c>
      <c r="AV112" s="13" t="s">
        <v>84</v>
      </c>
      <c r="AW112" s="13" t="s">
        <v>37</v>
      </c>
      <c r="AX112" s="13" t="s">
        <v>75</v>
      </c>
      <c r="AY112" s="156" t="s">
        <v>172</v>
      </c>
    </row>
    <row r="113" spans="2:65" s="14" customFormat="1">
      <c r="B113" s="162"/>
      <c r="D113" s="149" t="s">
        <v>182</v>
      </c>
      <c r="E113" s="163" t="s">
        <v>19</v>
      </c>
      <c r="F113" s="164" t="s">
        <v>185</v>
      </c>
      <c r="H113" s="165">
        <v>3</v>
      </c>
      <c r="I113" s="166"/>
      <c r="L113" s="162"/>
      <c r="M113" s="167"/>
      <c r="U113" s="168"/>
      <c r="AT113" s="163" t="s">
        <v>182</v>
      </c>
      <c r="AU113" s="163" t="s">
        <v>84</v>
      </c>
      <c r="AV113" s="14" t="s">
        <v>179</v>
      </c>
      <c r="AW113" s="14" t="s">
        <v>37</v>
      </c>
      <c r="AX113" s="14" t="s">
        <v>82</v>
      </c>
      <c r="AY113" s="163" t="s">
        <v>172</v>
      </c>
    </row>
    <row r="114" spans="2:65" s="1" customFormat="1" ht="16.5" customHeight="1">
      <c r="B114" s="33"/>
      <c r="C114" s="131" t="s">
        <v>222</v>
      </c>
      <c r="D114" s="131" t="s">
        <v>174</v>
      </c>
      <c r="E114" s="132" t="s">
        <v>222</v>
      </c>
      <c r="F114" s="133" t="s">
        <v>4118</v>
      </c>
      <c r="G114" s="134" t="s">
        <v>2962</v>
      </c>
      <c r="H114" s="135">
        <v>8</v>
      </c>
      <c r="I114" s="136"/>
      <c r="J114" s="137">
        <f>ROUND(I114*H114,2)</f>
        <v>0</v>
      </c>
      <c r="K114" s="133" t="s">
        <v>19</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84</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226</v>
      </c>
    </row>
    <row r="115" spans="2:65" s="1" customFormat="1" ht="16.5" customHeight="1">
      <c r="B115" s="33"/>
      <c r="C115" s="179" t="s">
        <v>205</v>
      </c>
      <c r="D115" s="179" t="s">
        <v>836</v>
      </c>
      <c r="E115" s="180" t="s">
        <v>205</v>
      </c>
      <c r="F115" s="181" t="s">
        <v>4119</v>
      </c>
      <c r="G115" s="182" t="s">
        <v>2962</v>
      </c>
      <c r="H115" s="183">
        <v>8</v>
      </c>
      <c r="I115" s="184"/>
      <c r="J115" s="185">
        <f>ROUND(I115*H115,2)</f>
        <v>0</v>
      </c>
      <c r="K115" s="181" t="s">
        <v>19</v>
      </c>
      <c r="L115" s="186"/>
      <c r="M115" s="187" t="s">
        <v>19</v>
      </c>
      <c r="N115" s="188" t="s">
        <v>46</v>
      </c>
      <c r="P115" s="140">
        <f>O115*H115</f>
        <v>0</v>
      </c>
      <c r="Q115" s="140">
        <v>0</v>
      </c>
      <c r="R115" s="140">
        <f>Q115*H115</f>
        <v>0</v>
      </c>
      <c r="S115" s="140">
        <v>0</v>
      </c>
      <c r="T115" s="140">
        <f>S115*H115</f>
        <v>0</v>
      </c>
      <c r="U115" s="141" t="s">
        <v>19</v>
      </c>
      <c r="AR115" s="142" t="s">
        <v>198</v>
      </c>
      <c r="AT115" s="142" t="s">
        <v>836</v>
      </c>
      <c r="AU115" s="142" t="s">
        <v>84</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232</v>
      </c>
    </row>
    <row r="116" spans="2:65" s="12" customFormat="1">
      <c r="B116" s="148"/>
      <c r="D116" s="149" t="s">
        <v>182</v>
      </c>
      <c r="E116" s="150" t="s">
        <v>19</v>
      </c>
      <c r="F116" s="151" t="s">
        <v>4109</v>
      </c>
      <c r="H116" s="150" t="s">
        <v>19</v>
      </c>
      <c r="I116" s="152"/>
      <c r="L116" s="148"/>
      <c r="M116" s="153"/>
      <c r="U116" s="154"/>
      <c r="AT116" s="150" t="s">
        <v>182</v>
      </c>
      <c r="AU116" s="150" t="s">
        <v>84</v>
      </c>
      <c r="AV116" s="12" t="s">
        <v>82</v>
      </c>
      <c r="AW116" s="12" t="s">
        <v>37</v>
      </c>
      <c r="AX116" s="12" t="s">
        <v>75</v>
      </c>
      <c r="AY116" s="150" t="s">
        <v>172</v>
      </c>
    </row>
    <row r="117" spans="2:65" s="13" customFormat="1">
      <c r="B117" s="155"/>
      <c r="D117" s="149" t="s">
        <v>182</v>
      </c>
      <c r="E117" s="156" t="s">
        <v>19</v>
      </c>
      <c r="F117" s="157" t="s">
        <v>4120</v>
      </c>
      <c r="H117" s="158">
        <v>8</v>
      </c>
      <c r="I117" s="159"/>
      <c r="L117" s="155"/>
      <c r="M117" s="160"/>
      <c r="U117" s="161"/>
      <c r="AT117" s="156" t="s">
        <v>182</v>
      </c>
      <c r="AU117" s="156" t="s">
        <v>84</v>
      </c>
      <c r="AV117" s="13" t="s">
        <v>84</v>
      </c>
      <c r="AW117" s="13" t="s">
        <v>37</v>
      </c>
      <c r="AX117" s="13" t="s">
        <v>75</v>
      </c>
      <c r="AY117" s="156" t="s">
        <v>172</v>
      </c>
    </row>
    <row r="118" spans="2:65" s="14" customFormat="1">
      <c r="B118" s="162"/>
      <c r="D118" s="149" t="s">
        <v>182</v>
      </c>
      <c r="E118" s="163" t="s">
        <v>19</v>
      </c>
      <c r="F118" s="164" t="s">
        <v>185</v>
      </c>
      <c r="H118" s="165">
        <v>8</v>
      </c>
      <c r="I118" s="166"/>
      <c r="L118" s="162"/>
      <c r="M118" s="167"/>
      <c r="U118" s="168"/>
      <c r="AT118" s="163" t="s">
        <v>182</v>
      </c>
      <c r="AU118" s="163" t="s">
        <v>84</v>
      </c>
      <c r="AV118" s="14" t="s">
        <v>179</v>
      </c>
      <c r="AW118" s="14" t="s">
        <v>37</v>
      </c>
      <c r="AX118" s="14" t="s">
        <v>82</v>
      </c>
      <c r="AY118" s="163" t="s">
        <v>172</v>
      </c>
    </row>
    <row r="119" spans="2:65" s="1" customFormat="1" ht="16.5" customHeight="1">
      <c r="B119" s="33"/>
      <c r="C119" s="131" t="s">
        <v>238</v>
      </c>
      <c r="D119" s="131" t="s">
        <v>174</v>
      </c>
      <c r="E119" s="132" t="s">
        <v>238</v>
      </c>
      <c r="F119" s="133" t="s">
        <v>4121</v>
      </c>
      <c r="G119" s="134" t="s">
        <v>2962</v>
      </c>
      <c r="H119" s="135">
        <v>2</v>
      </c>
      <c r="I119" s="136"/>
      <c r="J119" s="137">
        <f>ROUND(I119*H119,2)</f>
        <v>0</v>
      </c>
      <c r="K119" s="133" t="s">
        <v>19</v>
      </c>
      <c r="L119" s="33"/>
      <c r="M119" s="138" t="s">
        <v>19</v>
      </c>
      <c r="N119" s="139" t="s">
        <v>46</v>
      </c>
      <c r="P119" s="140">
        <f>O119*H119</f>
        <v>0</v>
      </c>
      <c r="Q119" s="140">
        <v>0</v>
      </c>
      <c r="R119" s="140">
        <f>Q119*H119</f>
        <v>0</v>
      </c>
      <c r="S119" s="140">
        <v>0</v>
      </c>
      <c r="T119" s="140">
        <f>S119*H119</f>
        <v>0</v>
      </c>
      <c r="U119" s="141" t="s">
        <v>19</v>
      </c>
      <c r="AR119" s="142" t="s">
        <v>179</v>
      </c>
      <c r="AT119" s="142" t="s">
        <v>174</v>
      </c>
      <c r="AU119" s="142" t="s">
        <v>84</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241</v>
      </c>
    </row>
    <row r="120" spans="2:65" s="1" customFormat="1" ht="16.5" customHeight="1">
      <c r="B120" s="33"/>
      <c r="C120" s="179" t="s">
        <v>8</v>
      </c>
      <c r="D120" s="179" t="s">
        <v>836</v>
      </c>
      <c r="E120" s="180" t="s">
        <v>8</v>
      </c>
      <c r="F120" s="181" t="s">
        <v>4122</v>
      </c>
      <c r="G120" s="182" t="s">
        <v>2962</v>
      </c>
      <c r="H120" s="183">
        <v>2</v>
      </c>
      <c r="I120" s="184"/>
      <c r="J120" s="185">
        <f>ROUND(I120*H120,2)</f>
        <v>0</v>
      </c>
      <c r="K120" s="181" t="s">
        <v>19</v>
      </c>
      <c r="L120" s="186"/>
      <c r="M120" s="187" t="s">
        <v>19</v>
      </c>
      <c r="N120" s="188" t="s">
        <v>46</v>
      </c>
      <c r="P120" s="140">
        <f>O120*H120</f>
        <v>0</v>
      </c>
      <c r="Q120" s="140">
        <v>0</v>
      </c>
      <c r="R120" s="140">
        <f>Q120*H120</f>
        <v>0</v>
      </c>
      <c r="S120" s="140">
        <v>0</v>
      </c>
      <c r="T120" s="140">
        <f>S120*H120</f>
        <v>0</v>
      </c>
      <c r="U120" s="141" t="s">
        <v>19</v>
      </c>
      <c r="AR120" s="142" t="s">
        <v>198</v>
      </c>
      <c r="AT120" s="142" t="s">
        <v>836</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263</v>
      </c>
    </row>
    <row r="121" spans="2:65" s="12" customFormat="1">
      <c r="B121" s="148"/>
      <c r="D121" s="149" t="s">
        <v>182</v>
      </c>
      <c r="E121" s="150" t="s">
        <v>19</v>
      </c>
      <c r="F121" s="151" t="s">
        <v>4109</v>
      </c>
      <c r="H121" s="150" t="s">
        <v>19</v>
      </c>
      <c r="I121" s="152"/>
      <c r="L121" s="148"/>
      <c r="M121" s="153"/>
      <c r="U121" s="154"/>
      <c r="AT121" s="150" t="s">
        <v>182</v>
      </c>
      <c r="AU121" s="150" t="s">
        <v>84</v>
      </c>
      <c r="AV121" s="12" t="s">
        <v>82</v>
      </c>
      <c r="AW121" s="12" t="s">
        <v>37</v>
      </c>
      <c r="AX121" s="12" t="s">
        <v>75</v>
      </c>
      <c r="AY121" s="150" t="s">
        <v>172</v>
      </c>
    </row>
    <row r="122" spans="2:65" s="13" customFormat="1">
      <c r="B122" s="155"/>
      <c r="D122" s="149" t="s">
        <v>182</v>
      </c>
      <c r="E122" s="156" t="s">
        <v>19</v>
      </c>
      <c r="F122" s="157" t="s">
        <v>4110</v>
      </c>
      <c r="H122" s="158">
        <v>2</v>
      </c>
      <c r="I122" s="159"/>
      <c r="L122" s="155"/>
      <c r="M122" s="160"/>
      <c r="U122" s="161"/>
      <c r="AT122" s="156" t="s">
        <v>182</v>
      </c>
      <c r="AU122" s="156" t="s">
        <v>84</v>
      </c>
      <c r="AV122" s="13" t="s">
        <v>84</v>
      </c>
      <c r="AW122" s="13" t="s">
        <v>37</v>
      </c>
      <c r="AX122" s="13" t="s">
        <v>75</v>
      </c>
      <c r="AY122" s="156" t="s">
        <v>172</v>
      </c>
    </row>
    <row r="123" spans="2:65" s="14" customFormat="1">
      <c r="B123" s="162"/>
      <c r="D123" s="149" t="s">
        <v>182</v>
      </c>
      <c r="E123" s="163" t="s">
        <v>19</v>
      </c>
      <c r="F123" s="164" t="s">
        <v>185</v>
      </c>
      <c r="H123" s="165">
        <v>2</v>
      </c>
      <c r="I123" s="166"/>
      <c r="L123" s="162"/>
      <c r="M123" s="167"/>
      <c r="U123" s="168"/>
      <c r="AT123" s="163" t="s">
        <v>182</v>
      </c>
      <c r="AU123" s="163" t="s">
        <v>84</v>
      </c>
      <c r="AV123" s="14" t="s">
        <v>179</v>
      </c>
      <c r="AW123" s="14" t="s">
        <v>37</v>
      </c>
      <c r="AX123" s="14" t="s">
        <v>82</v>
      </c>
      <c r="AY123" s="163" t="s">
        <v>172</v>
      </c>
    </row>
    <row r="124" spans="2:65" s="1" customFormat="1" ht="16.5" customHeight="1">
      <c r="B124" s="33"/>
      <c r="C124" s="131" t="s">
        <v>269</v>
      </c>
      <c r="D124" s="131" t="s">
        <v>174</v>
      </c>
      <c r="E124" s="132" t="s">
        <v>269</v>
      </c>
      <c r="F124" s="133" t="s">
        <v>4123</v>
      </c>
      <c r="G124" s="134" t="s">
        <v>2962</v>
      </c>
      <c r="H124" s="135">
        <v>2</v>
      </c>
      <c r="I124" s="136"/>
      <c r="J124" s="137">
        <f>ROUND(I124*H124,2)</f>
        <v>0</v>
      </c>
      <c r="K124" s="133" t="s">
        <v>19</v>
      </c>
      <c r="L124" s="33"/>
      <c r="M124" s="138" t="s">
        <v>19</v>
      </c>
      <c r="N124" s="139" t="s">
        <v>46</v>
      </c>
      <c r="P124" s="140">
        <f>O124*H124</f>
        <v>0</v>
      </c>
      <c r="Q124" s="140">
        <v>0</v>
      </c>
      <c r="R124" s="140">
        <f>Q124*H124</f>
        <v>0</v>
      </c>
      <c r="S124" s="140">
        <v>0</v>
      </c>
      <c r="T124" s="140">
        <f>S124*H124</f>
        <v>0</v>
      </c>
      <c r="U124" s="141" t="s">
        <v>19</v>
      </c>
      <c r="AR124" s="142" t="s">
        <v>179</v>
      </c>
      <c r="AT124" s="142" t="s">
        <v>174</v>
      </c>
      <c r="AU124" s="142" t="s">
        <v>84</v>
      </c>
      <c r="AY124" s="18" t="s">
        <v>172</v>
      </c>
      <c r="BE124" s="143">
        <f>IF(N124="základní",J124,0)</f>
        <v>0</v>
      </c>
      <c r="BF124" s="143">
        <f>IF(N124="snížená",J124,0)</f>
        <v>0</v>
      </c>
      <c r="BG124" s="143">
        <f>IF(N124="zákl. přenesená",J124,0)</f>
        <v>0</v>
      </c>
      <c r="BH124" s="143">
        <f>IF(N124="sníž. přenesená",J124,0)</f>
        <v>0</v>
      </c>
      <c r="BI124" s="143">
        <f>IF(N124="nulová",J124,0)</f>
        <v>0</v>
      </c>
      <c r="BJ124" s="18" t="s">
        <v>82</v>
      </c>
      <c r="BK124" s="143">
        <f>ROUND(I124*H124,2)</f>
        <v>0</v>
      </c>
      <c r="BL124" s="18" t="s">
        <v>179</v>
      </c>
      <c r="BM124" s="142" t="s">
        <v>272</v>
      </c>
    </row>
    <row r="125" spans="2:65" s="1" customFormat="1" ht="16.5" customHeight="1">
      <c r="B125" s="33"/>
      <c r="C125" s="179" t="s">
        <v>215</v>
      </c>
      <c r="D125" s="179" t="s">
        <v>836</v>
      </c>
      <c r="E125" s="180" t="s">
        <v>215</v>
      </c>
      <c r="F125" s="181" t="s">
        <v>4124</v>
      </c>
      <c r="G125" s="182" t="s">
        <v>2962</v>
      </c>
      <c r="H125" s="183">
        <v>2</v>
      </c>
      <c r="I125" s="184"/>
      <c r="J125" s="185">
        <f>ROUND(I125*H125,2)</f>
        <v>0</v>
      </c>
      <c r="K125" s="181" t="s">
        <v>19</v>
      </c>
      <c r="L125" s="186"/>
      <c r="M125" s="187" t="s">
        <v>19</v>
      </c>
      <c r="N125" s="188" t="s">
        <v>46</v>
      </c>
      <c r="P125" s="140">
        <f>O125*H125</f>
        <v>0</v>
      </c>
      <c r="Q125" s="140">
        <v>0</v>
      </c>
      <c r="R125" s="140">
        <f>Q125*H125</f>
        <v>0</v>
      </c>
      <c r="S125" s="140">
        <v>0</v>
      </c>
      <c r="T125" s="140">
        <f>S125*H125</f>
        <v>0</v>
      </c>
      <c r="U125" s="141" t="s">
        <v>19</v>
      </c>
      <c r="AR125" s="142" t="s">
        <v>198</v>
      </c>
      <c r="AT125" s="142" t="s">
        <v>836</v>
      </c>
      <c r="AU125" s="142" t="s">
        <v>84</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284</v>
      </c>
    </row>
    <row r="126" spans="2:65" s="12" customFormat="1">
      <c r="B126" s="148"/>
      <c r="D126" s="149" t="s">
        <v>182</v>
      </c>
      <c r="E126" s="150" t="s">
        <v>19</v>
      </c>
      <c r="F126" s="151" t="s">
        <v>4109</v>
      </c>
      <c r="H126" s="150" t="s">
        <v>19</v>
      </c>
      <c r="I126" s="152"/>
      <c r="L126" s="148"/>
      <c r="M126" s="153"/>
      <c r="U126" s="154"/>
      <c r="AT126" s="150" t="s">
        <v>182</v>
      </c>
      <c r="AU126" s="150" t="s">
        <v>84</v>
      </c>
      <c r="AV126" s="12" t="s">
        <v>82</v>
      </c>
      <c r="AW126" s="12" t="s">
        <v>37</v>
      </c>
      <c r="AX126" s="12" t="s">
        <v>75</v>
      </c>
      <c r="AY126" s="150" t="s">
        <v>172</v>
      </c>
    </row>
    <row r="127" spans="2:65" s="13" customFormat="1">
      <c r="B127" s="155"/>
      <c r="D127" s="149" t="s">
        <v>182</v>
      </c>
      <c r="E127" s="156" t="s">
        <v>19</v>
      </c>
      <c r="F127" s="157" t="s">
        <v>4110</v>
      </c>
      <c r="H127" s="158">
        <v>2</v>
      </c>
      <c r="I127" s="159"/>
      <c r="L127" s="155"/>
      <c r="M127" s="160"/>
      <c r="U127" s="161"/>
      <c r="AT127" s="156" t="s">
        <v>182</v>
      </c>
      <c r="AU127" s="156" t="s">
        <v>84</v>
      </c>
      <c r="AV127" s="13" t="s">
        <v>84</v>
      </c>
      <c r="AW127" s="13" t="s">
        <v>37</v>
      </c>
      <c r="AX127" s="13" t="s">
        <v>75</v>
      </c>
      <c r="AY127" s="156" t="s">
        <v>172</v>
      </c>
    </row>
    <row r="128" spans="2:65" s="14" customFormat="1">
      <c r="B128" s="162"/>
      <c r="D128" s="149" t="s">
        <v>182</v>
      </c>
      <c r="E128" s="163" t="s">
        <v>19</v>
      </c>
      <c r="F128" s="164" t="s">
        <v>185</v>
      </c>
      <c r="H128" s="165">
        <v>2</v>
      </c>
      <c r="I128" s="166"/>
      <c r="L128" s="162"/>
      <c r="M128" s="167"/>
      <c r="U128" s="168"/>
      <c r="AT128" s="163" t="s">
        <v>182</v>
      </c>
      <c r="AU128" s="163" t="s">
        <v>84</v>
      </c>
      <c r="AV128" s="14" t="s">
        <v>179</v>
      </c>
      <c r="AW128" s="14" t="s">
        <v>37</v>
      </c>
      <c r="AX128" s="14" t="s">
        <v>82</v>
      </c>
      <c r="AY128" s="163" t="s">
        <v>172</v>
      </c>
    </row>
    <row r="129" spans="2:65" s="1" customFormat="1" ht="16.5" customHeight="1">
      <c r="B129" s="33"/>
      <c r="C129" s="131" t="s">
        <v>300</v>
      </c>
      <c r="D129" s="131" t="s">
        <v>174</v>
      </c>
      <c r="E129" s="132" t="s">
        <v>300</v>
      </c>
      <c r="F129" s="133" t="s">
        <v>4125</v>
      </c>
      <c r="G129" s="134" t="s">
        <v>2962</v>
      </c>
      <c r="H129" s="135">
        <v>2</v>
      </c>
      <c r="I129" s="136"/>
      <c r="J129" s="137">
        <f>ROUND(I129*H129,2)</f>
        <v>0</v>
      </c>
      <c r="K129" s="133" t="s">
        <v>19</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84</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303</v>
      </c>
    </row>
    <row r="130" spans="2:65" s="1" customFormat="1" ht="16.5" customHeight="1">
      <c r="B130" s="33"/>
      <c r="C130" s="179" t="s">
        <v>220</v>
      </c>
      <c r="D130" s="179" t="s">
        <v>836</v>
      </c>
      <c r="E130" s="180" t="s">
        <v>220</v>
      </c>
      <c r="F130" s="181" t="s">
        <v>4126</v>
      </c>
      <c r="G130" s="182" t="s">
        <v>2962</v>
      </c>
      <c r="H130" s="183">
        <v>2</v>
      </c>
      <c r="I130" s="184"/>
      <c r="J130" s="185">
        <f>ROUND(I130*H130,2)</f>
        <v>0</v>
      </c>
      <c r="K130" s="181" t="s">
        <v>19</v>
      </c>
      <c r="L130" s="186"/>
      <c r="M130" s="187" t="s">
        <v>19</v>
      </c>
      <c r="N130" s="188" t="s">
        <v>46</v>
      </c>
      <c r="P130" s="140">
        <f>O130*H130</f>
        <v>0</v>
      </c>
      <c r="Q130" s="140">
        <v>0</v>
      </c>
      <c r="R130" s="140">
        <f>Q130*H130</f>
        <v>0</v>
      </c>
      <c r="S130" s="140">
        <v>0</v>
      </c>
      <c r="T130" s="140">
        <f>S130*H130</f>
        <v>0</v>
      </c>
      <c r="U130" s="141" t="s">
        <v>19</v>
      </c>
      <c r="AR130" s="142" t="s">
        <v>198</v>
      </c>
      <c r="AT130" s="142" t="s">
        <v>836</v>
      </c>
      <c r="AU130" s="142" t="s">
        <v>84</v>
      </c>
      <c r="AY130" s="18" t="s">
        <v>172</v>
      </c>
      <c r="BE130" s="143">
        <f>IF(N130="základní",J130,0)</f>
        <v>0</v>
      </c>
      <c r="BF130" s="143">
        <f>IF(N130="snížená",J130,0)</f>
        <v>0</v>
      </c>
      <c r="BG130" s="143">
        <f>IF(N130="zákl. přenesená",J130,0)</f>
        <v>0</v>
      </c>
      <c r="BH130" s="143">
        <f>IF(N130="sníž. přenesená",J130,0)</f>
        <v>0</v>
      </c>
      <c r="BI130" s="143">
        <f>IF(N130="nulová",J130,0)</f>
        <v>0</v>
      </c>
      <c r="BJ130" s="18" t="s">
        <v>82</v>
      </c>
      <c r="BK130" s="143">
        <f>ROUND(I130*H130,2)</f>
        <v>0</v>
      </c>
      <c r="BL130" s="18" t="s">
        <v>179</v>
      </c>
      <c r="BM130" s="142" t="s">
        <v>313</v>
      </c>
    </row>
    <row r="131" spans="2:65" s="12" customFormat="1">
      <c r="B131" s="148"/>
      <c r="D131" s="149" t="s">
        <v>182</v>
      </c>
      <c r="E131" s="150" t="s">
        <v>19</v>
      </c>
      <c r="F131" s="151" t="s">
        <v>4109</v>
      </c>
      <c r="H131" s="150" t="s">
        <v>19</v>
      </c>
      <c r="I131" s="152"/>
      <c r="L131" s="148"/>
      <c r="M131" s="153"/>
      <c r="U131" s="154"/>
      <c r="AT131" s="150" t="s">
        <v>182</v>
      </c>
      <c r="AU131" s="150" t="s">
        <v>84</v>
      </c>
      <c r="AV131" s="12" t="s">
        <v>82</v>
      </c>
      <c r="AW131" s="12" t="s">
        <v>37</v>
      </c>
      <c r="AX131" s="12" t="s">
        <v>75</v>
      </c>
      <c r="AY131" s="150" t="s">
        <v>172</v>
      </c>
    </row>
    <row r="132" spans="2:65" s="13" customFormat="1">
      <c r="B132" s="155"/>
      <c r="D132" s="149" t="s">
        <v>182</v>
      </c>
      <c r="E132" s="156" t="s">
        <v>19</v>
      </c>
      <c r="F132" s="157" t="s">
        <v>4110</v>
      </c>
      <c r="H132" s="158">
        <v>2</v>
      </c>
      <c r="I132" s="159"/>
      <c r="L132" s="155"/>
      <c r="M132" s="160"/>
      <c r="U132" s="161"/>
      <c r="AT132" s="156" t="s">
        <v>182</v>
      </c>
      <c r="AU132" s="156" t="s">
        <v>84</v>
      </c>
      <c r="AV132" s="13" t="s">
        <v>84</v>
      </c>
      <c r="AW132" s="13" t="s">
        <v>37</v>
      </c>
      <c r="AX132" s="13" t="s">
        <v>75</v>
      </c>
      <c r="AY132" s="156" t="s">
        <v>172</v>
      </c>
    </row>
    <row r="133" spans="2:65" s="14" customFormat="1">
      <c r="B133" s="162"/>
      <c r="D133" s="149" t="s">
        <v>182</v>
      </c>
      <c r="E133" s="163" t="s">
        <v>19</v>
      </c>
      <c r="F133" s="164" t="s">
        <v>185</v>
      </c>
      <c r="H133" s="165">
        <v>2</v>
      </c>
      <c r="I133" s="166"/>
      <c r="L133" s="162"/>
      <c r="M133" s="167"/>
      <c r="U133" s="168"/>
      <c r="AT133" s="163" t="s">
        <v>182</v>
      </c>
      <c r="AU133" s="163" t="s">
        <v>84</v>
      </c>
      <c r="AV133" s="14" t="s">
        <v>179</v>
      </c>
      <c r="AW133" s="14" t="s">
        <v>37</v>
      </c>
      <c r="AX133" s="14" t="s">
        <v>82</v>
      </c>
      <c r="AY133" s="163" t="s">
        <v>172</v>
      </c>
    </row>
    <row r="134" spans="2:65" s="1" customFormat="1" ht="16.5" customHeight="1">
      <c r="B134" s="33"/>
      <c r="C134" s="131" t="s">
        <v>318</v>
      </c>
      <c r="D134" s="131" t="s">
        <v>174</v>
      </c>
      <c r="E134" s="132" t="s">
        <v>318</v>
      </c>
      <c r="F134" s="133" t="s">
        <v>4127</v>
      </c>
      <c r="G134" s="134" t="s">
        <v>2962</v>
      </c>
      <c r="H134" s="135">
        <v>2</v>
      </c>
      <c r="I134" s="136"/>
      <c r="J134" s="137">
        <f>ROUND(I134*H134,2)</f>
        <v>0</v>
      </c>
      <c r="K134" s="133" t="s">
        <v>19</v>
      </c>
      <c r="L134" s="33"/>
      <c r="M134" s="138" t="s">
        <v>19</v>
      </c>
      <c r="N134" s="139" t="s">
        <v>46</v>
      </c>
      <c r="P134" s="140">
        <f>O134*H134</f>
        <v>0</v>
      </c>
      <c r="Q134" s="140">
        <v>0</v>
      </c>
      <c r="R134" s="140">
        <f>Q134*H134</f>
        <v>0</v>
      </c>
      <c r="S134" s="140">
        <v>0</v>
      </c>
      <c r="T134" s="140">
        <f>S134*H134</f>
        <v>0</v>
      </c>
      <c r="U134" s="141" t="s">
        <v>19</v>
      </c>
      <c r="AR134" s="142" t="s">
        <v>179</v>
      </c>
      <c r="AT134" s="142" t="s">
        <v>174</v>
      </c>
      <c r="AU134" s="142" t="s">
        <v>84</v>
      </c>
      <c r="AY134" s="18" t="s">
        <v>172</v>
      </c>
      <c r="BE134" s="143">
        <f>IF(N134="základní",J134,0)</f>
        <v>0</v>
      </c>
      <c r="BF134" s="143">
        <f>IF(N134="snížená",J134,0)</f>
        <v>0</v>
      </c>
      <c r="BG134" s="143">
        <f>IF(N134="zákl. přenesená",J134,0)</f>
        <v>0</v>
      </c>
      <c r="BH134" s="143">
        <f>IF(N134="sníž. přenesená",J134,0)</f>
        <v>0</v>
      </c>
      <c r="BI134" s="143">
        <f>IF(N134="nulová",J134,0)</f>
        <v>0</v>
      </c>
      <c r="BJ134" s="18" t="s">
        <v>82</v>
      </c>
      <c r="BK134" s="143">
        <f>ROUND(I134*H134,2)</f>
        <v>0</v>
      </c>
      <c r="BL134" s="18" t="s">
        <v>179</v>
      </c>
      <c r="BM134" s="142" t="s">
        <v>321</v>
      </c>
    </row>
    <row r="135" spans="2:65" s="1" customFormat="1" ht="16.5" customHeight="1">
      <c r="B135" s="33"/>
      <c r="C135" s="179" t="s">
        <v>226</v>
      </c>
      <c r="D135" s="179" t="s">
        <v>836</v>
      </c>
      <c r="E135" s="180" t="s">
        <v>226</v>
      </c>
      <c r="F135" s="181" t="s">
        <v>4128</v>
      </c>
      <c r="G135" s="182" t="s">
        <v>2962</v>
      </c>
      <c r="H135" s="183">
        <v>2</v>
      </c>
      <c r="I135" s="184"/>
      <c r="J135" s="185">
        <f>ROUND(I135*H135,2)</f>
        <v>0</v>
      </c>
      <c r="K135" s="181" t="s">
        <v>19</v>
      </c>
      <c r="L135" s="186"/>
      <c r="M135" s="187" t="s">
        <v>19</v>
      </c>
      <c r="N135" s="188" t="s">
        <v>46</v>
      </c>
      <c r="P135" s="140">
        <f>O135*H135</f>
        <v>0</v>
      </c>
      <c r="Q135" s="140">
        <v>0</v>
      </c>
      <c r="R135" s="140">
        <f>Q135*H135</f>
        <v>0</v>
      </c>
      <c r="S135" s="140">
        <v>0</v>
      </c>
      <c r="T135" s="140">
        <f>S135*H135</f>
        <v>0</v>
      </c>
      <c r="U135" s="141" t="s">
        <v>19</v>
      </c>
      <c r="AR135" s="142" t="s">
        <v>198</v>
      </c>
      <c r="AT135" s="142" t="s">
        <v>836</v>
      </c>
      <c r="AU135" s="142" t="s">
        <v>84</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327</v>
      </c>
    </row>
    <row r="136" spans="2:65" s="12" customFormat="1">
      <c r="B136" s="148"/>
      <c r="D136" s="149" t="s">
        <v>182</v>
      </c>
      <c r="E136" s="150" t="s">
        <v>19</v>
      </c>
      <c r="F136" s="151" t="s">
        <v>4109</v>
      </c>
      <c r="H136" s="150" t="s">
        <v>19</v>
      </c>
      <c r="I136" s="152"/>
      <c r="L136" s="148"/>
      <c r="M136" s="153"/>
      <c r="U136" s="154"/>
      <c r="AT136" s="150" t="s">
        <v>182</v>
      </c>
      <c r="AU136" s="150" t="s">
        <v>84</v>
      </c>
      <c r="AV136" s="12" t="s">
        <v>82</v>
      </c>
      <c r="AW136" s="12" t="s">
        <v>37</v>
      </c>
      <c r="AX136" s="12" t="s">
        <v>75</v>
      </c>
      <c r="AY136" s="150" t="s">
        <v>172</v>
      </c>
    </row>
    <row r="137" spans="2:65" s="13" customFormat="1">
      <c r="B137" s="155"/>
      <c r="D137" s="149" t="s">
        <v>182</v>
      </c>
      <c r="E137" s="156" t="s">
        <v>19</v>
      </c>
      <c r="F137" s="157" t="s">
        <v>4110</v>
      </c>
      <c r="H137" s="158">
        <v>2</v>
      </c>
      <c r="I137" s="159"/>
      <c r="L137" s="155"/>
      <c r="M137" s="160"/>
      <c r="U137" s="161"/>
      <c r="AT137" s="156" t="s">
        <v>182</v>
      </c>
      <c r="AU137" s="156" t="s">
        <v>84</v>
      </c>
      <c r="AV137" s="13" t="s">
        <v>84</v>
      </c>
      <c r="AW137" s="13" t="s">
        <v>37</v>
      </c>
      <c r="AX137" s="13" t="s">
        <v>75</v>
      </c>
      <c r="AY137" s="156" t="s">
        <v>172</v>
      </c>
    </row>
    <row r="138" spans="2:65" s="14" customFormat="1">
      <c r="B138" s="162"/>
      <c r="D138" s="149" t="s">
        <v>182</v>
      </c>
      <c r="E138" s="163" t="s">
        <v>19</v>
      </c>
      <c r="F138" s="164" t="s">
        <v>185</v>
      </c>
      <c r="H138" s="165">
        <v>2</v>
      </c>
      <c r="I138" s="166"/>
      <c r="L138" s="162"/>
      <c r="M138" s="167"/>
      <c r="U138" s="168"/>
      <c r="AT138" s="163" t="s">
        <v>182</v>
      </c>
      <c r="AU138" s="163" t="s">
        <v>84</v>
      </c>
      <c r="AV138" s="14" t="s">
        <v>179</v>
      </c>
      <c r="AW138" s="14" t="s">
        <v>37</v>
      </c>
      <c r="AX138" s="14" t="s">
        <v>82</v>
      </c>
      <c r="AY138" s="163" t="s">
        <v>172</v>
      </c>
    </row>
    <row r="139" spans="2:65" s="1" customFormat="1" ht="16.5" customHeight="1">
      <c r="B139" s="33"/>
      <c r="C139" s="131" t="s">
        <v>334</v>
      </c>
      <c r="D139" s="131" t="s">
        <v>174</v>
      </c>
      <c r="E139" s="132" t="s">
        <v>334</v>
      </c>
      <c r="F139" s="133" t="s">
        <v>4129</v>
      </c>
      <c r="G139" s="134" t="s">
        <v>2962</v>
      </c>
      <c r="H139" s="135">
        <v>38</v>
      </c>
      <c r="I139" s="136"/>
      <c r="J139" s="137">
        <f>ROUND(I139*H139,2)</f>
        <v>0</v>
      </c>
      <c r="K139" s="133" t="s">
        <v>19</v>
      </c>
      <c r="L139" s="33"/>
      <c r="M139" s="138" t="s">
        <v>19</v>
      </c>
      <c r="N139" s="139" t="s">
        <v>46</v>
      </c>
      <c r="P139" s="140">
        <f>O139*H139</f>
        <v>0</v>
      </c>
      <c r="Q139" s="140">
        <v>0</v>
      </c>
      <c r="R139" s="140">
        <f>Q139*H139</f>
        <v>0</v>
      </c>
      <c r="S139" s="140">
        <v>0</v>
      </c>
      <c r="T139" s="140">
        <f>S139*H139</f>
        <v>0</v>
      </c>
      <c r="U139" s="141" t="s">
        <v>19</v>
      </c>
      <c r="AR139" s="142" t="s">
        <v>179</v>
      </c>
      <c r="AT139" s="142" t="s">
        <v>174</v>
      </c>
      <c r="AU139" s="142" t="s">
        <v>84</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338</v>
      </c>
    </row>
    <row r="140" spans="2:65" s="1" customFormat="1" ht="16.5" customHeight="1">
      <c r="B140" s="33"/>
      <c r="C140" s="179" t="s">
        <v>232</v>
      </c>
      <c r="D140" s="179" t="s">
        <v>836</v>
      </c>
      <c r="E140" s="180" t="s">
        <v>232</v>
      </c>
      <c r="F140" s="181" t="s">
        <v>4130</v>
      </c>
      <c r="G140" s="182" t="s">
        <v>2962</v>
      </c>
      <c r="H140" s="183">
        <v>38</v>
      </c>
      <c r="I140" s="184"/>
      <c r="J140" s="185">
        <f>ROUND(I140*H140,2)</f>
        <v>0</v>
      </c>
      <c r="K140" s="181" t="s">
        <v>19</v>
      </c>
      <c r="L140" s="186"/>
      <c r="M140" s="187" t="s">
        <v>19</v>
      </c>
      <c r="N140" s="188" t="s">
        <v>46</v>
      </c>
      <c r="P140" s="140">
        <f>O140*H140</f>
        <v>0</v>
      </c>
      <c r="Q140" s="140">
        <v>0</v>
      </c>
      <c r="R140" s="140">
        <f>Q140*H140</f>
        <v>0</v>
      </c>
      <c r="S140" s="140">
        <v>0</v>
      </c>
      <c r="T140" s="140">
        <f>S140*H140</f>
        <v>0</v>
      </c>
      <c r="U140" s="141" t="s">
        <v>19</v>
      </c>
      <c r="AR140" s="142" t="s">
        <v>198</v>
      </c>
      <c r="AT140" s="142" t="s">
        <v>836</v>
      </c>
      <c r="AU140" s="142" t="s">
        <v>84</v>
      </c>
      <c r="AY140" s="18" t="s">
        <v>172</v>
      </c>
      <c r="BE140" s="143">
        <f>IF(N140="základní",J140,0)</f>
        <v>0</v>
      </c>
      <c r="BF140" s="143">
        <f>IF(N140="snížená",J140,0)</f>
        <v>0</v>
      </c>
      <c r="BG140" s="143">
        <f>IF(N140="zákl. přenesená",J140,0)</f>
        <v>0</v>
      </c>
      <c r="BH140" s="143">
        <f>IF(N140="sníž. přenesená",J140,0)</f>
        <v>0</v>
      </c>
      <c r="BI140" s="143">
        <f>IF(N140="nulová",J140,0)</f>
        <v>0</v>
      </c>
      <c r="BJ140" s="18" t="s">
        <v>82</v>
      </c>
      <c r="BK140" s="143">
        <f>ROUND(I140*H140,2)</f>
        <v>0</v>
      </c>
      <c r="BL140" s="18" t="s">
        <v>179</v>
      </c>
      <c r="BM140" s="142" t="s">
        <v>343</v>
      </c>
    </row>
    <row r="141" spans="2:65" s="12" customFormat="1">
      <c r="B141" s="148"/>
      <c r="D141" s="149" t="s">
        <v>182</v>
      </c>
      <c r="E141" s="150" t="s">
        <v>19</v>
      </c>
      <c r="F141" s="151" t="s">
        <v>4109</v>
      </c>
      <c r="H141" s="150" t="s">
        <v>19</v>
      </c>
      <c r="I141" s="152"/>
      <c r="L141" s="148"/>
      <c r="M141" s="153"/>
      <c r="U141" s="154"/>
      <c r="AT141" s="150" t="s">
        <v>182</v>
      </c>
      <c r="AU141" s="150" t="s">
        <v>84</v>
      </c>
      <c r="AV141" s="12" t="s">
        <v>82</v>
      </c>
      <c r="AW141" s="12" t="s">
        <v>37</v>
      </c>
      <c r="AX141" s="12" t="s">
        <v>75</v>
      </c>
      <c r="AY141" s="150" t="s">
        <v>172</v>
      </c>
    </row>
    <row r="142" spans="2:65" s="13" customFormat="1">
      <c r="B142" s="155"/>
      <c r="D142" s="149" t="s">
        <v>182</v>
      </c>
      <c r="E142" s="156" t="s">
        <v>19</v>
      </c>
      <c r="F142" s="157" t="s">
        <v>338</v>
      </c>
      <c r="H142" s="158">
        <v>38</v>
      </c>
      <c r="I142" s="159"/>
      <c r="L142" s="155"/>
      <c r="M142" s="160"/>
      <c r="U142" s="161"/>
      <c r="AT142" s="156" t="s">
        <v>182</v>
      </c>
      <c r="AU142" s="156" t="s">
        <v>84</v>
      </c>
      <c r="AV142" s="13" t="s">
        <v>84</v>
      </c>
      <c r="AW142" s="13" t="s">
        <v>37</v>
      </c>
      <c r="AX142" s="13" t="s">
        <v>75</v>
      </c>
      <c r="AY142" s="156" t="s">
        <v>172</v>
      </c>
    </row>
    <row r="143" spans="2:65" s="14" customFormat="1">
      <c r="B143" s="162"/>
      <c r="D143" s="149" t="s">
        <v>182</v>
      </c>
      <c r="E143" s="163" t="s">
        <v>19</v>
      </c>
      <c r="F143" s="164" t="s">
        <v>185</v>
      </c>
      <c r="H143" s="165">
        <v>38</v>
      </c>
      <c r="I143" s="166"/>
      <c r="L143" s="162"/>
      <c r="M143" s="167"/>
      <c r="U143" s="168"/>
      <c r="AT143" s="163" t="s">
        <v>182</v>
      </c>
      <c r="AU143" s="163" t="s">
        <v>84</v>
      </c>
      <c r="AV143" s="14" t="s">
        <v>179</v>
      </c>
      <c r="AW143" s="14" t="s">
        <v>37</v>
      </c>
      <c r="AX143" s="14" t="s">
        <v>82</v>
      </c>
      <c r="AY143" s="163" t="s">
        <v>172</v>
      </c>
    </row>
    <row r="144" spans="2:65" s="1" customFormat="1" ht="16.5" customHeight="1">
      <c r="B144" s="33"/>
      <c r="C144" s="131" t="s">
        <v>7</v>
      </c>
      <c r="D144" s="131" t="s">
        <v>174</v>
      </c>
      <c r="E144" s="132" t="s">
        <v>7</v>
      </c>
      <c r="F144" s="133" t="s">
        <v>4131</v>
      </c>
      <c r="G144" s="134" t="s">
        <v>1131</v>
      </c>
      <c r="H144" s="135">
        <v>1</v>
      </c>
      <c r="I144" s="136"/>
      <c r="J144" s="137">
        <f>ROUND(I144*H144,2)</f>
        <v>0</v>
      </c>
      <c r="K144" s="133" t="s">
        <v>19</v>
      </c>
      <c r="L144" s="33"/>
      <c r="M144" s="138" t="s">
        <v>19</v>
      </c>
      <c r="N144" s="139" t="s">
        <v>46</v>
      </c>
      <c r="P144" s="140">
        <f>O144*H144</f>
        <v>0</v>
      </c>
      <c r="Q144" s="140">
        <v>0</v>
      </c>
      <c r="R144" s="140">
        <f>Q144*H144</f>
        <v>0</v>
      </c>
      <c r="S144" s="140">
        <v>0</v>
      </c>
      <c r="T144" s="140">
        <f>S144*H144</f>
        <v>0</v>
      </c>
      <c r="U144" s="141" t="s">
        <v>19</v>
      </c>
      <c r="AR144" s="142" t="s">
        <v>179</v>
      </c>
      <c r="AT144" s="142" t="s">
        <v>174</v>
      </c>
      <c r="AU144" s="142" t="s">
        <v>84</v>
      </c>
      <c r="AY144" s="18" t="s">
        <v>172</v>
      </c>
      <c r="BE144" s="143">
        <f>IF(N144="základní",J144,0)</f>
        <v>0</v>
      </c>
      <c r="BF144" s="143">
        <f>IF(N144="snížená",J144,0)</f>
        <v>0</v>
      </c>
      <c r="BG144" s="143">
        <f>IF(N144="zákl. přenesená",J144,0)</f>
        <v>0</v>
      </c>
      <c r="BH144" s="143">
        <f>IF(N144="sníž. přenesená",J144,0)</f>
        <v>0</v>
      </c>
      <c r="BI144" s="143">
        <f>IF(N144="nulová",J144,0)</f>
        <v>0</v>
      </c>
      <c r="BJ144" s="18" t="s">
        <v>82</v>
      </c>
      <c r="BK144" s="143">
        <f>ROUND(I144*H144,2)</f>
        <v>0</v>
      </c>
      <c r="BL144" s="18" t="s">
        <v>179</v>
      </c>
      <c r="BM144" s="142" t="s">
        <v>350</v>
      </c>
    </row>
    <row r="145" spans="2:65" s="1" customFormat="1" ht="16.5" customHeight="1">
      <c r="B145" s="33"/>
      <c r="C145" s="179" t="s">
        <v>241</v>
      </c>
      <c r="D145" s="179" t="s">
        <v>836</v>
      </c>
      <c r="E145" s="180" t="s">
        <v>241</v>
      </c>
      <c r="F145" s="181" t="s">
        <v>4132</v>
      </c>
      <c r="G145" s="182" t="s">
        <v>1131</v>
      </c>
      <c r="H145" s="183">
        <v>1</v>
      </c>
      <c r="I145" s="184"/>
      <c r="J145" s="185">
        <f>ROUND(I145*H145,2)</f>
        <v>0</v>
      </c>
      <c r="K145" s="181" t="s">
        <v>19</v>
      </c>
      <c r="L145" s="186"/>
      <c r="M145" s="187" t="s">
        <v>19</v>
      </c>
      <c r="N145" s="188" t="s">
        <v>46</v>
      </c>
      <c r="P145" s="140">
        <f>O145*H145</f>
        <v>0</v>
      </c>
      <c r="Q145" s="140">
        <v>0</v>
      </c>
      <c r="R145" s="140">
        <f>Q145*H145</f>
        <v>0</v>
      </c>
      <c r="S145" s="140">
        <v>0</v>
      </c>
      <c r="T145" s="140">
        <f>S145*H145</f>
        <v>0</v>
      </c>
      <c r="U145" s="141" t="s">
        <v>19</v>
      </c>
      <c r="AR145" s="142" t="s">
        <v>198</v>
      </c>
      <c r="AT145" s="142" t="s">
        <v>836</v>
      </c>
      <c r="AU145" s="142" t="s">
        <v>84</v>
      </c>
      <c r="AY145" s="18" t="s">
        <v>172</v>
      </c>
      <c r="BE145" s="143">
        <f>IF(N145="základní",J145,0)</f>
        <v>0</v>
      </c>
      <c r="BF145" s="143">
        <f>IF(N145="snížená",J145,0)</f>
        <v>0</v>
      </c>
      <c r="BG145" s="143">
        <f>IF(N145="zákl. přenesená",J145,0)</f>
        <v>0</v>
      </c>
      <c r="BH145" s="143">
        <f>IF(N145="sníž. přenesená",J145,0)</f>
        <v>0</v>
      </c>
      <c r="BI145" s="143">
        <f>IF(N145="nulová",J145,0)</f>
        <v>0</v>
      </c>
      <c r="BJ145" s="18" t="s">
        <v>82</v>
      </c>
      <c r="BK145" s="143">
        <f>ROUND(I145*H145,2)</f>
        <v>0</v>
      </c>
      <c r="BL145" s="18" t="s">
        <v>179</v>
      </c>
      <c r="BM145" s="142" t="s">
        <v>358</v>
      </c>
    </row>
    <row r="146" spans="2:65" s="1" customFormat="1">
      <c r="B146" s="33"/>
      <c r="D146" s="149" t="s">
        <v>943</v>
      </c>
      <c r="F146" s="189" t="s">
        <v>4133</v>
      </c>
      <c r="I146" s="146"/>
      <c r="L146" s="33"/>
      <c r="M146" s="147"/>
      <c r="U146" s="54"/>
      <c r="AT146" s="18" t="s">
        <v>943</v>
      </c>
      <c r="AU146" s="18" t="s">
        <v>84</v>
      </c>
    </row>
    <row r="147" spans="2:65" s="12" customFormat="1">
      <c r="B147" s="148"/>
      <c r="D147" s="149" t="s">
        <v>182</v>
      </c>
      <c r="E147" s="150" t="s">
        <v>19</v>
      </c>
      <c r="F147" s="151" t="s">
        <v>4109</v>
      </c>
      <c r="H147" s="150" t="s">
        <v>19</v>
      </c>
      <c r="I147" s="152"/>
      <c r="L147" s="148"/>
      <c r="M147" s="153"/>
      <c r="U147" s="154"/>
      <c r="AT147" s="150" t="s">
        <v>182</v>
      </c>
      <c r="AU147" s="150" t="s">
        <v>84</v>
      </c>
      <c r="AV147" s="12" t="s">
        <v>82</v>
      </c>
      <c r="AW147" s="12" t="s">
        <v>37</v>
      </c>
      <c r="AX147" s="12" t="s">
        <v>75</v>
      </c>
      <c r="AY147" s="150" t="s">
        <v>172</v>
      </c>
    </row>
    <row r="148" spans="2:65" s="13" customFormat="1">
      <c r="B148" s="155"/>
      <c r="D148" s="149" t="s">
        <v>182</v>
      </c>
      <c r="E148" s="156" t="s">
        <v>19</v>
      </c>
      <c r="F148" s="157" t="s">
        <v>4134</v>
      </c>
      <c r="H148" s="158">
        <v>1</v>
      </c>
      <c r="I148" s="159"/>
      <c r="L148" s="155"/>
      <c r="M148" s="160"/>
      <c r="U148" s="161"/>
      <c r="AT148" s="156" t="s">
        <v>182</v>
      </c>
      <c r="AU148" s="156" t="s">
        <v>84</v>
      </c>
      <c r="AV148" s="13" t="s">
        <v>84</v>
      </c>
      <c r="AW148" s="13" t="s">
        <v>37</v>
      </c>
      <c r="AX148" s="13" t="s">
        <v>75</v>
      </c>
      <c r="AY148" s="156" t="s">
        <v>172</v>
      </c>
    </row>
    <row r="149" spans="2:65" s="14" customFormat="1">
      <c r="B149" s="162"/>
      <c r="D149" s="149" t="s">
        <v>182</v>
      </c>
      <c r="E149" s="163" t="s">
        <v>19</v>
      </c>
      <c r="F149" s="164" t="s">
        <v>185</v>
      </c>
      <c r="H149" s="165">
        <v>1</v>
      </c>
      <c r="I149" s="166"/>
      <c r="L149" s="162"/>
      <c r="M149" s="167"/>
      <c r="U149" s="168"/>
      <c r="AT149" s="163" t="s">
        <v>182</v>
      </c>
      <c r="AU149" s="163" t="s">
        <v>84</v>
      </c>
      <c r="AV149" s="14" t="s">
        <v>179</v>
      </c>
      <c r="AW149" s="14" t="s">
        <v>37</v>
      </c>
      <c r="AX149" s="14" t="s">
        <v>82</v>
      </c>
      <c r="AY149" s="163" t="s">
        <v>172</v>
      </c>
    </row>
    <row r="150" spans="2:65" s="1" customFormat="1" ht="16.5" customHeight="1">
      <c r="B150" s="33"/>
      <c r="C150" s="131" t="s">
        <v>363</v>
      </c>
      <c r="D150" s="131" t="s">
        <v>174</v>
      </c>
      <c r="E150" s="132" t="s">
        <v>363</v>
      </c>
      <c r="F150" s="133" t="s">
        <v>4135</v>
      </c>
      <c r="G150" s="134" t="s">
        <v>2962</v>
      </c>
      <c r="H150" s="135">
        <v>112</v>
      </c>
      <c r="I150" s="136"/>
      <c r="J150" s="137">
        <f>ROUND(I150*H150,2)</f>
        <v>0</v>
      </c>
      <c r="K150" s="133" t="s">
        <v>19</v>
      </c>
      <c r="L150" s="33"/>
      <c r="M150" s="138" t="s">
        <v>19</v>
      </c>
      <c r="N150" s="139" t="s">
        <v>46</v>
      </c>
      <c r="P150" s="140">
        <f>O150*H150</f>
        <v>0</v>
      </c>
      <c r="Q150" s="140">
        <v>0</v>
      </c>
      <c r="R150" s="140">
        <f>Q150*H150</f>
        <v>0</v>
      </c>
      <c r="S150" s="140">
        <v>0</v>
      </c>
      <c r="T150" s="140">
        <f>S150*H150</f>
        <v>0</v>
      </c>
      <c r="U150" s="141" t="s">
        <v>19</v>
      </c>
      <c r="AR150" s="142" t="s">
        <v>179</v>
      </c>
      <c r="AT150" s="142" t="s">
        <v>174</v>
      </c>
      <c r="AU150" s="142" t="s">
        <v>84</v>
      </c>
      <c r="AY150" s="18" t="s">
        <v>172</v>
      </c>
      <c r="BE150" s="143">
        <f>IF(N150="základní",J150,0)</f>
        <v>0</v>
      </c>
      <c r="BF150" s="143">
        <f>IF(N150="snížená",J150,0)</f>
        <v>0</v>
      </c>
      <c r="BG150" s="143">
        <f>IF(N150="zákl. přenesená",J150,0)</f>
        <v>0</v>
      </c>
      <c r="BH150" s="143">
        <f>IF(N150="sníž. přenesená",J150,0)</f>
        <v>0</v>
      </c>
      <c r="BI150" s="143">
        <f>IF(N150="nulová",J150,0)</f>
        <v>0</v>
      </c>
      <c r="BJ150" s="18" t="s">
        <v>82</v>
      </c>
      <c r="BK150" s="143">
        <f>ROUND(I150*H150,2)</f>
        <v>0</v>
      </c>
      <c r="BL150" s="18" t="s">
        <v>179</v>
      </c>
      <c r="BM150" s="142" t="s">
        <v>366</v>
      </c>
    </row>
    <row r="151" spans="2:65" s="1" customFormat="1" ht="16.5" customHeight="1">
      <c r="B151" s="33"/>
      <c r="C151" s="179" t="s">
        <v>263</v>
      </c>
      <c r="D151" s="179" t="s">
        <v>836</v>
      </c>
      <c r="E151" s="180" t="s">
        <v>263</v>
      </c>
      <c r="F151" s="181" t="s">
        <v>4136</v>
      </c>
      <c r="G151" s="182" t="s">
        <v>2962</v>
      </c>
      <c r="H151" s="183">
        <v>112</v>
      </c>
      <c r="I151" s="184"/>
      <c r="J151" s="185">
        <f>ROUND(I151*H151,2)</f>
        <v>0</v>
      </c>
      <c r="K151" s="181" t="s">
        <v>19</v>
      </c>
      <c r="L151" s="186"/>
      <c r="M151" s="187" t="s">
        <v>19</v>
      </c>
      <c r="N151" s="188" t="s">
        <v>46</v>
      </c>
      <c r="P151" s="140">
        <f>O151*H151</f>
        <v>0</v>
      </c>
      <c r="Q151" s="140">
        <v>0</v>
      </c>
      <c r="R151" s="140">
        <f>Q151*H151</f>
        <v>0</v>
      </c>
      <c r="S151" s="140">
        <v>0</v>
      </c>
      <c r="T151" s="140">
        <f>S151*H151</f>
        <v>0</v>
      </c>
      <c r="U151" s="141" t="s">
        <v>19</v>
      </c>
      <c r="AR151" s="142" t="s">
        <v>198</v>
      </c>
      <c r="AT151" s="142" t="s">
        <v>836</v>
      </c>
      <c r="AU151" s="142" t="s">
        <v>84</v>
      </c>
      <c r="AY151" s="18" t="s">
        <v>172</v>
      </c>
      <c r="BE151" s="143">
        <f>IF(N151="základní",J151,0)</f>
        <v>0</v>
      </c>
      <c r="BF151" s="143">
        <f>IF(N151="snížená",J151,0)</f>
        <v>0</v>
      </c>
      <c r="BG151" s="143">
        <f>IF(N151="zákl. přenesená",J151,0)</f>
        <v>0</v>
      </c>
      <c r="BH151" s="143">
        <f>IF(N151="sníž. přenesená",J151,0)</f>
        <v>0</v>
      </c>
      <c r="BI151" s="143">
        <f>IF(N151="nulová",J151,0)</f>
        <v>0</v>
      </c>
      <c r="BJ151" s="18" t="s">
        <v>82</v>
      </c>
      <c r="BK151" s="143">
        <f>ROUND(I151*H151,2)</f>
        <v>0</v>
      </c>
      <c r="BL151" s="18" t="s">
        <v>179</v>
      </c>
      <c r="BM151" s="142" t="s">
        <v>371</v>
      </c>
    </row>
    <row r="152" spans="2:65" s="12" customFormat="1">
      <c r="B152" s="148"/>
      <c r="D152" s="149" t="s">
        <v>182</v>
      </c>
      <c r="E152" s="150" t="s">
        <v>19</v>
      </c>
      <c r="F152" s="151" t="s">
        <v>4109</v>
      </c>
      <c r="H152" s="150" t="s">
        <v>19</v>
      </c>
      <c r="I152" s="152"/>
      <c r="L152" s="148"/>
      <c r="M152" s="153"/>
      <c r="U152" s="154"/>
      <c r="AT152" s="150" t="s">
        <v>182</v>
      </c>
      <c r="AU152" s="150" t="s">
        <v>84</v>
      </c>
      <c r="AV152" s="12" t="s">
        <v>82</v>
      </c>
      <c r="AW152" s="12" t="s">
        <v>37</v>
      </c>
      <c r="AX152" s="12" t="s">
        <v>75</v>
      </c>
      <c r="AY152" s="150" t="s">
        <v>172</v>
      </c>
    </row>
    <row r="153" spans="2:65" s="13" customFormat="1">
      <c r="B153" s="155"/>
      <c r="D153" s="149" t="s">
        <v>182</v>
      </c>
      <c r="E153" s="156" t="s">
        <v>19</v>
      </c>
      <c r="F153" s="157" t="s">
        <v>611</v>
      </c>
      <c r="H153" s="158">
        <v>112</v>
      </c>
      <c r="I153" s="159"/>
      <c r="L153" s="155"/>
      <c r="M153" s="160"/>
      <c r="U153" s="161"/>
      <c r="AT153" s="156" t="s">
        <v>182</v>
      </c>
      <c r="AU153" s="156" t="s">
        <v>84</v>
      </c>
      <c r="AV153" s="13" t="s">
        <v>84</v>
      </c>
      <c r="AW153" s="13" t="s">
        <v>37</v>
      </c>
      <c r="AX153" s="13" t="s">
        <v>75</v>
      </c>
      <c r="AY153" s="156" t="s">
        <v>172</v>
      </c>
    </row>
    <row r="154" spans="2:65" s="14" customFormat="1">
      <c r="B154" s="162"/>
      <c r="D154" s="149" t="s">
        <v>182</v>
      </c>
      <c r="E154" s="163" t="s">
        <v>19</v>
      </c>
      <c r="F154" s="164" t="s">
        <v>185</v>
      </c>
      <c r="H154" s="165">
        <v>112</v>
      </c>
      <c r="I154" s="166"/>
      <c r="L154" s="162"/>
      <c r="M154" s="167"/>
      <c r="U154" s="168"/>
      <c r="AT154" s="163" t="s">
        <v>182</v>
      </c>
      <c r="AU154" s="163" t="s">
        <v>84</v>
      </c>
      <c r="AV154" s="14" t="s">
        <v>179</v>
      </c>
      <c r="AW154" s="14" t="s">
        <v>37</v>
      </c>
      <c r="AX154" s="14" t="s">
        <v>82</v>
      </c>
      <c r="AY154" s="163" t="s">
        <v>172</v>
      </c>
    </row>
    <row r="155" spans="2:65" s="1" customFormat="1" ht="16.5" customHeight="1">
      <c r="B155" s="33"/>
      <c r="C155" s="131" t="s">
        <v>388</v>
      </c>
      <c r="D155" s="131" t="s">
        <v>174</v>
      </c>
      <c r="E155" s="132" t="s">
        <v>388</v>
      </c>
      <c r="F155" s="133" t="s">
        <v>4137</v>
      </c>
      <c r="G155" s="134" t="s">
        <v>2962</v>
      </c>
      <c r="H155" s="135">
        <v>257</v>
      </c>
      <c r="I155" s="136"/>
      <c r="J155" s="137">
        <f>ROUND(I155*H155,2)</f>
        <v>0</v>
      </c>
      <c r="K155" s="133" t="s">
        <v>19</v>
      </c>
      <c r="L155" s="33"/>
      <c r="M155" s="138" t="s">
        <v>19</v>
      </c>
      <c r="N155" s="139" t="s">
        <v>46</v>
      </c>
      <c r="P155" s="140">
        <f>O155*H155</f>
        <v>0</v>
      </c>
      <c r="Q155" s="140">
        <v>0</v>
      </c>
      <c r="R155" s="140">
        <f>Q155*H155</f>
        <v>0</v>
      </c>
      <c r="S155" s="140">
        <v>0</v>
      </c>
      <c r="T155" s="140">
        <f>S155*H155</f>
        <v>0</v>
      </c>
      <c r="U155" s="141" t="s">
        <v>19</v>
      </c>
      <c r="AR155" s="142" t="s">
        <v>179</v>
      </c>
      <c r="AT155" s="142" t="s">
        <v>174</v>
      </c>
      <c r="AU155" s="142" t="s">
        <v>84</v>
      </c>
      <c r="AY155" s="18" t="s">
        <v>172</v>
      </c>
      <c r="BE155" s="143">
        <f>IF(N155="základní",J155,0)</f>
        <v>0</v>
      </c>
      <c r="BF155" s="143">
        <f>IF(N155="snížená",J155,0)</f>
        <v>0</v>
      </c>
      <c r="BG155" s="143">
        <f>IF(N155="zákl. přenesená",J155,0)</f>
        <v>0</v>
      </c>
      <c r="BH155" s="143">
        <f>IF(N155="sníž. přenesená",J155,0)</f>
        <v>0</v>
      </c>
      <c r="BI155" s="143">
        <f>IF(N155="nulová",J155,0)</f>
        <v>0</v>
      </c>
      <c r="BJ155" s="18" t="s">
        <v>82</v>
      </c>
      <c r="BK155" s="143">
        <f>ROUND(I155*H155,2)</f>
        <v>0</v>
      </c>
      <c r="BL155" s="18" t="s">
        <v>179</v>
      </c>
      <c r="BM155" s="142" t="s">
        <v>391</v>
      </c>
    </row>
    <row r="156" spans="2:65" s="1" customFormat="1" ht="16.5" customHeight="1">
      <c r="B156" s="33"/>
      <c r="C156" s="179" t="s">
        <v>272</v>
      </c>
      <c r="D156" s="179" t="s">
        <v>836</v>
      </c>
      <c r="E156" s="180" t="s">
        <v>272</v>
      </c>
      <c r="F156" s="181" t="s">
        <v>4138</v>
      </c>
      <c r="G156" s="182" t="s">
        <v>2962</v>
      </c>
      <c r="H156" s="183">
        <v>257</v>
      </c>
      <c r="I156" s="184"/>
      <c r="J156" s="185">
        <f>ROUND(I156*H156,2)</f>
        <v>0</v>
      </c>
      <c r="K156" s="181" t="s">
        <v>19</v>
      </c>
      <c r="L156" s="186"/>
      <c r="M156" s="187" t="s">
        <v>19</v>
      </c>
      <c r="N156" s="188" t="s">
        <v>46</v>
      </c>
      <c r="P156" s="140">
        <f>O156*H156</f>
        <v>0</v>
      </c>
      <c r="Q156" s="140">
        <v>0</v>
      </c>
      <c r="R156" s="140">
        <f>Q156*H156</f>
        <v>0</v>
      </c>
      <c r="S156" s="140">
        <v>0</v>
      </c>
      <c r="T156" s="140">
        <f>S156*H156</f>
        <v>0</v>
      </c>
      <c r="U156" s="141" t="s">
        <v>19</v>
      </c>
      <c r="AR156" s="142" t="s">
        <v>198</v>
      </c>
      <c r="AT156" s="142" t="s">
        <v>836</v>
      </c>
      <c r="AU156" s="142" t="s">
        <v>84</v>
      </c>
      <c r="AY156" s="18" t="s">
        <v>172</v>
      </c>
      <c r="BE156" s="143">
        <f>IF(N156="základní",J156,0)</f>
        <v>0</v>
      </c>
      <c r="BF156" s="143">
        <f>IF(N156="snížená",J156,0)</f>
        <v>0</v>
      </c>
      <c r="BG156" s="143">
        <f>IF(N156="zákl. přenesená",J156,0)</f>
        <v>0</v>
      </c>
      <c r="BH156" s="143">
        <f>IF(N156="sníž. přenesená",J156,0)</f>
        <v>0</v>
      </c>
      <c r="BI156" s="143">
        <f>IF(N156="nulová",J156,0)</f>
        <v>0</v>
      </c>
      <c r="BJ156" s="18" t="s">
        <v>82</v>
      </c>
      <c r="BK156" s="143">
        <f>ROUND(I156*H156,2)</f>
        <v>0</v>
      </c>
      <c r="BL156" s="18" t="s">
        <v>179</v>
      </c>
      <c r="BM156" s="142" t="s">
        <v>403</v>
      </c>
    </row>
    <row r="157" spans="2:65" s="12" customFormat="1">
      <c r="B157" s="148"/>
      <c r="D157" s="149" t="s">
        <v>182</v>
      </c>
      <c r="E157" s="150" t="s">
        <v>19</v>
      </c>
      <c r="F157" s="151" t="s">
        <v>4109</v>
      </c>
      <c r="H157" s="150" t="s">
        <v>19</v>
      </c>
      <c r="I157" s="152"/>
      <c r="L157" s="148"/>
      <c r="M157" s="153"/>
      <c r="U157" s="154"/>
      <c r="AT157" s="150" t="s">
        <v>182</v>
      </c>
      <c r="AU157" s="150" t="s">
        <v>84</v>
      </c>
      <c r="AV157" s="12" t="s">
        <v>82</v>
      </c>
      <c r="AW157" s="12" t="s">
        <v>37</v>
      </c>
      <c r="AX157" s="12" t="s">
        <v>75</v>
      </c>
      <c r="AY157" s="150" t="s">
        <v>172</v>
      </c>
    </row>
    <row r="158" spans="2:65" s="13" customFormat="1">
      <c r="B158" s="155"/>
      <c r="D158" s="149" t="s">
        <v>182</v>
      </c>
      <c r="E158" s="156" t="s">
        <v>19</v>
      </c>
      <c r="F158" s="157" t="s">
        <v>2287</v>
      </c>
      <c r="H158" s="158">
        <v>257</v>
      </c>
      <c r="I158" s="159"/>
      <c r="L158" s="155"/>
      <c r="M158" s="160"/>
      <c r="U158" s="161"/>
      <c r="AT158" s="156" t="s">
        <v>182</v>
      </c>
      <c r="AU158" s="156" t="s">
        <v>84</v>
      </c>
      <c r="AV158" s="13" t="s">
        <v>84</v>
      </c>
      <c r="AW158" s="13" t="s">
        <v>37</v>
      </c>
      <c r="AX158" s="13" t="s">
        <v>75</v>
      </c>
      <c r="AY158" s="156" t="s">
        <v>172</v>
      </c>
    </row>
    <row r="159" spans="2:65" s="14" customFormat="1">
      <c r="B159" s="162"/>
      <c r="D159" s="149" t="s">
        <v>182</v>
      </c>
      <c r="E159" s="163" t="s">
        <v>19</v>
      </c>
      <c r="F159" s="164" t="s">
        <v>185</v>
      </c>
      <c r="H159" s="165">
        <v>257</v>
      </c>
      <c r="I159" s="166"/>
      <c r="L159" s="162"/>
      <c r="M159" s="167"/>
      <c r="U159" s="168"/>
      <c r="AT159" s="163" t="s">
        <v>182</v>
      </c>
      <c r="AU159" s="163" t="s">
        <v>84</v>
      </c>
      <c r="AV159" s="14" t="s">
        <v>179</v>
      </c>
      <c r="AW159" s="14" t="s">
        <v>37</v>
      </c>
      <c r="AX159" s="14" t="s">
        <v>82</v>
      </c>
      <c r="AY159" s="163" t="s">
        <v>172</v>
      </c>
    </row>
    <row r="160" spans="2:65" s="1" customFormat="1" ht="16.5" customHeight="1">
      <c r="B160" s="33"/>
      <c r="C160" s="131" t="s">
        <v>410</v>
      </c>
      <c r="D160" s="131" t="s">
        <v>174</v>
      </c>
      <c r="E160" s="132" t="s">
        <v>410</v>
      </c>
      <c r="F160" s="133" t="s">
        <v>4139</v>
      </c>
      <c r="G160" s="134" t="s">
        <v>2962</v>
      </c>
      <c r="H160" s="135">
        <v>10</v>
      </c>
      <c r="I160" s="136"/>
      <c r="J160" s="137">
        <f>ROUND(I160*H160,2)</f>
        <v>0</v>
      </c>
      <c r="K160" s="133" t="s">
        <v>19</v>
      </c>
      <c r="L160" s="33"/>
      <c r="M160" s="138" t="s">
        <v>19</v>
      </c>
      <c r="N160" s="139" t="s">
        <v>46</v>
      </c>
      <c r="P160" s="140">
        <f>O160*H160</f>
        <v>0</v>
      </c>
      <c r="Q160" s="140">
        <v>0</v>
      </c>
      <c r="R160" s="140">
        <f>Q160*H160</f>
        <v>0</v>
      </c>
      <c r="S160" s="140">
        <v>0</v>
      </c>
      <c r="T160" s="140">
        <f>S160*H160</f>
        <v>0</v>
      </c>
      <c r="U160" s="141" t="s">
        <v>19</v>
      </c>
      <c r="AR160" s="142" t="s">
        <v>179</v>
      </c>
      <c r="AT160" s="142" t="s">
        <v>174</v>
      </c>
      <c r="AU160" s="142" t="s">
        <v>84</v>
      </c>
      <c r="AY160" s="18" t="s">
        <v>172</v>
      </c>
      <c r="BE160" s="143">
        <f>IF(N160="základní",J160,0)</f>
        <v>0</v>
      </c>
      <c r="BF160" s="143">
        <f>IF(N160="snížená",J160,0)</f>
        <v>0</v>
      </c>
      <c r="BG160" s="143">
        <f>IF(N160="zákl. přenesená",J160,0)</f>
        <v>0</v>
      </c>
      <c r="BH160" s="143">
        <f>IF(N160="sníž. přenesená",J160,0)</f>
        <v>0</v>
      </c>
      <c r="BI160" s="143">
        <f>IF(N160="nulová",J160,0)</f>
        <v>0</v>
      </c>
      <c r="BJ160" s="18" t="s">
        <v>82</v>
      </c>
      <c r="BK160" s="143">
        <f>ROUND(I160*H160,2)</f>
        <v>0</v>
      </c>
      <c r="BL160" s="18" t="s">
        <v>179</v>
      </c>
      <c r="BM160" s="142" t="s">
        <v>413</v>
      </c>
    </row>
    <row r="161" spans="2:65" s="1" customFormat="1" ht="16.5" customHeight="1">
      <c r="B161" s="33"/>
      <c r="C161" s="179" t="s">
        <v>284</v>
      </c>
      <c r="D161" s="179" t="s">
        <v>836</v>
      </c>
      <c r="E161" s="180" t="s">
        <v>284</v>
      </c>
      <c r="F161" s="181" t="s">
        <v>4140</v>
      </c>
      <c r="G161" s="182" t="s">
        <v>2962</v>
      </c>
      <c r="H161" s="183">
        <v>10</v>
      </c>
      <c r="I161" s="184"/>
      <c r="J161" s="185">
        <f>ROUND(I161*H161,2)</f>
        <v>0</v>
      </c>
      <c r="K161" s="181" t="s">
        <v>19</v>
      </c>
      <c r="L161" s="186"/>
      <c r="M161" s="187" t="s">
        <v>19</v>
      </c>
      <c r="N161" s="188" t="s">
        <v>46</v>
      </c>
      <c r="P161" s="140">
        <f>O161*H161</f>
        <v>0</v>
      </c>
      <c r="Q161" s="140">
        <v>0</v>
      </c>
      <c r="R161" s="140">
        <f>Q161*H161</f>
        <v>0</v>
      </c>
      <c r="S161" s="140">
        <v>0</v>
      </c>
      <c r="T161" s="140">
        <f>S161*H161</f>
        <v>0</v>
      </c>
      <c r="U161" s="141" t="s">
        <v>19</v>
      </c>
      <c r="AR161" s="142" t="s">
        <v>198</v>
      </c>
      <c r="AT161" s="142" t="s">
        <v>836</v>
      </c>
      <c r="AU161" s="142" t="s">
        <v>84</v>
      </c>
      <c r="AY161" s="18" t="s">
        <v>172</v>
      </c>
      <c r="BE161" s="143">
        <f>IF(N161="základní",J161,0)</f>
        <v>0</v>
      </c>
      <c r="BF161" s="143">
        <f>IF(N161="snížená",J161,0)</f>
        <v>0</v>
      </c>
      <c r="BG161" s="143">
        <f>IF(N161="zákl. přenesená",J161,0)</f>
        <v>0</v>
      </c>
      <c r="BH161" s="143">
        <f>IF(N161="sníž. přenesená",J161,0)</f>
        <v>0</v>
      </c>
      <c r="BI161" s="143">
        <f>IF(N161="nulová",J161,0)</f>
        <v>0</v>
      </c>
      <c r="BJ161" s="18" t="s">
        <v>82</v>
      </c>
      <c r="BK161" s="143">
        <f>ROUND(I161*H161,2)</f>
        <v>0</v>
      </c>
      <c r="BL161" s="18" t="s">
        <v>179</v>
      </c>
      <c r="BM161" s="142" t="s">
        <v>419</v>
      </c>
    </row>
    <row r="162" spans="2:65" s="12" customFormat="1">
      <c r="B162" s="148"/>
      <c r="D162" s="149" t="s">
        <v>182</v>
      </c>
      <c r="E162" s="150" t="s">
        <v>19</v>
      </c>
      <c r="F162" s="151" t="s">
        <v>4109</v>
      </c>
      <c r="H162" s="150" t="s">
        <v>19</v>
      </c>
      <c r="I162" s="152"/>
      <c r="L162" s="148"/>
      <c r="M162" s="153"/>
      <c r="U162" s="154"/>
      <c r="AT162" s="150" t="s">
        <v>182</v>
      </c>
      <c r="AU162" s="150" t="s">
        <v>84</v>
      </c>
      <c r="AV162" s="12" t="s">
        <v>82</v>
      </c>
      <c r="AW162" s="12" t="s">
        <v>37</v>
      </c>
      <c r="AX162" s="12" t="s">
        <v>75</v>
      </c>
      <c r="AY162" s="150" t="s">
        <v>172</v>
      </c>
    </row>
    <row r="163" spans="2:65" s="13" customFormat="1">
      <c r="B163" s="155"/>
      <c r="D163" s="149" t="s">
        <v>182</v>
      </c>
      <c r="E163" s="156" t="s">
        <v>19</v>
      </c>
      <c r="F163" s="157" t="s">
        <v>4141</v>
      </c>
      <c r="H163" s="158">
        <v>10</v>
      </c>
      <c r="I163" s="159"/>
      <c r="L163" s="155"/>
      <c r="M163" s="160"/>
      <c r="U163" s="161"/>
      <c r="AT163" s="156" t="s">
        <v>182</v>
      </c>
      <c r="AU163" s="156" t="s">
        <v>84</v>
      </c>
      <c r="AV163" s="13" t="s">
        <v>84</v>
      </c>
      <c r="AW163" s="13" t="s">
        <v>37</v>
      </c>
      <c r="AX163" s="13" t="s">
        <v>75</v>
      </c>
      <c r="AY163" s="156" t="s">
        <v>172</v>
      </c>
    </row>
    <row r="164" spans="2:65" s="14" customFormat="1">
      <c r="B164" s="162"/>
      <c r="D164" s="149" t="s">
        <v>182</v>
      </c>
      <c r="E164" s="163" t="s">
        <v>19</v>
      </c>
      <c r="F164" s="164" t="s">
        <v>185</v>
      </c>
      <c r="H164" s="165">
        <v>10</v>
      </c>
      <c r="I164" s="166"/>
      <c r="L164" s="162"/>
      <c r="M164" s="167"/>
      <c r="U164" s="168"/>
      <c r="AT164" s="163" t="s">
        <v>182</v>
      </c>
      <c r="AU164" s="163" t="s">
        <v>84</v>
      </c>
      <c r="AV164" s="14" t="s">
        <v>179</v>
      </c>
      <c r="AW164" s="14" t="s">
        <v>37</v>
      </c>
      <c r="AX164" s="14" t="s">
        <v>82</v>
      </c>
      <c r="AY164" s="163" t="s">
        <v>172</v>
      </c>
    </row>
    <row r="165" spans="2:65" s="1" customFormat="1" ht="16.5" customHeight="1">
      <c r="B165" s="33"/>
      <c r="C165" s="131" t="s">
        <v>423</v>
      </c>
      <c r="D165" s="131" t="s">
        <v>174</v>
      </c>
      <c r="E165" s="132" t="s">
        <v>423</v>
      </c>
      <c r="F165" s="133" t="s">
        <v>4142</v>
      </c>
      <c r="G165" s="134" t="s">
        <v>2962</v>
      </c>
      <c r="H165" s="135">
        <v>2</v>
      </c>
      <c r="I165" s="136"/>
      <c r="J165" s="137">
        <f>ROUND(I165*H165,2)</f>
        <v>0</v>
      </c>
      <c r="K165" s="133" t="s">
        <v>19</v>
      </c>
      <c r="L165" s="33"/>
      <c r="M165" s="138" t="s">
        <v>19</v>
      </c>
      <c r="N165" s="139" t="s">
        <v>46</v>
      </c>
      <c r="P165" s="140">
        <f>O165*H165</f>
        <v>0</v>
      </c>
      <c r="Q165" s="140">
        <v>0</v>
      </c>
      <c r="R165" s="140">
        <f>Q165*H165</f>
        <v>0</v>
      </c>
      <c r="S165" s="140">
        <v>0</v>
      </c>
      <c r="T165" s="140">
        <f>S165*H165</f>
        <v>0</v>
      </c>
      <c r="U165" s="141" t="s">
        <v>19</v>
      </c>
      <c r="AR165" s="142" t="s">
        <v>179</v>
      </c>
      <c r="AT165" s="142" t="s">
        <v>174</v>
      </c>
      <c r="AU165" s="142" t="s">
        <v>84</v>
      </c>
      <c r="AY165" s="18" t="s">
        <v>172</v>
      </c>
      <c r="BE165" s="143">
        <f>IF(N165="základní",J165,0)</f>
        <v>0</v>
      </c>
      <c r="BF165" s="143">
        <f>IF(N165="snížená",J165,0)</f>
        <v>0</v>
      </c>
      <c r="BG165" s="143">
        <f>IF(N165="zákl. přenesená",J165,0)</f>
        <v>0</v>
      </c>
      <c r="BH165" s="143">
        <f>IF(N165="sníž. přenesená",J165,0)</f>
        <v>0</v>
      </c>
      <c r="BI165" s="143">
        <f>IF(N165="nulová",J165,0)</f>
        <v>0</v>
      </c>
      <c r="BJ165" s="18" t="s">
        <v>82</v>
      </c>
      <c r="BK165" s="143">
        <f>ROUND(I165*H165,2)</f>
        <v>0</v>
      </c>
      <c r="BL165" s="18" t="s">
        <v>179</v>
      </c>
      <c r="BM165" s="142" t="s">
        <v>426</v>
      </c>
    </row>
    <row r="166" spans="2:65" s="1" customFormat="1" ht="16.5" customHeight="1">
      <c r="B166" s="33"/>
      <c r="C166" s="179" t="s">
        <v>303</v>
      </c>
      <c r="D166" s="179" t="s">
        <v>836</v>
      </c>
      <c r="E166" s="180" t="s">
        <v>303</v>
      </c>
      <c r="F166" s="181" t="s">
        <v>4143</v>
      </c>
      <c r="G166" s="182" t="s">
        <v>2962</v>
      </c>
      <c r="H166" s="183">
        <v>2</v>
      </c>
      <c r="I166" s="184"/>
      <c r="J166" s="185">
        <f>ROUND(I166*H166,2)</f>
        <v>0</v>
      </c>
      <c r="K166" s="181" t="s">
        <v>19</v>
      </c>
      <c r="L166" s="186"/>
      <c r="M166" s="187" t="s">
        <v>19</v>
      </c>
      <c r="N166" s="188" t="s">
        <v>46</v>
      </c>
      <c r="P166" s="140">
        <f>O166*H166</f>
        <v>0</v>
      </c>
      <c r="Q166" s="140">
        <v>0</v>
      </c>
      <c r="R166" s="140">
        <f>Q166*H166</f>
        <v>0</v>
      </c>
      <c r="S166" s="140">
        <v>0</v>
      </c>
      <c r="T166" s="140">
        <f>S166*H166</f>
        <v>0</v>
      </c>
      <c r="U166" s="141" t="s">
        <v>19</v>
      </c>
      <c r="AR166" s="142" t="s">
        <v>198</v>
      </c>
      <c r="AT166" s="142" t="s">
        <v>836</v>
      </c>
      <c r="AU166" s="142" t="s">
        <v>84</v>
      </c>
      <c r="AY166" s="18" t="s">
        <v>172</v>
      </c>
      <c r="BE166" s="143">
        <f>IF(N166="základní",J166,0)</f>
        <v>0</v>
      </c>
      <c r="BF166" s="143">
        <f>IF(N166="snížená",J166,0)</f>
        <v>0</v>
      </c>
      <c r="BG166" s="143">
        <f>IF(N166="zákl. přenesená",J166,0)</f>
        <v>0</v>
      </c>
      <c r="BH166" s="143">
        <f>IF(N166="sníž. přenesená",J166,0)</f>
        <v>0</v>
      </c>
      <c r="BI166" s="143">
        <f>IF(N166="nulová",J166,0)</f>
        <v>0</v>
      </c>
      <c r="BJ166" s="18" t="s">
        <v>82</v>
      </c>
      <c r="BK166" s="143">
        <f>ROUND(I166*H166,2)</f>
        <v>0</v>
      </c>
      <c r="BL166" s="18" t="s">
        <v>179</v>
      </c>
      <c r="BM166" s="142" t="s">
        <v>436</v>
      </c>
    </row>
    <row r="167" spans="2:65" s="12" customFormat="1">
      <c r="B167" s="148"/>
      <c r="D167" s="149" t="s">
        <v>182</v>
      </c>
      <c r="E167" s="150" t="s">
        <v>19</v>
      </c>
      <c r="F167" s="151" t="s">
        <v>4109</v>
      </c>
      <c r="H167" s="150" t="s">
        <v>19</v>
      </c>
      <c r="I167" s="152"/>
      <c r="L167" s="148"/>
      <c r="M167" s="153"/>
      <c r="U167" s="154"/>
      <c r="AT167" s="150" t="s">
        <v>182</v>
      </c>
      <c r="AU167" s="150" t="s">
        <v>84</v>
      </c>
      <c r="AV167" s="12" t="s">
        <v>82</v>
      </c>
      <c r="AW167" s="12" t="s">
        <v>37</v>
      </c>
      <c r="AX167" s="12" t="s">
        <v>75</v>
      </c>
      <c r="AY167" s="150" t="s">
        <v>172</v>
      </c>
    </row>
    <row r="168" spans="2:65" s="13" customFormat="1">
      <c r="B168" s="155"/>
      <c r="D168" s="149" t="s">
        <v>182</v>
      </c>
      <c r="E168" s="156" t="s">
        <v>19</v>
      </c>
      <c r="F168" s="157" t="s">
        <v>4110</v>
      </c>
      <c r="H168" s="158">
        <v>2</v>
      </c>
      <c r="I168" s="159"/>
      <c r="L168" s="155"/>
      <c r="M168" s="160"/>
      <c r="U168" s="161"/>
      <c r="AT168" s="156" t="s">
        <v>182</v>
      </c>
      <c r="AU168" s="156" t="s">
        <v>84</v>
      </c>
      <c r="AV168" s="13" t="s">
        <v>84</v>
      </c>
      <c r="AW168" s="13" t="s">
        <v>37</v>
      </c>
      <c r="AX168" s="13" t="s">
        <v>75</v>
      </c>
      <c r="AY168" s="156" t="s">
        <v>172</v>
      </c>
    </row>
    <row r="169" spans="2:65" s="14" customFormat="1">
      <c r="B169" s="162"/>
      <c r="D169" s="149" t="s">
        <v>182</v>
      </c>
      <c r="E169" s="163" t="s">
        <v>19</v>
      </c>
      <c r="F169" s="164" t="s">
        <v>185</v>
      </c>
      <c r="H169" s="165">
        <v>2</v>
      </c>
      <c r="I169" s="166"/>
      <c r="L169" s="162"/>
      <c r="M169" s="167"/>
      <c r="U169" s="168"/>
      <c r="AT169" s="163" t="s">
        <v>182</v>
      </c>
      <c r="AU169" s="163" t="s">
        <v>84</v>
      </c>
      <c r="AV169" s="14" t="s">
        <v>179</v>
      </c>
      <c r="AW169" s="14" t="s">
        <v>37</v>
      </c>
      <c r="AX169" s="14" t="s">
        <v>82</v>
      </c>
      <c r="AY169" s="163" t="s">
        <v>172</v>
      </c>
    </row>
    <row r="170" spans="2:65" s="1" customFormat="1" ht="16.5" customHeight="1">
      <c r="B170" s="33"/>
      <c r="C170" s="179" t="s">
        <v>513</v>
      </c>
      <c r="D170" s="179" t="s">
        <v>836</v>
      </c>
      <c r="E170" s="180" t="s">
        <v>513</v>
      </c>
      <c r="F170" s="181" t="s">
        <v>4144</v>
      </c>
      <c r="G170" s="182" t="s">
        <v>1131</v>
      </c>
      <c r="H170" s="183">
        <v>1</v>
      </c>
      <c r="I170" s="184"/>
      <c r="J170" s="185">
        <f>ROUND(I170*H170,2)</f>
        <v>0</v>
      </c>
      <c r="K170" s="181" t="s">
        <v>19</v>
      </c>
      <c r="L170" s="186"/>
      <c r="M170" s="187" t="s">
        <v>19</v>
      </c>
      <c r="N170" s="188" t="s">
        <v>46</v>
      </c>
      <c r="P170" s="140">
        <f>O170*H170</f>
        <v>0</v>
      </c>
      <c r="Q170" s="140">
        <v>0</v>
      </c>
      <c r="R170" s="140">
        <f>Q170*H170</f>
        <v>0</v>
      </c>
      <c r="S170" s="140">
        <v>0</v>
      </c>
      <c r="T170" s="140">
        <f>S170*H170</f>
        <v>0</v>
      </c>
      <c r="U170" s="141" t="s">
        <v>19</v>
      </c>
      <c r="AR170" s="142" t="s">
        <v>198</v>
      </c>
      <c r="AT170" s="142" t="s">
        <v>836</v>
      </c>
      <c r="AU170" s="142" t="s">
        <v>84</v>
      </c>
      <c r="AY170" s="18" t="s">
        <v>172</v>
      </c>
      <c r="BE170" s="143">
        <f>IF(N170="základní",J170,0)</f>
        <v>0</v>
      </c>
      <c r="BF170" s="143">
        <f>IF(N170="snížená",J170,0)</f>
        <v>0</v>
      </c>
      <c r="BG170" s="143">
        <f>IF(N170="zákl. přenesená",J170,0)</f>
        <v>0</v>
      </c>
      <c r="BH170" s="143">
        <f>IF(N170="sníž. přenesená",J170,0)</f>
        <v>0</v>
      </c>
      <c r="BI170" s="143">
        <f>IF(N170="nulová",J170,0)</f>
        <v>0</v>
      </c>
      <c r="BJ170" s="18" t="s">
        <v>82</v>
      </c>
      <c r="BK170" s="143">
        <f>ROUND(I170*H170,2)</f>
        <v>0</v>
      </c>
      <c r="BL170" s="18" t="s">
        <v>179</v>
      </c>
      <c r="BM170" s="142" t="s">
        <v>516</v>
      </c>
    </row>
    <row r="171" spans="2:65" s="1" customFormat="1">
      <c r="B171" s="33"/>
      <c r="D171" s="149" t="s">
        <v>943</v>
      </c>
      <c r="F171" s="189" t="s">
        <v>4145</v>
      </c>
      <c r="I171" s="146"/>
      <c r="L171" s="33"/>
      <c r="M171" s="147"/>
      <c r="U171" s="54"/>
      <c r="AT171" s="18" t="s">
        <v>943</v>
      </c>
      <c r="AU171" s="18" t="s">
        <v>84</v>
      </c>
    </row>
    <row r="172" spans="2:65" s="12" customFormat="1">
      <c r="B172" s="148"/>
      <c r="D172" s="149" t="s">
        <v>182</v>
      </c>
      <c r="E172" s="150" t="s">
        <v>19</v>
      </c>
      <c r="F172" s="151" t="s">
        <v>4146</v>
      </c>
      <c r="H172" s="150" t="s">
        <v>19</v>
      </c>
      <c r="I172" s="152"/>
      <c r="L172" s="148"/>
      <c r="M172" s="153"/>
      <c r="U172" s="154"/>
      <c r="AT172" s="150" t="s">
        <v>182</v>
      </c>
      <c r="AU172" s="150" t="s">
        <v>84</v>
      </c>
      <c r="AV172" s="12" t="s">
        <v>82</v>
      </c>
      <c r="AW172" s="12" t="s">
        <v>37</v>
      </c>
      <c r="AX172" s="12" t="s">
        <v>75</v>
      </c>
      <c r="AY172" s="150" t="s">
        <v>172</v>
      </c>
    </row>
    <row r="173" spans="2:65" s="13" customFormat="1">
      <c r="B173" s="155"/>
      <c r="D173" s="149" t="s">
        <v>182</v>
      </c>
      <c r="E173" s="156" t="s">
        <v>19</v>
      </c>
      <c r="F173" s="157" t="s">
        <v>4147</v>
      </c>
      <c r="H173" s="158">
        <v>1</v>
      </c>
      <c r="I173" s="159"/>
      <c r="L173" s="155"/>
      <c r="M173" s="160"/>
      <c r="U173" s="161"/>
      <c r="AT173" s="156" t="s">
        <v>182</v>
      </c>
      <c r="AU173" s="156" t="s">
        <v>84</v>
      </c>
      <c r="AV173" s="13" t="s">
        <v>84</v>
      </c>
      <c r="AW173" s="13" t="s">
        <v>37</v>
      </c>
      <c r="AX173" s="13" t="s">
        <v>75</v>
      </c>
      <c r="AY173" s="156" t="s">
        <v>172</v>
      </c>
    </row>
    <row r="174" spans="2:65" s="14" customFormat="1">
      <c r="B174" s="162"/>
      <c r="D174" s="149" t="s">
        <v>182</v>
      </c>
      <c r="E174" s="163" t="s">
        <v>19</v>
      </c>
      <c r="F174" s="164" t="s">
        <v>185</v>
      </c>
      <c r="H174" s="165">
        <v>1</v>
      </c>
      <c r="I174" s="166"/>
      <c r="L174" s="162"/>
      <c r="M174" s="167"/>
      <c r="U174" s="168"/>
      <c r="AT174" s="163" t="s">
        <v>182</v>
      </c>
      <c r="AU174" s="163" t="s">
        <v>84</v>
      </c>
      <c r="AV174" s="14" t="s">
        <v>179</v>
      </c>
      <c r="AW174" s="14" t="s">
        <v>37</v>
      </c>
      <c r="AX174" s="14" t="s">
        <v>82</v>
      </c>
      <c r="AY174" s="163" t="s">
        <v>172</v>
      </c>
    </row>
    <row r="175" spans="2:65" s="1" customFormat="1" ht="16.5" customHeight="1">
      <c r="B175" s="33"/>
      <c r="C175" s="131" t="s">
        <v>350</v>
      </c>
      <c r="D175" s="131" t="s">
        <v>174</v>
      </c>
      <c r="E175" s="132" t="s">
        <v>350</v>
      </c>
      <c r="F175" s="133" t="s">
        <v>4148</v>
      </c>
      <c r="G175" s="134" t="s">
        <v>2962</v>
      </c>
      <c r="H175" s="135">
        <v>1</v>
      </c>
      <c r="I175" s="136"/>
      <c r="J175" s="137">
        <f>ROUND(I175*H175,2)</f>
        <v>0</v>
      </c>
      <c r="K175" s="133" t="s">
        <v>19</v>
      </c>
      <c r="L175" s="33"/>
      <c r="M175" s="138" t="s">
        <v>19</v>
      </c>
      <c r="N175" s="139" t="s">
        <v>46</v>
      </c>
      <c r="P175" s="140">
        <f>O175*H175</f>
        <v>0</v>
      </c>
      <c r="Q175" s="140">
        <v>0</v>
      </c>
      <c r="R175" s="140">
        <f>Q175*H175</f>
        <v>0</v>
      </c>
      <c r="S175" s="140">
        <v>0</v>
      </c>
      <c r="T175" s="140">
        <f>S175*H175</f>
        <v>0</v>
      </c>
      <c r="U175" s="141" t="s">
        <v>19</v>
      </c>
      <c r="AR175" s="142" t="s">
        <v>179</v>
      </c>
      <c r="AT175" s="142" t="s">
        <v>174</v>
      </c>
      <c r="AU175" s="142" t="s">
        <v>84</v>
      </c>
      <c r="AY175" s="18" t="s">
        <v>172</v>
      </c>
      <c r="BE175" s="143">
        <f>IF(N175="základní",J175,0)</f>
        <v>0</v>
      </c>
      <c r="BF175" s="143">
        <f>IF(N175="snížená",J175,0)</f>
        <v>0</v>
      </c>
      <c r="BG175" s="143">
        <f>IF(N175="zákl. přenesená",J175,0)</f>
        <v>0</v>
      </c>
      <c r="BH175" s="143">
        <f>IF(N175="sníž. přenesená",J175,0)</f>
        <v>0</v>
      </c>
      <c r="BI175" s="143">
        <f>IF(N175="nulová",J175,0)</f>
        <v>0</v>
      </c>
      <c r="BJ175" s="18" t="s">
        <v>82</v>
      </c>
      <c r="BK175" s="143">
        <f>ROUND(I175*H175,2)</f>
        <v>0</v>
      </c>
      <c r="BL175" s="18" t="s">
        <v>179</v>
      </c>
      <c r="BM175" s="142" t="s">
        <v>523</v>
      </c>
    </row>
    <row r="176" spans="2:65" s="1" customFormat="1" ht="16.5" customHeight="1">
      <c r="B176" s="33"/>
      <c r="C176" s="179" t="s">
        <v>533</v>
      </c>
      <c r="D176" s="179" t="s">
        <v>836</v>
      </c>
      <c r="E176" s="180" t="s">
        <v>533</v>
      </c>
      <c r="F176" s="181" t="s">
        <v>4149</v>
      </c>
      <c r="G176" s="182" t="s">
        <v>2962</v>
      </c>
      <c r="H176" s="183">
        <v>1</v>
      </c>
      <c r="I176" s="184"/>
      <c r="J176" s="185">
        <f>ROUND(I176*H176,2)</f>
        <v>0</v>
      </c>
      <c r="K176" s="181" t="s">
        <v>19</v>
      </c>
      <c r="L176" s="186"/>
      <c r="M176" s="187" t="s">
        <v>19</v>
      </c>
      <c r="N176" s="188" t="s">
        <v>46</v>
      </c>
      <c r="P176" s="140">
        <f>O176*H176</f>
        <v>0</v>
      </c>
      <c r="Q176" s="140">
        <v>0</v>
      </c>
      <c r="R176" s="140">
        <f>Q176*H176</f>
        <v>0</v>
      </c>
      <c r="S176" s="140">
        <v>0</v>
      </c>
      <c r="T176" s="140">
        <f>S176*H176</f>
        <v>0</v>
      </c>
      <c r="U176" s="141" t="s">
        <v>19</v>
      </c>
      <c r="AR176" s="142" t="s">
        <v>198</v>
      </c>
      <c r="AT176" s="142" t="s">
        <v>836</v>
      </c>
      <c r="AU176" s="142" t="s">
        <v>84</v>
      </c>
      <c r="AY176" s="18" t="s">
        <v>172</v>
      </c>
      <c r="BE176" s="143">
        <f>IF(N176="základní",J176,0)</f>
        <v>0</v>
      </c>
      <c r="BF176" s="143">
        <f>IF(N176="snížená",J176,0)</f>
        <v>0</v>
      </c>
      <c r="BG176" s="143">
        <f>IF(N176="zákl. přenesená",J176,0)</f>
        <v>0</v>
      </c>
      <c r="BH176" s="143">
        <f>IF(N176="sníž. přenesená",J176,0)</f>
        <v>0</v>
      </c>
      <c r="BI176" s="143">
        <f>IF(N176="nulová",J176,0)</f>
        <v>0</v>
      </c>
      <c r="BJ176" s="18" t="s">
        <v>82</v>
      </c>
      <c r="BK176" s="143">
        <f>ROUND(I176*H176,2)</f>
        <v>0</v>
      </c>
      <c r="BL176" s="18" t="s">
        <v>179</v>
      </c>
      <c r="BM176" s="142" t="s">
        <v>536</v>
      </c>
    </row>
    <row r="177" spans="2:65" s="12" customFormat="1">
      <c r="B177" s="148"/>
      <c r="D177" s="149" t="s">
        <v>182</v>
      </c>
      <c r="E177" s="150" t="s">
        <v>19</v>
      </c>
      <c r="F177" s="151" t="s">
        <v>4146</v>
      </c>
      <c r="H177" s="150" t="s">
        <v>19</v>
      </c>
      <c r="I177" s="152"/>
      <c r="L177" s="148"/>
      <c r="M177" s="153"/>
      <c r="U177" s="154"/>
      <c r="AT177" s="150" t="s">
        <v>182</v>
      </c>
      <c r="AU177" s="150" t="s">
        <v>84</v>
      </c>
      <c r="AV177" s="12" t="s">
        <v>82</v>
      </c>
      <c r="AW177" s="12" t="s">
        <v>37</v>
      </c>
      <c r="AX177" s="12" t="s">
        <v>75</v>
      </c>
      <c r="AY177" s="150" t="s">
        <v>172</v>
      </c>
    </row>
    <row r="178" spans="2:65" s="13" customFormat="1">
      <c r="B178" s="155"/>
      <c r="D178" s="149" t="s">
        <v>182</v>
      </c>
      <c r="E178" s="156" t="s">
        <v>19</v>
      </c>
      <c r="F178" s="157" t="s">
        <v>4134</v>
      </c>
      <c r="H178" s="158">
        <v>1</v>
      </c>
      <c r="I178" s="159"/>
      <c r="L178" s="155"/>
      <c r="M178" s="160"/>
      <c r="U178" s="161"/>
      <c r="AT178" s="156" t="s">
        <v>182</v>
      </c>
      <c r="AU178" s="156" t="s">
        <v>84</v>
      </c>
      <c r="AV178" s="13" t="s">
        <v>84</v>
      </c>
      <c r="AW178" s="13" t="s">
        <v>37</v>
      </c>
      <c r="AX178" s="13" t="s">
        <v>75</v>
      </c>
      <c r="AY178" s="156" t="s">
        <v>172</v>
      </c>
    </row>
    <row r="179" spans="2:65" s="14" customFormat="1">
      <c r="B179" s="162"/>
      <c r="D179" s="149" t="s">
        <v>182</v>
      </c>
      <c r="E179" s="163" t="s">
        <v>19</v>
      </c>
      <c r="F179" s="164" t="s">
        <v>185</v>
      </c>
      <c r="H179" s="165">
        <v>1</v>
      </c>
      <c r="I179" s="166"/>
      <c r="L179" s="162"/>
      <c r="M179" s="167"/>
      <c r="U179" s="168"/>
      <c r="AT179" s="163" t="s">
        <v>182</v>
      </c>
      <c r="AU179" s="163" t="s">
        <v>84</v>
      </c>
      <c r="AV179" s="14" t="s">
        <v>179</v>
      </c>
      <c r="AW179" s="14" t="s">
        <v>37</v>
      </c>
      <c r="AX179" s="14" t="s">
        <v>82</v>
      </c>
      <c r="AY179" s="163" t="s">
        <v>172</v>
      </c>
    </row>
    <row r="180" spans="2:65" s="1" customFormat="1" ht="21.75" customHeight="1">
      <c r="B180" s="33"/>
      <c r="C180" s="131" t="s">
        <v>358</v>
      </c>
      <c r="D180" s="131" t="s">
        <v>174</v>
      </c>
      <c r="E180" s="132" t="s">
        <v>533</v>
      </c>
      <c r="F180" s="133" t="s">
        <v>4150</v>
      </c>
      <c r="G180" s="134" t="s">
        <v>2962</v>
      </c>
      <c r="H180" s="135">
        <v>2</v>
      </c>
      <c r="I180" s="136"/>
      <c r="J180" s="137">
        <f>ROUND(I180*H180,2)</f>
        <v>0</v>
      </c>
      <c r="K180" s="133" t="s">
        <v>19</v>
      </c>
      <c r="L180" s="33"/>
      <c r="M180" s="138" t="s">
        <v>19</v>
      </c>
      <c r="N180" s="139" t="s">
        <v>46</v>
      </c>
      <c r="P180" s="140">
        <f>O180*H180</f>
        <v>0</v>
      </c>
      <c r="Q180" s="140">
        <v>0</v>
      </c>
      <c r="R180" s="140">
        <f>Q180*H180</f>
        <v>0</v>
      </c>
      <c r="S180" s="140">
        <v>0</v>
      </c>
      <c r="T180" s="140">
        <f>S180*H180</f>
        <v>0</v>
      </c>
      <c r="U180" s="141" t="s">
        <v>19</v>
      </c>
      <c r="AR180" s="142" t="s">
        <v>179</v>
      </c>
      <c r="AT180" s="142" t="s">
        <v>174</v>
      </c>
      <c r="AU180" s="142" t="s">
        <v>84</v>
      </c>
      <c r="AY180" s="18" t="s">
        <v>172</v>
      </c>
      <c r="BE180" s="143">
        <f>IF(N180="základní",J180,0)</f>
        <v>0</v>
      </c>
      <c r="BF180" s="143">
        <f>IF(N180="snížená",J180,0)</f>
        <v>0</v>
      </c>
      <c r="BG180" s="143">
        <f>IF(N180="zákl. přenesená",J180,0)</f>
        <v>0</v>
      </c>
      <c r="BH180" s="143">
        <f>IF(N180="sníž. přenesená",J180,0)</f>
        <v>0</v>
      </c>
      <c r="BI180" s="143">
        <f>IF(N180="nulová",J180,0)</f>
        <v>0</v>
      </c>
      <c r="BJ180" s="18" t="s">
        <v>82</v>
      </c>
      <c r="BK180" s="143">
        <f>ROUND(I180*H180,2)</f>
        <v>0</v>
      </c>
      <c r="BL180" s="18" t="s">
        <v>179</v>
      </c>
      <c r="BM180" s="142" t="s">
        <v>540</v>
      </c>
    </row>
    <row r="181" spans="2:65" s="1" customFormat="1" ht="21.75" customHeight="1">
      <c r="B181" s="33"/>
      <c r="C181" s="179" t="s">
        <v>542</v>
      </c>
      <c r="D181" s="179" t="s">
        <v>836</v>
      </c>
      <c r="E181" s="180" t="s">
        <v>358</v>
      </c>
      <c r="F181" s="181" t="s">
        <v>4151</v>
      </c>
      <c r="G181" s="182" t="s">
        <v>2962</v>
      </c>
      <c r="H181" s="183">
        <v>2</v>
      </c>
      <c r="I181" s="184"/>
      <c r="J181" s="185">
        <f>ROUND(I181*H181,2)</f>
        <v>0</v>
      </c>
      <c r="K181" s="181" t="s">
        <v>19</v>
      </c>
      <c r="L181" s="186"/>
      <c r="M181" s="187" t="s">
        <v>19</v>
      </c>
      <c r="N181" s="188" t="s">
        <v>46</v>
      </c>
      <c r="P181" s="140">
        <f>O181*H181</f>
        <v>0</v>
      </c>
      <c r="Q181" s="140">
        <v>0</v>
      </c>
      <c r="R181" s="140">
        <f>Q181*H181</f>
        <v>0</v>
      </c>
      <c r="S181" s="140">
        <v>0</v>
      </c>
      <c r="T181" s="140">
        <f>S181*H181</f>
        <v>0</v>
      </c>
      <c r="U181" s="141" t="s">
        <v>19</v>
      </c>
      <c r="AR181" s="142" t="s">
        <v>198</v>
      </c>
      <c r="AT181" s="142" t="s">
        <v>836</v>
      </c>
      <c r="AU181" s="142" t="s">
        <v>84</v>
      </c>
      <c r="AY181" s="18" t="s">
        <v>172</v>
      </c>
      <c r="BE181" s="143">
        <f>IF(N181="základní",J181,0)</f>
        <v>0</v>
      </c>
      <c r="BF181" s="143">
        <f>IF(N181="snížená",J181,0)</f>
        <v>0</v>
      </c>
      <c r="BG181" s="143">
        <f>IF(N181="zákl. přenesená",J181,0)</f>
        <v>0</v>
      </c>
      <c r="BH181" s="143">
        <f>IF(N181="sníž. přenesená",J181,0)</f>
        <v>0</v>
      </c>
      <c r="BI181" s="143">
        <f>IF(N181="nulová",J181,0)</f>
        <v>0</v>
      </c>
      <c r="BJ181" s="18" t="s">
        <v>82</v>
      </c>
      <c r="BK181" s="143">
        <f>ROUND(I181*H181,2)</f>
        <v>0</v>
      </c>
      <c r="BL181" s="18" t="s">
        <v>179</v>
      </c>
      <c r="BM181" s="142" t="s">
        <v>545</v>
      </c>
    </row>
    <row r="182" spans="2:65" s="12" customFormat="1">
      <c r="B182" s="148"/>
      <c r="D182" s="149" t="s">
        <v>182</v>
      </c>
      <c r="E182" s="150" t="s">
        <v>19</v>
      </c>
      <c r="F182" s="151" t="s">
        <v>4146</v>
      </c>
      <c r="H182" s="150" t="s">
        <v>19</v>
      </c>
      <c r="I182" s="152"/>
      <c r="L182" s="148"/>
      <c r="M182" s="153"/>
      <c r="U182" s="154"/>
      <c r="AT182" s="150" t="s">
        <v>182</v>
      </c>
      <c r="AU182" s="150" t="s">
        <v>84</v>
      </c>
      <c r="AV182" s="12" t="s">
        <v>82</v>
      </c>
      <c r="AW182" s="12" t="s">
        <v>37</v>
      </c>
      <c r="AX182" s="12" t="s">
        <v>75</v>
      </c>
      <c r="AY182" s="150" t="s">
        <v>172</v>
      </c>
    </row>
    <row r="183" spans="2:65" s="13" customFormat="1">
      <c r="B183" s="155"/>
      <c r="D183" s="149" t="s">
        <v>182</v>
      </c>
      <c r="E183" s="156" t="s">
        <v>19</v>
      </c>
      <c r="F183" s="157" t="s">
        <v>4152</v>
      </c>
      <c r="H183" s="158">
        <v>2</v>
      </c>
      <c r="I183" s="159"/>
      <c r="L183" s="155"/>
      <c r="M183" s="160"/>
      <c r="U183" s="161"/>
      <c r="AT183" s="156" t="s">
        <v>182</v>
      </c>
      <c r="AU183" s="156" t="s">
        <v>84</v>
      </c>
      <c r="AV183" s="13" t="s">
        <v>84</v>
      </c>
      <c r="AW183" s="13" t="s">
        <v>37</v>
      </c>
      <c r="AX183" s="13" t="s">
        <v>75</v>
      </c>
      <c r="AY183" s="156" t="s">
        <v>172</v>
      </c>
    </row>
    <row r="184" spans="2:65" s="14" customFormat="1">
      <c r="B184" s="162"/>
      <c r="D184" s="149" t="s">
        <v>182</v>
      </c>
      <c r="E184" s="163" t="s">
        <v>19</v>
      </c>
      <c r="F184" s="164" t="s">
        <v>185</v>
      </c>
      <c r="H184" s="165">
        <v>2</v>
      </c>
      <c r="I184" s="166"/>
      <c r="L184" s="162"/>
      <c r="M184" s="167"/>
      <c r="U184" s="168"/>
      <c r="AT184" s="163" t="s">
        <v>182</v>
      </c>
      <c r="AU184" s="163" t="s">
        <v>84</v>
      </c>
      <c r="AV184" s="14" t="s">
        <v>179</v>
      </c>
      <c r="AW184" s="14" t="s">
        <v>37</v>
      </c>
      <c r="AX184" s="14" t="s">
        <v>82</v>
      </c>
      <c r="AY184" s="163" t="s">
        <v>172</v>
      </c>
    </row>
    <row r="185" spans="2:65" s="1" customFormat="1" ht="16.5" customHeight="1">
      <c r="B185" s="33"/>
      <c r="C185" s="131" t="s">
        <v>366</v>
      </c>
      <c r="D185" s="131" t="s">
        <v>174</v>
      </c>
      <c r="E185" s="132" t="s">
        <v>542</v>
      </c>
      <c r="F185" s="133" t="s">
        <v>4153</v>
      </c>
      <c r="G185" s="134" t="s">
        <v>2962</v>
      </c>
      <c r="H185" s="135">
        <v>1</v>
      </c>
      <c r="I185" s="136"/>
      <c r="J185" s="137">
        <f>ROUND(I185*H185,2)</f>
        <v>0</v>
      </c>
      <c r="K185" s="133" t="s">
        <v>19</v>
      </c>
      <c r="L185" s="33"/>
      <c r="M185" s="138" t="s">
        <v>19</v>
      </c>
      <c r="N185" s="139" t="s">
        <v>46</v>
      </c>
      <c r="P185" s="140">
        <f>O185*H185</f>
        <v>0</v>
      </c>
      <c r="Q185" s="140">
        <v>0</v>
      </c>
      <c r="R185" s="140">
        <f>Q185*H185</f>
        <v>0</v>
      </c>
      <c r="S185" s="140">
        <v>0</v>
      </c>
      <c r="T185" s="140">
        <f>S185*H185</f>
        <v>0</v>
      </c>
      <c r="U185" s="141" t="s">
        <v>19</v>
      </c>
      <c r="AR185" s="142" t="s">
        <v>179</v>
      </c>
      <c r="AT185" s="142" t="s">
        <v>174</v>
      </c>
      <c r="AU185" s="142" t="s">
        <v>84</v>
      </c>
      <c r="AY185" s="18" t="s">
        <v>172</v>
      </c>
      <c r="BE185" s="143">
        <f>IF(N185="základní",J185,0)</f>
        <v>0</v>
      </c>
      <c r="BF185" s="143">
        <f>IF(N185="snížená",J185,0)</f>
        <v>0</v>
      </c>
      <c r="BG185" s="143">
        <f>IF(N185="zákl. přenesená",J185,0)</f>
        <v>0</v>
      </c>
      <c r="BH185" s="143">
        <f>IF(N185="sníž. přenesená",J185,0)</f>
        <v>0</v>
      </c>
      <c r="BI185" s="143">
        <f>IF(N185="nulová",J185,0)</f>
        <v>0</v>
      </c>
      <c r="BJ185" s="18" t="s">
        <v>82</v>
      </c>
      <c r="BK185" s="143">
        <f>ROUND(I185*H185,2)</f>
        <v>0</v>
      </c>
      <c r="BL185" s="18" t="s">
        <v>179</v>
      </c>
      <c r="BM185" s="142" t="s">
        <v>551</v>
      </c>
    </row>
    <row r="186" spans="2:65" s="1" customFormat="1" ht="16.5" customHeight="1">
      <c r="B186" s="33"/>
      <c r="C186" s="179" t="s">
        <v>553</v>
      </c>
      <c r="D186" s="179" t="s">
        <v>836</v>
      </c>
      <c r="E186" s="180" t="s">
        <v>366</v>
      </c>
      <c r="F186" s="181" t="s">
        <v>4154</v>
      </c>
      <c r="G186" s="182" t="s">
        <v>2962</v>
      </c>
      <c r="H186" s="183">
        <v>1</v>
      </c>
      <c r="I186" s="184"/>
      <c r="J186" s="185">
        <f>ROUND(I186*H186,2)</f>
        <v>0</v>
      </c>
      <c r="K186" s="181" t="s">
        <v>19</v>
      </c>
      <c r="L186" s="186"/>
      <c r="M186" s="187" t="s">
        <v>19</v>
      </c>
      <c r="N186" s="188" t="s">
        <v>46</v>
      </c>
      <c r="P186" s="140">
        <f>O186*H186</f>
        <v>0</v>
      </c>
      <c r="Q186" s="140">
        <v>0</v>
      </c>
      <c r="R186" s="140">
        <f>Q186*H186</f>
        <v>0</v>
      </c>
      <c r="S186" s="140">
        <v>0</v>
      </c>
      <c r="T186" s="140">
        <f>S186*H186</f>
        <v>0</v>
      </c>
      <c r="U186" s="141" t="s">
        <v>19</v>
      </c>
      <c r="AR186" s="142" t="s">
        <v>198</v>
      </c>
      <c r="AT186" s="142" t="s">
        <v>836</v>
      </c>
      <c r="AU186" s="142" t="s">
        <v>84</v>
      </c>
      <c r="AY186" s="18" t="s">
        <v>172</v>
      </c>
      <c r="BE186" s="143">
        <f>IF(N186="základní",J186,0)</f>
        <v>0</v>
      </c>
      <c r="BF186" s="143">
        <f>IF(N186="snížená",J186,0)</f>
        <v>0</v>
      </c>
      <c r="BG186" s="143">
        <f>IF(N186="zákl. přenesená",J186,0)</f>
        <v>0</v>
      </c>
      <c r="BH186" s="143">
        <f>IF(N186="sníž. přenesená",J186,0)</f>
        <v>0</v>
      </c>
      <c r="BI186" s="143">
        <f>IF(N186="nulová",J186,0)</f>
        <v>0</v>
      </c>
      <c r="BJ186" s="18" t="s">
        <v>82</v>
      </c>
      <c r="BK186" s="143">
        <f>ROUND(I186*H186,2)</f>
        <v>0</v>
      </c>
      <c r="BL186" s="18" t="s">
        <v>179</v>
      </c>
      <c r="BM186" s="142" t="s">
        <v>556</v>
      </c>
    </row>
    <row r="187" spans="2:65" s="12" customFormat="1">
      <c r="B187" s="148"/>
      <c r="D187" s="149" t="s">
        <v>182</v>
      </c>
      <c r="E187" s="150" t="s">
        <v>19</v>
      </c>
      <c r="F187" s="151" t="s">
        <v>4146</v>
      </c>
      <c r="H187" s="150" t="s">
        <v>19</v>
      </c>
      <c r="I187" s="152"/>
      <c r="L187" s="148"/>
      <c r="M187" s="153"/>
      <c r="U187" s="154"/>
      <c r="AT187" s="150" t="s">
        <v>182</v>
      </c>
      <c r="AU187" s="150" t="s">
        <v>84</v>
      </c>
      <c r="AV187" s="12" t="s">
        <v>82</v>
      </c>
      <c r="AW187" s="12" t="s">
        <v>37</v>
      </c>
      <c r="AX187" s="12" t="s">
        <v>75</v>
      </c>
      <c r="AY187" s="150" t="s">
        <v>172</v>
      </c>
    </row>
    <row r="188" spans="2:65" s="13" customFormat="1">
      <c r="B188" s="155"/>
      <c r="D188" s="149" t="s">
        <v>182</v>
      </c>
      <c r="E188" s="156" t="s">
        <v>19</v>
      </c>
      <c r="F188" s="157" t="s">
        <v>4134</v>
      </c>
      <c r="H188" s="158">
        <v>1</v>
      </c>
      <c r="I188" s="159"/>
      <c r="L188" s="155"/>
      <c r="M188" s="160"/>
      <c r="U188" s="161"/>
      <c r="AT188" s="156" t="s">
        <v>182</v>
      </c>
      <c r="AU188" s="156" t="s">
        <v>84</v>
      </c>
      <c r="AV188" s="13" t="s">
        <v>84</v>
      </c>
      <c r="AW188" s="13" t="s">
        <v>37</v>
      </c>
      <c r="AX188" s="13" t="s">
        <v>75</v>
      </c>
      <c r="AY188" s="156" t="s">
        <v>172</v>
      </c>
    </row>
    <row r="189" spans="2:65" s="14" customFormat="1">
      <c r="B189" s="162"/>
      <c r="D189" s="149" t="s">
        <v>182</v>
      </c>
      <c r="E189" s="163" t="s">
        <v>19</v>
      </c>
      <c r="F189" s="164" t="s">
        <v>185</v>
      </c>
      <c r="H189" s="165">
        <v>1</v>
      </c>
      <c r="I189" s="166"/>
      <c r="L189" s="162"/>
      <c r="M189" s="167"/>
      <c r="U189" s="168"/>
      <c r="AT189" s="163" t="s">
        <v>182</v>
      </c>
      <c r="AU189" s="163" t="s">
        <v>84</v>
      </c>
      <c r="AV189" s="14" t="s">
        <v>179</v>
      </c>
      <c r="AW189" s="14" t="s">
        <v>37</v>
      </c>
      <c r="AX189" s="14" t="s">
        <v>82</v>
      </c>
      <c r="AY189" s="163" t="s">
        <v>172</v>
      </c>
    </row>
    <row r="190" spans="2:65" s="1" customFormat="1" ht="16.5" customHeight="1">
      <c r="B190" s="33"/>
      <c r="C190" s="131" t="s">
        <v>371</v>
      </c>
      <c r="D190" s="131" t="s">
        <v>174</v>
      </c>
      <c r="E190" s="132" t="s">
        <v>553</v>
      </c>
      <c r="F190" s="133" t="s">
        <v>4155</v>
      </c>
      <c r="G190" s="134" t="s">
        <v>2962</v>
      </c>
      <c r="H190" s="135">
        <v>1</v>
      </c>
      <c r="I190" s="136"/>
      <c r="J190" s="137">
        <f>ROUND(I190*H190,2)</f>
        <v>0</v>
      </c>
      <c r="K190" s="133" t="s">
        <v>19</v>
      </c>
      <c r="L190" s="33"/>
      <c r="M190" s="138" t="s">
        <v>19</v>
      </c>
      <c r="N190" s="139" t="s">
        <v>46</v>
      </c>
      <c r="P190" s="140">
        <f>O190*H190</f>
        <v>0</v>
      </c>
      <c r="Q190" s="140">
        <v>0</v>
      </c>
      <c r="R190" s="140">
        <f>Q190*H190</f>
        <v>0</v>
      </c>
      <c r="S190" s="140">
        <v>0</v>
      </c>
      <c r="T190" s="140">
        <f>S190*H190</f>
        <v>0</v>
      </c>
      <c r="U190" s="141" t="s">
        <v>19</v>
      </c>
      <c r="AR190" s="142" t="s">
        <v>179</v>
      </c>
      <c r="AT190" s="142" t="s">
        <v>174</v>
      </c>
      <c r="AU190" s="142" t="s">
        <v>84</v>
      </c>
      <c r="AY190" s="18" t="s">
        <v>172</v>
      </c>
      <c r="BE190" s="143">
        <f>IF(N190="základní",J190,0)</f>
        <v>0</v>
      </c>
      <c r="BF190" s="143">
        <f>IF(N190="snížená",J190,0)</f>
        <v>0</v>
      </c>
      <c r="BG190" s="143">
        <f>IF(N190="zákl. přenesená",J190,0)</f>
        <v>0</v>
      </c>
      <c r="BH190" s="143">
        <f>IF(N190="sníž. přenesená",J190,0)</f>
        <v>0</v>
      </c>
      <c r="BI190" s="143">
        <f>IF(N190="nulová",J190,0)</f>
        <v>0</v>
      </c>
      <c r="BJ190" s="18" t="s">
        <v>82</v>
      </c>
      <c r="BK190" s="143">
        <f>ROUND(I190*H190,2)</f>
        <v>0</v>
      </c>
      <c r="BL190" s="18" t="s">
        <v>179</v>
      </c>
      <c r="BM190" s="142" t="s">
        <v>560</v>
      </c>
    </row>
    <row r="191" spans="2:65" s="1" customFormat="1" ht="16.5" customHeight="1">
      <c r="B191" s="33"/>
      <c r="C191" s="179" t="s">
        <v>562</v>
      </c>
      <c r="D191" s="179" t="s">
        <v>836</v>
      </c>
      <c r="E191" s="180" t="s">
        <v>371</v>
      </c>
      <c r="F191" s="181" t="s">
        <v>4156</v>
      </c>
      <c r="G191" s="182" t="s">
        <v>2962</v>
      </c>
      <c r="H191" s="183">
        <v>1</v>
      </c>
      <c r="I191" s="184"/>
      <c r="J191" s="185">
        <f>ROUND(I191*H191,2)</f>
        <v>0</v>
      </c>
      <c r="K191" s="181" t="s">
        <v>19</v>
      </c>
      <c r="L191" s="186"/>
      <c r="M191" s="187" t="s">
        <v>19</v>
      </c>
      <c r="N191" s="188" t="s">
        <v>46</v>
      </c>
      <c r="P191" s="140">
        <f>O191*H191</f>
        <v>0</v>
      </c>
      <c r="Q191" s="140">
        <v>0</v>
      </c>
      <c r="R191" s="140">
        <f>Q191*H191</f>
        <v>0</v>
      </c>
      <c r="S191" s="140">
        <v>0</v>
      </c>
      <c r="T191" s="140">
        <f>S191*H191</f>
        <v>0</v>
      </c>
      <c r="U191" s="141" t="s">
        <v>19</v>
      </c>
      <c r="AR191" s="142" t="s">
        <v>198</v>
      </c>
      <c r="AT191" s="142" t="s">
        <v>836</v>
      </c>
      <c r="AU191" s="142" t="s">
        <v>84</v>
      </c>
      <c r="AY191" s="18" t="s">
        <v>172</v>
      </c>
      <c r="BE191" s="143">
        <f>IF(N191="základní",J191,0)</f>
        <v>0</v>
      </c>
      <c r="BF191" s="143">
        <f>IF(N191="snížená",J191,0)</f>
        <v>0</v>
      </c>
      <c r="BG191" s="143">
        <f>IF(N191="zákl. přenesená",J191,0)</f>
        <v>0</v>
      </c>
      <c r="BH191" s="143">
        <f>IF(N191="sníž. přenesená",J191,0)</f>
        <v>0</v>
      </c>
      <c r="BI191" s="143">
        <f>IF(N191="nulová",J191,0)</f>
        <v>0</v>
      </c>
      <c r="BJ191" s="18" t="s">
        <v>82</v>
      </c>
      <c r="BK191" s="143">
        <f>ROUND(I191*H191,2)</f>
        <v>0</v>
      </c>
      <c r="BL191" s="18" t="s">
        <v>179</v>
      </c>
      <c r="BM191" s="142" t="s">
        <v>565</v>
      </c>
    </row>
    <row r="192" spans="2:65" s="12" customFormat="1">
      <c r="B192" s="148"/>
      <c r="D192" s="149" t="s">
        <v>182</v>
      </c>
      <c r="E192" s="150" t="s">
        <v>19</v>
      </c>
      <c r="F192" s="151" t="s">
        <v>4146</v>
      </c>
      <c r="H192" s="150" t="s">
        <v>19</v>
      </c>
      <c r="I192" s="152"/>
      <c r="L192" s="148"/>
      <c r="M192" s="153"/>
      <c r="U192" s="154"/>
      <c r="AT192" s="150" t="s">
        <v>182</v>
      </c>
      <c r="AU192" s="150" t="s">
        <v>84</v>
      </c>
      <c r="AV192" s="12" t="s">
        <v>82</v>
      </c>
      <c r="AW192" s="12" t="s">
        <v>37</v>
      </c>
      <c r="AX192" s="12" t="s">
        <v>75</v>
      </c>
      <c r="AY192" s="150" t="s">
        <v>172</v>
      </c>
    </row>
    <row r="193" spans="2:65" s="13" customFormat="1">
      <c r="B193" s="155"/>
      <c r="D193" s="149" t="s">
        <v>182</v>
      </c>
      <c r="E193" s="156" t="s">
        <v>19</v>
      </c>
      <c r="F193" s="157" t="s">
        <v>4134</v>
      </c>
      <c r="H193" s="158">
        <v>1</v>
      </c>
      <c r="I193" s="159"/>
      <c r="L193" s="155"/>
      <c r="M193" s="160"/>
      <c r="U193" s="161"/>
      <c r="AT193" s="156" t="s">
        <v>182</v>
      </c>
      <c r="AU193" s="156" t="s">
        <v>84</v>
      </c>
      <c r="AV193" s="13" t="s">
        <v>84</v>
      </c>
      <c r="AW193" s="13" t="s">
        <v>37</v>
      </c>
      <c r="AX193" s="13" t="s">
        <v>75</v>
      </c>
      <c r="AY193" s="156" t="s">
        <v>172</v>
      </c>
    </row>
    <row r="194" spans="2:65" s="14" customFormat="1">
      <c r="B194" s="162"/>
      <c r="D194" s="149" t="s">
        <v>182</v>
      </c>
      <c r="E194" s="163" t="s">
        <v>19</v>
      </c>
      <c r="F194" s="164" t="s">
        <v>185</v>
      </c>
      <c r="H194" s="165">
        <v>1</v>
      </c>
      <c r="I194" s="166"/>
      <c r="L194" s="162"/>
      <c r="M194" s="167"/>
      <c r="U194" s="168"/>
      <c r="AT194" s="163" t="s">
        <v>182</v>
      </c>
      <c r="AU194" s="163" t="s">
        <v>84</v>
      </c>
      <c r="AV194" s="14" t="s">
        <v>179</v>
      </c>
      <c r="AW194" s="14" t="s">
        <v>37</v>
      </c>
      <c r="AX194" s="14" t="s">
        <v>82</v>
      </c>
      <c r="AY194" s="163" t="s">
        <v>172</v>
      </c>
    </row>
    <row r="195" spans="2:65" s="1" customFormat="1" ht="16.5" customHeight="1">
      <c r="B195" s="33"/>
      <c r="C195" s="131" t="s">
        <v>391</v>
      </c>
      <c r="D195" s="131" t="s">
        <v>174</v>
      </c>
      <c r="E195" s="132" t="s">
        <v>562</v>
      </c>
      <c r="F195" s="133" t="s">
        <v>4157</v>
      </c>
      <c r="G195" s="134" t="s">
        <v>2962</v>
      </c>
      <c r="H195" s="135">
        <v>1</v>
      </c>
      <c r="I195" s="136"/>
      <c r="J195" s="137">
        <f>ROUND(I195*H195,2)</f>
        <v>0</v>
      </c>
      <c r="K195" s="133" t="s">
        <v>19</v>
      </c>
      <c r="L195" s="33"/>
      <c r="M195" s="138" t="s">
        <v>19</v>
      </c>
      <c r="N195" s="139" t="s">
        <v>46</v>
      </c>
      <c r="P195" s="140">
        <f>O195*H195</f>
        <v>0</v>
      </c>
      <c r="Q195" s="140">
        <v>0</v>
      </c>
      <c r="R195" s="140">
        <f>Q195*H195</f>
        <v>0</v>
      </c>
      <c r="S195" s="140">
        <v>0</v>
      </c>
      <c r="T195" s="140">
        <f>S195*H195</f>
        <v>0</v>
      </c>
      <c r="U195" s="141" t="s">
        <v>19</v>
      </c>
      <c r="AR195" s="142" t="s">
        <v>179</v>
      </c>
      <c r="AT195" s="142" t="s">
        <v>174</v>
      </c>
      <c r="AU195" s="142" t="s">
        <v>84</v>
      </c>
      <c r="AY195" s="18" t="s">
        <v>172</v>
      </c>
      <c r="BE195" s="143">
        <f>IF(N195="základní",J195,0)</f>
        <v>0</v>
      </c>
      <c r="BF195" s="143">
        <f>IF(N195="snížená",J195,0)</f>
        <v>0</v>
      </c>
      <c r="BG195" s="143">
        <f>IF(N195="zákl. přenesená",J195,0)</f>
        <v>0</v>
      </c>
      <c r="BH195" s="143">
        <f>IF(N195="sníž. přenesená",J195,0)</f>
        <v>0</v>
      </c>
      <c r="BI195" s="143">
        <f>IF(N195="nulová",J195,0)</f>
        <v>0</v>
      </c>
      <c r="BJ195" s="18" t="s">
        <v>82</v>
      </c>
      <c r="BK195" s="143">
        <f>ROUND(I195*H195,2)</f>
        <v>0</v>
      </c>
      <c r="BL195" s="18" t="s">
        <v>179</v>
      </c>
      <c r="BM195" s="142" t="s">
        <v>569</v>
      </c>
    </row>
    <row r="196" spans="2:65" s="1" customFormat="1" ht="16.5" customHeight="1">
      <c r="B196" s="33"/>
      <c r="C196" s="179" t="s">
        <v>571</v>
      </c>
      <c r="D196" s="179" t="s">
        <v>836</v>
      </c>
      <c r="E196" s="180" t="s">
        <v>391</v>
      </c>
      <c r="F196" s="181" t="s">
        <v>4158</v>
      </c>
      <c r="G196" s="182" t="s">
        <v>2962</v>
      </c>
      <c r="H196" s="183">
        <v>1</v>
      </c>
      <c r="I196" s="184"/>
      <c r="J196" s="185">
        <f>ROUND(I196*H196,2)</f>
        <v>0</v>
      </c>
      <c r="K196" s="181" t="s">
        <v>19</v>
      </c>
      <c r="L196" s="186"/>
      <c r="M196" s="187" t="s">
        <v>19</v>
      </c>
      <c r="N196" s="188" t="s">
        <v>46</v>
      </c>
      <c r="P196" s="140">
        <f>O196*H196</f>
        <v>0</v>
      </c>
      <c r="Q196" s="140">
        <v>0</v>
      </c>
      <c r="R196" s="140">
        <f>Q196*H196</f>
        <v>0</v>
      </c>
      <c r="S196" s="140">
        <v>0</v>
      </c>
      <c r="T196" s="140">
        <f>S196*H196</f>
        <v>0</v>
      </c>
      <c r="U196" s="141" t="s">
        <v>19</v>
      </c>
      <c r="AR196" s="142" t="s">
        <v>198</v>
      </c>
      <c r="AT196" s="142" t="s">
        <v>836</v>
      </c>
      <c r="AU196" s="142" t="s">
        <v>84</v>
      </c>
      <c r="AY196" s="18" t="s">
        <v>172</v>
      </c>
      <c r="BE196" s="143">
        <f>IF(N196="základní",J196,0)</f>
        <v>0</v>
      </c>
      <c r="BF196" s="143">
        <f>IF(N196="snížená",J196,0)</f>
        <v>0</v>
      </c>
      <c r="BG196" s="143">
        <f>IF(N196="zákl. přenesená",J196,0)</f>
        <v>0</v>
      </c>
      <c r="BH196" s="143">
        <f>IF(N196="sníž. přenesená",J196,0)</f>
        <v>0</v>
      </c>
      <c r="BI196" s="143">
        <f>IF(N196="nulová",J196,0)</f>
        <v>0</v>
      </c>
      <c r="BJ196" s="18" t="s">
        <v>82</v>
      </c>
      <c r="BK196" s="143">
        <f>ROUND(I196*H196,2)</f>
        <v>0</v>
      </c>
      <c r="BL196" s="18" t="s">
        <v>179</v>
      </c>
      <c r="BM196" s="142" t="s">
        <v>574</v>
      </c>
    </row>
    <row r="197" spans="2:65" s="12" customFormat="1">
      <c r="B197" s="148"/>
      <c r="D197" s="149" t="s">
        <v>182</v>
      </c>
      <c r="E197" s="150" t="s">
        <v>19</v>
      </c>
      <c r="F197" s="151" t="s">
        <v>4146</v>
      </c>
      <c r="H197" s="150" t="s">
        <v>19</v>
      </c>
      <c r="I197" s="152"/>
      <c r="L197" s="148"/>
      <c r="M197" s="153"/>
      <c r="U197" s="154"/>
      <c r="AT197" s="150" t="s">
        <v>182</v>
      </c>
      <c r="AU197" s="150" t="s">
        <v>84</v>
      </c>
      <c r="AV197" s="12" t="s">
        <v>82</v>
      </c>
      <c r="AW197" s="12" t="s">
        <v>37</v>
      </c>
      <c r="AX197" s="12" t="s">
        <v>75</v>
      </c>
      <c r="AY197" s="150" t="s">
        <v>172</v>
      </c>
    </row>
    <row r="198" spans="2:65" s="13" customFormat="1">
      <c r="B198" s="155"/>
      <c r="D198" s="149" t="s">
        <v>182</v>
      </c>
      <c r="E198" s="156" t="s">
        <v>19</v>
      </c>
      <c r="F198" s="157" t="s">
        <v>4134</v>
      </c>
      <c r="H198" s="158">
        <v>1</v>
      </c>
      <c r="I198" s="159"/>
      <c r="L198" s="155"/>
      <c r="M198" s="160"/>
      <c r="U198" s="161"/>
      <c r="AT198" s="156" t="s">
        <v>182</v>
      </c>
      <c r="AU198" s="156" t="s">
        <v>84</v>
      </c>
      <c r="AV198" s="13" t="s">
        <v>84</v>
      </c>
      <c r="AW198" s="13" t="s">
        <v>37</v>
      </c>
      <c r="AX198" s="13" t="s">
        <v>75</v>
      </c>
      <c r="AY198" s="156" t="s">
        <v>172</v>
      </c>
    </row>
    <row r="199" spans="2:65" s="14" customFormat="1">
      <c r="B199" s="162"/>
      <c r="D199" s="149" t="s">
        <v>182</v>
      </c>
      <c r="E199" s="163" t="s">
        <v>19</v>
      </c>
      <c r="F199" s="164" t="s">
        <v>185</v>
      </c>
      <c r="H199" s="165">
        <v>1</v>
      </c>
      <c r="I199" s="166"/>
      <c r="L199" s="162"/>
      <c r="M199" s="167"/>
      <c r="U199" s="168"/>
      <c r="AT199" s="163" t="s">
        <v>182</v>
      </c>
      <c r="AU199" s="163" t="s">
        <v>84</v>
      </c>
      <c r="AV199" s="14" t="s">
        <v>179</v>
      </c>
      <c r="AW199" s="14" t="s">
        <v>37</v>
      </c>
      <c r="AX199" s="14" t="s">
        <v>82</v>
      </c>
      <c r="AY199" s="163" t="s">
        <v>172</v>
      </c>
    </row>
    <row r="200" spans="2:65" s="1" customFormat="1" ht="16.5" customHeight="1">
      <c r="B200" s="33"/>
      <c r="C200" s="131" t="s">
        <v>403</v>
      </c>
      <c r="D200" s="131" t="s">
        <v>174</v>
      </c>
      <c r="E200" s="132" t="s">
        <v>571</v>
      </c>
      <c r="F200" s="133" t="s">
        <v>4159</v>
      </c>
      <c r="G200" s="134" t="s">
        <v>2962</v>
      </c>
      <c r="H200" s="135">
        <v>60</v>
      </c>
      <c r="I200" s="136"/>
      <c r="J200" s="137">
        <f>ROUND(I200*H200,2)</f>
        <v>0</v>
      </c>
      <c r="K200" s="133" t="s">
        <v>19</v>
      </c>
      <c r="L200" s="33"/>
      <c r="M200" s="138" t="s">
        <v>19</v>
      </c>
      <c r="N200" s="139" t="s">
        <v>46</v>
      </c>
      <c r="P200" s="140">
        <f>O200*H200</f>
        <v>0</v>
      </c>
      <c r="Q200" s="140">
        <v>0</v>
      </c>
      <c r="R200" s="140">
        <f>Q200*H200</f>
        <v>0</v>
      </c>
      <c r="S200" s="140">
        <v>0</v>
      </c>
      <c r="T200" s="140">
        <f>S200*H200</f>
        <v>0</v>
      </c>
      <c r="U200" s="141" t="s">
        <v>19</v>
      </c>
      <c r="AR200" s="142" t="s">
        <v>179</v>
      </c>
      <c r="AT200" s="142" t="s">
        <v>174</v>
      </c>
      <c r="AU200" s="142" t="s">
        <v>84</v>
      </c>
      <c r="AY200" s="18" t="s">
        <v>172</v>
      </c>
      <c r="BE200" s="143">
        <f>IF(N200="základní",J200,0)</f>
        <v>0</v>
      </c>
      <c r="BF200" s="143">
        <f>IF(N200="snížená",J200,0)</f>
        <v>0</v>
      </c>
      <c r="BG200" s="143">
        <f>IF(N200="zákl. přenesená",J200,0)</f>
        <v>0</v>
      </c>
      <c r="BH200" s="143">
        <f>IF(N200="sníž. přenesená",J200,0)</f>
        <v>0</v>
      </c>
      <c r="BI200" s="143">
        <f>IF(N200="nulová",J200,0)</f>
        <v>0</v>
      </c>
      <c r="BJ200" s="18" t="s">
        <v>82</v>
      </c>
      <c r="BK200" s="143">
        <f>ROUND(I200*H200,2)</f>
        <v>0</v>
      </c>
      <c r="BL200" s="18" t="s">
        <v>179</v>
      </c>
      <c r="BM200" s="142" t="s">
        <v>578</v>
      </c>
    </row>
    <row r="201" spans="2:65" s="1" customFormat="1" ht="16.5" customHeight="1">
      <c r="B201" s="33"/>
      <c r="C201" s="179" t="s">
        <v>580</v>
      </c>
      <c r="D201" s="179" t="s">
        <v>836</v>
      </c>
      <c r="E201" s="180" t="s">
        <v>403</v>
      </c>
      <c r="F201" s="181" t="s">
        <v>4160</v>
      </c>
      <c r="G201" s="182" t="s">
        <v>2962</v>
      </c>
      <c r="H201" s="183">
        <v>60</v>
      </c>
      <c r="I201" s="184"/>
      <c r="J201" s="185">
        <f>ROUND(I201*H201,2)</f>
        <v>0</v>
      </c>
      <c r="K201" s="181" t="s">
        <v>19</v>
      </c>
      <c r="L201" s="186"/>
      <c r="M201" s="187" t="s">
        <v>19</v>
      </c>
      <c r="N201" s="188" t="s">
        <v>46</v>
      </c>
      <c r="P201" s="140">
        <f>O201*H201</f>
        <v>0</v>
      </c>
      <c r="Q201" s="140">
        <v>0</v>
      </c>
      <c r="R201" s="140">
        <f>Q201*H201</f>
        <v>0</v>
      </c>
      <c r="S201" s="140">
        <v>0</v>
      </c>
      <c r="T201" s="140">
        <f>S201*H201</f>
        <v>0</v>
      </c>
      <c r="U201" s="141" t="s">
        <v>19</v>
      </c>
      <c r="AR201" s="142" t="s">
        <v>198</v>
      </c>
      <c r="AT201" s="142" t="s">
        <v>836</v>
      </c>
      <c r="AU201" s="142" t="s">
        <v>84</v>
      </c>
      <c r="AY201" s="18" t="s">
        <v>172</v>
      </c>
      <c r="BE201" s="143">
        <f>IF(N201="základní",J201,0)</f>
        <v>0</v>
      </c>
      <c r="BF201" s="143">
        <f>IF(N201="snížená",J201,0)</f>
        <v>0</v>
      </c>
      <c r="BG201" s="143">
        <f>IF(N201="zákl. přenesená",J201,0)</f>
        <v>0</v>
      </c>
      <c r="BH201" s="143">
        <f>IF(N201="sníž. přenesená",J201,0)</f>
        <v>0</v>
      </c>
      <c r="BI201" s="143">
        <f>IF(N201="nulová",J201,0)</f>
        <v>0</v>
      </c>
      <c r="BJ201" s="18" t="s">
        <v>82</v>
      </c>
      <c r="BK201" s="143">
        <f>ROUND(I201*H201,2)</f>
        <v>0</v>
      </c>
      <c r="BL201" s="18" t="s">
        <v>179</v>
      </c>
      <c r="BM201" s="142" t="s">
        <v>583</v>
      </c>
    </row>
    <row r="202" spans="2:65" s="12" customFormat="1">
      <c r="B202" s="148"/>
      <c r="D202" s="149" t="s">
        <v>182</v>
      </c>
      <c r="E202" s="150" t="s">
        <v>19</v>
      </c>
      <c r="F202" s="151" t="s">
        <v>4146</v>
      </c>
      <c r="H202" s="150" t="s">
        <v>19</v>
      </c>
      <c r="I202" s="152"/>
      <c r="L202" s="148"/>
      <c r="M202" s="153"/>
      <c r="U202" s="154"/>
      <c r="AT202" s="150" t="s">
        <v>182</v>
      </c>
      <c r="AU202" s="150" t="s">
        <v>84</v>
      </c>
      <c r="AV202" s="12" t="s">
        <v>82</v>
      </c>
      <c r="AW202" s="12" t="s">
        <v>37</v>
      </c>
      <c r="AX202" s="12" t="s">
        <v>75</v>
      </c>
      <c r="AY202" s="150" t="s">
        <v>172</v>
      </c>
    </row>
    <row r="203" spans="2:65" s="13" customFormat="1">
      <c r="B203" s="155"/>
      <c r="D203" s="149" t="s">
        <v>182</v>
      </c>
      <c r="E203" s="156" t="s">
        <v>19</v>
      </c>
      <c r="F203" s="157" t="s">
        <v>436</v>
      </c>
      <c r="H203" s="158">
        <v>60</v>
      </c>
      <c r="I203" s="159"/>
      <c r="L203" s="155"/>
      <c r="M203" s="160"/>
      <c r="U203" s="161"/>
      <c r="AT203" s="156" t="s">
        <v>182</v>
      </c>
      <c r="AU203" s="156" t="s">
        <v>84</v>
      </c>
      <c r="AV203" s="13" t="s">
        <v>84</v>
      </c>
      <c r="AW203" s="13" t="s">
        <v>37</v>
      </c>
      <c r="AX203" s="13" t="s">
        <v>75</v>
      </c>
      <c r="AY203" s="156" t="s">
        <v>172</v>
      </c>
    </row>
    <row r="204" spans="2:65" s="14" customFormat="1">
      <c r="B204" s="162"/>
      <c r="D204" s="149" t="s">
        <v>182</v>
      </c>
      <c r="E204" s="163" t="s">
        <v>19</v>
      </c>
      <c r="F204" s="164" t="s">
        <v>185</v>
      </c>
      <c r="H204" s="165">
        <v>60</v>
      </c>
      <c r="I204" s="166"/>
      <c r="L204" s="162"/>
      <c r="M204" s="167"/>
      <c r="U204" s="168"/>
      <c r="AT204" s="163" t="s">
        <v>182</v>
      </c>
      <c r="AU204" s="163" t="s">
        <v>84</v>
      </c>
      <c r="AV204" s="14" t="s">
        <v>179</v>
      </c>
      <c r="AW204" s="14" t="s">
        <v>37</v>
      </c>
      <c r="AX204" s="14" t="s">
        <v>82</v>
      </c>
      <c r="AY204" s="163" t="s">
        <v>172</v>
      </c>
    </row>
    <row r="205" spans="2:65" s="1" customFormat="1" ht="16.5" customHeight="1">
      <c r="B205" s="33"/>
      <c r="C205" s="131" t="s">
        <v>413</v>
      </c>
      <c r="D205" s="131" t="s">
        <v>174</v>
      </c>
      <c r="E205" s="132" t="s">
        <v>580</v>
      </c>
      <c r="F205" s="133" t="s">
        <v>4161</v>
      </c>
      <c r="G205" s="134" t="s">
        <v>2962</v>
      </c>
      <c r="H205" s="135">
        <v>122</v>
      </c>
      <c r="I205" s="136"/>
      <c r="J205" s="137">
        <f>ROUND(I205*H205,2)</f>
        <v>0</v>
      </c>
      <c r="K205" s="133" t="s">
        <v>19</v>
      </c>
      <c r="L205" s="33"/>
      <c r="M205" s="138" t="s">
        <v>19</v>
      </c>
      <c r="N205" s="139" t="s">
        <v>46</v>
      </c>
      <c r="P205" s="140">
        <f>O205*H205</f>
        <v>0</v>
      </c>
      <c r="Q205" s="140">
        <v>0</v>
      </c>
      <c r="R205" s="140">
        <f>Q205*H205</f>
        <v>0</v>
      </c>
      <c r="S205" s="140">
        <v>0</v>
      </c>
      <c r="T205" s="140">
        <f>S205*H205</f>
        <v>0</v>
      </c>
      <c r="U205" s="141" t="s">
        <v>19</v>
      </c>
      <c r="AR205" s="142" t="s">
        <v>179</v>
      </c>
      <c r="AT205" s="142" t="s">
        <v>174</v>
      </c>
      <c r="AU205" s="142" t="s">
        <v>84</v>
      </c>
      <c r="AY205" s="18" t="s">
        <v>172</v>
      </c>
      <c r="BE205" s="143">
        <f>IF(N205="základní",J205,0)</f>
        <v>0</v>
      </c>
      <c r="BF205" s="143">
        <f>IF(N205="snížená",J205,0)</f>
        <v>0</v>
      </c>
      <c r="BG205" s="143">
        <f>IF(N205="zákl. přenesená",J205,0)</f>
        <v>0</v>
      </c>
      <c r="BH205" s="143">
        <f>IF(N205="sníž. přenesená",J205,0)</f>
        <v>0</v>
      </c>
      <c r="BI205" s="143">
        <f>IF(N205="nulová",J205,0)</f>
        <v>0</v>
      </c>
      <c r="BJ205" s="18" t="s">
        <v>82</v>
      </c>
      <c r="BK205" s="143">
        <f>ROUND(I205*H205,2)</f>
        <v>0</v>
      </c>
      <c r="BL205" s="18" t="s">
        <v>179</v>
      </c>
      <c r="BM205" s="142" t="s">
        <v>587</v>
      </c>
    </row>
    <row r="206" spans="2:65" s="1" customFormat="1" ht="16.5" customHeight="1">
      <c r="B206" s="33"/>
      <c r="C206" s="179" t="s">
        <v>593</v>
      </c>
      <c r="D206" s="179" t="s">
        <v>836</v>
      </c>
      <c r="E206" s="180" t="s">
        <v>413</v>
      </c>
      <c r="F206" s="181" t="s">
        <v>4162</v>
      </c>
      <c r="G206" s="182" t="s">
        <v>2962</v>
      </c>
      <c r="H206" s="183">
        <v>122</v>
      </c>
      <c r="I206" s="184"/>
      <c r="J206" s="185">
        <f>ROUND(I206*H206,2)</f>
        <v>0</v>
      </c>
      <c r="K206" s="181" t="s">
        <v>19</v>
      </c>
      <c r="L206" s="186"/>
      <c r="M206" s="187" t="s">
        <v>19</v>
      </c>
      <c r="N206" s="188" t="s">
        <v>46</v>
      </c>
      <c r="P206" s="140">
        <f>O206*H206</f>
        <v>0</v>
      </c>
      <c r="Q206" s="140">
        <v>0</v>
      </c>
      <c r="R206" s="140">
        <f>Q206*H206</f>
        <v>0</v>
      </c>
      <c r="S206" s="140">
        <v>0</v>
      </c>
      <c r="T206" s="140">
        <f>S206*H206</f>
        <v>0</v>
      </c>
      <c r="U206" s="141" t="s">
        <v>19</v>
      </c>
      <c r="AR206" s="142" t="s">
        <v>198</v>
      </c>
      <c r="AT206" s="142" t="s">
        <v>836</v>
      </c>
      <c r="AU206" s="142" t="s">
        <v>84</v>
      </c>
      <c r="AY206" s="18" t="s">
        <v>172</v>
      </c>
      <c r="BE206" s="143">
        <f>IF(N206="základní",J206,0)</f>
        <v>0</v>
      </c>
      <c r="BF206" s="143">
        <f>IF(N206="snížená",J206,0)</f>
        <v>0</v>
      </c>
      <c r="BG206" s="143">
        <f>IF(N206="zákl. přenesená",J206,0)</f>
        <v>0</v>
      </c>
      <c r="BH206" s="143">
        <f>IF(N206="sníž. přenesená",J206,0)</f>
        <v>0</v>
      </c>
      <c r="BI206" s="143">
        <f>IF(N206="nulová",J206,0)</f>
        <v>0</v>
      </c>
      <c r="BJ206" s="18" t="s">
        <v>82</v>
      </c>
      <c r="BK206" s="143">
        <f>ROUND(I206*H206,2)</f>
        <v>0</v>
      </c>
      <c r="BL206" s="18" t="s">
        <v>179</v>
      </c>
      <c r="BM206" s="142" t="s">
        <v>596</v>
      </c>
    </row>
    <row r="207" spans="2:65" s="12" customFormat="1">
      <c r="B207" s="148"/>
      <c r="D207" s="149" t="s">
        <v>182</v>
      </c>
      <c r="E207" s="150" t="s">
        <v>19</v>
      </c>
      <c r="F207" s="151" t="s">
        <v>4146</v>
      </c>
      <c r="H207" s="150" t="s">
        <v>19</v>
      </c>
      <c r="I207" s="152"/>
      <c r="L207" s="148"/>
      <c r="M207" s="153"/>
      <c r="U207" s="154"/>
      <c r="AT207" s="150" t="s">
        <v>182</v>
      </c>
      <c r="AU207" s="150" t="s">
        <v>84</v>
      </c>
      <c r="AV207" s="12" t="s">
        <v>82</v>
      </c>
      <c r="AW207" s="12" t="s">
        <v>37</v>
      </c>
      <c r="AX207" s="12" t="s">
        <v>75</v>
      </c>
      <c r="AY207" s="150" t="s">
        <v>172</v>
      </c>
    </row>
    <row r="208" spans="2:65" s="13" customFormat="1">
      <c r="B208" s="155"/>
      <c r="D208" s="149" t="s">
        <v>182</v>
      </c>
      <c r="E208" s="156" t="s">
        <v>19</v>
      </c>
      <c r="F208" s="157" t="s">
        <v>635</v>
      </c>
      <c r="H208" s="158">
        <v>122</v>
      </c>
      <c r="I208" s="159"/>
      <c r="L208" s="155"/>
      <c r="M208" s="160"/>
      <c r="U208" s="161"/>
      <c r="AT208" s="156" t="s">
        <v>182</v>
      </c>
      <c r="AU208" s="156" t="s">
        <v>84</v>
      </c>
      <c r="AV208" s="13" t="s">
        <v>84</v>
      </c>
      <c r="AW208" s="13" t="s">
        <v>37</v>
      </c>
      <c r="AX208" s="13" t="s">
        <v>75</v>
      </c>
      <c r="AY208" s="156" t="s">
        <v>172</v>
      </c>
    </row>
    <row r="209" spans="2:65" s="14" customFormat="1">
      <c r="B209" s="162"/>
      <c r="D209" s="149" t="s">
        <v>182</v>
      </c>
      <c r="E209" s="163" t="s">
        <v>19</v>
      </c>
      <c r="F209" s="164" t="s">
        <v>185</v>
      </c>
      <c r="H209" s="165">
        <v>122</v>
      </c>
      <c r="I209" s="166"/>
      <c r="L209" s="162"/>
      <c r="M209" s="167"/>
      <c r="U209" s="168"/>
      <c r="AT209" s="163" t="s">
        <v>182</v>
      </c>
      <c r="AU209" s="163" t="s">
        <v>84</v>
      </c>
      <c r="AV209" s="14" t="s">
        <v>179</v>
      </c>
      <c r="AW209" s="14" t="s">
        <v>37</v>
      </c>
      <c r="AX209" s="14" t="s">
        <v>82</v>
      </c>
      <c r="AY209" s="163" t="s">
        <v>172</v>
      </c>
    </row>
    <row r="210" spans="2:65" s="1" customFormat="1" ht="16.5" customHeight="1">
      <c r="B210" s="33"/>
      <c r="C210" s="131" t="s">
        <v>419</v>
      </c>
      <c r="D210" s="131" t="s">
        <v>174</v>
      </c>
      <c r="E210" s="132" t="s">
        <v>593</v>
      </c>
      <c r="F210" s="133" t="s">
        <v>4163</v>
      </c>
      <c r="G210" s="134" t="s">
        <v>2962</v>
      </c>
      <c r="H210" s="135">
        <v>18</v>
      </c>
      <c r="I210" s="136"/>
      <c r="J210" s="137">
        <f>ROUND(I210*H210,2)</f>
        <v>0</v>
      </c>
      <c r="K210" s="133" t="s">
        <v>19</v>
      </c>
      <c r="L210" s="33"/>
      <c r="M210" s="138" t="s">
        <v>19</v>
      </c>
      <c r="N210" s="139" t="s">
        <v>46</v>
      </c>
      <c r="P210" s="140">
        <f>O210*H210</f>
        <v>0</v>
      </c>
      <c r="Q210" s="140">
        <v>0</v>
      </c>
      <c r="R210" s="140">
        <f>Q210*H210</f>
        <v>0</v>
      </c>
      <c r="S210" s="140">
        <v>0</v>
      </c>
      <c r="T210" s="140">
        <f>S210*H210</f>
        <v>0</v>
      </c>
      <c r="U210" s="141" t="s">
        <v>19</v>
      </c>
      <c r="AR210" s="142" t="s">
        <v>179</v>
      </c>
      <c r="AT210" s="142" t="s">
        <v>174</v>
      </c>
      <c r="AU210" s="142" t="s">
        <v>84</v>
      </c>
      <c r="AY210" s="18" t="s">
        <v>172</v>
      </c>
      <c r="BE210" s="143">
        <f>IF(N210="základní",J210,0)</f>
        <v>0</v>
      </c>
      <c r="BF210" s="143">
        <f>IF(N210="snížená",J210,0)</f>
        <v>0</v>
      </c>
      <c r="BG210" s="143">
        <f>IF(N210="zákl. přenesená",J210,0)</f>
        <v>0</v>
      </c>
      <c r="BH210" s="143">
        <f>IF(N210="sníž. přenesená",J210,0)</f>
        <v>0</v>
      </c>
      <c r="BI210" s="143">
        <f>IF(N210="nulová",J210,0)</f>
        <v>0</v>
      </c>
      <c r="BJ210" s="18" t="s">
        <v>82</v>
      </c>
      <c r="BK210" s="143">
        <f>ROUND(I210*H210,2)</f>
        <v>0</v>
      </c>
      <c r="BL210" s="18" t="s">
        <v>179</v>
      </c>
      <c r="BM210" s="142" t="s">
        <v>611</v>
      </c>
    </row>
    <row r="211" spans="2:65" s="1" customFormat="1" ht="16.5" customHeight="1">
      <c r="B211" s="33"/>
      <c r="C211" s="179" t="s">
        <v>615</v>
      </c>
      <c r="D211" s="179" t="s">
        <v>836</v>
      </c>
      <c r="E211" s="180" t="s">
        <v>419</v>
      </c>
      <c r="F211" s="181" t="s">
        <v>4164</v>
      </c>
      <c r="G211" s="182" t="s">
        <v>2962</v>
      </c>
      <c r="H211" s="183">
        <v>18</v>
      </c>
      <c r="I211" s="184"/>
      <c r="J211" s="185">
        <f>ROUND(I211*H211,2)</f>
        <v>0</v>
      </c>
      <c r="K211" s="181" t="s">
        <v>19</v>
      </c>
      <c r="L211" s="186"/>
      <c r="M211" s="187" t="s">
        <v>19</v>
      </c>
      <c r="N211" s="188" t="s">
        <v>46</v>
      </c>
      <c r="P211" s="140">
        <f>O211*H211</f>
        <v>0</v>
      </c>
      <c r="Q211" s="140">
        <v>0</v>
      </c>
      <c r="R211" s="140">
        <f>Q211*H211</f>
        <v>0</v>
      </c>
      <c r="S211" s="140">
        <v>0</v>
      </c>
      <c r="T211" s="140">
        <f>S211*H211</f>
        <v>0</v>
      </c>
      <c r="U211" s="141" t="s">
        <v>19</v>
      </c>
      <c r="AR211" s="142" t="s">
        <v>198</v>
      </c>
      <c r="AT211" s="142" t="s">
        <v>836</v>
      </c>
      <c r="AU211" s="142" t="s">
        <v>84</v>
      </c>
      <c r="AY211" s="18" t="s">
        <v>172</v>
      </c>
      <c r="BE211" s="143">
        <f>IF(N211="základní",J211,0)</f>
        <v>0</v>
      </c>
      <c r="BF211" s="143">
        <f>IF(N211="snížená",J211,0)</f>
        <v>0</v>
      </c>
      <c r="BG211" s="143">
        <f>IF(N211="zákl. přenesená",J211,0)</f>
        <v>0</v>
      </c>
      <c r="BH211" s="143">
        <f>IF(N211="sníž. přenesená",J211,0)</f>
        <v>0</v>
      </c>
      <c r="BI211" s="143">
        <f>IF(N211="nulová",J211,0)</f>
        <v>0</v>
      </c>
      <c r="BJ211" s="18" t="s">
        <v>82</v>
      </c>
      <c r="BK211" s="143">
        <f>ROUND(I211*H211,2)</f>
        <v>0</v>
      </c>
      <c r="BL211" s="18" t="s">
        <v>179</v>
      </c>
      <c r="BM211" s="142" t="s">
        <v>618</v>
      </c>
    </row>
    <row r="212" spans="2:65" s="12" customFormat="1">
      <c r="B212" s="148"/>
      <c r="D212" s="149" t="s">
        <v>182</v>
      </c>
      <c r="E212" s="150" t="s">
        <v>19</v>
      </c>
      <c r="F212" s="151" t="s">
        <v>4146</v>
      </c>
      <c r="H212" s="150" t="s">
        <v>19</v>
      </c>
      <c r="I212" s="152"/>
      <c r="L212" s="148"/>
      <c r="M212" s="153"/>
      <c r="U212" s="154"/>
      <c r="AT212" s="150" t="s">
        <v>182</v>
      </c>
      <c r="AU212" s="150" t="s">
        <v>84</v>
      </c>
      <c r="AV212" s="12" t="s">
        <v>82</v>
      </c>
      <c r="AW212" s="12" t="s">
        <v>37</v>
      </c>
      <c r="AX212" s="12" t="s">
        <v>75</v>
      </c>
      <c r="AY212" s="150" t="s">
        <v>172</v>
      </c>
    </row>
    <row r="213" spans="2:65" s="13" customFormat="1">
      <c r="B213" s="155"/>
      <c r="D213" s="149" t="s">
        <v>182</v>
      </c>
      <c r="E213" s="156" t="s">
        <v>19</v>
      </c>
      <c r="F213" s="157" t="s">
        <v>226</v>
      </c>
      <c r="H213" s="158">
        <v>18</v>
      </c>
      <c r="I213" s="159"/>
      <c r="L213" s="155"/>
      <c r="M213" s="160"/>
      <c r="U213" s="161"/>
      <c r="AT213" s="156" t="s">
        <v>182</v>
      </c>
      <c r="AU213" s="156" t="s">
        <v>84</v>
      </c>
      <c r="AV213" s="13" t="s">
        <v>84</v>
      </c>
      <c r="AW213" s="13" t="s">
        <v>37</v>
      </c>
      <c r="AX213" s="13" t="s">
        <v>75</v>
      </c>
      <c r="AY213" s="156" t="s">
        <v>172</v>
      </c>
    </row>
    <row r="214" spans="2:65" s="14" customFormat="1">
      <c r="B214" s="162"/>
      <c r="D214" s="149" t="s">
        <v>182</v>
      </c>
      <c r="E214" s="163" t="s">
        <v>19</v>
      </c>
      <c r="F214" s="164" t="s">
        <v>185</v>
      </c>
      <c r="H214" s="165">
        <v>18</v>
      </c>
      <c r="I214" s="166"/>
      <c r="L214" s="162"/>
      <c r="M214" s="167"/>
      <c r="U214" s="168"/>
      <c r="AT214" s="163" t="s">
        <v>182</v>
      </c>
      <c r="AU214" s="163" t="s">
        <v>84</v>
      </c>
      <c r="AV214" s="14" t="s">
        <v>179</v>
      </c>
      <c r="AW214" s="14" t="s">
        <v>37</v>
      </c>
      <c r="AX214" s="14" t="s">
        <v>82</v>
      </c>
      <c r="AY214" s="163" t="s">
        <v>172</v>
      </c>
    </row>
    <row r="215" spans="2:65" s="1" customFormat="1" ht="16.5" customHeight="1">
      <c r="B215" s="33"/>
      <c r="C215" s="131" t="s">
        <v>426</v>
      </c>
      <c r="D215" s="131" t="s">
        <v>174</v>
      </c>
      <c r="E215" s="132" t="s">
        <v>624</v>
      </c>
      <c r="F215" s="133" t="s">
        <v>4165</v>
      </c>
      <c r="G215" s="134" t="s">
        <v>2962</v>
      </c>
      <c r="H215" s="135">
        <v>29</v>
      </c>
      <c r="I215" s="136"/>
      <c r="J215" s="137">
        <f>ROUND(I215*H215,2)</f>
        <v>0</v>
      </c>
      <c r="K215" s="133" t="s">
        <v>19</v>
      </c>
      <c r="L215" s="33"/>
      <c r="M215" s="138" t="s">
        <v>19</v>
      </c>
      <c r="N215" s="139" t="s">
        <v>46</v>
      </c>
      <c r="P215" s="140">
        <f>O215*H215</f>
        <v>0</v>
      </c>
      <c r="Q215" s="140">
        <v>0</v>
      </c>
      <c r="R215" s="140">
        <f>Q215*H215</f>
        <v>0</v>
      </c>
      <c r="S215" s="140">
        <v>0</v>
      </c>
      <c r="T215" s="140">
        <f>S215*H215</f>
        <v>0</v>
      </c>
      <c r="U215" s="141" t="s">
        <v>19</v>
      </c>
      <c r="AR215" s="142" t="s">
        <v>179</v>
      </c>
      <c r="AT215" s="142" t="s">
        <v>174</v>
      </c>
      <c r="AU215" s="142" t="s">
        <v>84</v>
      </c>
      <c r="AY215" s="18" t="s">
        <v>172</v>
      </c>
      <c r="BE215" s="143">
        <f>IF(N215="základní",J215,0)</f>
        <v>0</v>
      </c>
      <c r="BF215" s="143">
        <f>IF(N215="snížená",J215,0)</f>
        <v>0</v>
      </c>
      <c r="BG215" s="143">
        <f>IF(N215="zákl. přenesená",J215,0)</f>
        <v>0</v>
      </c>
      <c r="BH215" s="143">
        <f>IF(N215="sníž. přenesená",J215,0)</f>
        <v>0</v>
      </c>
      <c r="BI215" s="143">
        <f>IF(N215="nulová",J215,0)</f>
        <v>0</v>
      </c>
      <c r="BJ215" s="18" t="s">
        <v>82</v>
      </c>
      <c r="BK215" s="143">
        <f>ROUND(I215*H215,2)</f>
        <v>0</v>
      </c>
      <c r="BL215" s="18" t="s">
        <v>179</v>
      </c>
      <c r="BM215" s="142" t="s">
        <v>622</v>
      </c>
    </row>
    <row r="216" spans="2:65" s="1" customFormat="1" ht="16.5" customHeight="1">
      <c r="B216" s="33"/>
      <c r="C216" s="179" t="s">
        <v>624</v>
      </c>
      <c r="D216" s="179" t="s">
        <v>836</v>
      </c>
      <c r="E216" s="180" t="s">
        <v>436</v>
      </c>
      <c r="F216" s="181" t="s">
        <v>4166</v>
      </c>
      <c r="G216" s="182" t="s">
        <v>2962</v>
      </c>
      <c r="H216" s="183">
        <v>29</v>
      </c>
      <c r="I216" s="184"/>
      <c r="J216" s="185">
        <f>ROUND(I216*H216,2)</f>
        <v>0</v>
      </c>
      <c r="K216" s="181" t="s">
        <v>19</v>
      </c>
      <c r="L216" s="186"/>
      <c r="M216" s="187" t="s">
        <v>19</v>
      </c>
      <c r="N216" s="188" t="s">
        <v>46</v>
      </c>
      <c r="P216" s="140">
        <f>O216*H216</f>
        <v>0</v>
      </c>
      <c r="Q216" s="140">
        <v>0</v>
      </c>
      <c r="R216" s="140">
        <f>Q216*H216</f>
        <v>0</v>
      </c>
      <c r="S216" s="140">
        <v>0</v>
      </c>
      <c r="T216" s="140">
        <f>S216*H216</f>
        <v>0</v>
      </c>
      <c r="U216" s="141" t="s">
        <v>19</v>
      </c>
      <c r="AR216" s="142" t="s">
        <v>198</v>
      </c>
      <c r="AT216" s="142" t="s">
        <v>836</v>
      </c>
      <c r="AU216" s="142" t="s">
        <v>84</v>
      </c>
      <c r="AY216" s="18" t="s">
        <v>172</v>
      </c>
      <c r="BE216" s="143">
        <f>IF(N216="základní",J216,0)</f>
        <v>0</v>
      </c>
      <c r="BF216" s="143">
        <f>IF(N216="snížená",J216,0)</f>
        <v>0</v>
      </c>
      <c r="BG216" s="143">
        <f>IF(N216="zákl. přenesená",J216,0)</f>
        <v>0</v>
      </c>
      <c r="BH216" s="143">
        <f>IF(N216="sníž. přenesená",J216,0)</f>
        <v>0</v>
      </c>
      <c r="BI216" s="143">
        <f>IF(N216="nulová",J216,0)</f>
        <v>0</v>
      </c>
      <c r="BJ216" s="18" t="s">
        <v>82</v>
      </c>
      <c r="BK216" s="143">
        <f>ROUND(I216*H216,2)</f>
        <v>0</v>
      </c>
      <c r="BL216" s="18" t="s">
        <v>179</v>
      </c>
      <c r="BM216" s="142" t="s">
        <v>627</v>
      </c>
    </row>
    <row r="217" spans="2:65" s="12" customFormat="1">
      <c r="B217" s="148"/>
      <c r="D217" s="149" t="s">
        <v>182</v>
      </c>
      <c r="E217" s="150" t="s">
        <v>19</v>
      </c>
      <c r="F217" s="151" t="s">
        <v>4146</v>
      </c>
      <c r="H217" s="150" t="s">
        <v>19</v>
      </c>
      <c r="I217" s="152"/>
      <c r="L217" s="148"/>
      <c r="M217" s="153"/>
      <c r="U217" s="154"/>
      <c r="AT217" s="150" t="s">
        <v>182</v>
      </c>
      <c r="AU217" s="150" t="s">
        <v>84</v>
      </c>
      <c r="AV217" s="12" t="s">
        <v>82</v>
      </c>
      <c r="AW217" s="12" t="s">
        <v>37</v>
      </c>
      <c r="AX217" s="12" t="s">
        <v>75</v>
      </c>
      <c r="AY217" s="150" t="s">
        <v>172</v>
      </c>
    </row>
    <row r="218" spans="2:65" s="13" customFormat="1">
      <c r="B218" s="155"/>
      <c r="D218" s="149" t="s">
        <v>182</v>
      </c>
      <c r="E218" s="156" t="s">
        <v>19</v>
      </c>
      <c r="F218" s="157" t="s">
        <v>423</v>
      </c>
      <c r="H218" s="158">
        <v>29</v>
      </c>
      <c r="I218" s="159"/>
      <c r="L218" s="155"/>
      <c r="M218" s="160"/>
      <c r="U218" s="161"/>
      <c r="AT218" s="156" t="s">
        <v>182</v>
      </c>
      <c r="AU218" s="156" t="s">
        <v>84</v>
      </c>
      <c r="AV218" s="13" t="s">
        <v>84</v>
      </c>
      <c r="AW218" s="13" t="s">
        <v>37</v>
      </c>
      <c r="AX218" s="13" t="s">
        <v>75</v>
      </c>
      <c r="AY218" s="156" t="s">
        <v>172</v>
      </c>
    </row>
    <row r="219" spans="2:65" s="14" customFormat="1">
      <c r="B219" s="162"/>
      <c r="D219" s="149" t="s">
        <v>182</v>
      </c>
      <c r="E219" s="163" t="s">
        <v>19</v>
      </c>
      <c r="F219" s="164" t="s">
        <v>185</v>
      </c>
      <c r="H219" s="165">
        <v>29</v>
      </c>
      <c r="I219" s="166"/>
      <c r="L219" s="162"/>
      <c r="M219" s="167"/>
      <c r="U219" s="168"/>
      <c r="AT219" s="163" t="s">
        <v>182</v>
      </c>
      <c r="AU219" s="163" t="s">
        <v>84</v>
      </c>
      <c r="AV219" s="14" t="s">
        <v>179</v>
      </c>
      <c r="AW219" s="14" t="s">
        <v>37</v>
      </c>
      <c r="AX219" s="14" t="s">
        <v>82</v>
      </c>
      <c r="AY219" s="163" t="s">
        <v>172</v>
      </c>
    </row>
    <row r="220" spans="2:65" s="1" customFormat="1" ht="16.5" customHeight="1">
      <c r="B220" s="33"/>
      <c r="C220" s="131" t="s">
        <v>436</v>
      </c>
      <c r="D220" s="131" t="s">
        <v>174</v>
      </c>
      <c r="E220" s="132" t="s">
        <v>633</v>
      </c>
      <c r="F220" s="133" t="s">
        <v>4167</v>
      </c>
      <c r="G220" s="134" t="s">
        <v>337</v>
      </c>
      <c r="H220" s="135">
        <v>15948</v>
      </c>
      <c r="I220" s="136"/>
      <c r="J220" s="137">
        <f>ROUND(I220*H220,2)</f>
        <v>0</v>
      </c>
      <c r="K220" s="133" t="s">
        <v>19</v>
      </c>
      <c r="L220" s="33"/>
      <c r="M220" s="138" t="s">
        <v>19</v>
      </c>
      <c r="N220" s="139" t="s">
        <v>46</v>
      </c>
      <c r="P220" s="140">
        <f>O220*H220</f>
        <v>0</v>
      </c>
      <c r="Q220" s="140">
        <v>0</v>
      </c>
      <c r="R220" s="140">
        <f>Q220*H220</f>
        <v>0</v>
      </c>
      <c r="S220" s="140">
        <v>0</v>
      </c>
      <c r="T220" s="140">
        <f>S220*H220</f>
        <v>0</v>
      </c>
      <c r="U220" s="141" t="s">
        <v>19</v>
      </c>
      <c r="AR220" s="142" t="s">
        <v>179</v>
      </c>
      <c r="AT220" s="142" t="s">
        <v>174</v>
      </c>
      <c r="AU220" s="142" t="s">
        <v>84</v>
      </c>
      <c r="AY220" s="18" t="s">
        <v>172</v>
      </c>
      <c r="BE220" s="143">
        <f>IF(N220="základní",J220,0)</f>
        <v>0</v>
      </c>
      <c r="BF220" s="143">
        <f>IF(N220="snížená",J220,0)</f>
        <v>0</v>
      </c>
      <c r="BG220" s="143">
        <f>IF(N220="zákl. přenesená",J220,0)</f>
        <v>0</v>
      </c>
      <c r="BH220" s="143">
        <f>IF(N220="sníž. přenesená",J220,0)</f>
        <v>0</v>
      </c>
      <c r="BI220" s="143">
        <f>IF(N220="nulová",J220,0)</f>
        <v>0</v>
      </c>
      <c r="BJ220" s="18" t="s">
        <v>82</v>
      </c>
      <c r="BK220" s="143">
        <f>ROUND(I220*H220,2)</f>
        <v>0</v>
      </c>
      <c r="BL220" s="18" t="s">
        <v>179</v>
      </c>
      <c r="BM220" s="142" t="s">
        <v>631</v>
      </c>
    </row>
    <row r="221" spans="2:65" s="1" customFormat="1" ht="16.5" customHeight="1">
      <c r="B221" s="33"/>
      <c r="C221" s="179" t="s">
        <v>633</v>
      </c>
      <c r="D221" s="179" t="s">
        <v>836</v>
      </c>
      <c r="E221" s="180" t="s">
        <v>444</v>
      </c>
      <c r="F221" s="181" t="s">
        <v>4168</v>
      </c>
      <c r="G221" s="182" t="s">
        <v>337</v>
      </c>
      <c r="H221" s="183">
        <v>15948</v>
      </c>
      <c r="I221" s="184"/>
      <c r="J221" s="185">
        <f>ROUND(I221*H221,2)</f>
        <v>0</v>
      </c>
      <c r="K221" s="181" t="s">
        <v>19</v>
      </c>
      <c r="L221" s="186"/>
      <c r="M221" s="187" t="s">
        <v>19</v>
      </c>
      <c r="N221" s="188" t="s">
        <v>46</v>
      </c>
      <c r="P221" s="140">
        <f>O221*H221</f>
        <v>0</v>
      </c>
      <c r="Q221" s="140">
        <v>0</v>
      </c>
      <c r="R221" s="140">
        <f>Q221*H221</f>
        <v>0</v>
      </c>
      <c r="S221" s="140">
        <v>0</v>
      </c>
      <c r="T221" s="140">
        <f>S221*H221</f>
        <v>0</v>
      </c>
      <c r="U221" s="141" t="s">
        <v>19</v>
      </c>
      <c r="AR221" s="142" t="s">
        <v>198</v>
      </c>
      <c r="AT221" s="142" t="s">
        <v>836</v>
      </c>
      <c r="AU221" s="142" t="s">
        <v>84</v>
      </c>
      <c r="AY221" s="18" t="s">
        <v>172</v>
      </c>
      <c r="BE221" s="143">
        <f>IF(N221="základní",J221,0)</f>
        <v>0</v>
      </c>
      <c r="BF221" s="143">
        <f>IF(N221="snížená",J221,0)</f>
        <v>0</v>
      </c>
      <c r="BG221" s="143">
        <f>IF(N221="zákl. přenesená",J221,0)</f>
        <v>0</v>
      </c>
      <c r="BH221" s="143">
        <f>IF(N221="sníž. přenesená",J221,0)</f>
        <v>0</v>
      </c>
      <c r="BI221" s="143">
        <f>IF(N221="nulová",J221,0)</f>
        <v>0</v>
      </c>
      <c r="BJ221" s="18" t="s">
        <v>82</v>
      </c>
      <c r="BK221" s="143">
        <f>ROUND(I221*H221,2)</f>
        <v>0</v>
      </c>
      <c r="BL221" s="18" t="s">
        <v>179</v>
      </c>
      <c r="BM221" s="142" t="s">
        <v>635</v>
      </c>
    </row>
    <row r="222" spans="2:65" s="12" customFormat="1">
      <c r="B222" s="148"/>
      <c r="D222" s="149" t="s">
        <v>182</v>
      </c>
      <c r="E222" s="150" t="s">
        <v>19</v>
      </c>
      <c r="F222" s="151" t="s">
        <v>4146</v>
      </c>
      <c r="H222" s="150" t="s">
        <v>19</v>
      </c>
      <c r="I222" s="152"/>
      <c r="L222" s="148"/>
      <c r="M222" s="153"/>
      <c r="U222" s="154"/>
      <c r="AT222" s="150" t="s">
        <v>182</v>
      </c>
      <c r="AU222" s="150" t="s">
        <v>84</v>
      </c>
      <c r="AV222" s="12" t="s">
        <v>82</v>
      </c>
      <c r="AW222" s="12" t="s">
        <v>37</v>
      </c>
      <c r="AX222" s="12" t="s">
        <v>75</v>
      </c>
      <c r="AY222" s="150" t="s">
        <v>172</v>
      </c>
    </row>
    <row r="223" spans="2:65" s="13" customFormat="1">
      <c r="B223" s="155"/>
      <c r="D223" s="149" t="s">
        <v>182</v>
      </c>
      <c r="E223" s="156" t="s">
        <v>19</v>
      </c>
      <c r="F223" s="157" t="s">
        <v>4169</v>
      </c>
      <c r="H223" s="158">
        <v>15948</v>
      </c>
      <c r="I223" s="159"/>
      <c r="L223" s="155"/>
      <c r="M223" s="160"/>
      <c r="U223" s="161"/>
      <c r="AT223" s="156" t="s">
        <v>182</v>
      </c>
      <c r="AU223" s="156" t="s">
        <v>84</v>
      </c>
      <c r="AV223" s="13" t="s">
        <v>84</v>
      </c>
      <c r="AW223" s="13" t="s">
        <v>37</v>
      </c>
      <c r="AX223" s="13" t="s">
        <v>75</v>
      </c>
      <c r="AY223" s="156" t="s">
        <v>172</v>
      </c>
    </row>
    <row r="224" spans="2:65" s="14" customFormat="1">
      <c r="B224" s="162"/>
      <c r="D224" s="149" t="s">
        <v>182</v>
      </c>
      <c r="E224" s="163" t="s">
        <v>19</v>
      </c>
      <c r="F224" s="164" t="s">
        <v>185</v>
      </c>
      <c r="H224" s="165">
        <v>15948</v>
      </c>
      <c r="I224" s="166"/>
      <c r="L224" s="162"/>
      <c r="M224" s="167"/>
      <c r="U224" s="168"/>
      <c r="AT224" s="163" t="s">
        <v>182</v>
      </c>
      <c r="AU224" s="163" t="s">
        <v>84</v>
      </c>
      <c r="AV224" s="14" t="s">
        <v>179</v>
      </c>
      <c r="AW224" s="14" t="s">
        <v>37</v>
      </c>
      <c r="AX224" s="14" t="s">
        <v>82</v>
      </c>
      <c r="AY224" s="163" t="s">
        <v>172</v>
      </c>
    </row>
    <row r="225" spans="2:65" s="1" customFormat="1" ht="16.5" customHeight="1">
      <c r="B225" s="33"/>
      <c r="C225" s="131" t="s">
        <v>444</v>
      </c>
      <c r="D225" s="131" t="s">
        <v>174</v>
      </c>
      <c r="E225" s="132" t="s">
        <v>645</v>
      </c>
      <c r="F225" s="133" t="s">
        <v>4170</v>
      </c>
      <c r="G225" s="134" t="s">
        <v>337</v>
      </c>
      <c r="H225" s="135">
        <v>24</v>
      </c>
      <c r="I225" s="136"/>
      <c r="J225" s="137">
        <f>ROUND(I225*H225,2)</f>
        <v>0</v>
      </c>
      <c r="K225" s="133" t="s">
        <v>19</v>
      </c>
      <c r="L225" s="33"/>
      <c r="M225" s="138" t="s">
        <v>19</v>
      </c>
      <c r="N225" s="139" t="s">
        <v>46</v>
      </c>
      <c r="P225" s="140">
        <f>O225*H225</f>
        <v>0</v>
      </c>
      <c r="Q225" s="140">
        <v>0</v>
      </c>
      <c r="R225" s="140">
        <f>Q225*H225</f>
        <v>0</v>
      </c>
      <c r="S225" s="140">
        <v>0</v>
      </c>
      <c r="T225" s="140">
        <f>S225*H225</f>
        <v>0</v>
      </c>
      <c r="U225" s="141" t="s">
        <v>19</v>
      </c>
      <c r="AR225" s="142" t="s">
        <v>179</v>
      </c>
      <c r="AT225" s="142" t="s">
        <v>174</v>
      </c>
      <c r="AU225" s="142" t="s">
        <v>84</v>
      </c>
      <c r="AY225" s="18" t="s">
        <v>172</v>
      </c>
      <c r="BE225" s="143">
        <f>IF(N225="základní",J225,0)</f>
        <v>0</v>
      </c>
      <c r="BF225" s="143">
        <f>IF(N225="snížená",J225,0)</f>
        <v>0</v>
      </c>
      <c r="BG225" s="143">
        <f>IF(N225="zákl. přenesená",J225,0)</f>
        <v>0</v>
      </c>
      <c r="BH225" s="143">
        <f>IF(N225="sníž. přenesená",J225,0)</f>
        <v>0</v>
      </c>
      <c r="BI225" s="143">
        <f>IF(N225="nulová",J225,0)</f>
        <v>0</v>
      </c>
      <c r="BJ225" s="18" t="s">
        <v>82</v>
      </c>
      <c r="BK225" s="143">
        <f>ROUND(I225*H225,2)</f>
        <v>0</v>
      </c>
      <c r="BL225" s="18" t="s">
        <v>179</v>
      </c>
      <c r="BM225" s="142" t="s">
        <v>641</v>
      </c>
    </row>
    <row r="226" spans="2:65" s="1" customFormat="1" ht="16.5" customHeight="1">
      <c r="B226" s="33"/>
      <c r="C226" s="179" t="s">
        <v>645</v>
      </c>
      <c r="D226" s="179" t="s">
        <v>836</v>
      </c>
      <c r="E226" s="180" t="s">
        <v>449</v>
      </c>
      <c r="F226" s="181" t="s">
        <v>4171</v>
      </c>
      <c r="G226" s="182" t="s">
        <v>337</v>
      </c>
      <c r="H226" s="183">
        <v>24</v>
      </c>
      <c r="I226" s="184"/>
      <c r="J226" s="185">
        <f>ROUND(I226*H226,2)</f>
        <v>0</v>
      </c>
      <c r="K226" s="181" t="s">
        <v>19</v>
      </c>
      <c r="L226" s="186"/>
      <c r="M226" s="187" t="s">
        <v>19</v>
      </c>
      <c r="N226" s="188" t="s">
        <v>46</v>
      </c>
      <c r="P226" s="140">
        <f>O226*H226</f>
        <v>0</v>
      </c>
      <c r="Q226" s="140">
        <v>0</v>
      </c>
      <c r="R226" s="140">
        <f>Q226*H226</f>
        <v>0</v>
      </c>
      <c r="S226" s="140">
        <v>0</v>
      </c>
      <c r="T226" s="140">
        <f>S226*H226</f>
        <v>0</v>
      </c>
      <c r="U226" s="141" t="s">
        <v>19</v>
      </c>
      <c r="AR226" s="142" t="s">
        <v>198</v>
      </c>
      <c r="AT226" s="142" t="s">
        <v>836</v>
      </c>
      <c r="AU226" s="142" t="s">
        <v>84</v>
      </c>
      <c r="AY226" s="18" t="s">
        <v>172</v>
      </c>
      <c r="BE226" s="143">
        <f>IF(N226="základní",J226,0)</f>
        <v>0</v>
      </c>
      <c r="BF226" s="143">
        <f>IF(N226="snížená",J226,0)</f>
        <v>0</v>
      </c>
      <c r="BG226" s="143">
        <f>IF(N226="zákl. přenesená",J226,0)</f>
        <v>0</v>
      </c>
      <c r="BH226" s="143">
        <f>IF(N226="sníž. přenesená",J226,0)</f>
        <v>0</v>
      </c>
      <c r="BI226" s="143">
        <f>IF(N226="nulová",J226,0)</f>
        <v>0</v>
      </c>
      <c r="BJ226" s="18" t="s">
        <v>82</v>
      </c>
      <c r="BK226" s="143">
        <f>ROUND(I226*H226,2)</f>
        <v>0</v>
      </c>
      <c r="BL226" s="18" t="s">
        <v>179</v>
      </c>
      <c r="BM226" s="142" t="s">
        <v>648</v>
      </c>
    </row>
    <row r="227" spans="2:65" s="12" customFormat="1">
      <c r="B227" s="148"/>
      <c r="D227" s="149" t="s">
        <v>182</v>
      </c>
      <c r="E227" s="150" t="s">
        <v>19</v>
      </c>
      <c r="F227" s="151" t="s">
        <v>4146</v>
      </c>
      <c r="H227" s="150" t="s">
        <v>19</v>
      </c>
      <c r="I227" s="152"/>
      <c r="L227" s="148"/>
      <c r="M227" s="153"/>
      <c r="U227" s="154"/>
      <c r="AT227" s="150" t="s">
        <v>182</v>
      </c>
      <c r="AU227" s="150" t="s">
        <v>84</v>
      </c>
      <c r="AV227" s="12" t="s">
        <v>82</v>
      </c>
      <c r="AW227" s="12" t="s">
        <v>37</v>
      </c>
      <c r="AX227" s="12" t="s">
        <v>75</v>
      </c>
      <c r="AY227" s="150" t="s">
        <v>172</v>
      </c>
    </row>
    <row r="228" spans="2:65" s="13" customFormat="1">
      <c r="B228" s="155"/>
      <c r="D228" s="149" t="s">
        <v>182</v>
      </c>
      <c r="E228" s="156" t="s">
        <v>19</v>
      </c>
      <c r="F228" s="157" t="s">
        <v>4172</v>
      </c>
      <c r="H228" s="158">
        <v>24</v>
      </c>
      <c r="I228" s="159"/>
      <c r="L228" s="155"/>
      <c r="M228" s="160"/>
      <c r="U228" s="161"/>
      <c r="AT228" s="156" t="s">
        <v>182</v>
      </c>
      <c r="AU228" s="156" t="s">
        <v>84</v>
      </c>
      <c r="AV228" s="13" t="s">
        <v>84</v>
      </c>
      <c r="AW228" s="13" t="s">
        <v>37</v>
      </c>
      <c r="AX228" s="13" t="s">
        <v>75</v>
      </c>
      <c r="AY228" s="156" t="s">
        <v>172</v>
      </c>
    </row>
    <row r="229" spans="2:65" s="14" customFormat="1">
      <c r="B229" s="162"/>
      <c r="D229" s="149" t="s">
        <v>182</v>
      </c>
      <c r="E229" s="163" t="s">
        <v>19</v>
      </c>
      <c r="F229" s="164" t="s">
        <v>185</v>
      </c>
      <c r="H229" s="165">
        <v>24</v>
      </c>
      <c r="I229" s="166"/>
      <c r="L229" s="162"/>
      <c r="M229" s="167"/>
      <c r="U229" s="168"/>
      <c r="AT229" s="163" t="s">
        <v>182</v>
      </c>
      <c r="AU229" s="163" t="s">
        <v>84</v>
      </c>
      <c r="AV229" s="14" t="s">
        <v>179</v>
      </c>
      <c r="AW229" s="14" t="s">
        <v>37</v>
      </c>
      <c r="AX229" s="14" t="s">
        <v>82</v>
      </c>
      <c r="AY229" s="163" t="s">
        <v>172</v>
      </c>
    </row>
    <row r="230" spans="2:65" s="1" customFormat="1" ht="16.5" customHeight="1">
      <c r="B230" s="33"/>
      <c r="C230" s="131" t="s">
        <v>449</v>
      </c>
      <c r="D230" s="131" t="s">
        <v>174</v>
      </c>
      <c r="E230" s="132" t="s">
        <v>654</v>
      </c>
      <c r="F230" s="133" t="s">
        <v>4173</v>
      </c>
      <c r="G230" s="134" t="s">
        <v>2962</v>
      </c>
      <c r="H230" s="135">
        <v>181</v>
      </c>
      <c r="I230" s="136"/>
      <c r="J230" s="137">
        <f>ROUND(I230*H230,2)</f>
        <v>0</v>
      </c>
      <c r="K230" s="133" t="s">
        <v>19</v>
      </c>
      <c r="L230" s="33"/>
      <c r="M230" s="138" t="s">
        <v>19</v>
      </c>
      <c r="N230" s="139" t="s">
        <v>46</v>
      </c>
      <c r="P230" s="140">
        <f>O230*H230</f>
        <v>0</v>
      </c>
      <c r="Q230" s="140">
        <v>0</v>
      </c>
      <c r="R230" s="140">
        <f>Q230*H230</f>
        <v>0</v>
      </c>
      <c r="S230" s="140">
        <v>0</v>
      </c>
      <c r="T230" s="140">
        <f>S230*H230</f>
        <v>0</v>
      </c>
      <c r="U230" s="141" t="s">
        <v>19</v>
      </c>
      <c r="AR230" s="142" t="s">
        <v>179</v>
      </c>
      <c r="AT230" s="142" t="s">
        <v>174</v>
      </c>
      <c r="AU230" s="142" t="s">
        <v>84</v>
      </c>
      <c r="AY230" s="18" t="s">
        <v>172</v>
      </c>
      <c r="BE230" s="143">
        <f>IF(N230="základní",J230,0)</f>
        <v>0</v>
      </c>
      <c r="BF230" s="143">
        <f>IF(N230="snížená",J230,0)</f>
        <v>0</v>
      </c>
      <c r="BG230" s="143">
        <f>IF(N230="zákl. přenesená",J230,0)</f>
        <v>0</v>
      </c>
      <c r="BH230" s="143">
        <f>IF(N230="sníž. přenesená",J230,0)</f>
        <v>0</v>
      </c>
      <c r="BI230" s="143">
        <f>IF(N230="nulová",J230,0)</f>
        <v>0</v>
      </c>
      <c r="BJ230" s="18" t="s">
        <v>82</v>
      </c>
      <c r="BK230" s="143">
        <f>ROUND(I230*H230,2)</f>
        <v>0</v>
      </c>
      <c r="BL230" s="18" t="s">
        <v>179</v>
      </c>
      <c r="BM230" s="142" t="s">
        <v>652</v>
      </c>
    </row>
    <row r="231" spans="2:65" s="1" customFormat="1" ht="16.5" customHeight="1">
      <c r="B231" s="33"/>
      <c r="C231" s="179" t="s">
        <v>654</v>
      </c>
      <c r="D231" s="179" t="s">
        <v>836</v>
      </c>
      <c r="E231" s="180" t="s">
        <v>455</v>
      </c>
      <c r="F231" s="181" t="s">
        <v>4174</v>
      </c>
      <c r="G231" s="182" t="s">
        <v>2962</v>
      </c>
      <c r="H231" s="183">
        <v>181</v>
      </c>
      <c r="I231" s="184"/>
      <c r="J231" s="185">
        <f>ROUND(I231*H231,2)</f>
        <v>0</v>
      </c>
      <c r="K231" s="181" t="s">
        <v>19</v>
      </c>
      <c r="L231" s="186"/>
      <c r="M231" s="187" t="s">
        <v>19</v>
      </c>
      <c r="N231" s="188" t="s">
        <v>46</v>
      </c>
      <c r="P231" s="140">
        <f>O231*H231</f>
        <v>0</v>
      </c>
      <c r="Q231" s="140">
        <v>0</v>
      </c>
      <c r="R231" s="140">
        <f>Q231*H231</f>
        <v>0</v>
      </c>
      <c r="S231" s="140">
        <v>0</v>
      </c>
      <c r="T231" s="140">
        <f>S231*H231</f>
        <v>0</v>
      </c>
      <c r="U231" s="141" t="s">
        <v>19</v>
      </c>
      <c r="AR231" s="142" t="s">
        <v>198</v>
      </c>
      <c r="AT231" s="142" t="s">
        <v>836</v>
      </c>
      <c r="AU231" s="142" t="s">
        <v>84</v>
      </c>
      <c r="AY231" s="18" t="s">
        <v>172</v>
      </c>
      <c r="BE231" s="143">
        <f>IF(N231="základní",J231,0)</f>
        <v>0</v>
      </c>
      <c r="BF231" s="143">
        <f>IF(N231="snížená",J231,0)</f>
        <v>0</v>
      </c>
      <c r="BG231" s="143">
        <f>IF(N231="zákl. přenesená",J231,0)</f>
        <v>0</v>
      </c>
      <c r="BH231" s="143">
        <f>IF(N231="sníž. přenesená",J231,0)</f>
        <v>0</v>
      </c>
      <c r="BI231" s="143">
        <f>IF(N231="nulová",J231,0)</f>
        <v>0</v>
      </c>
      <c r="BJ231" s="18" t="s">
        <v>82</v>
      </c>
      <c r="BK231" s="143">
        <f>ROUND(I231*H231,2)</f>
        <v>0</v>
      </c>
      <c r="BL231" s="18" t="s">
        <v>179</v>
      </c>
      <c r="BM231" s="142" t="s">
        <v>657</v>
      </c>
    </row>
    <row r="232" spans="2:65" s="12" customFormat="1">
      <c r="B232" s="148"/>
      <c r="D232" s="149" t="s">
        <v>182</v>
      </c>
      <c r="E232" s="150" t="s">
        <v>19</v>
      </c>
      <c r="F232" s="151" t="s">
        <v>4146</v>
      </c>
      <c r="H232" s="150" t="s">
        <v>19</v>
      </c>
      <c r="I232" s="152"/>
      <c r="L232" s="148"/>
      <c r="M232" s="153"/>
      <c r="U232" s="154"/>
      <c r="AT232" s="150" t="s">
        <v>182</v>
      </c>
      <c r="AU232" s="150" t="s">
        <v>84</v>
      </c>
      <c r="AV232" s="12" t="s">
        <v>82</v>
      </c>
      <c r="AW232" s="12" t="s">
        <v>37</v>
      </c>
      <c r="AX232" s="12" t="s">
        <v>75</v>
      </c>
      <c r="AY232" s="150" t="s">
        <v>172</v>
      </c>
    </row>
    <row r="233" spans="2:65" s="13" customFormat="1">
      <c r="B233" s="155"/>
      <c r="D233" s="149" t="s">
        <v>182</v>
      </c>
      <c r="E233" s="156" t="s">
        <v>19</v>
      </c>
      <c r="F233" s="157" t="s">
        <v>4175</v>
      </c>
      <c r="H233" s="158">
        <v>181</v>
      </c>
      <c r="I233" s="159"/>
      <c r="L233" s="155"/>
      <c r="M233" s="160"/>
      <c r="U233" s="161"/>
      <c r="AT233" s="156" t="s">
        <v>182</v>
      </c>
      <c r="AU233" s="156" t="s">
        <v>84</v>
      </c>
      <c r="AV233" s="13" t="s">
        <v>84</v>
      </c>
      <c r="AW233" s="13" t="s">
        <v>37</v>
      </c>
      <c r="AX233" s="13" t="s">
        <v>75</v>
      </c>
      <c r="AY233" s="156" t="s">
        <v>172</v>
      </c>
    </row>
    <row r="234" spans="2:65" s="14" customFormat="1">
      <c r="B234" s="162"/>
      <c r="D234" s="149" t="s">
        <v>182</v>
      </c>
      <c r="E234" s="163" t="s">
        <v>19</v>
      </c>
      <c r="F234" s="164" t="s">
        <v>185</v>
      </c>
      <c r="H234" s="165">
        <v>181</v>
      </c>
      <c r="I234" s="166"/>
      <c r="L234" s="162"/>
      <c r="M234" s="167"/>
      <c r="U234" s="168"/>
      <c r="AT234" s="163" t="s">
        <v>182</v>
      </c>
      <c r="AU234" s="163" t="s">
        <v>84</v>
      </c>
      <c r="AV234" s="14" t="s">
        <v>179</v>
      </c>
      <c r="AW234" s="14" t="s">
        <v>37</v>
      </c>
      <c r="AX234" s="14" t="s">
        <v>82</v>
      </c>
      <c r="AY234" s="163" t="s">
        <v>172</v>
      </c>
    </row>
    <row r="235" spans="2:65" s="1" customFormat="1" ht="16.5" customHeight="1">
      <c r="B235" s="33"/>
      <c r="C235" s="131" t="s">
        <v>455</v>
      </c>
      <c r="D235" s="131" t="s">
        <v>174</v>
      </c>
      <c r="E235" s="132" t="s">
        <v>669</v>
      </c>
      <c r="F235" s="133" t="s">
        <v>4176</v>
      </c>
      <c r="G235" s="134" t="s">
        <v>2962</v>
      </c>
      <c r="H235" s="135">
        <v>28</v>
      </c>
      <c r="I235" s="136"/>
      <c r="J235" s="137">
        <f>ROUND(I235*H235,2)</f>
        <v>0</v>
      </c>
      <c r="K235" s="133" t="s">
        <v>19</v>
      </c>
      <c r="L235" s="33"/>
      <c r="M235" s="138" t="s">
        <v>19</v>
      </c>
      <c r="N235" s="139" t="s">
        <v>46</v>
      </c>
      <c r="P235" s="140">
        <f>O235*H235</f>
        <v>0</v>
      </c>
      <c r="Q235" s="140">
        <v>0</v>
      </c>
      <c r="R235" s="140">
        <f>Q235*H235</f>
        <v>0</v>
      </c>
      <c r="S235" s="140">
        <v>0</v>
      </c>
      <c r="T235" s="140">
        <f>S235*H235</f>
        <v>0</v>
      </c>
      <c r="U235" s="141" t="s">
        <v>19</v>
      </c>
      <c r="AR235" s="142" t="s">
        <v>179</v>
      </c>
      <c r="AT235" s="142" t="s">
        <v>174</v>
      </c>
      <c r="AU235" s="142" t="s">
        <v>84</v>
      </c>
      <c r="AY235" s="18" t="s">
        <v>172</v>
      </c>
      <c r="BE235" s="143">
        <f>IF(N235="základní",J235,0)</f>
        <v>0</v>
      </c>
      <c r="BF235" s="143">
        <f>IF(N235="snížená",J235,0)</f>
        <v>0</v>
      </c>
      <c r="BG235" s="143">
        <f>IF(N235="zákl. přenesená",J235,0)</f>
        <v>0</v>
      </c>
      <c r="BH235" s="143">
        <f>IF(N235="sníž. přenesená",J235,0)</f>
        <v>0</v>
      </c>
      <c r="BI235" s="143">
        <f>IF(N235="nulová",J235,0)</f>
        <v>0</v>
      </c>
      <c r="BJ235" s="18" t="s">
        <v>82</v>
      </c>
      <c r="BK235" s="143">
        <f>ROUND(I235*H235,2)</f>
        <v>0</v>
      </c>
      <c r="BL235" s="18" t="s">
        <v>179</v>
      </c>
      <c r="BM235" s="142" t="s">
        <v>661</v>
      </c>
    </row>
    <row r="236" spans="2:65" s="1" customFormat="1" ht="16.5" customHeight="1">
      <c r="B236" s="33"/>
      <c r="C236" s="179" t="s">
        <v>669</v>
      </c>
      <c r="D236" s="179" t="s">
        <v>836</v>
      </c>
      <c r="E236" s="180" t="s">
        <v>461</v>
      </c>
      <c r="F236" s="181" t="s">
        <v>4177</v>
      </c>
      <c r="G236" s="182" t="s">
        <v>2962</v>
      </c>
      <c r="H236" s="183">
        <v>28</v>
      </c>
      <c r="I236" s="184"/>
      <c r="J236" s="185">
        <f>ROUND(I236*H236,2)</f>
        <v>0</v>
      </c>
      <c r="K236" s="181" t="s">
        <v>19</v>
      </c>
      <c r="L236" s="186"/>
      <c r="M236" s="187" t="s">
        <v>19</v>
      </c>
      <c r="N236" s="188" t="s">
        <v>46</v>
      </c>
      <c r="P236" s="140">
        <f>O236*H236</f>
        <v>0</v>
      </c>
      <c r="Q236" s="140">
        <v>0</v>
      </c>
      <c r="R236" s="140">
        <f>Q236*H236</f>
        <v>0</v>
      </c>
      <c r="S236" s="140">
        <v>0</v>
      </c>
      <c r="T236" s="140">
        <f>S236*H236</f>
        <v>0</v>
      </c>
      <c r="U236" s="141" t="s">
        <v>19</v>
      </c>
      <c r="AR236" s="142" t="s">
        <v>198</v>
      </c>
      <c r="AT236" s="142" t="s">
        <v>836</v>
      </c>
      <c r="AU236" s="142" t="s">
        <v>84</v>
      </c>
      <c r="AY236" s="18" t="s">
        <v>172</v>
      </c>
      <c r="BE236" s="143">
        <f>IF(N236="základní",J236,0)</f>
        <v>0</v>
      </c>
      <c r="BF236" s="143">
        <f>IF(N236="snížená",J236,0)</f>
        <v>0</v>
      </c>
      <c r="BG236" s="143">
        <f>IF(N236="zákl. přenesená",J236,0)</f>
        <v>0</v>
      </c>
      <c r="BH236" s="143">
        <f>IF(N236="sníž. přenesená",J236,0)</f>
        <v>0</v>
      </c>
      <c r="BI236" s="143">
        <f>IF(N236="nulová",J236,0)</f>
        <v>0</v>
      </c>
      <c r="BJ236" s="18" t="s">
        <v>82</v>
      </c>
      <c r="BK236" s="143">
        <f>ROUND(I236*H236,2)</f>
        <v>0</v>
      </c>
      <c r="BL236" s="18" t="s">
        <v>179</v>
      </c>
      <c r="BM236" s="142" t="s">
        <v>672</v>
      </c>
    </row>
    <row r="237" spans="2:65" s="12" customFormat="1">
      <c r="B237" s="148"/>
      <c r="D237" s="149" t="s">
        <v>182</v>
      </c>
      <c r="E237" s="150" t="s">
        <v>19</v>
      </c>
      <c r="F237" s="151" t="s">
        <v>4146</v>
      </c>
      <c r="H237" s="150" t="s">
        <v>19</v>
      </c>
      <c r="I237" s="152"/>
      <c r="L237" s="148"/>
      <c r="M237" s="153"/>
      <c r="U237" s="154"/>
      <c r="AT237" s="150" t="s">
        <v>182</v>
      </c>
      <c r="AU237" s="150" t="s">
        <v>84</v>
      </c>
      <c r="AV237" s="12" t="s">
        <v>82</v>
      </c>
      <c r="AW237" s="12" t="s">
        <v>37</v>
      </c>
      <c r="AX237" s="12" t="s">
        <v>75</v>
      </c>
      <c r="AY237" s="150" t="s">
        <v>172</v>
      </c>
    </row>
    <row r="238" spans="2:65" s="13" customFormat="1">
      <c r="B238" s="155"/>
      <c r="D238" s="149" t="s">
        <v>182</v>
      </c>
      <c r="E238" s="156" t="s">
        <v>19</v>
      </c>
      <c r="F238" s="157" t="s">
        <v>4178</v>
      </c>
      <c r="H238" s="158">
        <v>28</v>
      </c>
      <c r="I238" s="159"/>
      <c r="L238" s="155"/>
      <c r="M238" s="160"/>
      <c r="U238" s="161"/>
      <c r="AT238" s="156" t="s">
        <v>182</v>
      </c>
      <c r="AU238" s="156" t="s">
        <v>84</v>
      </c>
      <c r="AV238" s="13" t="s">
        <v>84</v>
      </c>
      <c r="AW238" s="13" t="s">
        <v>37</v>
      </c>
      <c r="AX238" s="13" t="s">
        <v>75</v>
      </c>
      <c r="AY238" s="156" t="s">
        <v>172</v>
      </c>
    </row>
    <row r="239" spans="2:65" s="14" customFormat="1">
      <c r="B239" s="162"/>
      <c r="D239" s="149" t="s">
        <v>182</v>
      </c>
      <c r="E239" s="163" t="s">
        <v>19</v>
      </c>
      <c r="F239" s="164" t="s">
        <v>185</v>
      </c>
      <c r="H239" s="165">
        <v>28</v>
      </c>
      <c r="I239" s="166"/>
      <c r="L239" s="162"/>
      <c r="M239" s="167"/>
      <c r="U239" s="168"/>
      <c r="AT239" s="163" t="s">
        <v>182</v>
      </c>
      <c r="AU239" s="163" t="s">
        <v>84</v>
      </c>
      <c r="AV239" s="14" t="s">
        <v>179</v>
      </c>
      <c r="AW239" s="14" t="s">
        <v>37</v>
      </c>
      <c r="AX239" s="14" t="s">
        <v>82</v>
      </c>
      <c r="AY239" s="163" t="s">
        <v>172</v>
      </c>
    </row>
    <row r="240" spans="2:65" s="1" customFormat="1" ht="16.5" customHeight="1">
      <c r="B240" s="33"/>
      <c r="C240" s="131" t="s">
        <v>461</v>
      </c>
      <c r="D240" s="131" t="s">
        <v>174</v>
      </c>
      <c r="E240" s="132" t="s">
        <v>679</v>
      </c>
      <c r="F240" s="133" t="s">
        <v>4179</v>
      </c>
      <c r="G240" s="134" t="s">
        <v>2962</v>
      </c>
      <c r="H240" s="135">
        <v>18</v>
      </c>
      <c r="I240" s="136"/>
      <c r="J240" s="137">
        <f>ROUND(I240*H240,2)</f>
        <v>0</v>
      </c>
      <c r="K240" s="133" t="s">
        <v>19</v>
      </c>
      <c r="L240" s="33"/>
      <c r="M240" s="138" t="s">
        <v>19</v>
      </c>
      <c r="N240" s="139" t="s">
        <v>46</v>
      </c>
      <c r="P240" s="140">
        <f>O240*H240</f>
        <v>0</v>
      </c>
      <c r="Q240" s="140">
        <v>0</v>
      </c>
      <c r="R240" s="140">
        <f>Q240*H240</f>
        <v>0</v>
      </c>
      <c r="S240" s="140">
        <v>0</v>
      </c>
      <c r="T240" s="140">
        <f>S240*H240</f>
        <v>0</v>
      </c>
      <c r="U240" s="141" t="s">
        <v>19</v>
      </c>
      <c r="AR240" s="142" t="s">
        <v>179</v>
      </c>
      <c r="AT240" s="142" t="s">
        <v>174</v>
      </c>
      <c r="AU240" s="142" t="s">
        <v>84</v>
      </c>
      <c r="AY240" s="18" t="s">
        <v>172</v>
      </c>
      <c r="BE240" s="143">
        <f>IF(N240="základní",J240,0)</f>
        <v>0</v>
      </c>
      <c r="BF240" s="143">
        <f>IF(N240="snížená",J240,0)</f>
        <v>0</v>
      </c>
      <c r="BG240" s="143">
        <f>IF(N240="zákl. přenesená",J240,0)</f>
        <v>0</v>
      </c>
      <c r="BH240" s="143">
        <f>IF(N240="sníž. přenesená",J240,0)</f>
        <v>0</v>
      </c>
      <c r="BI240" s="143">
        <f>IF(N240="nulová",J240,0)</f>
        <v>0</v>
      </c>
      <c r="BJ240" s="18" t="s">
        <v>82</v>
      </c>
      <c r="BK240" s="143">
        <f>ROUND(I240*H240,2)</f>
        <v>0</v>
      </c>
      <c r="BL240" s="18" t="s">
        <v>179</v>
      </c>
      <c r="BM240" s="142" t="s">
        <v>677</v>
      </c>
    </row>
    <row r="241" spans="2:65" s="1" customFormat="1" ht="16.5" customHeight="1">
      <c r="B241" s="33"/>
      <c r="C241" s="179" t="s">
        <v>679</v>
      </c>
      <c r="D241" s="179" t="s">
        <v>836</v>
      </c>
      <c r="E241" s="180" t="s">
        <v>467</v>
      </c>
      <c r="F241" s="181" t="s">
        <v>4180</v>
      </c>
      <c r="G241" s="182" t="s">
        <v>2962</v>
      </c>
      <c r="H241" s="183">
        <v>18</v>
      </c>
      <c r="I241" s="184"/>
      <c r="J241" s="185">
        <f>ROUND(I241*H241,2)</f>
        <v>0</v>
      </c>
      <c r="K241" s="181" t="s">
        <v>19</v>
      </c>
      <c r="L241" s="186"/>
      <c r="M241" s="187" t="s">
        <v>19</v>
      </c>
      <c r="N241" s="188" t="s">
        <v>46</v>
      </c>
      <c r="P241" s="140">
        <f>O241*H241</f>
        <v>0</v>
      </c>
      <c r="Q241" s="140">
        <v>0</v>
      </c>
      <c r="R241" s="140">
        <f>Q241*H241</f>
        <v>0</v>
      </c>
      <c r="S241" s="140">
        <v>0</v>
      </c>
      <c r="T241" s="140">
        <f>S241*H241</f>
        <v>0</v>
      </c>
      <c r="U241" s="141" t="s">
        <v>19</v>
      </c>
      <c r="AR241" s="142" t="s">
        <v>198</v>
      </c>
      <c r="AT241" s="142" t="s">
        <v>836</v>
      </c>
      <c r="AU241" s="142" t="s">
        <v>84</v>
      </c>
      <c r="AY241" s="18" t="s">
        <v>172</v>
      </c>
      <c r="BE241" s="143">
        <f>IF(N241="základní",J241,0)</f>
        <v>0</v>
      </c>
      <c r="BF241" s="143">
        <f>IF(N241="snížená",J241,0)</f>
        <v>0</v>
      </c>
      <c r="BG241" s="143">
        <f>IF(N241="zákl. přenesená",J241,0)</f>
        <v>0</v>
      </c>
      <c r="BH241" s="143">
        <f>IF(N241="sníž. přenesená",J241,0)</f>
        <v>0</v>
      </c>
      <c r="BI241" s="143">
        <f>IF(N241="nulová",J241,0)</f>
        <v>0</v>
      </c>
      <c r="BJ241" s="18" t="s">
        <v>82</v>
      </c>
      <c r="BK241" s="143">
        <f>ROUND(I241*H241,2)</f>
        <v>0</v>
      </c>
      <c r="BL241" s="18" t="s">
        <v>179</v>
      </c>
      <c r="BM241" s="142" t="s">
        <v>682</v>
      </c>
    </row>
    <row r="242" spans="2:65" s="12" customFormat="1">
      <c r="B242" s="148"/>
      <c r="D242" s="149" t="s">
        <v>182</v>
      </c>
      <c r="E242" s="150" t="s">
        <v>19</v>
      </c>
      <c r="F242" s="151" t="s">
        <v>4146</v>
      </c>
      <c r="H242" s="150" t="s">
        <v>19</v>
      </c>
      <c r="I242" s="152"/>
      <c r="L242" s="148"/>
      <c r="M242" s="153"/>
      <c r="U242" s="154"/>
      <c r="AT242" s="150" t="s">
        <v>182</v>
      </c>
      <c r="AU242" s="150" t="s">
        <v>84</v>
      </c>
      <c r="AV242" s="12" t="s">
        <v>82</v>
      </c>
      <c r="AW242" s="12" t="s">
        <v>37</v>
      </c>
      <c r="AX242" s="12" t="s">
        <v>75</v>
      </c>
      <c r="AY242" s="150" t="s">
        <v>172</v>
      </c>
    </row>
    <row r="243" spans="2:65" s="13" customFormat="1">
      <c r="B243" s="155"/>
      <c r="D243" s="149" t="s">
        <v>182</v>
      </c>
      <c r="E243" s="156" t="s">
        <v>19</v>
      </c>
      <c r="F243" s="157" t="s">
        <v>226</v>
      </c>
      <c r="H243" s="158">
        <v>18</v>
      </c>
      <c r="I243" s="159"/>
      <c r="L243" s="155"/>
      <c r="M243" s="160"/>
      <c r="U243" s="161"/>
      <c r="AT243" s="156" t="s">
        <v>182</v>
      </c>
      <c r="AU243" s="156" t="s">
        <v>84</v>
      </c>
      <c r="AV243" s="13" t="s">
        <v>84</v>
      </c>
      <c r="AW243" s="13" t="s">
        <v>37</v>
      </c>
      <c r="AX243" s="13" t="s">
        <v>75</v>
      </c>
      <c r="AY243" s="156" t="s">
        <v>172</v>
      </c>
    </row>
    <row r="244" spans="2:65" s="14" customFormat="1">
      <c r="B244" s="162"/>
      <c r="D244" s="149" t="s">
        <v>182</v>
      </c>
      <c r="E244" s="163" t="s">
        <v>19</v>
      </c>
      <c r="F244" s="164" t="s">
        <v>185</v>
      </c>
      <c r="H244" s="165">
        <v>18</v>
      </c>
      <c r="I244" s="166"/>
      <c r="L244" s="162"/>
      <c r="M244" s="167"/>
      <c r="U244" s="168"/>
      <c r="AT244" s="163" t="s">
        <v>182</v>
      </c>
      <c r="AU244" s="163" t="s">
        <v>84</v>
      </c>
      <c r="AV244" s="14" t="s">
        <v>179</v>
      </c>
      <c r="AW244" s="14" t="s">
        <v>37</v>
      </c>
      <c r="AX244" s="14" t="s">
        <v>82</v>
      </c>
      <c r="AY244" s="163" t="s">
        <v>172</v>
      </c>
    </row>
    <row r="245" spans="2:65" s="1" customFormat="1" ht="16.5" customHeight="1">
      <c r="B245" s="33"/>
      <c r="C245" s="131" t="s">
        <v>467</v>
      </c>
      <c r="D245" s="131" t="s">
        <v>174</v>
      </c>
      <c r="E245" s="132" t="s">
        <v>701</v>
      </c>
      <c r="F245" s="133" t="s">
        <v>4181</v>
      </c>
      <c r="G245" s="134" t="s">
        <v>2962</v>
      </c>
      <c r="H245" s="135">
        <v>20</v>
      </c>
      <c r="I245" s="136"/>
      <c r="J245" s="137">
        <f>ROUND(I245*H245,2)</f>
        <v>0</v>
      </c>
      <c r="K245" s="133" t="s">
        <v>19</v>
      </c>
      <c r="L245" s="33"/>
      <c r="M245" s="138" t="s">
        <v>19</v>
      </c>
      <c r="N245" s="139" t="s">
        <v>46</v>
      </c>
      <c r="P245" s="140">
        <f>O245*H245</f>
        <v>0</v>
      </c>
      <c r="Q245" s="140">
        <v>0</v>
      </c>
      <c r="R245" s="140">
        <f>Q245*H245</f>
        <v>0</v>
      </c>
      <c r="S245" s="140">
        <v>0</v>
      </c>
      <c r="T245" s="140">
        <f>S245*H245</f>
        <v>0</v>
      </c>
      <c r="U245" s="141" t="s">
        <v>19</v>
      </c>
      <c r="AR245" s="142" t="s">
        <v>179</v>
      </c>
      <c r="AT245" s="142" t="s">
        <v>174</v>
      </c>
      <c r="AU245" s="142" t="s">
        <v>84</v>
      </c>
      <c r="AY245" s="18" t="s">
        <v>172</v>
      </c>
      <c r="BE245" s="143">
        <f>IF(N245="základní",J245,0)</f>
        <v>0</v>
      </c>
      <c r="BF245" s="143">
        <f>IF(N245="snížená",J245,0)</f>
        <v>0</v>
      </c>
      <c r="BG245" s="143">
        <f>IF(N245="zákl. přenesená",J245,0)</f>
        <v>0</v>
      </c>
      <c r="BH245" s="143">
        <f>IF(N245="sníž. přenesená",J245,0)</f>
        <v>0</v>
      </c>
      <c r="BI245" s="143">
        <f>IF(N245="nulová",J245,0)</f>
        <v>0</v>
      </c>
      <c r="BJ245" s="18" t="s">
        <v>82</v>
      </c>
      <c r="BK245" s="143">
        <f>ROUND(I245*H245,2)</f>
        <v>0</v>
      </c>
      <c r="BL245" s="18" t="s">
        <v>179</v>
      </c>
      <c r="BM245" s="142" t="s">
        <v>691</v>
      </c>
    </row>
    <row r="246" spans="2:65" s="1" customFormat="1" ht="16.5" customHeight="1">
      <c r="B246" s="33"/>
      <c r="C246" s="179" t="s">
        <v>701</v>
      </c>
      <c r="D246" s="179" t="s">
        <v>836</v>
      </c>
      <c r="E246" s="180" t="s">
        <v>471</v>
      </c>
      <c r="F246" s="181" t="s">
        <v>4182</v>
      </c>
      <c r="G246" s="182" t="s">
        <v>2962</v>
      </c>
      <c r="H246" s="183">
        <v>20</v>
      </c>
      <c r="I246" s="184"/>
      <c r="J246" s="185">
        <f>ROUND(I246*H246,2)</f>
        <v>0</v>
      </c>
      <c r="K246" s="181" t="s">
        <v>19</v>
      </c>
      <c r="L246" s="186"/>
      <c r="M246" s="187" t="s">
        <v>19</v>
      </c>
      <c r="N246" s="188" t="s">
        <v>46</v>
      </c>
      <c r="P246" s="140">
        <f>O246*H246</f>
        <v>0</v>
      </c>
      <c r="Q246" s="140">
        <v>0</v>
      </c>
      <c r="R246" s="140">
        <f>Q246*H246</f>
        <v>0</v>
      </c>
      <c r="S246" s="140">
        <v>0</v>
      </c>
      <c r="T246" s="140">
        <f>S246*H246</f>
        <v>0</v>
      </c>
      <c r="U246" s="141" t="s">
        <v>19</v>
      </c>
      <c r="AR246" s="142" t="s">
        <v>198</v>
      </c>
      <c r="AT246" s="142" t="s">
        <v>836</v>
      </c>
      <c r="AU246" s="142" t="s">
        <v>84</v>
      </c>
      <c r="AY246" s="18" t="s">
        <v>172</v>
      </c>
      <c r="BE246" s="143">
        <f>IF(N246="základní",J246,0)</f>
        <v>0</v>
      </c>
      <c r="BF246" s="143">
        <f>IF(N246="snížená",J246,0)</f>
        <v>0</v>
      </c>
      <c r="BG246" s="143">
        <f>IF(N246="zákl. přenesená",J246,0)</f>
        <v>0</v>
      </c>
      <c r="BH246" s="143">
        <f>IF(N246="sníž. přenesená",J246,0)</f>
        <v>0</v>
      </c>
      <c r="BI246" s="143">
        <f>IF(N246="nulová",J246,0)</f>
        <v>0</v>
      </c>
      <c r="BJ246" s="18" t="s">
        <v>82</v>
      </c>
      <c r="BK246" s="143">
        <f>ROUND(I246*H246,2)</f>
        <v>0</v>
      </c>
      <c r="BL246" s="18" t="s">
        <v>179</v>
      </c>
      <c r="BM246" s="142" t="s">
        <v>704</v>
      </c>
    </row>
    <row r="247" spans="2:65" s="12" customFormat="1">
      <c r="B247" s="148"/>
      <c r="D247" s="149" t="s">
        <v>182</v>
      </c>
      <c r="E247" s="150" t="s">
        <v>19</v>
      </c>
      <c r="F247" s="151" t="s">
        <v>4146</v>
      </c>
      <c r="H247" s="150" t="s">
        <v>19</v>
      </c>
      <c r="I247" s="152"/>
      <c r="L247" s="148"/>
      <c r="M247" s="153"/>
      <c r="U247" s="154"/>
      <c r="AT247" s="150" t="s">
        <v>182</v>
      </c>
      <c r="AU247" s="150" t="s">
        <v>84</v>
      </c>
      <c r="AV247" s="12" t="s">
        <v>82</v>
      </c>
      <c r="AW247" s="12" t="s">
        <v>37</v>
      </c>
      <c r="AX247" s="12" t="s">
        <v>75</v>
      </c>
      <c r="AY247" s="150" t="s">
        <v>172</v>
      </c>
    </row>
    <row r="248" spans="2:65" s="13" customFormat="1">
      <c r="B248" s="155"/>
      <c r="D248" s="149" t="s">
        <v>182</v>
      </c>
      <c r="E248" s="156" t="s">
        <v>19</v>
      </c>
      <c r="F248" s="157" t="s">
        <v>4183</v>
      </c>
      <c r="H248" s="158">
        <v>20</v>
      </c>
      <c r="I248" s="159"/>
      <c r="L248" s="155"/>
      <c r="M248" s="160"/>
      <c r="U248" s="161"/>
      <c r="AT248" s="156" t="s">
        <v>182</v>
      </c>
      <c r="AU248" s="156" t="s">
        <v>84</v>
      </c>
      <c r="AV248" s="13" t="s">
        <v>84</v>
      </c>
      <c r="AW248" s="13" t="s">
        <v>37</v>
      </c>
      <c r="AX248" s="13" t="s">
        <v>75</v>
      </c>
      <c r="AY248" s="156" t="s">
        <v>172</v>
      </c>
    </row>
    <row r="249" spans="2:65" s="14" customFormat="1">
      <c r="B249" s="162"/>
      <c r="D249" s="149" t="s">
        <v>182</v>
      </c>
      <c r="E249" s="163" t="s">
        <v>19</v>
      </c>
      <c r="F249" s="164" t="s">
        <v>185</v>
      </c>
      <c r="H249" s="165">
        <v>20</v>
      </c>
      <c r="I249" s="166"/>
      <c r="L249" s="162"/>
      <c r="M249" s="167"/>
      <c r="U249" s="168"/>
      <c r="AT249" s="163" t="s">
        <v>182</v>
      </c>
      <c r="AU249" s="163" t="s">
        <v>84</v>
      </c>
      <c r="AV249" s="14" t="s">
        <v>179</v>
      </c>
      <c r="AW249" s="14" t="s">
        <v>37</v>
      </c>
      <c r="AX249" s="14" t="s">
        <v>82</v>
      </c>
      <c r="AY249" s="163" t="s">
        <v>172</v>
      </c>
    </row>
    <row r="250" spans="2:65" s="1" customFormat="1" ht="16.5" customHeight="1">
      <c r="B250" s="33"/>
      <c r="C250" s="131" t="s">
        <v>471</v>
      </c>
      <c r="D250" s="131" t="s">
        <v>174</v>
      </c>
      <c r="E250" s="132" t="s">
        <v>714</v>
      </c>
      <c r="F250" s="133" t="s">
        <v>4184</v>
      </c>
      <c r="G250" s="134" t="s">
        <v>2962</v>
      </c>
      <c r="H250" s="135">
        <v>4</v>
      </c>
      <c r="I250" s="136"/>
      <c r="J250" s="137">
        <f>ROUND(I250*H250,2)</f>
        <v>0</v>
      </c>
      <c r="K250" s="133" t="s">
        <v>19</v>
      </c>
      <c r="L250" s="33"/>
      <c r="M250" s="138" t="s">
        <v>19</v>
      </c>
      <c r="N250" s="139" t="s">
        <v>46</v>
      </c>
      <c r="P250" s="140">
        <f>O250*H250</f>
        <v>0</v>
      </c>
      <c r="Q250" s="140">
        <v>0</v>
      </c>
      <c r="R250" s="140">
        <f>Q250*H250</f>
        <v>0</v>
      </c>
      <c r="S250" s="140">
        <v>0</v>
      </c>
      <c r="T250" s="140">
        <f>S250*H250</f>
        <v>0</v>
      </c>
      <c r="U250" s="141" t="s">
        <v>19</v>
      </c>
      <c r="AR250" s="142" t="s">
        <v>179</v>
      </c>
      <c r="AT250" s="142" t="s">
        <v>174</v>
      </c>
      <c r="AU250" s="142" t="s">
        <v>84</v>
      </c>
      <c r="AY250" s="18" t="s">
        <v>172</v>
      </c>
      <c r="BE250" s="143">
        <f>IF(N250="základní",J250,0)</f>
        <v>0</v>
      </c>
      <c r="BF250" s="143">
        <f>IF(N250="snížená",J250,0)</f>
        <v>0</v>
      </c>
      <c r="BG250" s="143">
        <f>IF(N250="zákl. přenesená",J250,0)</f>
        <v>0</v>
      </c>
      <c r="BH250" s="143">
        <f>IF(N250="sníž. přenesená",J250,0)</f>
        <v>0</v>
      </c>
      <c r="BI250" s="143">
        <f>IF(N250="nulová",J250,0)</f>
        <v>0</v>
      </c>
      <c r="BJ250" s="18" t="s">
        <v>82</v>
      </c>
      <c r="BK250" s="143">
        <f>ROUND(I250*H250,2)</f>
        <v>0</v>
      </c>
      <c r="BL250" s="18" t="s">
        <v>179</v>
      </c>
      <c r="BM250" s="142" t="s">
        <v>712</v>
      </c>
    </row>
    <row r="251" spans="2:65" s="1" customFormat="1" ht="16.5" customHeight="1">
      <c r="B251" s="33"/>
      <c r="C251" s="179" t="s">
        <v>714</v>
      </c>
      <c r="D251" s="179" t="s">
        <v>836</v>
      </c>
      <c r="E251" s="180" t="s">
        <v>478</v>
      </c>
      <c r="F251" s="181" t="s">
        <v>4185</v>
      </c>
      <c r="G251" s="182" t="s">
        <v>2962</v>
      </c>
      <c r="H251" s="183">
        <v>4</v>
      </c>
      <c r="I251" s="184"/>
      <c r="J251" s="185">
        <f>ROUND(I251*H251,2)</f>
        <v>0</v>
      </c>
      <c r="K251" s="181" t="s">
        <v>19</v>
      </c>
      <c r="L251" s="186"/>
      <c r="M251" s="187" t="s">
        <v>19</v>
      </c>
      <c r="N251" s="188" t="s">
        <v>46</v>
      </c>
      <c r="P251" s="140">
        <f>O251*H251</f>
        <v>0</v>
      </c>
      <c r="Q251" s="140">
        <v>0</v>
      </c>
      <c r="R251" s="140">
        <f>Q251*H251</f>
        <v>0</v>
      </c>
      <c r="S251" s="140">
        <v>0</v>
      </c>
      <c r="T251" s="140">
        <f>S251*H251</f>
        <v>0</v>
      </c>
      <c r="U251" s="141" t="s">
        <v>19</v>
      </c>
      <c r="AR251" s="142" t="s">
        <v>198</v>
      </c>
      <c r="AT251" s="142" t="s">
        <v>836</v>
      </c>
      <c r="AU251" s="142" t="s">
        <v>84</v>
      </c>
      <c r="AY251" s="18" t="s">
        <v>172</v>
      </c>
      <c r="BE251" s="143">
        <f>IF(N251="základní",J251,0)</f>
        <v>0</v>
      </c>
      <c r="BF251" s="143">
        <f>IF(N251="snížená",J251,0)</f>
        <v>0</v>
      </c>
      <c r="BG251" s="143">
        <f>IF(N251="zákl. přenesená",J251,0)</f>
        <v>0</v>
      </c>
      <c r="BH251" s="143">
        <f>IF(N251="sníž. přenesená",J251,0)</f>
        <v>0</v>
      </c>
      <c r="BI251" s="143">
        <f>IF(N251="nulová",J251,0)</f>
        <v>0</v>
      </c>
      <c r="BJ251" s="18" t="s">
        <v>82</v>
      </c>
      <c r="BK251" s="143">
        <f>ROUND(I251*H251,2)</f>
        <v>0</v>
      </c>
      <c r="BL251" s="18" t="s">
        <v>179</v>
      </c>
      <c r="BM251" s="142" t="s">
        <v>717</v>
      </c>
    </row>
    <row r="252" spans="2:65" s="12" customFormat="1">
      <c r="B252" s="148"/>
      <c r="D252" s="149" t="s">
        <v>182</v>
      </c>
      <c r="E252" s="150" t="s">
        <v>19</v>
      </c>
      <c r="F252" s="151" t="s">
        <v>4146</v>
      </c>
      <c r="H252" s="150" t="s">
        <v>19</v>
      </c>
      <c r="I252" s="152"/>
      <c r="L252" s="148"/>
      <c r="M252" s="153"/>
      <c r="U252" s="154"/>
      <c r="AT252" s="150" t="s">
        <v>182</v>
      </c>
      <c r="AU252" s="150" t="s">
        <v>84</v>
      </c>
      <c r="AV252" s="12" t="s">
        <v>82</v>
      </c>
      <c r="AW252" s="12" t="s">
        <v>37</v>
      </c>
      <c r="AX252" s="12" t="s">
        <v>75</v>
      </c>
      <c r="AY252" s="150" t="s">
        <v>172</v>
      </c>
    </row>
    <row r="253" spans="2:65" s="13" customFormat="1">
      <c r="B253" s="155"/>
      <c r="D253" s="149" t="s">
        <v>182</v>
      </c>
      <c r="E253" s="156" t="s">
        <v>19</v>
      </c>
      <c r="F253" s="157" t="s">
        <v>4186</v>
      </c>
      <c r="H253" s="158">
        <v>4</v>
      </c>
      <c r="I253" s="159"/>
      <c r="L253" s="155"/>
      <c r="M253" s="160"/>
      <c r="U253" s="161"/>
      <c r="AT253" s="156" t="s">
        <v>182</v>
      </c>
      <c r="AU253" s="156" t="s">
        <v>84</v>
      </c>
      <c r="AV253" s="13" t="s">
        <v>84</v>
      </c>
      <c r="AW253" s="13" t="s">
        <v>37</v>
      </c>
      <c r="AX253" s="13" t="s">
        <v>75</v>
      </c>
      <c r="AY253" s="156" t="s">
        <v>172</v>
      </c>
    </row>
    <row r="254" spans="2:65" s="14" customFormat="1">
      <c r="B254" s="162"/>
      <c r="D254" s="149" t="s">
        <v>182</v>
      </c>
      <c r="E254" s="163" t="s">
        <v>19</v>
      </c>
      <c r="F254" s="164" t="s">
        <v>185</v>
      </c>
      <c r="H254" s="165">
        <v>4</v>
      </c>
      <c r="I254" s="166"/>
      <c r="L254" s="162"/>
      <c r="M254" s="167"/>
      <c r="U254" s="168"/>
      <c r="AT254" s="163" t="s">
        <v>182</v>
      </c>
      <c r="AU254" s="163" t="s">
        <v>84</v>
      </c>
      <c r="AV254" s="14" t="s">
        <v>179</v>
      </c>
      <c r="AW254" s="14" t="s">
        <v>37</v>
      </c>
      <c r="AX254" s="14" t="s">
        <v>82</v>
      </c>
      <c r="AY254" s="163" t="s">
        <v>172</v>
      </c>
    </row>
    <row r="255" spans="2:65" s="1" customFormat="1" ht="16.5" customHeight="1">
      <c r="B255" s="33"/>
      <c r="C255" s="131" t="s">
        <v>478</v>
      </c>
      <c r="D255" s="131" t="s">
        <v>174</v>
      </c>
      <c r="E255" s="132" t="s">
        <v>724</v>
      </c>
      <c r="F255" s="133" t="s">
        <v>4187</v>
      </c>
      <c r="G255" s="134" t="s">
        <v>337</v>
      </c>
      <c r="H255" s="135">
        <v>26</v>
      </c>
      <c r="I255" s="136"/>
      <c r="J255" s="137">
        <f>ROUND(I255*H255,2)</f>
        <v>0</v>
      </c>
      <c r="K255" s="133" t="s">
        <v>19</v>
      </c>
      <c r="L255" s="33"/>
      <c r="M255" s="138" t="s">
        <v>19</v>
      </c>
      <c r="N255" s="139" t="s">
        <v>46</v>
      </c>
      <c r="P255" s="140">
        <f>O255*H255</f>
        <v>0</v>
      </c>
      <c r="Q255" s="140">
        <v>0</v>
      </c>
      <c r="R255" s="140">
        <f>Q255*H255</f>
        <v>0</v>
      </c>
      <c r="S255" s="140">
        <v>0</v>
      </c>
      <c r="T255" s="140">
        <f>S255*H255</f>
        <v>0</v>
      </c>
      <c r="U255" s="141" t="s">
        <v>19</v>
      </c>
      <c r="AR255" s="142" t="s">
        <v>179</v>
      </c>
      <c r="AT255" s="142" t="s">
        <v>174</v>
      </c>
      <c r="AU255" s="142" t="s">
        <v>84</v>
      </c>
      <c r="AY255" s="18" t="s">
        <v>172</v>
      </c>
      <c r="BE255" s="143">
        <f>IF(N255="základní",J255,0)</f>
        <v>0</v>
      </c>
      <c r="BF255" s="143">
        <f>IF(N255="snížená",J255,0)</f>
        <v>0</v>
      </c>
      <c r="BG255" s="143">
        <f>IF(N255="zákl. přenesená",J255,0)</f>
        <v>0</v>
      </c>
      <c r="BH255" s="143">
        <f>IF(N255="sníž. přenesená",J255,0)</f>
        <v>0</v>
      </c>
      <c r="BI255" s="143">
        <f>IF(N255="nulová",J255,0)</f>
        <v>0</v>
      </c>
      <c r="BJ255" s="18" t="s">
        <v>82</v>
      </c>
      <c r="BK255" s="143">
        <f>ROUND(I255*H255,2)</f>
        <v>0</v>
      </c>
      <c r="BL255" s="18" t="s">
        <v>179</v>
      </c>
      <c r="BM255" s="142" t="s">
        <v>722</v>
      </c>
    </row>
    <row r="256" spans="2:65" s="1" customFormat="1" ht="16.5" customHeight="1">
      <c r="B256" s="33"/>
      <c r="C256" s="179" t="s">
        <v>724</v>
      </c>
      <c r="D256" s="179" t="s">
        <v>836</v>
      </c>
      <c r="E256" s="180" t="s">
        <v>490</v>
      </c>
      <c r="F256" s="181" t="s">
        <v>4188</v>
      </c>
      <c r="G256" s="182" t="s">
        <v>337</v>
      </c>
      <c r="H256" s="183">
        <v>26</v>
      </c>
      <c r="I256" s="184"/>
      <c r="J256" s="185">
        <f>ROUND(I256*H256,2)</f>
        <v>0</v>
      </c>
      <c r="K256" s="181" t="s">
        <v>19</v>
      </c>
      <c r="L256" s="186"/>
      <c r="M256" s="187" t="s">
        <v>19</v>
      </c>
      <c r="N256" s="188" t="s">
        <v>46</v>
      </c>
      <c r="P256" s="140">
        <f>O256*H256</f>
        <v>0</v>
      </c>
      <c r="Q256" s="140">
        <v>0</v>
      </c>
      <c r="R256" s="140">
        <f>Q256*H256</f>
        <v>0</v>
      </c>
      <c r="S256" s="140">
        <v>0</v>
      </c>
      <c r="T256" s="140">
        <f>S256*H256</f>
        <v>0</v>
      </c>
      <c r="U256" s="141" t="s">
        <v>19</v>
      </c>
      <c r="AR256" s="142" t="s">
        <v>198</v>
      </c>
      <c r="AT256" s="142" t="s">
        <v>836</v>
      </c>
      <c r="AU256" s="142" t="s">
        <v>84</v>
      </c>
      <c r="AY256" s="18" t="s">
        <v>172</v>
      </c>
      <c r="BE256" s="143">
        <f>IF(N256="základní",J256,0)</f>
        <v>0</v>
      </c>
      <c r="BF256" s="143">
        <f>IF(N256="snížená",J256,0)</f>
        <v>0</v>
      </c>
      <c r="BG256" s="143">
        <f>IF(N256="zákl. přenesená",J256,0)</f>
        <v>0</v>
      </c>
      <c r="BH256" s="143">
        <f>IF(N256="sníž. přenesená",J256,0)</f>
        <v>0</v>
      </c>
      <c r="BI256" s="143">
        <f>IF(N256="nulová",J256,0)</f>
        <v>0</v>
      </c>
      <c r="BJ256" s="18" t="s">
        <v>82</v>
      </c>
      <c r="BK256" s="143">
        <f>ROUND(I256*H256,2)</f>
        <v>0</v>
      </c>
      <c r="BL256" s="18" t="s">
        <v>179</v>
      </c>
      <c r="BM256" s="142" t="s">
        <v>727</v>
      </c>
    </row>
    <row r="257" spans="2:65" s="12" customFormat="1">
      <c r="B257" s="148"/>
      <c r="D257" s="149" t="s">
        <v>182</v>
      </c>
      <c r="E257" s="150" t="s">
        <v>19</v>
      </c>
      <c r="F257" s="151" t="s">
        <v>4146</v>
      </c>
      <c r="H257" s="150" t="s">
        <v>19</v>
      </c>
      <c r="I257" s="152"/>
      <c r="L257" s="148"/>
      <c r="M257" s="153"/>
      <c r="U257" s="154"/>
      <c r="AT257" s="150" t="s">
        <v>182</v>
      </c>
      <c r="AU257" s="150" t="s">
        <v>84</v>
      </c>
      <c r="AV257" s="12" t="s">
        <v>82</v>
      </c>
      <c r="AW257" s="12" t="s">
        <v>37</v>
      </c>
      <c r="AX257" s="12" t="s">
        <v>75</v>
      </c>
      <c r="AY257" s="150" t="s">
        <v>172</v>
      </c>
    </row>
    <row r="258" spans="2:65" s="13" customFormat="1">
      <c r="B258" s="155"/>
      <c r="D258" s="149" t="s">
        <v>182</v>
      </c>
      <c r="E258" s="156" t="s">
        <v>19</v>
      </c>
      <c r="F258" s="157" t="s">
        <v>272</v>
      </c>
      <c r="H258" s="158">
        <v>26</v>
      </c>
      <c r="I258" s="159"/>
      <c r="L258" s="155"/>
      <c r="M258" s="160"/>
      <c r="U258" s="161"/>
      <c r="AT258" s="156" t="s">
        <v>182</v>
      </c>
      <c r="AU258" s="156" t="s">
        <v>84</v>
      </c>
      <c r="AV258" s="13" t="s">
        <v>84</v>
      </c>
      <c r="AW258" s="13" t="s">
        <v>37</v>
      </c>
      <c r="AX258" s="13" t="s">
        <v>75</v>
      </c>
      <c r="AY258" s="156" t="s">
        <v>172</v>
      </c>
    </row>
    <row r="259" spans="2:65" s="14" customFormat="1">
      <c r="B259" s="162"/>
      <c r="D259" s="149" t="s">
        <v>182</v>
      </c>
      <c r="E259" s="163" t="s">
        <v>19</v>
      </c>
      <c r="F259" s="164" t="s">
        <v>185</v>
      </c>
      <c r="H259" s="165">
        <v>26</v>
      </c>
      <c r="I259" s="166"/>
      <c r="L259" s="162"/>
      <c r="M259" s="167"/>
      <c r="U259" s="168"/>
      <c r="AT259" s="163" t="s">
        <v>182</v>
      </c>
      <c r="AU259" s="163" t="s">
        <v>84</v>
      </c>
      <c r="AV259" s="14" t="s">
        <v>179</v>
      </c>
      <c r="AW259" s="14" t="s">
        <v>37</v>
      </c>
      <c r="AX259" s="14" t="s">
        <v>82</v>
      </c>
      <c r="AY259" s="163" t="s">
        <v>172</v>
      </c>
    </row>
    <row r="260" spans="2:65" s="1" customFormat="1" ht="16.5" customHeight="1">
      <c r="B260" s="33"/>
      <c r="C260" s="131" t="s">
        <v>490</v>
      </c>
      <c r="D260" s="131" t="s">
        <v>174</v>
      </c>
      <c r="E260" s="132" t="s">
        <v>739</v>
      </c>
      <c r="F260" s="133" t="s">
        <v>4189</v>
      </c>
      <c r="G260" s="134" t="s">
        <v>337</v>
      </c>
      <c r="H260" s="135">
        <v>96</v>
      </c>
      <c r="I260" s="136"/>
      <c r="J260" s="137">
        <f>ROUND(I260*H260,2)</f>
        <v>0</v>
      </c>
      <c r="K260" s="133" t="s">
        <v>19</v>
      </c>
      <c r="L260" s="33"/>
      <c r="M260" s="138" t="s">
        <v>19</v>
      </c>
      <c r="N260" s="139" t="s">
        <v>46</v>
      </c>
      <c r="P260" s="140">
        <f>O260*H260</f>
        <v>0</v>
      </c>
      <c r="Q260" s="140">
        <v>0</v>
      </c>
      <c r="R260" s="140">
        <f>Q260*H260</f>
        <v>0</v>
      </c>
      <c r="S260" s="140">
        <v>0</v>
      </c>
      <c r="T260" s="140">
        <f>S260*H260</f>
        <v>0</v>
      </c>
      <c r="U260" s="141" t="s">
        <v>19</v>
      </c>
      <c r="AR260" s="142" t="s">
        <v>179</v>
      </c>
      <c r="AT260" s="142" t="s">
        <v>174</v>
      </c>
      <c r="AU260" s="142" t="s">
        <v>84</v>
      </c>
      <c r="AY260" s="18" t="s">
        <v>172</v>
      </c>
      <c r="BE260" s="143">
        <f>IF(N260="základní",J260,0)</f>
        <v>0</v>
      </c>
      <c r="BF260" s="143">
        <f>IF(N260="snížená",J260,0)</f>
        <v>0</v>
      </c>
      <c r="BG260" s="143">
        <f>IF(N260="zákl. přenesená",J260,0)</f>
        <v>0</v>
      </c>
      <c r="BH260" s="143">
        <f>IF(N260="sníž. přenesená",J260,0)</f>
        <v>0</v>
      </c>
      <c r="BI260" s="143">
        <f>IF(N260="nulová",J260,0)</f>
        <v>0</v>
      </c>
      <c r="BJ260" s="18" t="s">
        <v>82</v>
      </c>
      <c r="BK260" s="143">
        <f>ROUND(I260*H260,2)</f>
        <v>0</v>
      </c>
      <c r="BL260" s="18" t="s">
        <v>179</v>
      </c>
      <c r="BM260" s="142" t="s">
        <v>733</v>
      </c>
    </row>
    <row r="261" spans="2:65" s="1" customFormat="1" ht="16.5" customHeight="1">
      <c r="B261" s="33"/>
      <c r="C261" s="179" t="s">
        <v>739</v>
      </c>
      <c r="D261" s="179" t="s">
        <v>836</v>
      </c>
      <c r="E261" s="180" t="s">
        <v>497</v>
      </c>
      <c r="F261" s="181" t="s">
        <v>4190</v>
      </c>
      <c r="G261" s="182" t="s">
        <v>337</v>
      </c>
      <c r="H261" s="183">
        <v>96</v>
      </c>
      <c r="I261" s="184"/>
      <c r="J261" s="185">
        <f>ROUND(I261*H261,2)</f>
        <v>0</v>
      </c>
      <c r="K261" s="181" t="s">
        <v>19</v>
      </c>
      <c r="L261" s="186"/>
      <c r="M261" s="187" t="s">
        <v>19</v>
      </c>
      <c r="N261" s="188" t="s">
        <v>46</v>
      </c>
      <c r="P261" s="140">
        <f>O261*H261</f>
        <v>0</v>
      </c>
      <c r="Q261" s="140">
        <v>0</v>
      </c>
      <c r="R261" s="140">
        <f>Q261*H261</f>
        <v>0</v>
      </c>
      <c r="S261" s="140">
        <v>0</v>
      </c>
      <c r="T261" s="140">
        <f>S261*H261</f>
        <v>0</v>
      </c>
      <c r="U261" s="141" t="s">
        <v>19</v>
      </c>
      <c r="AR261" s="142" t="s">
        <v>198</v>
      </c>
      <c r="AT261" s="142" t="s">
        <v>836</v>
      </c>
      <c r="AU261" s="142" t="s">
        <v>84</v>
      </c>
      <c r="AY261" s="18" t="s">
        <v>172</v>
      </c>
      <c r="BE261" s="143">
        <f>IF(N261="základní",J261,0)</f>
        <v>0</v>
      </c>
      <c r="BF261" s="143">
        <f>IF(N261="snížená",J261,0)</f>
        <v>0</v>
      </c>
      <c r="BG261" s="143">
        <f>IF(N261="zákl. přenesená",J261,0)</f>
        <v>0</v>
      </c>
      <c r="BH261" s="143">
        <f>IF(N261="sníž. přenesená",J261,0)</f>
        <v>0</v>
      </c>
      <c r="BI261" s="143">
        <f>IF(N261="nulová",J261,0)</f>
        <v>0</v>
      </c>
      <c r="BJ261" s="18" t="s">
        <v>82</v>
      </c>
      <c r="BK261" s="143">
        <f>ROUND(I261*H261,2)</f>
        <v>0</v>
      </c>
      <c r="BL261" s="18" t="s">
        <v>179</v>
      </c>
      <c r="BM261" s="142" t="s">
        <v>742</v>
      </c>
    </row>
    <row r="262" spans="2:65" s="12" customFormat="1">
      <c r="B262" s="148"/>
      <c r="D262" s="149" t="s">
        <v>182</v>
      </c>
      <c r="E262" s="150" t="s">
        <v>19</v>
      </c>
      <c r="F262" s="151" t="s">
        <v>4146</v>
      </c>
      <c r="H262" s="150" t="s">
        <v>19</v>
      </c>
      <c r="I262" s="152"/>
      <c r="L262" s="148"/>
      <c r="M262" s="153"/>
      <c r="U262" s="154"/>
      <c r="AT262" s="150" t="s">
        <v>182</v>
      </c>
      <c r="AU262" s="150" t="s">
        <v>84</v>
      </c>
      <c r="AV262" s="12" t="s">
        <v>82</v>
      </c>
      <c r="AW262" s="12" t="s">
        <v>37</v>
      </c>
      <c r="AX262" s="12" t="s">
        <v>75</v>
      </c>
      <c r="AY262" s="150" t="s">
        <v>172</v>
      </c>
    </row>
    <row r="263" spans="2:65" s="13" customFormat="1">
      <c r="B263" s="155"/>
      <c r="D263" s="149" t="s">
        <v>182</v>
      </c>
      <c r="E263" s="156" t="s">
        <v>19</v>
      </c>
      <c r="F263" s="157" t="s">
        <v>4191</v>
      </c>
      <c r="H263" s="158">
        <v>96</v>
      </c>
      <c r="I263" s="159"/>
      <c r="L263" s="155"/>
      <c r="M263" s="160"/>
      <c r="U263" s="161"/>
      <c r="AT263" s="156" t="s">
        <v>182</v>
      </c>
      <c r="AU263" s="156" t="s">
        <v>84</v>
      </c>
      <c r="AV263" s="13" t="s">
        <v>84</v>
      </c>
      <c r="AW263" s="13" t="s">
        <v>37</v>
      </c>
      <c r="AX263" s="13" t="s">
        <v>75</v>
      </c>
      <c r="AY263" s="156" t="s">
        <v>172</v>
      </c>
    </row>
    <row r="264" spans="2:65" s="14" customFormat="1">
      <c r="B264" s="162"/>
      <c r="D264" s="149" t="s">
        <v>182</v>
      </c>
      <c r="E264" s="163" t="s">
        <v>19</v>
      </c>
      <c r="F264" s="164" t="s">
        <v>185</v>
      </c>
      <c r="H264" s="165">
        <v>96</v>
      </c>
      <c r="I264" s="166"/>
      <c r="L264" s="162"/>
      <c r="M264" s="167"/>
      <c r="U264" s="168"/>
      <c r="AT264" s="163" t="s">
        <v>182</v>
      </c>
      <c r="AU264" s="163" t="s">
        <v>84</v>
      </c>
      <c r="AV264" s="14" t="s">
        <v>179</v>
      </c>
      <c r="AW264" s="14" t="s">
        <v>37</v>
      </c>
      <c r="AX264" s="14" t="s">
        <v>82</v>
      </c>
      <c r="AY264" s="163" t="s">
        <v>172</v>
      </c>
    </row>
    <row r="265" spans="2:65" s="1" customFormat="1" ht="16.5" customHeight="1">
      <c r="B265" s="33"/>
      <c r="C265" s="131" t="s">
        <v>497</v>
      </c>
      <c r="D265" s="131" t="s">
        <v>174</v>
      </c>
      <c r="E265" s="132" t="s">
        <v>750</v>
      </c>
      <c r="F265" s="133" t="s">
        <v>4192</v>
      </c>
      <c r="G265" s="134" t="s">
        <v>337</v>
      </c>
      <c r="H265" s="135">
        <v>66</v>
      </c>
      <c r="I265" s="136"/>
      <c r="J265" s="137">
        <f>ROUND(I265*H265,2)</f>
        <v>0</v>
      </c>
      <c r="K265" s="133" t="s">
        <v>19</v>
      </c>
      <c r="L265" s="33"/>
      <c r="M265" s="138" t="s">
        <v>19</v>
      </c>
      <c r="N265" s="139" t="s">
        <v>46</v>
      </c>
      <c r="P265" s="140">
        <f>O265*H265</f>
        <v>0</v>
      </c>
      <c r="Q265" s="140">
        <v>0</v>
      </c>
      <c r="R265" s="140">
        <f>Q265*H265</f>
        <v>0</v>
      </c>
      <c r="S265" s="140">
        <v>0</v>
      </c>
      <c r="T265" s="140">
        <f>S265*H265</f>
        <v>0</v>
      </c>
      <c r="U265" s="141" t="s">
        <v>19</v>
      </c>
      <c r="AR265" s="142" t="s">
        <v>179</v>
      </c>
      <c r="AT265" s="142" t="s">
        <v>174</v>
      </c>
      <c r="AU265" s="142" t="s">
        <v>84</v>
      </c>
      <c r="AY265" s="18" t="s">
        <v>172</v>
      </c>
      <c r="BE265" s="143">
        <f>IF(N265="základní",J265,0)</f>
        <v>0</v>
      </c>
      <c r="BF265" s="143">
        <f>IF(N265="snížená",J265,0)</f>
        <v>0</v>
      </c>
      <c r="BG265" s="143">
        <f>IF(N265="zákl. přenesená",J265,0)</f>
        <v>0</v>
      </c>
      <c r="BH265" s="143">
        <f>IF(N265="sníž. přenesená",J265,0)</f>
        <v>0</v>
      </c>
      <c r="BI265" s="143">
        <f>IF(N265="nulová",J265,0)</f>
        <v>0</v>
      </c>
      <c r="BJ265" s="18" t="s">
        <v>82</v>
      </c>
      <c r="BK265" s="143">
        <f>ROUND(I265*H265,2)</f>
        <v>0</v>
      </c>
      <c r="BL265" s="18" t="s">
        <v>179</v>
      </c>
      <c r="BM265" s="142" t="s">
        <v>748</v>
      </c>
    </row>
    <row r="266" spans="2:65" s="13" customFormat="1">
      <c r="B266" s="155"/>
      <c r="D266" s="149" t="s">
        <v>182</v>
      </c>
      <c r="E266" s="156" t="s">
        <v>19</v>
      </c>
      <c r="F266" s="157" t="s">
        <v>455</v>
      </c>
      <c r="H266" s="158">
        <v>66</v>
      </c>
      <c r="I266" s="159"/>
      <c r="L266" s="155"/>
      <c r="M266" s="160"/>
      <c r="U266" s="161"/>
      <c r="AT266" s="156" t="s">
        <v>182</v>
      </c>
      <c r="AU266" s="156" t="s">
        <v>84</v>
      </c>
      <c r="AV266" s="13" t="s">
        <v>84</v>
      </c>
      <c r="AW266" s="13" t="s">
        <v>37</v>
      </c>
      <c r="AX266" s="13" t="s">
        <v>75</v>
      </c>
      <c r="AY266" s="156" t="s">
        <v>172</v>
      </c>
    </row>
    <row r="267" spans="2:65" s="14" customFormat="1">
      <c r="B267" s="162"/>
      <c r="D267" s="149" t="s">
        <v>182</v>
      </c>
      <c r="E267" s="163" t="s">
        <v>19</v>
      </c>
      <c r="F267" s="164" t="s">
        <v>185</v>
      </c>
      <c r="H267" s="165">
        <v>66</v>
      </c>
      <c r="I267" s="166"/>
      <c r="L267" s="162"/>
      <c r="M267" s="167"/>
      <c r="U267" s="168"/>
      <c r="AT267" s="163" t="s">
        <v>182</v>
      </c>
      <c r="AU267" s="163" t="s">
        <v>84</v>
      </c>
      <c r="AV267" s="14" t="s">
        <v>179</v>
      </c>
      <c r="AW267" s="14" t="s">
        <v>37</v>
      </c>
      <c r="AX267" s="14" t="s">
        <v>82</v>
      </c>
      <c r="AY267" s="163" t="s">
        <v>172</v>
      </c>
    </row>
    <row r="268" spans="2:65" s="1" customFormat="1" ht="16.5" customHeight="1">
      <c r="B268" s="33"/>
      <c r="C268" s="179" t="s">
        <v>750</v>
      </c>
      <c r="D268" s="179" t="s">
        <v>836</v>
      </c>
      <c r="E268" s="180" t="s">
        <v>504</v>
      </c>
      <c r="F268" s="181" t="s">
        <v>4193</v>
      </c>
      <c r="G268" s="182" t="s">
        <v>337</v>
      </c>
      <c r="H268" s="183">
        <v>66</v>
      </c>
      <c r="I268" s="184"/>
      <c r="J268" s="185">
        <f>ROUND(I268*H268,2)</f>
        <v>0</v>
      </c>
      <c r="K268" s="181" t="s">
        <v>19</v>
      </c>
      <c r="L268" s="186"/>
      <c r="M268" s="187" t="s">
        <v>19</v>
      </c>
      <c r="N268" s="188" t="s">
        <v>46</v>
      </c>
      <c r="P268" s="140">
        <f>O268*H268</f>
        <v>0</v>
      </c>
      <c r="Q268" s="140">
        <v>0</v>
      </c>
      <c r="R268" s="140">
        <f>Q268*H268</f>
        <v>0</v>
      </c>
      <c r="S268" s="140">
        <v>0</v>
      </c>
      <c r="T268" s="140">
        <f>S268*H268</f>
        <v>0</v>
      </c>
      <c r="U268" s="141" t="s">
        <v>19</v>
      </c>
      <c r="AR268" s="142" t="s">
        <v>198</v>
      </c>
      <c r="AT268" s="142" t="s">
        <v>836</v>
      </c>
      <c r="AU268" s="142" t="s">
        <v>84</v>
      </c>
      <c r="AY268" s="18" t="s">
        <v>172</v>
      </c>
      <c r="BE268" s="143">
        <f>IF(N268="základní",J268,0)</f>
        <v>0</v>
      </c>
      <c r="BF268" s="143">
        <f>IF(N268="snížená",J268,0)</f>
        <v>0</v>
      </c>
      <c r="BG268" s="143">
        <f>IF(N268="zákl. přenesená",J268,0)</f>
        <v>0</v>
      </c>
      <c r="BH268" s="143">
        <f>IF(N268="sníž. přenesená",J268,0)</f>
        <v>0</v>
      </c>
      <c r="BI268" s="143">
        <f>IF(N268="nulová",J268,0)</f>
        <v>0</v>
      </c>
      <c r="BJ268" s="18" t="s">
        <v>82</v>
      </c>
      <c r="BK268" s="143">
        <f>ROUND(I268*H268,2)</f>
        <v>0</v>
      </c>
      <c r="BL268" s="18" t="s">
        <v>179</v>
      </c>
      <c r="BM268" s="142" t="s">
        <v>754</v>
      </c>
    </row>
    <row r="269" spans="2:65" s="12" customFormat="1">
      <c r="B269" s="148"/>
      <c r="D269" s="149" t="s">
        <v>182</v>
      </c>
      <c r="E269" s="150" t="s">
        <v>19</v>
      </c>
      <c r="F269" s="151" t="s">
        <v>4146</v>
      </c>
      <c r="H269" s="150" t="s">
        <v>19</v>
      </c>
      <c r="I269" s="152"/>
      <c r="L269" s="148"/>
      <c r="M269" s="153"/>
      <c r="U269" s="154"/>
      <c r="AT269" s="150" t="s">
        <v>182</v>
      </c>
      <c r="AU269" s="150" t="s">
        <v>84</v>
      </c>
      <c r="AV269" s="12" t="s">
        <v>82</v>
      </c>
      <c r="AW269" s="12" t="s">
        <v>37</v>
      </c>
      <c r="AX269" s="12" t="s">
        <v>75</v>
      </c>
      <c r="AY269" s="150" t="s">
        <v>172</v>
      </c>
    </row>
    <row r="270" spans="2:65" s="13" customFormat="1">
      <c r="B270" s="155"/>
      <c r="D270" s="149" t="s">
        <v>182</v>
      </c>
      <c r="E270" s="156" t="s">
        <v>19</v>
      </c>
      <c r="F270" s="157" t="s">
        <v>4194</v>
      </c>
      <c r="H270" s="158">
        <v>66</v>
      </c>
      <c r="I270" s="159"/>
      <c r="L270" s="155"/>
      <c r="M270" s="160"/>
      <c r="U270" s="161"/>
      <c r="AT270" s="156" t="s">
        <v>182</v>
      </c>
      <c r="AU270" s="156" t="s">
        <v>84</v>
      </c>
      <c r="AV270" s="13" t="s">
        <v>84</v>
      </c>
      <c r="AW270" s="13" t="s">
        <v>37</v>
      </c>
      <c r="AX270" s="13" t="s">
        <v>75</v>
      </c>
      <c r="AY270" s="156" t="s">
        <v>172</v>
      </c>
    </row>
    <row r="271" spans="2:65" s="14" customFormat="1">
      <c r="B271" s="162"/>
      <c r="D271" s="149" t="s">
        <v>182</v>
      </c>
      <c r="E271" s="163" t="s">
        <v>19</v>
      </c>
      <c r="F271" s="164" t="s">
        <v>185</v>
      </c>
      <c r="H271" s="165">
        <v>66</v>
      </c>
      <c r="I271" s="166"/>
      <c r="L271" s="162"/>
      <c r="M271" s="167"/>
      <c r="U271" s="168"/>
      <c r="AT271" s="163" t="s">
        <v>182</v>
      </c>
      <c r="AU271" s="163" t="s">
        <v>84</v>
      </c>
      <c r="AV271" s="14" t="s">
        <v>179</v>
      </c>
      <c r="AW271" s="14" t="s">
        <v>37</v>
      </c>
      <c r="AX271" s="14" t="s">
        <v>82</v>
      </c>
      <c r="AY271" s="163" t="s">
        <v>172</v>
      </c>
    </row>
    <row r="272" spans="2:65" s="1" customFormat="1" ht="16.5" customHeight="1">
      <c r="B272" s="33"/>
      <c r="C272" s="131" t="s">
        <v>504</v>
      </c>
      <c r="D272" s="131" t="s">
        <v>174</v>
      </c>
      <c r="E272" s="132" t="s">
        <v>767</v>
      </c>
      <c r="F272" s="133" t="s">
        <v>4195</v>
      </c>
      <c r="G272" s="134" t="s">
        <v>337</v>
      </c>
      <c r="H272" s="135">
        <v>12</v>
      </c>
      <c r="I272" s="136"/>
      <c r="J272" s="137">
        <f>ROUND(I272*H272,2)</f>
        <v>0</v>
      </c>
      <c r="K272" s="133" t="s">
        <v>19</v>
      </c>
      <c r="L272" s="33"/>
      <c r="M272" s="138" t="s">
        <v>19</v>
      </c>
      <c r="N272" s="139" t="s">
        <v>46</v>
      </c>
      <c r="P272" s="140">
        <f>O272*H272</f>
        <v>0</v>
      </c>
      <c r="Q272" s="140">
        <v>0</v>
      </c>
      <c r="R272" s="140">
        <f>Q272*H272</f>
        <v>0</v>
      </c>
      <c r="S272" s="140">
        <v>0</v>
      </c>
      <c r="T272" s="140">
        <f>S272*H272</f>
        <v>0</v>
      </c>
      <c r="U272" s="141" t="s">
        <v>19</v>
      </c>
      <c r="AR272" s="142" t="s">
        <v>179</v>
      </c>
      <c r="AT272" s="142" t="s">
        <v>174</v>
      </c>
      <c r="AU272" s="142" t="s">
        <v>84</v>
      </c>
      <c r="AY272" s="18" t="s">
        <v>172</v>
      </c>
      <c r="BE272" s="143">
        <f>IF(N272="základní",J272,0)</f>
        <v>0</v>
      </c>
      <c r="BF272" s="143">
        <f>IF(N272="snížená",J272,0)</f>
        <v>0</v>
      </c>
      <c r="BG272" s="143">
        <f>IF(N272="zákl. přenesená",J272,0)</f>
        <v>0</v>
      </c>
      <c r="BH272" s="143">
        <f>IF(N272="sníž. přenesená",J272,0)</f>
        <v>0</v>
      </c>
      <c r="BI272" s="143">
        <f>IF(N272="nulová",J272,0)</f>
        <v>0</v>
      </c>
      <c r="BJ272" s="18" t="s">
        <v>82</v>
      </c>
      <c r="BK272" s="143">
        <f>ROUND(I272*H272,2)</f>
        <v>0</v>
      </c>
      <c r="BL272" s="18" t="s">
        <v>179</v>
      </c>
      <c r="BM272" s="142" t="s">
        <v>764</v>
      </c>
    </row>
    <row r="273" spans="2:65" s="1" customFormat="1" ht="16.5" customHeight="1">
      <c r="B273" s="33"/>
      <c r="C273" s="179" t="s">
        <v>767</v>
      </c>
      <c r="D273" s="179" t="s">
        <v>836</v>
      </c>
      <c r="E273" s="180" t="s">
        <v>516</v>
      </c>
      <c r="F273" s="181" t="s">
        <v>4196</v>
      </c>
      <c r="G273" s="182" t="s">
        <v>337</v>
      </c>
      <c r="H273" s="183">
        <v>12</v>
      </c>
      <c r="I273" s="184"/>
      <c r="J273" s="185">
        <f>ROUND(I273*H273,2)</f>
        <v>0</v>
      </c>
      <c r="K273" s="181" t="s">
        <v>19</v>
      </c>
      <c r="L273" s="186"/>
      <c r="M273" s="187" t="s">
        <v>19</v>
      </c>
      <c r="N273" s="188" t="s">
        <v>46</v>
      </c>
      <c r="P273" s="140">
        <f>O273*H273</f>
        <v>0</v>
      </c>
      <c r="Q273" s="140">
        <v>0</v>
      </c>
      <c r="R273" s="140">
        <f>Q273*H273</f>
        <v>0</v>
      </c>
      <c r="S273" s="140">
        <v>0</v>
      </c>
      <c r="T273" s="140">
        <f>S273*H273</f>
        <v>0</v>
      </c>
      <c r="U273" s="141" t="s">
        <v>19</v>
      </c>
      <c r="AR273" s="142" t="s">
        <v>198</v>
      </c>
      <c r="AT273" s="142" t="s">
        <v>836</v>
      </c>
      <c r="AU273" s="142" t="s">
        <v>84</v>
      </c>
      <c r="AY273" s="18" t="s">
        <v>172</v>
      </c>
      <c r="BE273" s="143">
        <f>IF(N273="základní",J273,0)</f>
        <v>0</v>
      </c>
      <c r="BF273" s="143">
        <f>IF(N273="snížená",J273,0)</f>
        <v>0</v>
      </c>
      <c r="BG273" s="143">
        <f>IF(N273="zákl. přenesená",J273,0)</f>
        <v>0</v>
      </c>
      <c r="BH273" s="143">
        <f>IF(N273="sníž. přenesená",J273,0)</f>
        <v>0</v>
      </c>
      <c r="BI273" s="143">
        <f>IF(N273="nulová",J273,0)</f>
        <v>0</v>
      </c>
      <c r="BJ273" s="18" t="s">
        <v>82</v>
      </c>
      <c r="BK273" s="143">
        <f>ROUND(I273*H273,2)</f>
        <v>0</v>
      </c>
      <c r="BL273" s="18" t="s">
        <v>179</v>
      </c>
      <c r="BM273" s="142" t="s">
        <v>770</v>
      </c>
    </row>
    <row r="274" spans="2:65" s="12" customFormat="1">
      <c r="B274" s="148"/>
      <c r="D274" s="149" t="s">
        <v>182</v>
      </c>
      <c r="E274" s="150" t="s">
        <v>19</v>
      </c>
      <c r="F274" s="151" t="s">
        <v>4146</v>
      </c>
      <c r="H274" s="150" t="s">
        <v>19</v>
      </c>
      <c r="I274" s="152"/>
      <c r="L274" s="148"/>
      <c r="M274" s="153"/>
      <c r="U274" s="154"/>
      <c r="AT274" s="150" t="s">
        <v>182</v>
      </c>
      <c r="AU274" s="150" t="s">
        <v>84</v>
      </c>
      <c r="AV274" s="12" t="s">
        <v>82</v>
      </c>
      <c r="AW274" s="12" t="s">
        <v>37</v>
      </c>
      <c r="AX274" s="12" t="s">
        <v>75</v>
      </c>
      <c r="AY274" s="150" t="s">
        <v>172</v>
      </c>
    </row>
    <row r="275" spans="2:65" s="13" customFormat="1">
      <c r="B275" s="155"/>
      <c r="D275" s="149" t="s">
        <v>182</v>
      </c>
      <c r="E275" s="156" t="s">
        <v>19</v>
      </c>
      <c r="F275" s="157" t="s">
        <v>4197</v>
      </c>
      <c r="H275" s="158">
        <v>12</v>
      </c>
      <c r="I275" s="159"/>
      <c r="L275" s="155"/>
      <c r="M275" s="160"/>
      <c r="U275" s="161"/>
      <c r="AT275" s="156" t="s">
        <v>182</v>
      </c>
      <c r="AU275" s="156" t="s">
        <v>84</v>
      </c>
      <c r="AV275" s="13" t="s">
        <v>84</v>
      </c>
      <c r="AW275" s="13" t="s">
        <v>37</v>
      </c>
      <c r="AX275" s="13" t="s">
        <v>75</v>
      </c>
      <c r="AY275" s="156" t="s">
        <v>172</v>
      </c>
    </row>
    <row r="276" spans="2:65" s="14" customFormat="1">
      <c r="B276" s="162"/>
      <c r="D276" s="149" t="s">
        <v>182</v>
      </c>
      <c r="E276" s="163" t="s">
        <v>19</v>
      </c>
      <c r="F276" s="164" t="s">
        <v>185</v>
      </c>
      <c r="H276" s="165">
        <v>12</v>
      </c>
      <c r="I276" s="166"/>
      <c r="L276" s="162"/>
      <c r="M276" s="167"/>
      <c r="U276" s="168"/>
      <c r="AT276" s="163" t="s">
        <v>182</v>
      </c>
      <c r="AU276" s="163" t="s">
        <v>84</v>
      </c>
      <c r="AV276" s="14" t="s">
        <v>179</v>
      </c>
      <c r="AW276" s="14" t="s">
        <v>37</v>
      </c>
      <c r="AX276" s="14" t="s">
        <v>82</v>
      </c>
      <c r="AY276" s="163" t="s">
        <v>172</v>
      </c>
    </row>
    <row r="277" spans="2:65" s="1" customFormat="1" ht="16.5" customHeight="1">
      <c r="B277" s="33"/>
      <c r="C277" s="131" t="s">
        <v>516</v>
      </c>
      <c r="D277" s="131" t="s">
        <v>174</v>
      </c>
      <c r="E277" s="132" t="s">
        <v>783</v>
      </c>
      <c r="F277" s="133" t="s">
        <v>4198</v>
      </c>
      <c r="G277" s="134" t="s">
        <v>2962</v>
      </c>
      <c r="H277" s="135">
        <v>196</v>
      </c>
      <c r="I277" s="136"/>
      <c r="J277" s="137">
        <f>ROUND(I277*H277,2)</f>
        <v>0</v>
      </c>
      <c r="K277" s="133" t="s">
        <v>19</v>
      </c>
      <c r="L277" s="33"/>
      <c r="M277" s="138" t="s">
        <v>19</v>
      </c>
      <c r="N277" s="139" t="s">
        <v>46</v>
      </c>
      <c r="P277" s="140">
        <f>O277*H277</f>
        <v>0</v>
      </c>
      <c r="Q277" s="140">
        <v>0</v>
      </c>
      <c r="R277" s="140">
        <f>Q277*H277</f>
        <v>0</v>
      </c>
      <c r="S277" s="140">
        <v>0</v>
      </c>
      <c r="T277" s="140">
        <f>S277*H277</f>
        <v>0</v>
      </c>
      <c r="U277" s="141" t="s">
        <v>19</v>
      </c>
      <c r="AR277" s="142" t="s">
        <v>179</v>
      </c>
      <c r="AT277" s="142" t="s">
        <v>174</v>
      </c>
      <c r="AU277" s="142" t="s">
        <v>84</v>
      </c>
      <c r="AY277" s="18" t="s">
        <v>172</v>
      </c>
      <c r="BE277" s="143">
        <f>IF(N277="základní",J277,0)</f>
        <v>0</v>
      </c>
      <c r="BF277" s="143">
        <f>IF(N277="snížená",J277,0)</f>
        <v>0</v>
      </c>
      <c r="BG277" s="143">
        <f>IF(N277="zákl. přenesená",J277,0)</f>
        <v>0</v>
      </c>
      <c r="BH277" s="143">
        <f>IF(N277="sníž. přenesená",J277,0)</f>
        <v>0</v>
      </c>
      <c r="BI277" s="143">
        <f>IF(N277="nulová",J277,0)</f>
        <v>0</v>
      </c>
      <c r="BJ277" s="18" t="s">
        <v>82</v>
      </c>
      <c r="BK277" s="143">
        <f>ROUND(I277*H277,2)</f>
        <v>0</v>
      </c>
      <c r="BL277" s="18" t="s">
        <v>179</v>
      </c>
      <c r="BM277" s="142" t="s">
        <v>775</v>
      </c>
    </row>
    <row r="278" spans="2:65" s="1" customFormat="1" ht="16.5" customHeight="1">
      <c r="B278" s="33"/>
      <c r="C278" s="179" t="s">
        <v>783</v>
      </c>
      <c r="D278" s="179" t="s">
        <v>836</v>
      </c>
      <c r="E278" s="180" t="s">
        <v>523</v>
      </c>
      <c r="F278" s="181" t="s">
        <v>4199</v>
      </c>
      <c r="G278" s="182" t="s">
        <v>2962</v>
      </c>
      <c r="H278" s="183">
        <v>196</v>
      </c>
      <c r="I278" s="184"/>
      <c r="J278" s="185">
        <f>ROUND(I278*H278,2)</f>
        <v>0</v>
      </c>
      <c r="K278" s="181" t="s">
        <v>19</v>
      </c>
      <c r="L278" s="186"/>
      <c r="M278" s="187" t="s">
        <v>19</v>
      </c>
      <c r="N278" s="188" t="s">
        <v>46</v>
      </c>
      <c r="P278" s="140">
        <f>O278*H278</f>
        <v>0</v>
      </c>
      <c r="Q278" s="140">
        <v>0</v>
      </c>
      <c r="R278" s="140">
        <f>Q278*H278</f>
        <v>0</v>
      </c>
      <c r="S278" s="140">
        <v>0</v>
      </c>
      <c r="T278" s="140">
        <f>S278*H278</f>
        <v>0</v>
      </c>
      <c r="U278" s="141" t="s">
        <v>19</v>
      </c>
      <c r="AR278" s="142" t="s">
        <v>198</v>
      </c>
      <c r="AT278" s="142" t="s">
        <v>836</v>
      </c>
      <c r="AU278" s="142" t="s">
        <v>84</v>
      </c>
      <c r="AY278" s="18" t="s">
        <v>172</v>
      </c>
      <c r="BE278" s="143">
        <f>IF(N278="základní",J278,0)</f>
        <v>0</v>
      </c>
      <c r="BF278" s="143">
        <f>IF(N278="snížená",J278,0)</f>
        <v>0</v>
      </c>
      <c r="BG278" s="143">
        <f>IF(N278="zákl. přenesená",J278,0)</f>
        <v>0</v>
      </c>
      <c r="BH278" s="143">
        <f>IF(N278="sníž. přenesená",J278,0)</f>
        <v>0</v>
      </c>
      <c r="BI278" s="143">
        <f>IF(N278="nulová",J278,0)</f>
        <v>0</v>
      </c>
      <c r="BJ278" s="18" t="s">
        <v>82</v>
      </c>
      <c r="BK278" s="143">
        <f>ROUND(I278*H278,2)</f>
        <v>0</v>
      </c>
      <c r="BL278" s="18" t="s">
        <v>179</v>
      </c>
      <c r="BM278" s="142" t="s">
        <v>786</v>
      </c>
    </row>
    <row r="279" spans="2:65" s="12" customFormat="1">
      <c r="B279" s="148"/>
      <c r="D279" s="149" t="s">
        <v>182</v>
      </c>
      <c r="E279" s="150" t="s">
        <v>19</v>
      </c>
      <c r="F279" s="151" t="s">
        <v>4146</v>
      </c>
      <c r="H279" s="150" t="s">
        <v>19</v>
      </c>
      <c r="I279" s="152"/>
      <c r="L279" s="148"/>
      <c r="M279" s="153"/>
      <c r="U279" s="154"/>
      <c r="AT279" s="150" t="s">
        <v>182</v>
      </c>
      <c r="AU279" s="150" t="s">
        <v>84</v>
      </c>
      <c r="AV279" s="12" t="s">
        <v>82</v>
      </c>
      <c r="AW279" s="12" t="s">
        <v>37</v>
      </c>
      <c r="AX279" s="12" t="s">
        <v>75</v>
      </c>
      <c r="AY279" s="150" t="s">
        <v>172</v>
      </c>
    </row>
    <row r="280" spans="2:65" s="13" customFormat="1">
      <c r="B280" s="155"/>
      <c r="D280" s="149" t="s">
        <v>182</v>
      </c>
      <c r="E280" s="156" t="s">
        <v>19</v>
      </c>
      <c r="F280" s="157" t="s">
        <v>4200</v>
      </c>
      <c r="H280" s="158">
        <v>196</v>
      </c>
      <c r="I280" s="159"/>
      <c r="L280" s="155"/>
      <c r="M280" s="160"/>
      <c r="U280" s="161"/>
      <c r="AT280" s="156" t="s">
        <v>182</v>
      </c>
      <c r="AU280" s="156" t="s">
        <v>84</v>
      </c>
      <c r="AV280" s="13" t="s">
        <v>84</v>
      </c>
      <c r="AW280" s="13" t="s">
        <v>37</v>
      </c>
      <c r="AX280" s="13" t="s">
        <v>75</v>
      </c>
      <c r="AY280" s="156" t="s">
        <v>172</v>
      </c>
    </row>
    <row r="281" spans="2:65" s="14" customFormat="1">
      <c r="B281" s="162"/>
      <c r="D281" s="149" t="s">
        <v>182</v>
      </c>
      <c r="E281" s="163" t="s">
        <v>19</v>
      </c>
      <c r="F281" s="164" t="s">
        <v>185</v>
      </c>
      <c r="H281" s="165">
        <v>196</v>
      </c>
      <c r="I281" s="166"/>
      <c r="L281" s="162"/>
      <c r="M281" s="167"/>
      <c r="U281" s="168"/>
      <c r="AT281" s="163" t="s">
        <v>182</v>
      </c>
      <c r="AU281" s="163" t="s">
        <v>84</v>
      </c>
      <c r="AV281" s="14" t="s">
        <v>179</v>
      </c>
      <c r="AW281" s="14" t="s">
        <v>37</v>
      </c>
      <c r="AX281" s="14" t="s">
        <v>82</v>
      </c>
      <c r="AY281" s="163" t="s">
        <v>172</v>
      </c>
    </row>
    <row r="282" spans="2:65" s="1" customFormat="1" ht="16.5" customHeight="1">
      <c r="B282" s="33"/>
      <c r="C282" s="131" t="s">
        <v>523</v>
      </c>
      <c r="D282" s="131" t="s">
        <v>174</v>
      </c>
      <c r="E282" s="132" t="s">
        <v>802</v>
      </c>
      <c r="F282" s="133" t="s">
        <v>4201</v>
      </c>
      <c r="G282" s="134" t="s">
        <v>2962</v>
      </c>
      <c r="H282" s="135">
        <v>659</v>
      </c>
      <c r="I282" s="136"/>
      <c r="J282" s="137">
        <f>ROUND(I282*H282,2)</f>
        <v>0</v>
      </c>
      <c r="K282" s="133" t="s">
        <v>19</v>
      </c>
      <c r="L282" s="33"/>
      <c r="M282" s="138" t="s">
        <v>19</v>
      </c>
      <c r="N282" s="139" t="s">
        <v>46</v>
      </c>
      <c r="P282" s="140">
        <f>O282*H282</f>
        <v>0</v>
      </c>
      <c r="Q282" s="140">
        <v>0</v>
      </c>
      <c r="R282" s="140">
        <f>Q282*H282</f>
        <v>0</v>
      </c>
      <c r="S282" s="140">
        <v>0</v>
      </c>
      <c r="T282" s="140">
        <f>S282*H282</f>
        <v>0</v>
      </c>
      <c r="U282" s="141" t="s">
        <v>19</v>
      </c>
      <c r="AR282" s="142" t="s">
        <v>179</v>
      </c>
      <c r="AT282" s="142" t="s">
        <v>174</v>
      </c>
      <c r="AU282" s="142" t="s">
        <v>84</v>
      </c>
      <c r="AY282" s="18" t="s">
        <v>172</v>
      </c>
      <c r="BE282" s="143">
        <f>IF(N282="základní",J282,0)</f>
        <v>0</v>
      </c>
      <c r="BF282" s="143">
        <f>IF(N282="snížená",J282,0)</f>
        <v>0</v>
      </c>
      <c r="BG282" s="143">
        <f>IF(N282="zákl. přenesená",J282,0)</f>
        <v>0</v>
      </c>
      <c r="BH282" s="143">
        <f>IF(N282="sníž. přenesená",J282,0)</f>
        <v>0</v>
      </c>
      <c r="BI282" s="143">
        <f>IF(N282="nulová",J282,0)</f>
        <v>0</v>
      </c>
      <c r="BJ282" s="18" t="s">
        <v>82</v>
      </c>
      <c r="BK282" s="143">
        <f>ROUND(I282*H282,2)</f>
        <v>0</v>
      </c>
      <c r="BL282" s="18" t="s">
        <v>179</v>
      </c>
      <c r="BM282" s="142" t="s">
        <v>798</v>
      </c>
    </row>
    <row r="283" spans="2:65" s="1" customFormat="1" ht="16.5" customHeight="1">
      <c r="B283" s="33"/>
      <c r="C283" s="179" t="s">
        <v>802</v>
      </c>
      <c r="D283" s="179" t="s">
        <v>836</v>
      </c>
      <c r="E283" s="180" t="s">
        <v>536</v>
      </c>
      <c r="F283" s="181" t="s">
        <v>4202</v>
      </c>
      <c r="G283" s="182" t="s">
        <v>2962</v>
      </c>
      <c r="H283" s="183">
        <v>659</v>
      </c>
      <c r="I283" s="184"/>
      <c r="J283" s="185">
        <f>ROUND(I283*H283,2)</f>
        <v>0</v>
      </c>
      <c r="K283" s="181" t="s">
        <v>19</v>
      </c>
      <c r="L283" s="186"/>
      <c r="M283" s="187" t="s">
        <v>19</v>
      </c>
      <c r="N283" s="188" t="s">
        <v>46</v>
      </c>
      <c r="P283" s="140">
        <f>O283*H283</f>
        <v>0</v>
      </c>
      <c r="Q283" s="140">
        <v>0</v>
      </c>
      <c r="R283" s="140">
        <f>Q283*H283</f>
        <v>0</v>
      </c>
      <c r="S283" s="140">
        <v>0</v>
      </c>
      <c r="T283" s="140">
        <f>S283*H283</f>
        <v>0</v>
      </c>
      <c r="U283" s="141" t="s">
        <v>19</v>
      </c>
      <c r="AR283" s="142" t="s">
        <v>198</v>
      </c>
      <c r="AT283" s="142" t="s">
        <v>836</v>
      </c>
      <c r="AU283" s="142" t="s">
        <v>84</v>
      </c>
      <c r="AY283" s="18" t="s">
        <v>172</v>
      </c>
      <c r="BE283" s="143">
        <f>IF(N283="základní",J283,0)</f>
        <v>0</v>
      </c>
      <c r="BF283" s="143">
        <f>IF(N283="snížená",J283,0)</f>
        <v>0</v>
      </c>
      <c r="BG283" s="143">
        <f>IF(N283="zákl. přenesená",J283,0)</f>
        <v>0</v>
      </c>
      <c r="BH283" s="143">
        <f>IF(N283="sníž. přenesená",J283,0)</f>
        <v>0</v>
      </c>
      <c r="BI283" s="143">
        <f>IF(N283="nulová",J283,0)</f>
        <v>0</v>
      </c>
      <c r="BJ283" s="18" t="s">
        <v>82</v>
      </c>
      <c r="BK283" s="143">
        <f>ROUND(I283*H283,2)</f>
        <v>0</v>
      </c>
      <c r="BL283" s="18" t="s">
        <v>179</v>
      </c>
      <c r="BM283" s="142" t="s">
        <v>805</v>
      </c>
    </row>
    <row r="284" spans="2:65" s="12" customFormat="1">
      <c r="B284" s="148"/>
      <c r="D284" s="149" t="s">
        <v>182</v>
      </c>
      <c r="E284" s="150" t="s">
        <v>19</v>
      </c>
      <c r="F284" s="151" t="s">
        <v>4146</v>
      </c>
      <c r="H284" s="150" t="s">
        <v>19</v>
      </c>
      <c r="I284" s="152"/>
      <c r="L284" s="148"/>
      <c r="M284" s="153"/>
      <c r="U284" s="154"/>
      <c r="AT284" s="150" t="s">
        <v>182</v>
      </c>
      <c r="AU284" s="150" t="s">
        <v>84</v>
      </c>
      <c r="AV284" s="12" t="s">
        <v>82</v>
      </c>
      <c r="AW284" s="12" t="s">
        <v>37</v>
      </c>
      <c r="AX284" s="12" t="s">
        <v>75</v>
      </c>
      <c r="AY284" s="150" t="s">
        <v>172</v>
      </c>
    </row>
    <row r="285" spans="2:65" s="13" customFormat="1">
      <c r="B285" s="155"/>
      <c r="D285" s="149" t="s">
        <v>182</v>
      </c>
      <c r="E285" s="156" t="s">
        <v>19</v>
      </c>
      <c r="F285" s="157" t="s">
        <v>4203</v>
      </c>
      <c r="H285" s="158">
        <v>659</v>
      </c>
      <c r="I285" s="159"/>
      <c r="L285" s="155"/>
      <c r="M285" s="160"/>
      <c r="U285" s="161"/>
      <c r="AT285" s="156" t="s">
        <v>182</v>
      </c>
      <c r="AU285" s="156" t="s">
        <v>84</v>
      </c>
      <c r="AV285" s="13" t="s">
        <v>84</v>
      </c>
      <c r="AW285" s="13" t="s">
        <v>37</v>
      </c>
      <c r="AX285" s="13" t="s">
        <v>75</v>
      </c>
      <c r="AY285" s="156" t="s">
        <v>172</v>
      </c>
    </row>
    <row r="286" spans="2:65" s="14" customFormat="1">
      <c r="B286" s="162"/>
      <c r="D286" s="149" t="s">
        <v>182</v>
      </c>
      <c r="E286" s="163" t="s">
        <v>19</v>
      </c>
      <c r="F286" s="164" t="s">
        <v>185</v>
      </c>
      <c r="H286" s="165">
        <v>659</v>
      </c>
      <c r="I286" s="166"/>
      <c r="L286" s="162"/>
      <c r="M286" s="167"/>
      <c r="U286" s="168"/>
      <c r="AT286" s="163" t="s">
        <v>182</v>
      </c>
      <c r="AU286" s="163" t="s">
        <v>84</v>
      </c>
      <c r="AV286" s="14" t="s">
        <v>179</v>
      </c>
      <c r="AW286" s="14" t="s">
        <v>37</v>
      </c>
      <c r="AX286" s="14" t="s">
        <v>82</v>
      </c>
      <c r="AY286" s="163" t="s">
        <v>172</v>
      </c>
    </row>
    <row r="287" spans="2:65" s="1" customFormat="1" ht="16.5" customHeight="1">
      <c r="B287" s="33"/>
      <c r="C287" s="131" t="s">
        <v>536</v>
      </c>
      <c r="D287" s="131" t="s">
        <v>174</v>
      </c>
      <c r="E287" s="132" t="s">
        <v>1350</v>
      </c>
      <c r="F287" s="133" t="s">
        <v>4204</v>
      </c>
      <c r="G287" s="134" t="s">
        <v>337</v>
      </c>
      <c r="H287" s="135">
        <v>32</v>
      </c>
      <c r="I287" s="136"/>
      <c r="J287" s="137">
        <f>ROUND(I287*H287,2)</f>
        <v>0</v>
      </c>
      <c r="K287" s="133" t="s">
        <v>19</v>
      </c>
      <c r="L287" s="33"/>
      <c r="M287" s="138" t="s">
        <v>19</v>
      </c>
      <c r="N287" s="139" t="s">
        <v>46</v>
      </c>
      <c r="P287" s="140">
        <f>O287*H287</f>
        <v>0</v>
      </c>
      <c r="Q287" s="140">
        <v>0</v>
      </c>
      <c r="R287" s="140">
        <f>Q287*H287</f>
        <v>0</v>
      </c>
      <c r="S287" s="140">
        <v>0</v>
      </c>
      <c r="T287" s="140">
        <f>S287*H287</f>
        <v>0</v>
      </c>
      <c r="U287" s="141" t="s">
        <v>19</v>
      </c>
      <c r="AR287" s="142" t="s">
        <v>179</v>
      </c>
      <c r="AT287" s="142" t="s">
        <v>174</v>
      </c>
      <c r="AU287" s="142" t="s">
        <v>84</v>
      </c>
      <c r="AY287" s="18" t="s">
        <v>172</v>
      </c>
      <c r="BE287" s="143">
        <f>IF(N287="základní",J287,0)</f>
        <v>0</v>
      </c>
      <c r="BF287" s="143">
        <f>IF(N287="snížená",J287,0)</f>
        <v>0</v>
      </c>
      <c r="BG287" s="143">
        <f>IF(N287="zákl. přenesená",J287,0)</f>
        <v>0</v>
      </c>
      <c r="BH287" s="143">
        <f>IF(N287="sníž. přenesená",J287,0)</f>
        <v>0</v>
      </c>
      <c r="BI287" s="143">
        <f>IF(N287="nulová",J287,0)</f>
        <v>0</v>
      </c>
      <c r="BJ287" s="18" t="s">
        <v>82</v>
      </c>
      <c r="BK287" s="143">
        <f>ROUND(I287*H287,2)</f>
        <v>0</v>
      </c>
      <c r="BL287" s="18" t="s">
        <v>179</v>
      </c>
      <c r="BM287" s="142" t="s">
        <v>1346</v>
      </c>
    </row>
    <row r="288" spans="2:65" s="1" customFormat="1" ht="16.5" customHeight="1">
      <c r="B288" s="33"/>
      <c r="C288" s="179" t="s">
        <v>1350</v>
      </c>
      <c r="D288" s="179" t="s">
        <v>836</v>
      </c>
      <c r="E288" s="180" t="s">
        <v>540</v>
      </c>
      <c r="F288" s="181" t="s">
        <v>4205</v>
      </c>
      <c r="G288" s="182" t="s">
        <v>337</v>
      </c>
      <c r="H288" s="183">
        <v>32</v>
      </c>
      <c r="I288" s="184"/>
      <c r="J288" s="185">
        <f>ROUND(I288*H288,2)</f>
        <v>0</v>
      </c>
      <c r="K288" s="181" t="s">
        <v>19</v>
      </c>
      <c r="L288" s="186"/>
      <c r="M288" s="187" t="s">
        <v>19</v>
      </c>
      <c r="N288" s="188" t="s">
        <v>46</v>
      </c>
      <c r="P288" s="140">
        <f>O288*H288</f>
        <v>0</v>
      </c>
      <c r="Q288" s="140">
        <v>0</v>
      </c>
      <c r="R288" s="140">
        <f>Q288*H288</f>
        <v>0</v>
      </c>
      <c r="S288" s="140">
        <v>0</v>
      </c>
      <c r="T288" s="140">
        <f>S288*H288</f>
        <v>0</v>
      </c>
      <c r="U288" s="141" t="s">
        <v>19</v>
      </c>
      <c r="AR288" s="142" t="s">
        <v>198</v>
      </c>
      <c r="AT288" s="142" t="s">
        <v>836</v>
      </c>
      <c r="AU288" s="142" t="s">
        <v>84</v>
      </c>
      <c r="AY288" s="18" t="s">
        <v>172</v>
      </c>
      <c r="BE288" s="143">
        <f>IF(N288="základní",J288,0)</f>
        <v>0</v>
      </c>
      <c r="BF288" s="143">
        <f>IF(N288="snížená",J288,0)</f>
        <v>0</v>
      </c>
      <c r="BG288" s="143">
        <f>IF(N288="zákl. přenesená",J288,0)</f>
        <v>0</v>
      </c>
      <c r="BH288" s="143">
        <f>IF(N288="sníž. přenesená",J288,0)</f>
        <v>0</v>
      </c>
      <c r="BI288" s="143">
        <f>IF(N288="nulová",J288,0)</f>
        <v>0</v>
      </c>
      <c r="BJ288" s="18" t="s">
        <v>82</v>
      </c>
      <c r="BK288" s="143">
        <f>ROUND(I288*H288,2)</f>
        <v>0</v>
      </c>
      <c r="BL288" s="18" t="s">
        <v>179</v>
      </c>
      <c r="BM288" s="142" t="s">
        <v>1353</v>
      </c>
    </row>
    <row r="289" spans="2:65" s="12" customFormat="1">
      <c r="B289" s="148"/>
      <c r="D289" s="149" t="s">
        <v>182</v>
      </c>
      <c r="E289" s="150" t="s">
        <v>19</v>
      </c>
      <c r="F289" s="151" t="s">
        <v>4109</v>
      </c>
      <c r="H289" s="150" t="s">
        <v>19</v>
      </c>
      <c r="I289" s="152"/>
      <c r="L289" s="148"/>
      <c r="M289" s="153"/>
      <c r="U289" s="154"/>
      <c r="AT289" s="150" t="s">
        <v>182</v>
      </c>
      <c r="AU289" s="150" t="s">
        <v>84</v>
      </c>
      <c r="AV289" s="12" t="s">
        <v>82</v>
      </c>
      <c r="AW289" s="12" t="s">
        <v>37</v>
      </c>
      <c r="AX289" s="12" t="s">
        <v>75</v>
      </c>
      <c r="AY289" s="150" t="s">
        <v>172</v>
      </c>
    </row>
    <row r="290" spans="2:65" s="13" customFormat="1">
      <c r="B290" s="155"/>
      <c r="D290" s="149" t="s">
        <v>182</v>
      </c>
      <c r="E290" s="156" t="s">
        <v>19</v>
      </c>
      <c r="F290" s="157" t="s">
        <v>4206</v>
      </c>
      <c r="H290" s="158">
        <v>32</v>
      </c>
      <c r="I290" s="159"/>
      <c r="L290" s="155"/>
      <c r="M290" s="160"/>
      <c r="U290" s="161"/>
      <c r="AT290" s="156" t="s">
        <v>182</v>
      </c>
      <c r="AU290" s="156" t="s">
        <v>84</v>
      </c>
      <c r="AV290" s="13" t="s">
        <v>84</v>
      </c>
      <c r="AW290" s="13" t="s">
        <v>37</v>
      </c>
      <c r="AX290" s="13" t="s">
        <v>75</v>
      </c>
      <c r="AY290" s="156" t="s">
        <v>172</v>
      </c>
    </row>
    <row r="291" spans="2:65" s="14" customFormat="1">
      <c r="B291" s="162"/>
      <c r="D291" s="149" t="s">
        <v>182</v>
      </c>
      <c r="E291" s="163" t="s">
        <v>19</v>
      </c>
      <c r="F291" s="164" t="s">
        <v>185</v>
      </c>
      <c r="H291" s="165">
        <v>32</v>
      </c>
      <c r="I291" s="166"/>
      <c r="L291" s="162"/>
      <c r="M291" s="167"/>
      <c r="U291" s="168"/>
      <c r="AT291" s="163" t="s">
        <v>182</v>
      </c>
      <c r="AU291" s="163" t="s">
        <v>84</v>
      </c>
      <c r="AV291" s="14" t="s">
        <v>179</v>
      </c>
      <c r="AW291" s="14" t="s">
        <v>37</v>
      </c>
      <c r="AX291" s="14" t="s">
        <v>82</v>
      </c>
      <c r="AY291" s="163" t="s">
        <v>172</v>
      </c>
    </row>
    <row r="292" spans="2:65" s="1" customFormat="1" ht="16.5" customHeight="1">
      <c r="B292" s="33"/>
      <c r="C292" s="131" t="s">
        <v>540</v>
      </c>
      <c r="D292" s="131" t="s">
        <v>174</v>
      </c>
      <c r="E292" s="132" t="s">
        <v>1361</v>
      </c>
      <c r="F292" s="133" t="s">
        <v>4207</v>
      </c>
      <c r="G292" s="134" t="s">
        <v>337</v>
      </c>
      <c r="H292" s="135">
        <v>558</v>
      </c>
      <c r="I292" s="136"/>
      <c r="J292" s="137">
        <f>ROUND(I292*H292,2)</f>
        <v>0</v>
      </c>
      <c r="K292" s="133" t="s">
        <v>19</v>
      </c>
      <c r="L292" s="33"/>
      <c r="M292" s="138" t="s">
        <v>19</v>
      </c>
      <c r="N292" s="139" t="s">
        <v>46</v>
      </c>
      <c r="P292" s="140">
        <f>O292*H292</f>
        <v>0</v>
      </c>
      <c r="Q292" s="140">
        <v>0</v>
      </c>
      <c r="R292" s="140">
        <f>Q292*H292</f>
        <v>0</v>
      </c>
      <c r="S292" s="140">
        <v>0</v>
      </c>
      <c r="T292" s="140">
        <f>S292*H292</f>
        <v>0</v>
      </c>
      <c r="U292" s="141" t="s">
        <v>19</v>
      </c>
      <c r="AR292" s="142" t="s">
        <v>179</v>
      </c>
      <c r="AT292" s="142" t="s">
        <v>174</v>
      </c>
      <c r="AU292" s="142" t="s">
        <v>84</v>
      </c>
      <c r="AY292" s="18" t="s">
        <v>172</v>
      </c>
      <c r="BE292" s="143">
        <f>IF(N292="základní",J292,0)</f>
        <v>0</v>
      </c>
      <c r="BF292" s="143">
        <f>IF(N292="snížená",J292,0)</f>
        <v>0</v>
      </c>
      <c r="BG292" s="143">
        <f>IF(N292="zákl. přenesená",J292,0)</f>
        <v>0</v>
      </c>
      <c r="BH292" s="143">
        <f>IF(N292="sníž. přenesená",J292,0)</f>
        <v>0</v>
      </c>
      <c r="BI292" s="143">
        <f>IF(N292="nulová",J292,0)</f>
        <v>0</v>
      </c>
      <c r="BJ292" s="18" t="s">
        <v>82</v>
      </c>
      <c r="BK292" s="143">
        <f>ROUND(I292*H292,2)</f>
        <v>0</v>
      </c>
      <c r="BL292" s="18" t="s">
        <v>179</v>
      </c>
      <c r="BM292" s="142" t="s">
        <v>1357</v>
      </c>
    </row>
    <row r="293" spans="2:65" s="1" customFormat="1" ht="16.5" customHeight="1">
      <c r="B293" s="33"/>
      <c r="C293" s="179" t="s">
        <v>1361</v>
      </c>
      <c r="D293" s="179" t="s">
        <v>836</v>
      </c>
      <c r="E293" s="180" t="s">
        <v>545</v>
      </c>
      <c r="F293" s="181" t="s">
        <v>4208</v>
      </c>
      <c r="G293" s="182" t="s">
        <v>337</v>
      </c>
      <c r="H293" s="183">
        <v>558</v>
      </c>
      <c r="I293" s="184"/>
      <c r="J293" s="185">
        <f>ROUND(I293*H293,2)</f>
        <v>0</v>
      </c>
      <c r="K293" s="181" t="s">
        <v>19</v>
      </c>
      <c r="L293" s="186"/>
      <c r="M293" s="187" t="s">
        <v>19</v>
      </c>
      <c r="N293" s="188" t="s">
        <v>46</v>
      </c>
      <c r="P293" s="140">
        <f>O293*H293</f>
        <v>0</v>
      </c>
      <c r="Q293" s="140">
        <v>0</v>
      </c>
      <c r="R293" s="140">
        <f>Q293*H293</f>
        <v>0</v>
      </c>
      <c r="S293" s="140">
        <v>0</v>
      </c>
      <c r="T293" s="140">
        <f>S293*H293</f>
        <v>0</v>
      </c>
      <c r="U293" s="141" t="s">
        <v>19</v>
      </c>
      <c r="AR293" s="142" t="s">
        <v>198</v>
      </c>
      <c r="AT293" s="142" t="s">
        <v>836</v>
      </c>
      <c r="AU293" s="142" t="s">
        <v>84</v>
      </c>
      <c r="AY293" s="18" t="s">
        <v>172</v>
      </c>
      <c r="BE293" s="143">
        <f>IF(N293="základní",J293,0)</f>
        <v>0</v>
      </c>
      <c r="BF293" s="143">
        <f>IF(N293="snížená",J293,0)</f>
        <v>0</v>
      </c>
      <c r="BG293" s="143">
        <f>IF(N293="zákl. přenesená",J293,0)</f>
        <v>0</v>
      </c>
      <c r="BH293" s="143">
        <f>IF(N293="sníž. přenesená",J293,0)</f>
        <v>0</v>
      </c>
      <c r="BI293" s="143">
        <f>IF(N293="nulová",J293,0)</f>
        <v>0</v>
      </c>
      <c r="BJ293" s="18" t="s">
        <v>82</v>
      </c>
      <c r="BK293" s="143">
        <f>ROUND(I293*H293,2)</f>
        <v>0</v>
      </c>
      <c r="BL293" s="18" t="s">
        <v>179</v>
      </c>
      <c r="BM293" s="142" t="s">
        <v>1364</v>
      </c>
    </row>
    <row r="294" spans="2:65" s="12" customFormat="1">
      <c r="B294" s="148"/>
      <c r="D294" s="149" t="s">
        <v>182</v>
      </c>
      <c r="E294" s="150" t="s">
        <v>19</v>
      </c>
      <c r="F294" s="151" t="s">
        <v>4146</v>
      </c>
      <c r="H294" s="150" t="s">
        <v>19</v>
      </c>
      <c r="I294" s="152"/>
      <c r="L294" s="148"/>
      <c r="M294" s="153"/>
      <c r="U294" s="154"/>
      <c r="AT294" s="150" t="s">
        <v>182</v>
      </c>
      <c r="AU294" s="150" t="s">
        <v>84</v>
      </c>
      <c r="AV294" s="12" t="s">
        <v>82</v>
      </c>
      <c r="AW294" s="12" t="s">
        <v>37</v>
      </c>
      <c r="AX294" s="12" t="s">
        <v>75</v>
      </c>
      <c r="AY294" s="150" t="s">
        <v>172</v>
      </c>
    </row>
    <row r="295" spans="2:65" s="13" customFormat="1">
      <c r="B295" s="155"/>
      <c r="D295" s="149" t="s">
        <v>182</v>
      </c>
      <c r="E295" s="156" t="s">
        <v>19</v>
      </c>
      <c r="F295" s="157" t="s">
        <v>4209</v>
      </c>
      <c r="H295" s="158">
        <v>558</v>
      </c>
      <c r="I295" s="159"/>
      <c r="L295" s="155"/>
      <c r="M295" s="160"/>
      <c r="U295" s="161"/>
      <c r="AT295" s="156" t="s">
        <v>182</v>
      </c>
      <c r="AU295" s="156" t="s">
        <v>84</v>
      </c>
      <c r="AV295" s="13" t="s">
        <v>84</v>
      </c>
      <c r="AW295" s="13" t="s">
        <v>37</v>
      </c>
      <c r="AX295" s="13" t="s">
        <v>75</v>
      </c>
      <c r="AY295" s="156" t="s">
        <v>172</v>
      </c>
    </row>
    <row r="296" spans="2:65" s="14" customFormat="1">
      <c r="B296" s="162"/>
      <c r="D296" s="149" t="s">
        <v>182</v>
      </c>
      <c r="E296" s="163" t="s">
        <v>19</v>
      </c>
      <c r="F296" s="164" t="s">
        <v>185</v>
      </c>
      <c r="H296" s="165">
        <v>558</v>
      </c>
      <c r="I296" s="166"/>
      <c r="L296" s="162"/>
      <c r="M296" s="167"/>
      <c r="U296" s="168"/>
      <c r="AT296" s="163" t="s">
        <v>182</v>
      </c>
      <c r="AU296" s="163" t="s">
        <v>84</v>
      </c>
      <c r="AV296" s="14" t="s">
        <v>179</v>
      </c>
      <c r="AW296" s="14" t="s">
        <v>37</v>
      </c>
      <c r="AX296" s="14" t="s">
        <v>82</v>
      </c>
      <c r="AY296" s="163" t="s">
        <v>172</v>
      </c>
    </row>
    <row r="297" spans="2:65" s="1" customFormat="1" ht="16.5" customHeight="1">
      <c r="B297" s="33"/>
      <c r="C297" s="131" t="s">
        <v>545</v>
      </c>
      <c r="D297" s="131" t="s">
        <v>174</v>
      </c>
      <c r="E297" s="132" t="s">
        <v>1374</v>
      </c>
      <c r="F297" s="133" t="s">
        <v>4210</v>
      </c>
      <c r="G297" s="134" t="s">
        <v>337</v>
      </c>
      <c r="H297" s="135">
        <v>32</v>
      </c>
      <c r="I297" s="136"/>
      <c r="J297" s="137">
        <f>ROUND(I297*H297,2)</f>
        <v>0</v>
      </c>
      <c r="K297" s="133" t="s">
        <v>19</v>
      </c>
      <c r="L297" s="33"/>
      <c r="M297" s="138" t="s">
        <v>19</v>
      </c>
      <c r="N297" s="139" t="s">
        <v>46</v>
      </c>
      <c r="P297" s="140">
        <f>O297*H297</f>
        <v>0</v>
      </c>
      <c r="Q297" s="140">
        <v>0</v>
      </c>
      <c r="R297" s="140">
        <f>Q297*H297</f>
        <v>0</v>
      </c>
      <c r="S297" s="140">
        <v>0</v>
      </c>
      <c r="T297" s="140">
        <f>S297*H297</f>
        <v>0</v>
      </c>
      <c r="U297" s="141" t="s">
        <v>19</v>
      </c>
      <c r="AR297" s="142" t="s">
        <v>179</v>
      </c>
      <c r="AT297" s="142" t="s">
        <v>174</v>
      </c>
      <c r="AU297" s="142" t="s">
        <v>84</v>
      </c>
      <c r="AY297" s="18" t="s">
        <v>172</v>
      </c>
      <c r="BE297" s="143">
        <f>IF(N297="základní",J297,0)</f>
        <v>0</v>
      </c>
      <c r="BF297" s="143">
        <f>IF(N297="snížená",J297,0)</f>
        <v>0</v>
      </c>
      <c r="BG297" s="143">
        <f>IF(N297="zákl. přenesená",J297,0)</f>
        <v>0</v>
      </c>
      <c r="BH297" s="143">
        <f>IF(N297="sníž. přenesená",J297,0)</f>
        <v>0</v>
      </c>
      <c r="BI297" s="143">
        <f>IF(N297="nulová",J297,0)</f>
        <v>0</v>
      </c>
      <c r="BJ297" s="18" t="s">
        <v>82</v>
      </c>
      <c r="BK297" s="143">
        <f>ROUND(I297*H297,2)</f>
        <v>0</v>
      </c>
      <c r="BL297" s="18" t="s">
        <v>179</v>
      </c>
      <c r="BM297" s="142" t="s">
        <v>1368</v>
      </c>
    </row>
    <row r="298" spans="2:65" s="1" customFormat="1" ht="16.5" customHeight="1">
      <c r="B298" s="33"/>
      <c r="C298" s="179" t="s">
        <v>1374</v>
      </c>
      <c r="D298" s="179" t="s">
        <v>836</v>
      </c>
      <c r="E298" s="180" t="s">
        <v>551</v>
      </c>
      <c r="F298" s="181" t="s">
        <v>4211</v>
      </c>
      <c r="G298" s="182" t="s">
        <v>337</v>
      </c>
      <c r="H298" s="183">
        <v>32</v>
      </c>
      <c r="I298" s="184"/>
      <c r="J298" s="185">
        <f>ROUND(I298*H298,2)</f>
        <v>0</v>
      </c>
      <c r="K298" s="181" t="s">
        <v>19</v>
      </c>
      <c r="L298" s="186"/>
      <c r="M298" s="187" t="s">
        <v>19</v>
      </c>
      <c r="N298" s="188" t="s">
        <v>46</v>
      </c>
      <c r="P298" s="140">
        <f>O298*H298</f>
        <v>0</v>
      </c>
      <c r="Q298" s="140">
        <v>0</v>
      </c>
      <c r="R298" s="140">
        <f>Q298*H298</f>
        <v>0</v>
      </c>
      <c r="S298" s="140">
        <v>0</v>
      </c>
      <c r="T298" s="140">
        <f>S298*H298</f>
        <v>0</v>
      </c>
      <c r="U298" s="141" t="s">
        <v>19</v>
      </c>
      <c r="AR298" s="142" t="s">
        <v>198</v>
      </c>
      <c r="AT298" s="142" t="s">
        <v>836</v>
      </c>
      <c r="AU298" s="142" t="s">
        <v>84</v>
      </c>
      <c r="AY298" s="18" t="s">
        <v>172</v>
      </c>
      <c r="BE298" s="143">
        <f>IF(N298="základní",J298,0)</f>
        <v>0</v>
      </c>
      <c r="BF298" s="143">
        <f>IF(N298="snížená",J298,0)</f>
        <v>0</v>
      </c>
      <c r="BG298" s="143">
        <f>IF(N298="zákl. přenesená",J298,0)</f>
        <v>0</v>
      </c>
      <c r="BH298" s="143">
        <f>IF(N298="sníž. přenesená",J298,0)</f>
        <v>0</v>
      </c>
      <c r="BI298" s="143">
        <f>IF(N298="nulová",J298,0)</f>
        <v>0</v>
      </c>
      <c r="BJ298" s="18" t="s">
        <v>82</v>
      </c>
      <c r="BK298" s="143">
        <f>ROUND(I298*H298,2)</f>
        <v>0</v>
      </c>
      <c r="BL298" s="18" t="s">
        <v>179</v>
      </c>
      <c r="BM298" s="142" t="s">
        <v>1377</v>
      </c>
    </row>
    <row r="299" spans="2:65" s="12" customFormat="1">
      <c r="B299" s="148"/>
      <c r="D299" s="149" t="s">
        <v>182</v>
      </c>
      <c r="E299" s="150" t="s">
        <v>19</v>
      </c>
      <c r="F299" s="151" t="s">
        <v>4146</v>
      </c>
      <c r="H299" s="150" t="s">
        <v>19</v>
      </c>
      <c r="I299" s="152"/>
      <c r="L299" s="148"/>
      <c r="M299" s="153"/>
      <c r="U299" s="154"/>
      <c r="AT299" s="150" t="s">
        <v>182</v>
      </c>
      <c r="AU299" s="150" t="s">
        <v>84</v>
      </c>
      <c r="AV299" s="12" t="s">
        <v>82</v>
      </c>
      <c r="AW299" s="12" t="s">
        <v>37</v>
      </c>
      <c r="AX299" s="12" t="s">
        <v>75</v>
      </c>
      <c r="AY299" s="150" t="s">
        <v>172</v>
      </c>
    </row>
    <row r="300" spans="2:65" s="13" customFormat="1">
      <c r="B300" s="155"/>
      <c r="D300" s="149" t="s">
        <v>182</v>
      </c>
      <c r="E300" s="156" t="s">
        <v>19</v>
      </c>
      <c r="F300" s="157" t="s">
        <v>4206</v>
      </c>
      <c r="H300" s="158">
        <v>32</v>
      </c>
      <c r="I300" s="159"/>
      <c r="L300" s="155"/>
      <c r="M300" s="160"/>
      <c r="U300" s="161"/>
      <c r="AT300" s="156" t="s">
        <v>182</v>
      </c>
      <c r="AU300" s="156" t="s">
        <v>84</v>
      </c>
      <c r="AV300" s="13" t="s">
        <v>84</v>
      </c>
      <c r="AW300" s="13" t="s">
        <v>37</v>
      </c>
      <c r="AX300" s="13" t="s">
        <v>75</v>
      </c>
      <c r="AY300" s="156" t="s">
        <v>172</v>
      </c>
    </row>
    <row r="301" spans="2:65" s="14" customFormat="1">
      <c r="B301" s="162"/>
      <c r="D301" s="149" t="s">
        <v>182</v>
      </c>
      <c r="E301" s="163" t="s">
        <v>19</v>
      </c>
      <c r="F301" s="164" t="s">
        <v>185</v>
      </c>
      <c r="H301" s="165">
        <v>32</v>
      </c>
      <c r="I301" s="166"/>
      <c r="L301" s="162"/>
      <c r="M301" s="167"/>
      <c r="U301" s="168"/>
      <c r="AT301" s="163" t="s">
        <v>182</v>
      </c>
      <c r="AU301" s="163" t="s">
        <v>84</v>
      </c>
      <c r="AV301" s="14" t="s">
        <v>179</v>
      </c>
      <c r="AW301" s="14" t="s">
        <v>37</v>
      </c>
      <c r="AX301" s="14" t="s">
        <v>82</v>
      </c>
      <c r="AY301" s="163" t="s">
        <v>172</v>
      </c>
    </row>
    <row r="302" spans="2:65" s="1" customFormat="1" ht="16.5" customHeight="1">
      <c r="B302" s="33"/>
      <c r="C302" s="131" t="s">
        <v>551</v>
      </c>
      <c r="D302" s="131" t="s">
        <v>174</v>
      </c>
      <c r="E302" s="132" t="s">
        <v>1386</v>
      </c>
      <c r="F302" s="133" t="s">
        <v>4212</v>
      </c>
      <c r="G302" s="134" t="s">
        <v>337</v>
      </c>
      <c r="H302" s="135">
        <v>44</v>
      </c>
      <c r="I302" s="136"/>
      <c r="J302" s="137">
        <f>ROUND(I302*H302,2)</f>
        <v>0</v>
      </c>
      <c r="K302" s="133" t="s">
        <v>19</v>
      </c>
      <c r="L302" s="33"/>
      <c r="M302" s="138" t="s">
        <v>19</v>
      </c>
      <c r="N302" s="139" t="s">
        <v>46</v>
      </c>
      <c r="P302" s="140">
        <f>O302*H302</f>
        <v>0</v>
      </c>
      <c r="Q302" s="140">
        <v>0</v>
      </c>
      <c r="R302" s="140">
        <f>Q302*H302</f>
        <v>0</v>
      </c>
      <c r="S302" s="140">
        <v>0</v>
      </c>
      <c r="T302" s="140">
        <f>S302*H302</f>
        <v>0</v>
      </c>
      <c r="U302" s="141" t="s">
        <v>19</v>
      </c>
      <c r="AR302" s="142" t="s">
        <v>179</v>
      </c>
      <c r="AT302" s="142" t="s">
        <v>174</v>
      </c>
      <c r="AU302" s="142" t="s">
        <v>84</v>
      </c>
      <c r="AY302" s="18" t="s">
        <v>172</v>
      </c>
      <c r="BE302" s="143">
        <f>IF(N302="základní",J302,0)</f>
        <v>0</v>
      </c>
      <c r="BF302" s="143">
        <f>IF(N302="snížená",J302,0)</f>
        <v>0</v>
      </c>
      <c r="BG302" s="143">
        <f>IF(N302="zákl. přenesená",J302,0)</f>
        <v>0</v>
      </c>
      <c r="BH302" s="143">
        <f>IF(N302="sníž. přenesená",J302,0)</f>
        <v>0</v>
      </c>
      <c r="BI302" s="143">
        <f>IF(N302="nulová",J302,0)</f>
        <v>0</v>
      </c>
      <c r="BJ302" s="18" t="s">
        <v>82</v>
      </c>
      <c r="BK302" s="143">
        <f>ROUND(I302*H302,2)</f>
        <v>0</v>
      </c>
      <c r="BL302" s="18" t="s">
        <v>179</v>
      </c>
      <c r="BM302" s="142" t="s">
        <v>1383</v>
      </c>
    </row>
    <row r="303" spans="2:65" s="1" customFormat="1" ht="16.5" customHeight="1">
      <c r="B303" s="33"/>
      <c r="C303" s="179" t="s">
        <v>1386</v>
      </c>
      <c r="D303" s="179" t="s">
        <v>836</v>
      </c>
      <c r="E303" s="180" t="s">
        <v>556</v>
      </c>
      <c r="F303" s="181" t="s">
        <v>4213</v>
      </c>
      <c r="G303" s="182" t="s">
        <v>337</v>
      </c>
      <c r="H303" s="183">
        <v>44</v>
      </c>
      <c r="I303" s="184"/>
      <c r="J303" s="185">
        <f>ROUND(I303*H303,2)</f>
        <v>0</v>
      </c>
      <c r="K303" s="181" t="s">
        <v>19</v>
      </c>
      <c r="L303" s="186"/>
      <c r="M303" s="187" t="s">
        <v>19</v>
      </c>
      <c r="N303" s="188" t="s">
        <v>46</v>
      </c>
      <c r="P303" s="140">
        <f>O303*H303</f>
        <v>0</v>
      </c>
      <c r="Q303" s="140">
        <v>0</v>
      </c>
      <c r="R303" s="140">
        <f>Q303*H303</f>
        <v>0</v>
      </c>
      <c r="S303" s="140">
        <v>0</v>
      </c>
      <c r="T303" s="140">
        <f>S303*H303</f>
        <v>0</v>
      </c>
      <c r="U303" s="141" t="s">
        <v>19</v>
      </c>
      <c r="AR303" s="142" t="s">
        <v>198</v>
      </c>
      <c r="AT303" s="142" t="s">
        <v>836</v>
      </c>
      <c r="AU303" s="142" t="s">
        <v>84</v>
      </c>
      <c r="AY303" s="18" t="s">
        <v>172</v>
      </c>
      <c r="BE303" s="143">
        <f>IF(N303="základní",J303,0)</f>
        <v>0</v>
      </c>
      <c r="BF303" s="143">
        <f>IF(N303="snížená",J303,0)</f>
        <v>0</v>
      </c>
      <c r="BG303" s="143">
        <f>IF(N303="zákl. přenesená",J303,0)</f>
        <v>0</v>
      </c>
      <c r="BH303" s="143">
        <f>IF(N303="sníž. přenesená",J303,0)</f>
        <v>0</v>
      </c>
      <c r="BI303" s="143">
        <f>IF(N303="nulová",J303,0)</f>
        <v>0</v>
      </c>
      <c r="BJ303" s="18" t="s">
        <v>82</v>
      </c>
      <c r="BK303" s="143">
        <f>ROUND(I303*H303,2)</f>
        <v>0</v>
      </c>
      <c r="BL303" s="18" t="s">
        <v>179</v>
      </c>
      <c r="BM303" s="142" t="s">
        <v>1389</v>
      </c>
    </row>
    <row r="304" spans="2:65" s="12" customFormat="1">
      <c r="B304" s="148"/>
      <c r="D304" s="149" t="s">
        <v>182</v>
      </c>
      <c r="E304" s="150" t="s">
        <v>19</v>
      </c>
      <c r="F304" s="151" t="s">
        <v>4109</v>
      </c>
      <c r="H304" s="150" t="s">
        <v>19</v>
      </c>
      <c r="I304" s="152"/>
      <c r="L304" s="148"/>
      <c r="M304" s="153"/>
      <c r="U304" s="154"/>
      <c r="AT304" s="150" t="s">
        <v>182</v>
      </c>
      <c r="AU304" s="150" t="s">
        <v>84</v>
      </c>
      <c r="AV304" s="12" t="s">
        <v>82</v>
      </c>
      <c r="AW304" s="12" t="s">
        <v>37</v>
      </c>
      <c r="AX304" s="12" t="s">
        <v>75</v>
      </c>
      <c r="AY304" s="150" t="s">
        <v>172</v>
      </c>
    </row>
    <row r="305" spans="2:65" s="13" customFormat="1">
      <c r="B305" s="155"/>
      <c r="D305" s="149" t="s">
        <v>182</v>
      </c>
      <c r="E305" s="156" t="s">
        <v>19</v>
      </c>
      <c r="F305" s="157" t="s">
        <v>4214</v>
      </c>
      <c r="H305" s="158">
        <v>44</v>
      </c>
      <c r="I305" s="159"/>
      <c r="L305" s="155"/>
      <c r="M305" s="160"/>
      <c r="U305" s="161"/>
      <c r="AT305" s="156" t="s">
        <v>182</v>
      </c>
      <c r="AU305" s="156" t="s">
        <v>84</v>
      </c>
      <c r="AV305" s="13" t="s">
        <v>84</v>
      </c>
      <c r="AW305" s="13" t="s">
        <v>37</v>
      </c>
      <c r="AX305" s="13" t="s">
        <v>75</v>
      </c>
      <c r="AY305" s="156" t="s">
        <v>172</v>
      </c>
    </row>
    <row r="306" spans="2:65" s="14" customFormat="1">
      <c r="B306" s="162"/>
      <c r="D306" s="149" t="s">
        <v>182</v>
      </c>
      <c r="E306" s="163" t="s">
        <v>19</v>
      </c>
      <c r="F306" s="164" t="s">
        <v>185</v>
      </c>
      <c r="H306" s="165">
        <v>44</v>
      </c>
      <c r="I306" s="166"/>
      <c r="L306" s="162"/>
      <c r="M306" s="167"/>
      <c r="U306" s="168"/>
      <c r="AT306" s="163" t="s">
        <v>182</v>
      </c>
      <c r="AU306" s="163" t="s">
        <v>84</v>
      </c>
      <c r="AV306" s="14" t="s">
        <v>179</v>
      </c>
      <c r="AW306" s="14" t="s">
        <v>37</v>
      </c>
      <c r="AX306" s="14" t="s">
        <v>82</v>
      </c>
      <c r="AY306" s="163" t="s">
        <v>172</v>
      </c>
    </row>
    <row r="307" spans="2:65" s="1" customFormat="1" ht="16.5" customHeight="1">
      <c r="B307" s="33"/>
      <c r="C307" s="131" t="s">
        <v>556</v>
      </c>
      <c r="D307" s="131" t="s">
        <v>174</v>
      </c>
      <c r="E307" s="132" t="s">
        <v>1397</v>
      </c>
      <c r="F307" s="133" t="s">
        <v>4215</v>
      </c>
      <c r="G307" s="134" t="s">
        <v>337</v>
      </c>
      <c r="H307" s="135">
        <v>92</v>
      </c>
      <c r="I307" s="136"/>
      <c r="J307" s="137">
        <f>ROUND(I307*H307,2)</f>
        <v>0</v>
      </c>
      <c r="K307" s="133" t="s">
        <v>19</v>
      </c>
      <c r="L307" s="33"/>
      <c r="M307" s="138" t="s">
        <v>19</v>
      </c>
      <c r="N307" s="139" t="s">
        <v>46</v>
      </c>
      <c r="P307" s="140">
        <f>O307*H307</f>
        <v>0</v>
      </c>
      <c r="Q307" s="140">
        <v>0</v>
      </c>
      <c r="R307" s="140">
        <f>Q307*H307</f>
        <v>0</v>
      </c>
      <c r="S307" s="140">
        <v>0</v>
      </c>
      <c r="T307" s="140">
        <f>S307*H307</f>
        <v>0</v>
      </c>
      <c r="U307" s="141" t="s">
        <v>19</v>
      </c>
      <c r="AR307" s="142" t="s">
        <v>179</v>
      </c>
      <c r="AT307" s="142" t="s">
        <v>174</v>
      </c>
      <c r="AU307" s="142" t="s">
        <v>84</v>
      </c>
      <c r="AY307" s="18" t="s">
        <v>172</v>
      </c>
      <c r="BE307" s="143">
        <f>IF(N307="základní",J307,0)</f>
        <v>0</v>
      </c>
      <c r="BF307" s="143">
        <f>IF(N307="snížená",J307,0)</f>
        <v>0</v>
      </c>
      <c r="BG307" s="143">
        <f>IF(N307="zákl. přenesená",J307,0)</f>
        <v>0</v>
      </c>
      <c r="BH307" s="143">
        <f>IF(N307="sníž. přenesená",J307,0)</f>
        <v>0</v>
      </c>
      <c r="BI307" s="143">
        <f>IF(N307="nulová",J307,0)</f>
        <v>0</v>
      </c>
      <c r="BJ307" s="18" t="s">
        <v>82</v>
      </c>
      <c r="BK307" s="143">
        <f>ROUND(I307*H307,2)</f>
        <v>0</v>
      </c>
      <c r="BL307" s="18" t="s">
        <v>179</v>
      </c>
      <c r="BM307" s="142" t="s">
        <v>1394</v>
      </c>
    </row>
    <row r="308" spans="2:65" s="13" customFormat="1">
      <c r="B308" s="155"/>
      <c r="D308" s="149" t="s">
        <v>182</v>
      </c>
      <c r="E308" s="156" t="s">
        <v>19</v>
      </c>
      <c r="F308" s="157" t="s">
        <v>551</v>
      </c>
      <c r="H308" s="158">
        <v>92</v>
      </c>
      <c r="I308" s="159"/>
      <c r="L308" s="155"/>
      <c r="M308" s="160"/>
      <c r="U308" s="161"/>
      <c r="AT308" s="156" t="s">
        <v>182</v>
      </c>
      <c r="AU308" s="156" t="s">
        <v>84</v>
      </c>
      <c r="AV308" s="13" t="s">
        <v>84</v>
      </c>
      <c r="AW308" s="13" t="s">
        <v>37</v>
      </c>
      <c r="AX308" s="13" t="s">
        <v>75</v>
      </c>
      <c r="AY308" s="156" t="s">
        <v>172</v>
      </c>
    </row>
    <row r="309" spans="2:65" s="14" customFormat="1">
      <c r="B309" s="162"/>
      <c r="D309" s="149" t="s">
        <v>182</v>
      </c>
      <c r="E309" s="163" t="s">
        <v>19</v>
      </c>
      <c r="F309" s="164" t="s">
        <v>185</v>
      </c>
      <c r="H309" s="165">
        <v>92</v>
      </c>
      <c r="I309" s="166"/>
      <c r="L309" s="162"/>
      <c r="M309" s="167"/>
      <c r="U309" s="168"/>
      <c r="AT309" s="163" t="s">
        <v>182</v>
      </c>
      <c r="AU309" s="163" t="s">
        <v>84</v>
      </c>
      <c r="AV309" s="14" t="s">
        <v>179</v>
      </c>
      <c r="AW309" s="14" t="s">
        <v>37</v>
      </c>
      <c r="AX309" s="14" t="s">
        <v>82</v>
      </c>
      <c r="AY309" s="163" t="s">
        <v>172</v>
      </c>
    </row>
    <row r="310" spans="2:65" s="1" customFormat="1" ht="16.5" customHeight="1">
      <c r="B310" s="33"/>
      <c r="C310" s="179" t="s">
        <v>1397</v>
      </c>
      <c r="D310" s="179" t="s">
        <v>836</v>
      </c>
      <c r="E310" s="180" t="s">
        <v>560</v>
      </c>
      <c r="F310" s="181" t="s">
        <v>4216</v>
      </c>
      <c r="G310" s="182" t="s">
        <v>337</v>
      </c>
      <c r="H310" s="183">
        <v>92</v>
      </c>
      <c r="I310" s="184"/>
      <c r="J310" s="185">
        <f>ROUND(I310*H310,2)</f>
        <v>0</v>
      </c>
      <c r="K310" s="181" t="s">
        <v>19</v>
      </c>
      <c r="L310" s="186"/>
      <c r="M310" s="187" t="s">
        <v>19</v>
      </c>
      <c r="N310" s="188" t="s">
        <v>46</v>
      </c>
      <c r="P310" s="140">
        <f>O310*H310</f>
        <v>0</v>
      </c>
      <c r="Q310" s="140">
        <v>0</v>
      </c>
      <c r="R310" s="140">
        <f>Q310*H310</f>
        <v>0</v>
      </c>
      <c r="S310" s="140">
        <v>0</v>
      </c>
      <c r="T310" s="140">
        <f>S310*H310</f>
        <v>0</v>
      </c>
      <c r="U310" s="141" t="s">
        <v>19</v>
      </c>
      <c r="AR310" s="142" t="s">
        <v>198</v>
      </c>
      <c r="AT310" s="142" t="s">
        <v>836</v>
      </c>
      <c r="AU310" s="142" t="s">
        <v>84</v>
      </c>
      <c r="AY310" s="18" t="s">
        <v>172</v>
      </c>
      <c r="BE310" s="143">
        <f>IF(N310="základní",J310,0)</f>
        <v>0</v>
      </c>
      <c r="BF310" s="143">
        <f>IF(N310="snížená",J310,0)</f>
        <v>0</v>
      </c>
      <c r="BG310" s="143">
        <f>IF(N310="zákl. přenesená",J310,0)</f>
        <v>0</v>
      </c>
      <c r="BH310" s="143">
        <f>IF(N310="sníž. přenesená",J310,0)</f>
        <v>0</v>
      </c>
      <c r="BI310" s="143">
        <f>IF(N310="nulová",J310,0)</f>
        <v>0</v>
      </c>
      <c r="BJ310" s="18" t="s">
        <v>82</v>
      </c>
      <c r="BK310" s="143">
        <f>ROUND(I310*H310,2)</f>
        <v>0</v>
      </c>
      <c r="BL310" s="18" t="s">
        <v>179</v>
      </c>
      <c r="BM310" s="142" t="s">
        <v>1400</v>
      </c>
    </row>
    <row r="311" spans="2:65" s="12" customFormat="1">
      <c r="B311" s="148"/>
      <c r="D311" s="149" t="s">
        <v>182</v>
      </c>
      <c r="E311" s="150" t="s">
        <v>19</v>
      </c>
      <c r="F311" s="151" t="s">
        <v>4146</v>
      </c>
      <c r="H311" s="150" t="s">
        <v>19</v>
      </c>
      <c r="I311" s="152"/>
      <c r="L311" s="148"/>
      <c r="M311" s="153"/>
      <c r="U311" s="154"/>
      <c r="AT311" s="150" t="s">
        <v>182</v>
      </c>
      <c r="AU311" s="150" t="s">
        <v>84</v>
      </c>
      <c r="AV311" s="12" t="s">
        <v>82</v>
      </c>
      <c r="AW311" s="12" t="s">
        <v>37</v>
      </c>
      <c r="AX311" s="12" t="s">
        <v>75</v>
      </c>
      <c r="AY311" s="150" t="s">
        <v>172</v>
      </c>
    </row>
    <row r="312" spans="2:65" s="13" customFormat="1">
      <c r="B312" s="155"/>
      <c r="D312" s="149" t="s">
        <v>182</v>
      </c>
      <c r="E312" s="156" t="s">
        <v>19</v>
      </c>
      <c r="F312" s="157" t="s">
        <v>551</v>
      </c>
      <c r="H312" s="158">
        <v>92</v>
      </c>
      <c r="I312" s="159"/>
      <c r="L312" s="155"/>
      <c r="M312" s="160"/>
      <c r="U312" s="161"/>
      <c r="AT312" s="156" t="s">
        <v>182</v>
      </c>
      <c r="AU312" s="156" t="s">
        <v>84</v>
      </c>
      <c r="AV312" s="13" t="s">
        <v>84</v>
      </c>
      <c r="AW312" s="13" t="s">
        <v>37</v>
      </c>
      <c r="AX312" s="13" t="s">
        <v>75</v>
      </c>
      <c r="AY312" s="156" t="s">
        <v>172</v>
      </c>
    </row>
    <row r="313" spans="2:65" s="14" customFormat="1">
      <c r="B313" s="162"/>
      <c r="D313" s="149" t="s">
        <v>182</v>
      </c>
      <c r="E313" s="163" t="s">
        <v>19</v>
      </c>
      <c r="F313" s="164" t="s">
        <v>185</v>
      </c>
      <c r="H313" s="165">
        <v>92</v>
      </c>
      <c r="I313" s="166"/>
      <c r="L313" s="162"/>
      <c r="M313" s="167"/>
      <c r="U313" s="168"/>
      <c r="AT313" s="163" t="s">
        <v>182</v>
      </c>
      <c r="AU313" s="163" t="s">
        <v>84</v>
      </c>
      <c r="AV313" s="14" t="s">
        <v>179</v>
      </c>
      <c r="AW313" s="14" t="s">
        <v>37</v>
      </c>
      <c r="AX313" s="14" t="s">
        <v>82</v>
      </c>
      <c r="AY313" s="163" t="s">
        <v>172</v>
      </c>
    </row>
    <row r="314" spans="2:65" s="1" customFormat="1" ht="16.5" customHeight="1">
      <c r="B314" s="33"/>
      <c r="C314" s="131" t="s">
        <v>560</v>
      </c>
      <c r="D314" s="131" t="s">
        <v>174</v>
      </c>
      <c r="E314" s="132" t="s">
        <v>1430</v>
      </c>
      <c r="F314" s="133" t="s">
        <v>4217</v>
      </c>
      <c r="G314" s="134" t="s">
        <v>337</v>
      </c>
      <c r="H314" s="135">
        <v>40</v>
      </c>
      <c r="I314" s="136"/>
      <c r="J314" s="137">
        <f>ROUND(I314*H314,2)</f>
        <v>0</v>
      </c>
      <c r="K314" s="133" t="s">
        <v>19</v>
      </c>
      <c r="L314" s="33"/>
      <c r="M314" s="138" t="s">
        <v>19</v>
      </c>
      <c r="N314" s="139" t="s">
        <v>46</v>
      </c>
      <c r="P314" s="140">
        <f>O314*H314</f>
        <v>0</v>
      </c>
      <c r="Q314" s="140">
        <v>0</v>
      </c>
      <c r="R314" s="140">
        <f>Q314*H314</f>
        <v>0</v>
      </c>
      <c r="S314" s="140">
        <v>0</v>
      </c>
      <c r="T314" s="140">
        <f>S314*H314</f>
        <v>0</v>
      </c>
      <c r="U314" s="141" t="s">
        <v>19</v>
      </c>
      <c r="AR314" s="142" t="s">
        <v>179</v>
      </c>
      <c r="AT314" s="142" t="s">
        <v>174</v>
      </c>
      <c r="AU314" s="142" t="s">
        <v>84</v>
      </c>
      <c r="AY314" s="18" t="s">
        <v>172</v>
      </c>
      <c r="BE314" s="143">
        <f>IF(N314="základní",J314,0)</f>
        <v>0</v>
      </c>
      <c r="BF314" s="143">
        <f>IF(N314="snížená",J314,0)</f>
        <v>0</v>
      </c>
      <c r="BG314" s="143">
        <f>IF(N314="zákl. přenesená",J314,0)</f>
        <v>0</v>
      </c>
      <c r="BH314" s="143">
        <f>IF(N314="sníž. přenesená",J314,0)</f>
        <v>0</v>
      </c>
      <c r="BI314" s="143">
        <f>IF(N314="nulová",J314,0)</f>
        <v>0</v>
      </c>
      <c r="BJ314" s="18" t="s">
        <v>82</v>
      </c>
      <c r="BK314" s="143">
        <f>ROUND(I314*H314,2)</f>
        <v>0</v>
      </c>
      <c r="BL314" s="18" t="s">
        <v>179</v>
      </c>
      <c r="BM314" s="142" t="s">
        <v>1423</v>
      </c>
    </row>
    <row r="315" spans="2:65" s="1" customFormat="1" ht="16.5" customHeight="1">
      <c r="B315" s="33"/>
      <c r="C315" s="179" t="s">
        <v>1430</v>
      </c>
      <c r="D315" s="179" t="s">
        <v>836</v>
      </c>
      <c r="E315" s="180" t="s">
        <v>565</v>
      </c>
      <c r="F315" s="181" t="s">
        <v>4218</v>
      </c>
      <c r="G315" s="182" t="s">
        <v>337</v>
      </c>
      <c r="H315" s="183">
        <v>40</v>
      </c>
      <c r="I315" s="184"/>
      <c r="J315" s="185">
        <f>ROUND(I315*H315,2)</f>
        <v>0</v>
      </c>
      <c r="K315" s="181" t="s">
        <v>19</v>
      </c>
      <c r="L315" s="186"/>
      <c r="M315" s="187" t="s">
        <v>19</v>
      </c>
      <c r="N315" s="188" t="s">
        <v>46</v>
      </c>
      <c r="P315" s="140">
        <f>O315*H315</f>
        <v>0</v>
      </c>
      <c r="Q315" s="140">
        <v>0</v>
      </c>
      <c r="R315" s="140">
        <f>Q315*H315</f>
        <v>0</v>
      </c>
      <c r="S315" s="140">
        <v>0</v>
      </c>
      <c r="T315" s="140">
        <f>S315*H315</f>
        <v>0</v>
      </c>
      <c r="U315" s="141" t="s">
        <v>19</v>
      </c>
      <c r="AR315" s="142" t="s">
        <v>198</v>
      </c>
      <c r="AT315" s="142" t="s">
        <v>836</v>
      </c>
      <c r="AU315" s="142" t="s">
        <v>84</v>
      </c>
      <c r="AY315" s="18" t="s">
        <v>172</v>
      </c>
      <c r="BE315" s="143">
        <f>IF(N315="základní",J315,0)</f>
        <v>0</v>
      </c>
      <c r="BF315" s="143">
        <f>IF(N315="snížená",J315,0)</f>
        <v>0</v>
      </c>
      <c r="BG315" s="143">
        <f>IF(N315="zákl. přenesená",J315,0)</f>
        <v>0</v>
      </c>
      <c r="BH315" s="143">
        <f>IF(N315="sníž. přenesená",J315,0)</f>
        <v>0</v>
      </c>
      <c r="BI315" s="143">
        <f>IF(N315="nulová",J315,0)</f>
        <v>0</v>
      </c>
      <c r="BJ315" s="18" t="s">
        <v>82</v>
      </c>
      <c r="BK315" s="143">
        <f>ROUND(I315*H315,2)</f>
        <v>0</v>
      </c>
      <c r="BL315" s="18" t="s">
        <v>179</v>
      </c>
      <c r="BM315" s="142" t="s">
        <v>1431</v>
      </c>
    </row>
    <row r="316" spans="2:65" s="12" customFormat="1">
      <c r="B316" s="148"/>
      <c r="D316" s="149" t="s">
        <v>182</v>
      </c>
      <c r="E316" s="150" t="s">
        <v>19</v>
      </c>
      <c r="F316" s="151" t="s">
        <v>4109</v>
      </c>
      <c r="H316" s="150" t="s">
        <v>19</v>
      </c>
      <c r="I316" s="152"/>
      <c r="L316" s="148"/>
      <c r="M316" s="153"/>
      <c r="U316" s="154"/>
      <c r="AT316" s="150" t="s">
        <v>182</v>
      </c>
      <c r="AU316" s="150" t="s">
        <v>84</v>
      </c>
      <c r="AV316" s="12" t="s">
        <v>82</v>
      </c>
      <c r="AW316" s="12" t="s">
        <v>37</v>
      </c>
      <c r="AX316" s="12" t="s">
        <v>75</v>
      </c>
      <c r="AY316" s="150" t="s">
        <v>172</v>
      </c>
    </row>
    <row r="317" spans="2:65" s="13" customFormat="1">
      <c r="B317" s="155"/>
      <c r="D317" s="149" t="s">
        <v>182</v>
      </c>
      <c r="E317" s="156" t="s">
        <v>19</v>
      </c>
      <c r="F317" s="157" t="s">
        <v>4219</v>
      </c>
      <c r="H317" s="158">
        <v>40</v>
      </c>
      <c r="I317" s="159"/>
      <c r="L317" s="155"/>
      <c r="M317" s="160"/>
      <c r="U317" s="161"/>
      <c r="AT317" s="156" t="s">
        <v>182</v>
      </c>
      <c r="AU317" s="156" t="s">
        <v>84</v>
      </c>
      <c r="AV317" s="13" t="s">
        <v>84</v>
      </c>
      <c r="AW317" s="13" t="s">
        <v>37</v>
      </c>
      <c r="AX317" s="13" t="s">
        <v>75</v>
      </c>
      <c r="AY317" s="156" t="s">
        <v>172</v>
      </c>
    </row>
    <row r="318" spans="2:65" s="14" customFormat="1">
      <c r="B318" s="162"/>
      <c r="D318" s="149" t="s">
        <v>182</v>
      </c>
      <c r="E318" s="163" t="s">
        <v>19</v>
      </c>
      <c r="F318" s="164" t="s">
        <v>185</v>
      </c>
      <c r="H318" s="165">
        <v>40</v>
      </c>
      <c r="I318" s="166"/>
      <c r="L318" s="162"/>
      <c r="M318" s="167"/>
      <c r="U318" s="168"/>
      <c r="AT318" s="163" t="s">
        <v>182</v>
      </c>
      <c r="AU318" s="163" t="s">
        <v>84</v>
      </c>
      <c r="AV318" s="14" t="s">
        <v>179</v>
      </c>
      <c r="AW318" s="14" t="s">
        <v>37</v>
      </c>
      <c r="AX318" s="14" t="s">
        <v>82</v>
      </c>
      <c r="AY318" s="163" t="s">
        <v>172</v>
      </c>
    </row>
    <row r="319" spans="2:65" s="1" customFormat="1" ht="16.5" customHeight="1">
      <c r="B319" s="33"/>
      <c r="C319" s="131" t="s">
        <v>565</v>
      </c>
      <c r="D319" s="131" t="s">
        <v>174</v>
      </c>
      <c r="E319" s="132" t="s">
        <v>1461</v>
      </c>
      <c r="F319" s="133" t="s">
        <v>4220</v>
      </c>
      <c r="G319" s="134" t="s">
        <v>337</v>
      </c>
      <c r="H319" s="135">
        <v>755</v>
      </c>
      <c r="I319" s="136"/>
      <c r="J319" s="137">
        <f>ROUND(I319*H319,2)</f>
        <v>0</v>
      </c>
      <c r="K319" s="133" t="s">
        <v>19</v>
      </c>
      <c r="L319" s="33"/>
      <c r="M319" s="138" t="s">
        <v>19</v>
      </c>
      <c r="N319" s="139" t="s">
        <v>46</v>
      </c>
      <c r="P319" s="140">
        <f>O319*H319</f>
        <v>0</v>
      </c>
      <c r="Q319" s="140">
        <v>0</v>
      </c>
      <c r="R319" s="140">
        <f>Q319*H319</f>
        <v>0</v>
      </c>
      <c r="S319" s="140">
        <v>0</v>
      </c>
      <c r="T319" s="140">
        <f>S319*H319</f>
        <v>0</v>
      </c>
      <c r="U319" s="141" t="s">
        <v>19</v>
      </c>
      <c r="AR319" s="142" t="s">
        <v>179</v>
      </c>
      <c r="AT319" s="142" t="s">
        <v>174</v>
      </c>
      <c r="AU319" s="142" t="s">
        <v>84</v>
      </c>
      <c r="AY319" s="18" t="s">
        <v>172</v>
      </c>
      <c r="BE319" s="143">
        <f>IF(N319="základní",J319,0)</f>
        <v>0</v>
      </c>
      <c r="BF319" s="143">
        <f>IF(N319="snížená",J319,0)</f>
        <v>0</v>
      </c>
      <c r="BG319" s="143">
        <f>IF(N319="zákl. přenesená",J319,0)</f>
        <v>0</v>
      </c>
      <c r="BH319" s="143">
        <f>IF(N319="sníž. přenesená",J319,0)</f>
        <v>0</v>
      </c>
      <c r="BI319" s="143">
        <f>IF(N319="nulová",J319,0)</f>
        <v>0</v>
      </c>
      <c r="BJ319" s="18" t="s">
        <v>82</v>
      </c>
      <c r="BK319" s="143">
        <f>ROUND(I319*H319,2)</f>
        <v>0</v>
      </c>
      <c r="BL319" s="18" t="s">
        <v>179</v>
      </c>
      <c r="BM319" s="142" t="s">
        <v>1453</v>
      </c>
    </row>
    <row r="320" spans="2:65" s="12" customFormat="1">
      <c r="B320" s="148"/>
      <c r="D320" s="149" t="s">
        <v>182</v>
      </c>
      <c r="E320" s="150" t="s">
        <v>19</v>
      </c>
      <c r="F320" s="151" t="s">
        <v>4146</v>
      </c>
      <c r="H320" s="150" t="s">
        <v>19</v>
      </c>
      <c r="I320" s="152"/>
      <c r="L320" s="148"/>
      <c r="M320" s="153"/>
      <c r="U320" s="154"/>
      <c r="AT320" s="150" t="s">
        <v>182</v>
      </c>
      <c r="AU320" s="150" t="s">
        <v>84</v>
      </c>
      <c r="AV320" s="12" t="s">
        <v>82</v>
      </c>
      <c r="AW320" s="12" t="s">
        <v>37</v>
      </c>
      <c r="AX320" s="12" t="s">
        <v>75</v>
      </c>
      <c r="AY320" s="150" t="s">
        <v>172</v>
      </c>
    </row>
    <row r="321" spans="2:65" s="13" customFormat="1">
      <c r="B321" s="155"/>
      <c r="D321" s="149" t="s">
        <v>182</v>
      </c>
      <c r="E321" s="156" t="s">
        <v>19</v>
      </c>
      <c r="F321" s="157" t="s">
        <v>4221</v>
      </c>
      <c r="H321" s="158">
        <v>755</v>
      </c>
      <c r="I321" s="159"/>
      <c r="L321" s="155"/>
      <c r="M321" s="160"/>
      <c r="U321" s="161"/>
      <c r="AT321" s="156" t="s">
        <v>182</v>
      </c>
      <c r="AU321" s="156" t="s">
        <v>84</v>
      </c>
      <c r="AV321" s="13" t="s">
        <v>84</v>
      </c>
      <c r="AW321" s="13" t="s">
        <v>37</v>
      </c>
      <c r="AX321" s="13" t="s">
        <v>75</v>
      </c>
      <c r="AY321" s="156" t="s">
        <v>172</v>
      </c>
    </row>
    <row r="322" spans="2:65" s="14" customFormat="1">
      <c r="B322" s="162"/>
      <c r="D322" s="149" t="s">
        <v>182</v>
      </c>
      <c r="E322" s="163" t="s">
        <v>19</v>
      </c>
      <c r="F322" s="164" t="s">
        <v>185</v>
      </c>
      <c r="H322" s="165">
        <v>755</v>
      </c>
      <c r="I322" s="166"/>
      <c r="L322" s="162"/>
      <c r="M322" s="167"/>
      <c r="U322" s="168"/>
      <c r="AT322" s="163" t="s">
        <v>182</v>
      </c>
      <c r="AU322" s="163" t="s">
        <v>84</v>
      </c>
      <c r="AV322" s="14" t="s">
        <v>179</v>
      </c>
      <c r="AW322" s="14" t="s">
        <v>37</v>
      </c>
      <c r="AX322" s="14" t="s">
        <v>82</v>
      </c>
      <c r="AY322" s="163" t="s">
        <v>172</v>
      </c>
    </row>
    <row r="323" spans="2:65" s="1" customFormat="1" ht="16.5" customHeight="1">
      <c r="B323" s="33"/>
      <c r="C323" s="131" t="s">
        <v>1461</v>
      </c>
      <c r="D323" s="131" t="s">
        <v>174</v>
      </c>
      <c r="E323" s="132" t="s">
        <v>569</v>
      </c>
      <c r="F323" s="133" t="s">
        <v>4222</v>
      </c>
      <c r="G323" s="134" t="s">
        <v>337</v>
      </c>
      <c r="H323" s="135">
        <v>755</v>
      </c>
      <c r="I323" s="136"/>
      <c r="J323" s="137">
        <f>ROUND(I323*H323,2)</f>
        <v>0</v>
      </c>
      <c r="K323" s="133" t="s">
        <v>19</v>
      </c>
      <c r="L323" s="33"/>
      <c r="M323" s="138" t="s">
        <v>19</v>
      </c>
      <c r="N323" s="139" t="s">
        <v>46</v>
      </c>
      <c r="P323" s="140">
        <f>O323*H323</f>
        <v>0</v>
      </c>
      <c r="Q323" s="140">
        <v>0</v>
      </c>
      <c r="R323" s="140">
        <f>Q323*H323</f>
        <v>0</v>
      </c>
      <c r="S323" s="140">
        <v>0</v>
      </c>
      <c r="T323" s="140">
        <f>S323*H323</f>
        <v>0</v>
      </c>
      <c r="U323" s="141" t="s">
        <v>19</v>
      </c>
      <c r="AR323" s="142" t="s">
        <v>179</v>
      </c>
      <c r="AT323" s="142" t="s">
        <v>174</v>
      </c>
      <c r="AU323" s="142" t="s">
        <v>84</v>
      </c>
      <c r="AY323" s="18" t="s">
        <v>172</v>
      </c>
      <c r="BE323" s="143">
        <f>IF(N323="základní",J323,0)</f>
        <v>0</v>
      </c>
      <c r="BF323" s="143">
        <f>IF(N323="snížená",J323,0)</f>
        <v>0</v>
      </c>
      <c r="BG323" s="143">
        <f>IF(N323="zákl. přenesená",J323,0)</f>
        <v>0</v>
      </c>
      <c r="BH323" s="143">
        <f>IF(N323="sníž. přenesená",J323,0)</f>
        <v>0</v>
      </c>
      <c r="BI323" s="143">
        <f>IF(N323="nulová",J323,0)</f>
        <v>0</v>
      </c>
      <c r="BJ323" s="18" t="s">
        <v>82</v>
      </c>
      <c r="BK323" s="143">
        <f>ROUND(I323*H323,2)</f>
        <v>0</v>
      </c>
      <c r="BL323" s="18" t="s">
        <v>179</v>
      </c>
      <c r="BM323" s="142" t="s">
        <v>1464</v>
      </c>
    </row>
    <row r="324" spans="2:65" s="12" customFormat="1">
      <c r="B324" s="148"/>
      <c r="D324" s="149" t="s">
        <v>182</v>
      </c>
      <c r="E324" s="150" t="s">
        <v>19</v>
      </c>
      <c r="F324" s="151" t="s">
        <v>4146</v>
      </c>
      <c r="H324" s="150" t="s">
        <v>19</v>
      </c>
      <c r="I324" s="152"/>
      <c r="L324" s="148"/>
      <c r="M324" s="153"/>
      <c r="U324" s="154"/>
      <c r="AT324" s="150" t="s">
        <v>182</v>
      </c>
      <c r="AU324" s="150" t="s">
        <v>84</v>
      </c>
      <c r="AV324" s="12" t="s">
        <v>82</v>
      </c>
      <c r="AW324" s="12" t="s">
        <v>37</v>
      </c>
      <c r="AX324" s="12" t="s">
        <v>75</v>
      </c>
      <c r="AY324" s="150" t="s">
        <v>172</v>
      </c>
    </row>
    <row r="325" spans="2:65" s="13" customFormat="1">
      <c r="B325" s="155"/>
      <c r="D325" s="149" t="s">
        <v>182</v>
      </c>
      <c r="E325" s="156" t="s">
        <v>19</v>
      </c>
      <c r="F325" s="157" t="s">
        <v>4221</v>
      </c>
      <c r="H325" s="158">
        <v>755</v>
      </c>
      <c r="I325" s="159"/>
      <c r="L325" s="155"/>
      <c r="M325" s="160"/>
      <c r="U325" s="161"/>
      <c r="AT325" s="156" t="s">
        <v>182</v>
      </c>
      <c r="AU325" s="156" t="s">
        <v>84</v>
      </c>
      <c r="AV325" s="13" t="s">
        <v>84</v>
      </c>
      <c r="AW325" s="13" t="s">
        <v>37</v>
      </c>
      <c r="AX325" s="13" t="s">
        <v>75</v>
      </c>
      <c r="AY325" s="156" t="s">
        <v>172</v>
      </c>
    </row>
    <row r="326" spans="2:65" s="14" customFormat="1">
      <c r="B326" s="162"/>
      <c r="D326" s="149" t="s">
        <v>182</v>
      </c>
      <c r="E326" s="163" t="s">
        <v>19</v>
      </c>
      <c r="F326" s="164" t="s">
        <v>185</v>
      </c>
      <c r="H326" s="165">
        <v>755</v>
      </c>
      <c r="I326" s="166"/>
      <c r="L326" s="162"/>
      <c r="M326" s="167"/>
      <c r="U326" s="168"/>
      <c r="AT326" s="163" t="s">
        <v>182</v>
      </c>
      <c r="AU326" s="163" t="s">
        <v>84</v>
      </c>
      <c r="AV326" s="14" t="s">
        <v>179</v>
      </c>
      <c r="AW326" s="14" t="s">
        <v>37</v>
      </c>
      <c r="AX326" s="14" t="s">
        <v>82</v>
      </c>
      <c r="AY326" s="163" t="s">
        <v>172</v>
      </c>
    </row>
    <row r="327" spans="2:65" s="1" customFormat="1" ht="16.5" customHeight="1">
      <c r="B327" s="33"/>
      <c r="C327" s="131" t="s">
        <v>569</v>
      </c>
      <c r="D327" s="131" t="s">
        <v>174</v>
      </c>
      <c r="E327" s="132" t="s">
        <v>1473</v>
      </c>
      <c r="F327" s="133" t="s">
        <v>4223</v>
      </c>
      <c r="G327" s="134" t="s">
        <v>337</v>
      </c>
      <c r="H327" s="135">
        <v>26</v>
      </c>
      <c r="I327" s="136"/>
      <c r="J327" s="137">
        <f>ROUND(I327*H327,2)</f>
        <v>0</v>
      </c>
      <c r="K327" s="133" t="s">
        <v>19</v>
      </c>
      <c r="L327" s="33"/>
      <c r="M327" s="138" t="s">
        <v>19</v>
      </c>
      <c r="N327" s="139" t="s">
        <v>46</v>
      </c>
      <c r="P327" s="140">
        <f>O327*H327</f>
        <v>0</v>
      </c>
      <c r="Q327" s="140">
        <v>0</v>
      </c>
      <c r="R327" s="140">
        <f>Q327*H327</f>
        <v>0</v>
      </c>
      <c r="S327" s="140">
        <v>0</v>
      </c>
      <c r="T327" s="140">
        <f>S327*H327</f>
        <v>0</v>
      </c>
      <c r="U327" s="141" t="s">
        <v>19</v>
      </c>
      <c r="AR327" s="142" t="s">
        <v>179</v>
      </c>
      <c r="AT327" s="142" t="s">
        <v>174</v>
      </c>
      <c r="AU327" s="142" t="s">
        <v>84</v>
      </c>
      <c r="AY327" s="18" t="s">
        <v>172</v>
      </c>
      <c r="BE327" s="143">
        <f>IF(N327="základní",J327,0)</f>
        <v>0</v>
      </c>
      <c r="BF327" s="143">
        <f>IF(N327="snížená",J327,0)</f>
        <v>0</v>
      </c>
      <c r="BG327" s="143">
        <f>IF(N327="zákl. přenesená",J327,0)</f>
        <v>0</v>
      </c>
      <c r="BH327" s="143">
        <f>IF(N327="sníž. přenesená",J327,0)</f>
        <v>0</v>
      </c>
      <c r="BI327" s="143">
        <f>IF(N327="nulová",J327,0)</f>
        <v>0</v>
      </c>
      <c r="BJ327" s="18" t="s">
        <v>82</v>
      </c>
      <c r="BK327" s="143">
        <f>ROUND(I327*H327,2)</f>
        <v>0</v>
      </c>
      <c r="BL327" s="18" t="s">
        <v>179</v>
      </c>
      <c r="BM327" s="142" t="s">
        <v>1470</v>
      </c>
    </row>
    <row r="328" spans="2:65" s="12" customFormat="1">
      <c r="B328" s="148"/>
      <c r="D328" s="149" t="s">
        <v>182</v>
      </c>
      <c r="E328" s="150" t="s">
        <v>19</v>
      </c>
      <c r="F328" s="151" t="s">
        <v>4146</v>
      </c>
      <c r="H328" s="150" t="s">
        <v>19</v>
      </c>
      <c r="I328" s="152"/>
      <c r="L328" s="148"/>
      <c r="M328" s="153"/>
      <c r="U328" s="154"/>
      <c r="AT328" s="150" t="s">
        <v>182</v>
      </c>
      <c r="AU328" s="150" t="s">
        <v>84</v>
      </c>
      <c r="AV328" s="12" t="s">
        <v>82</v>
      </c>
      <c r="AW328" s="12" t="s">
        <v>37</v>
      </c>
      <c r="AX328" s="12" t="s">
        <v>75</v>
      </c>
      <c r="AY328" s="150" t="s">
        <v>172</v>
      </c>
    </row>
    <row r="329" spans="2:65" s="13" customFormat="1">
      <c r="B329" s="155"/>
      <c r="D329" s="149" t="s">
        <v>182</v>
      </c>
      <c r="E329" s="156" t="s">
        <v>19</v>
      </c>
      <c r="F329" s="157" t="s">
        <v>4224</v>
      </c>
      <c r="H329" s="158">
        <v>26</v>
      </c>
      <c r="I329" s="159"/>
      <c r="L329" s="155"/>
      <c r="M329" s="160"/>
      <c r="U329" s="161"/>
      <c r="AT329" s="156" t="s">
        <v>182</v>
      </c>
      <c r="AU329" s="156" t="s">
        <v>84</v>
      </c>
      <c r="AV329" s="13" t="s">
        <v>84</v>
      </c>
      <c r="AW329" s="13" t="s">
        <v>37</v>
      </c>
      <c r="AX329" s="13" t="s">
        <v>75</v>
      </c>
      <c r="AY329" s="156" t="s">
        <v>172</v>
      </c>
    </row>
    <row r="330" spans="2:65" s="14" customFormat="1">
      <c r="B330" s="162"/>
      <c r="D330" s="149" t="s">
        <v>182</v>
      </c>
      <c r="E330" s="163" t="s">
        <v>19</v>
      </c>
      <c r="F330" s="164" t="s">
        <v>185</v>
      </c>
      <c r="H330" s="165">
        <v>26</v>
      </c>
      <c r="I330" s="166"/>
      <c r="L330" s="162"/>
      <c r="M330" s="167"/>
      <c r="U330" s="168"/>
      <c r="AT330" s="163" t="s">
        <v>182</v>
      </c>
      <c r="AU330" s="163" t="s">
        <v>84</v>
      </c>
      <c r="AV330" s="14" t="s">
        <v>179</v>
      </c>
      <c r="AW330" s="14" t="s">
        <v>37</v>
      </c>
      <c r="AX330" s="14" t="s">
        <v>82</v>
      </c>
      <c r="AY330" s="163" t="s">
        <v>172</v>
      </c>
    </row>
    <row r="331" spans="2:65" s="1" customFormat="1" ht="16.5" customHeight="1">
      <c r="B331" s="33"/>
      <c r="C331" s="131" t="s">
        <v>1473</v>
      </c>
      <c r="D331" s="131" t="s">
        <v>174</v>
      </c>
      <c r="E331" s="132" t="s">
        <v>574</v>
      </c>
      <c r="F331" s="133" t="s">
        <v>4225</v>
      </c>
      <c r="G331" s="134" t="s">
        <v>337</v>
      </c>
      <c r="H331" s="135">
        <v>26</v>
      </c>
      <c r="I331" s="136"/>
      <c r="J331" s="137">
        <f>ROUND(I331*H331,2)</f>
        <v>0</v>
      </c>
      <c r="K331" s="133" t="s">
        <v>19</v>
      </c>
      <c r="L331" s="33"/>
      <c r="M331" s="138" t="s">
        <v>19</v>
      </c>
      <c r="N331" s="139" t="s">
        <v>46</v>
      </c>
      <c r="P331" s="140">
        <f>O331*H331</f>
        <v>0</v>
      </c>
      <c r="Q331" s="140">
        <v>0</v>
      </c>
      <c r="R331" s="140">
        <f>Q331*H331</f>
        <v>0</v>
      </c>
      <c r="S331" s="140">
        <v>0</v>
      </c>
      <c r="T331" s="140">
        <f>S331*H331</f>
        <v>0</v>
      </c>
      <c r="U331" s="141" t="s">
        <v>19</v>
      </c>
      <c r="AR331" s="142" t="s">
        <v>179</v>
      </c>
      <c r="AT331" s="142" t="s">
        <v>174</v>
      </c>
      <c r="AU331" s="142" t="s">
        <v>84</v>
      </c>
      <c r="AY331" s="18" t="s">
        <v>172</v>
      </c>
      <c r="BE331" s="143">
        <f>IF(N331="základní",J331,0)</f>
        <v>0</v>
      </c>
      <c r="BF331" s="143">
        <f>IF(N331="snížená",J331,0)</f>
        <v>0</v>
      </c>
      <c r="BG331" s="143">
        <f>IF(N331="zákl. přenesená",J331,0)</f>
        <v>0</v>
      </c>
      <c r="BH331" s="143">
        <f>IF(N331="sníž. přenesená",J331,0)</f>
        <v>0</v>
      </c>
      <c r="BI331" s="143">
        <f>IF(N331="nulová",J331,0)</f>
        <v>0</v>
      </c>
      <c r="BJ331" s="18" t="s">
        <v>82</v>
      </c>
      <c r="BK331" s="143">
        <f>ROUND(I331*H331,2)</f>
        <v>0</v>
      </c>
      <c r="BL331" s="18" t="s">
        <v>179</v>
      </c>
      <c r="BM331" s="142" t="s">
        <v>1476</v>
      </c>
    </row>
    <row r="332" spans="2:65" s="12" customFormat="1">
      <c r="B332" s="148"/>
      <c r="D332" s="149" t="s">
        <v>182</v>
      </c>
      <c r="E332" s="150" t="s">
        <v>19</v>
      </c>
      <c r="F332" s="151" t="s">
        <v>4146</v>
      </c>
      <c r="H332" s="150" t="s">
        <v>19</v>
      </c>
      <c r="I332" s="152"/>
      <c r="L332" s="148"/>
      <c r="M332" s="153"/>
      <c r="U332" s="154"/>
      <c r="AT332" s="150" t="s">
        <v>182</v>
      </c>
      <c r="AU332" s="150" t="s">
        <v>84</v>
      </c>
      <c r="AV332" s="12" t="s">
        <v>82</v>
      </c>
      <c r="AW332" s="12" t="s">
        <v>37</v>
      </c>
      <c r="AX332" s="12" t="s">
        <v>75</v>
      </c>
      <c r="AY332" s="150" t="s">
        <v>172</v>
      </c>
    </row>
    <row r="333" spans="2:65" s="13" customFormat="1">
      <c r="B333" s="155"/>
      <c r="D333" s="149" t="s">
        <v>182</v>
      </c>
      <c r="E333" s="156" t="s">
        <v>19</v>
      </c>
      <c r="F333" s="157" t="s">
        <v>4224</v>
      </c>
      <c r="H333" s="158">
        <v>26</v>
      </c>
      <c r="I333" s="159"/>
      <c r="L333" s="155"/>
      <c r="M333" s="160"/>
      <c r="U333" s="161"/>
      <c r="AT333" s="156" t="s">
        <v>182</v>
      </c>
      <c r="AU333" s="156" t="s">
        <v>84</v>
      </c>
      <c r="AV333" s="13" t="s">
        <v>84</v>
      </c>
      <c r="AW333" s="13" t="s">
        <v>37</v>
      </c>
      <c r="AX333" s="13" t="s">
        <v>75</v>
      </c>
      <c r="AY333" s="156" t="s">
        <v>172</v>
      </c>
    </row>
    <row r="334" spans="2:65" s="14" customFormat="1">
      <c r="B334" s="162"/>
      <c r="D334" s="149" t="s">
        <v>182</v>
      </c>
      <c r="E334" s="163" t="s">
        <v>19</v>
      </c>
      <c r="F334" s="164" t="s">
        <v>185</v>
      </c>
      <c r="H334" s="165">
        <v>26</v>
      </c>
      <c r="I334" s="166"/>
      <c r="L334" s="162"/>
      <c r="M334" s="167"/>
      <c r="U334" s="168"/>
      <c r="AT334" s="163" t="s">
        <v>182</v>
      </c>
      <c r="AU334" s="163" t="s">
        <v>84</v>
      </c>
      <c r="AV334" s="14" t="s">
        <v>179</v>
      </c>
      <c r="AW334" s="14" t="s">
        <v>37</v>
      </c>
      <c r="AX334" s="14" t="s">
        <v>82</v>
      </c>
      <c r="AY334" s="163" t="s">
        <v>172</v>
      </c>
    </row>
    <row r="335" spans="2:65" s="1" customFormat="1" ht="16.5" customHeight="1">
      <c r="B335" s="33"/>
      <c r="C335" s="131" t="s">
        <v>574</v>
      </c>
      <c r="D335" s="131" t="s">
        <v>174</v>
      </c>
      <c r="E335" s="132" t="s">
        <v>1489</v>
      </c>
      <c r="F335" s="133" t="s">
        <v>4226</v>
      </c>
      <c r="G335" s="134" t="s">
        <v>337</v>
      </c>
      <c r="H335" s="135">
        <v>18</v>
      </c>
      <c r="I335" s="136"/>
      <c r="J335" s="137">
        <f>ROUND(I335*H335,2)</f>
        <v>0</v>
      </c>
      <c r="K335" s="133" t="s">
        <v>19</v>
      </c>
      <c r="L335" s="33"/>
      <c r="M335" s="138" t="s">
        <v>19</v>
      </c>
      <c r="N335" s="139" t="s">
        <v>46</v>
      </c>
      <c r="P335" s="140">
        <f>O335*H335</f>
        <v>0</v>
      </c>
      <c r="Q335" s="140">
        <v>0</v>
      </c>
      <c r="R335" s="140">
        <f>Q335*H335</f>
        <v>0</v>
      </c>
      <c r="S335" s="140">
        <v>0</v>
      </c>
      <c r="T335" s="140">
        <f>S335*H335</f>
        <v>0</v>
      </c>
      <c r="U335" s="141" t="s">
        <v>19</v>
      </c>
      <c r="AR335" s="142" t="s">
        <v>179</v>
      </c>
      <c r="AT335" s="142" t="s">
        <v>174</v>
      </c>
      <c r="AU335" s="142" t="s">
        <v>84</v>
      </c>
      <c r="AY335" s="18" t="s">
        <v>172</v>
      </c>
      <c r="BE335" s="143">
        <f>IF(N335="základní",J335,0)</f>
        <v>0</v>
      </c>
      <c r="BF335" s="143">
        <f>IF(N335="snížená",J335,0)</f>
        <v>0</v>
      </c>
      <c r="BG335" s="143">
        <f>IF(N335="zákl. přenesená",J335,0)</f>
        <v>0</v>
      </c>
      <c r="BH335" s="143">
        <f>IF(N335="sníž. přenesená",J335,0)</f>
        <v>0</v>
      </c>
      <c r="BI335" s="143">
        <f>IF(N335="nulová",J335,0)</f>
        <v>0</v>
      </c>
      <c r="BJ335" s="18" t="s">
        <v>82</v>
      </c>
      <c r="BK335" s="143">
        <f>ROUND(I335*H335,2)</f>
        <v>0</v>
      </c>
      <c r="BL335" s="18" t="s">
        <v>179</v>
      </c>
      <c r="BM335" s="142" t="s">
        <v>1481</v>
      </c>
    </row>
    <row r="336" spans="2:65" s="12" customFormat="1">
      <c r="B336" s="148"/>
      <c r="D336" s="149" t="s">
        <v>182</v>
      </c>
      <c r="E336" s="150" t="s">
        <v>19</v>
      </c>
      <c r="F336" s="151" t="s">
        <v>4146</v>
      </c>
      <c r="H336" s="150" t="s">
        <v>19</v>
      </c>
      <c r="I336" s="152"/>
      <c r="L336" s="148"/>
      <c r="M336" s="153"/>
      <c r="U336" s="154"/>
      <c r="AT336" s="150" t="s">
        <v>182</v>
      </c>
      <c r="AU336" s="150" t="s">
        <v>84</v>
      </c>
      <c r="AV336" s="12" t="s">
        <v>82</v>
      </c>
      <c r="AW336" s="12" t="s">
        <v>37</v>
      </c>
      <c r="AX336" s="12" t="s">
        <v>75</v>
      </c>
      <c r="AY336" s="150" t="s">
        <v>172</v>
      </c>
    </row>
    <row r="337" spans="2:65" s="13" customFormat="1">
      <c r="B337" s="155"/>
      <c r="D337" s="149" t="s">
        <v>182</v>
      </c>
      <c r="E337" s="156" t="s">
        <v>19</v>
      </c>
      <c r="F337" s="157" t="s">
        <v>4227</v>
      </c>
      <c r="H337" s="158">
        <v>18</v>
      </c>
      <c r="I337" s="159"/>
      <c r="L337" s="155"/>
      <c r="M337" s="160"/>
      <c r="U337" s="161"/>
      <c r="AT337" s="156" t="s">
        <v>182</v>
      </c>
      <c r="AU337" s="156" t="s">
        <v>84</v>
      </c>
      <c r="AV337" s="13" t="s">
        <v>84</v>
      </c>
      <c r="AW337" s="13" t="s">
        <v>37</v>
      </c>
      <c r="AX337" s="13" t="s">
        <v>75</v>
      </c>
      <c r="AY337" s="156" t="s">
        <v>172</v>
      </c>
    </row>
    <row r="338" spans="2:65" s="14" customFormat="1">
      <c r="B338" s="162"/>
      <c r="D338" s="149" t="s">
        <v>182</v>
      </c>
      <c r="E338" s="163" t="s">
        <v>19</v>
      </c>
      <c r="F338" s="164" t="s">
        <v>185</v>
      </c>
      <c r="H338" s="165">
        <v>18</v>
      </c>
      <c r="I338" s="166"/>
      <c r="L338" s="162"/>
      <c r="M338" s="167"/>
      <c r="U338" s="168"/>
      <c r="AT338" s="163" t="s">
        <v>182</v>
      </c>
      <c r="AU338" s="163" t="s">
        <v>84</v>
      </c>
      <c r="AV338" s="14" t="s">
        <v>179</v>
      </c>
      <c r="AW338" s="14" t="s">
        <v>37</v>
      </c>
      <c r="AX338" s="14" t="s">
        <v>82</v>
      </c>
      <c r="AY338" s="163" t="s">
        <v>172</v>
      </c>
    </row>
    <row r="339" spans="2:65" s="1" customFormat="1" ht="16.5" customHeight="1">
      <c r="B339" s="33"/>
      <c r="C339" s="131" t="s">
        <v>1489</v>
      </c>
      <c r="D339" s="131" t="s">
        <v>174</v>
      </c>
      <c r="E339" s="132" t="s">
        <v>578</v>
      </c>
      <c r="F339" s="133" t="s">
        <v>4228</v>
      </c>
      <c r="G339" s="134" t="s">
        <v>337</v>
      </c>
      <c r="H339" s="135">
        <v>18</v>
      </c>
      <c r="I339" s="136"/>
      <c r="J339" s="137">
        <f>ROUND(I339*H339,2)</f>
        <v>0</v>
      </c>
      <c r="K339" s="133" t="s">
        <v>19</v>
      </c>
      <c r="L339" s="33"/>
      <c r="M339" s="138" t="s">
        <v>19</v>
      </c>
      <c r="N339" s="139" t="s">
        <v>46</v>
      </c>
      <c r="P339" s="140">
        <f>O339*H339</f>
        <v>0</v>
      </c>
      <c r="Q339" s="140">
        <v>0</v>
      </c>
      <c r="R339" s="140">
        <f>Q339*H339</f>
        <v>0</v>
      </c>
      <c r="S339" s="140">
        <v>0</v>
      </c>
      <c r="T339" s="140">
        <f>S339*H339</f>
        <v>0</v>
      </c>
      <c r="U339" s="141" t="s">
        <v>19</v>
      </c>
      <c r="AR339" s="142" t="s">
        <v>179</v>
      </c>
      <c r="AT339" s="142" t="s">
        <v>174</v>
      </c>
      <c r="AU339" s="142" t="s">
        <v>84</v>
      </c>
      <c r="AY339" s="18" t="s">
        <v>172</v>
      </c>
      <c r="BE339" s="143">
        <f>IF(N339="základní",J339,0)</f>
        <v>0</v>
      </c>
      <c r="BF339" s="143">
        <f>IF(N339="snížená",J339,0)</f>
        <v>0</v>
      </c>
      <c r="BG339" s="143">
        <f>IF(N339="zákl. přenesená",J339,0)</f>
        <v>0</v>
      </c>
      <c r="BH339" s="143">
        <f>IF(N339="sníž. přenesená",J339,0)</f>
        <v>0</v>
      </c>
      <c r="BI339" s="143">
        <f>IF(N339="nulová",J339,0)</f>
        <v>0</v>
      </c>
      <c r="BJ339" s="18" t="s">
        <v>82</v>
      </c>
      <c r="BK339" s="143">
        <f>ROUND(I339*H339,2)</f>
        <v>0</v>
      </c>
      <c r="BL339" s="18" t="s">
        <v>179</v>
      </c>
      <c r="BM339" s="142" t="s">
        <v>1492</v>
      </c>
    </row>
    <row r="340" spans="2:65" s="12" customFormat="1">
      <c r="B340" s="148"/>
      <c r="D340" s="149" t="s">
        <v>182</v>
      </c>
      <c r="E340" s="150" t="s">
        <v>19</v>
      </c>
      <c r="F340" s="151" t="s">
        <v>4146</v>
      </c>
      <c r="H340" s="150" t="s">
        <v>19</v>
      </c>
      <c r="I340" s="152"/>
      <c r="L340" s="148"/>
      <c r="M340" s="153"/>
      <c r="U340" s="154"/>
      <c r="AT340" s="150" t="s">
        <v>182</v>
      </c>
      <c r="AU340" s="150" t="s">
        <v>84</v>
      </c>
      <c r="AV340" s="12" t="s">
        <v>82</v>
      </c>
      <c r="AW340" s="12" t="s">
        <v>37</v>
      </c>
      <c r="AX340" s="12" t="s">
        <v>75</v>
      </c>
      <c r="AY340" s="150" t="s">
        <v>172</v>
      </c>
    </row>
    <row r="341" spans="2:65" s="13" customFormat="1">
      <c r="B341" s="155"/>
      <c r="D341" s="149" t="s">
        <v>182</v>
      </c>
      <c r="E341" s="156" t="s">
        <v>19</v>
      </c>
      <c r="F341" s="157" t="s">
        <v>4227</v>
      </c>
      <c r="H341" s="158">
        <v>18</v>
      </c>
      <c r="I341" s="159"/>
      <c r="L341" s="155"/>
      <c r="M341" s="160"/>
      <c r="U341" s="161"/>
      <c r="AT341" s="156" t="s">
        <v>182</v>
      </c>
      <c r="AU341" s="156" t="s">
        <v>84</v>
      </c>
      <c r="AV341" s="13" t="s">
        <v>84</v>
      </c>
      <c r="AW341" s="13" t="s">
        <v>37</v>
      </c>
      <c r="AX341" s="13" t="s">
        <v>75</v>
      </c>
      <c r="AY341" s="156" t="s">
        <v>172</v>
      </c>
    </row>
    <row r="342" spans="2:65" s="14" customFormat="1">
      <c r="B342" s="162"/>
      <c r="D342" s="149" t="s">
        <v>182</v>
      </c>
      <c r="E342" s="163" t="s">
        <v>19</v>
      </c>
      <c r="F342" s="164" t="s">
        <v>185</v>
      </c>
      <c r="H342" s="165">
        <v>18</v>
      </c>
      <c r="I342" s="166"/>
      <c r="L342" s="162"/>
      <c r="M342" s="167"/>
      <c r="U342" s="168"/>
      <c r="AT342" s="163" t="s">
        <v>182</v>
      </c>
      <c r="AU342" s="163" t="s">
        <v>84</v>
      </c>
      <c r="AV342" s="14" t="s">
        <v>179</v>
      </c>
      <c r="AW342" s="14" t="s">
        <v>37</v>
      </c>
      <c r="AX342" s="14" t="s">
        <v>82</v>
      </c>
      <c r="AY342" s="163" t="s">
        <v>172</v>
      </c>
    </row>
    <row r="343" spans="2:65" s="1" customFormat="1" ht="16.5" customHeight="1">
      <c r="B343" s="33"/>
      <c r="C343" s="131" t="s">
        <v>578</v>
      </c>
      <c r="D343" s="131" t="s">
        <v>174</v>
      </c>
      <c r="E343" s="132" t="s">
        <v>1503</v>
      </c>
      <c r="F343" s="133" t="s">
        <v>4229</v>
      </c>
      <c r="G343" s="134" t="s">
        <v>2962</v>
      </c>
      <c r="H343" s="135">
        <v>2</v>
      </c>
      <c r="I343" s="136"/>
      <c r="J343" s="137">
        <f>ROUND(I343*H343,2)</f>
        <v>0</v>
      </c>
      <c r="K343" s="133" t="s">
        <v>19</v>
      </c>
      <c r="L343" s="33"/>
      <c r="M343" s="138" t="s">
        <v>19</v>
      </c>
      <c r="N343" s="139" t="s">
        <v>46</v>
      </c>
      <c r="P343" s="140">
        <f>O343*H343</f>
        <v>0</v>
      </c>
      <c r="Q343" s="140">
        <v>0</v>
      </c>
      <c r="R343" s="140">
        <f>Q343*H343</f>
        <v>0</v>
      </c>
      <c r="S343" s="140">
        <v>0</v>
      </c>
      <c r="T343" s="140">
        <f>S343*H343</f>
        <v>0</v>
      </c>
      <c r="U343" s="141" t="s">
        <v>19</v>
      </c>
      <c r="AR343" s="142" t="s">
        <v>179</v>
      </c>
      <c r="AT343" s="142" t="s">
        <v>174</v>
      </c>
      <c r="AU343" s="142" t="s">
        <v>84</v>
      </c>
      <c r="AY343" s="18" t="s">
        <v>172</v>
      </c>
      <c r="BE343" s="143">
        <f>IF(N343="základní",J343,0)</f>
        <v>0</v>
      </c>
      <c r="BF343" s="143">
        <f>IF(N343="snížená",J343,0)</f>
        <v>0</v>
      </c>
      <c r="BG343" s="143">
        <f>IF(N343="zákl. přenesená",J343,0)</f>
        <v>0</v>
      </c>
      <c r="BH343" s="143">
        <f>IF(N343="sníž. přenesená",J343,0)</f>
        <v>0</v>
      </c>
      <c r="BI343" s="143">
        <f>IF(N343="nulová",J343,0)</f>
        <v>0</v>
      </c>
      <c r="BJ343" s="18" t="s">
        <v>82</v>
      </c>
      <c r="BK343" s="143">
        <f>ROUND(I343*H343,2)</f>
        <v>0</v>
      </c>
      <c r="BL343" s="18" t="s">
        <v>179</v>
      </c>
      <c r="BM343" s="142" t="s">
        <v>1500</v>
      </c>
    </row>
    <row r="344" spans="2:65" s="12" customFormat="1">
      <c r="B344" s="148"/>
      <c r="D344" s="149" t="s">
        <v>182</v>
      </c>
      <c r="E344" s="150" t="s">
        <v>19</v>
      </c>
      <c r="F344" s="151" t="s">
        <v>4146</v>
      </c>
      <c r="H344" s="150" t="s">
        <v>19</v>
      </c>
      <c r="I344" s="152"/>
      <c r="L344" s="148"/>
      <c r="M344" s="153"/>
      <c r="U344" s="154"/>
      <c r="AT344" s="150" t="s">
        <v>182</v>
      </c>
      <c r="AU344" s="150" t="s">
        <v>84</v>
      </c>
      <c r="AV344" s="12" t="s">
        <v>82</v>
      </c>
      <c r="AW344" s="12" t="s">
        <v>37</v>
      </c>
      <c r="AX344" s="12" t="s">
        <v>75</v>
      </c>
      <c r="AY344" s="150" t="s">
        <v>172</v>
      </c>
    </row>
    <row r="345" spans="2:65" s="13" customFormat="1">
      <c r="B345" s="155"/>
      <c r="D345" s="149" t="s">
        <v>182</v>
      </c>
      <c r="E345" s="156" t="s">
        <v>19</v>
      </c>
      <c r="F345" s="157" t="s">
        <v>4230</v>
      </c>
      <c r="H345" s="158">
        <v>2</v>
      </c>
      <c r="I345" s="159"/>
      <c r="L345" s="155"/>
      <c r="M345" s="160"/>
      <c r="U345" s="161"/>
      <c r="AT345" s="156" t="s">
        <v>182</v>
      </c>
      <c r="AU345" s="156" t="s">
        <v>84</v>
      </c>
      <c r="AV345" s="13" t="s">
        <v>84</v>
      </c>
      <c r="AW345" s="13" t="s">
        <v>37</v>
      </c>
      <c r="AX345" s="13" t="s">
        <v>75</v>
      </c>
      <c r="AY345" s="156" t="s">
        <v>172</v>
      </c>
    </row>
    <row r="346" spans="2:65" s="14" customFormat="1">
      <c r="B346" s="162"/>
      <c r="D346" s="149" t="s">
        <v>182</v>
      </c>
      <c r="E346" s="163" t="s">
        <v>19</v>
      </c>
      <c r="F346" s="164" t="s">
        <v>185</v>
      </c>
      <c r="H346" s="165">
        <v>2</v>
      </c>
      <c r="I346" s="166"/>
      <c r="L346" s="162"/>
      <c r="M346" s="167"/>
      <c r="U346" s="168"/>
      <c r="AT346" s="163" t="s">
        <v>182</v>
      </c>
      <c r="AU346" s="163" t="s">
        <v>84</v>
      </c>
      <c r="AV346" s="14" t="s">
        <v>179</v>
      </c>
      <c r="AW346" s="14" t="s">
        <v>37</v>
      </c>
      <c r="AX346" s="14" t="s">
        <v>82</v>
      </c>
      <c r="AY346" s="163" t="s">
        <v>172</v>
      </c>
    </row>
    <row r="347" spans="2:65" s="1" customFormat="1" ht="16.5" customHeight="1">
      <c r="B347" s="33"/>
      <c r="C347" s="131" t="s">
        <v>1503</v>
      </c>
      <c r="D347" s="131" t="s">
        <v>174</v>
      </c>
      <c r="E347" s="132" t="s">
        <v>583</v>
      </c>
      <c r="F347" s="133" t="s">
        <v>4231</v>
      </c>
      <c r="G347" s="134" t="s">
        <v>2962</v>
      </c>
      <c r="H347" s="135">
        <v>50</v>
      </c>
      <c r="I347" s="136"/>
      <c r="J347" s="137">
        <f>ROUND(I347*H347,2)</f>
        <v>0</v>
      </c>
      <c r="K347" s="133" t="s">
        <v>19</v>
      </c>
      <c r="L347" s="33"/>
      <c r="M347" s="138" t="s">
        <v>19</v>
      </c>
      <c r="N347" s="139" t="s">
        <v>46</v>
      </c>
      <c r="P347" s="140">
        <f>O347*H347</f>
        <v>0</v>
      </c>
      <c r="Q347" s="140">
        <v>0</v>
      </c>
      <c r="R347" s="140">
        <f>Q347*H347</f>
        <v>0</v>
      </c>
      <c r="S347" s="140">
        <v>0</v>
      </c>
      <c r="T347" s="140">
        <f>S347*H347</f>
        <v>0</v>
      </c>
      <c r="U347" s="141" t="s">
        <v>19</v>
      </c>
      <c r="AR347" s="142" t="s">
        <v>179</v>
      </c>
      <c r="AT347" s="142" t="s">
        <v>174</v>
      </c>
      <c r="AU347" s="142" t="s">
        <v>84</v>
      </c>
      <c r="AY347" s="18" t="s">
        <v>172</v>
      </c>
      <c r="BE347" s="143">
        <f>IF(N347="základní",J347,0)</f>
        <v>0</v>
      </c>
      <c r="BF347" s="143">
        <f>IF(N347="snížená",J347,0)</f>
        <v>0</v>
      </c>
      <c r="BG347" s="143">
        <f>IF(N347="zákl. přenesená",J347,0)</f>
        <v>0</v>
      </c>
      <c r="BH347" s="143">
        <f>IF(N347="sníž. přenesená",J347,0)</f>
        <v>0</v>
      </c>
      <c r="BI347" s="143">
        <f>IF(N347="nulová",J347,0)</f>
        <v>0</v>
      </c>
      <c r="BJ347" s="18" t="s">
        <v>82</v>
      </c>
      <c r="BK347" s="143">
        <f>ROUND(I347*H347,2)</f>
        <v>0</v>
      </c>
      <c r="BL347" s="18" t="s">
        <v>179</v>
      </c>
      <c r="BM347" s="142" t="s">
        <v>1506</v>
      </c>
    </row>
    <row r="348" spans="2:65" s="12" customFormat="1">
      <c r="B348" s="148"/>
      <c r="D348" s="149" t="s">
        <v>182</v>
      </c>
      <c r="E348" s="150" t="s">
        <v>19</v>
      </c>
      <c r="F348" s="151" t="s">
        <v>4146</v>
      </c>
      <c r="H348" s="150" t="s">
        <v>19</v>
      </c>
      <c r="I348" s="152"/>
      <c r="L348" s="148"/>
      <c r="M348" s="153"/>
      <c r="U348" s="154"/>
      <c r="AT348" s="150" t="s">
        <v>182</v>
      </c>
      <c r="AU348" s="150" t="s">
        <v>84</v>
      </c>
      <c r="AV348" s="12" t="s">
        <v>82</v>
      </c>
      <c r="AW348" s="12" t="s">
        <v>37</v>
      </c>
      <c r="AX348" s="12" t="s">
        <v>75</v>
      </c>
      <c r="AY348" s="150" t="s">
        <v>172</v>
      </c>
    </row>
    <row r="349" spans="2:65" s="13" customFormat="1">
      <c r="B349" s="155"/>
      <c r="D349" s="149" t="s">
        <v>182</v>
      </c>
      <c r="E349" s="156" t="s">
        <v>19</v>
      </c>
      <c r="F349" s="157" t="s">
        <v>4232</v>
      </c>
      <c r="H349" s="158">
        <v>50</v>
      </c>
      <c r="I349" s="159"/>
      <c r="L349" s="155"/>
      <c r="M349" s="160"/>
      <c r="U349" s="161"/>
      <c r="AT349" s="156" t="s">
        <v>182</v>
      </c>
      <c r="AU349" s="156" t="s">
        <v>84</v>
      </c>
      <c r="AV349" s="13" t="s">
        <v>84</v>
      </c>
      <c r="AW349" s="13" t="s">
        <v>37</v>
      </c>
      <c r="AX349" s="13" t="s">
        <v>75</v>
      </c>
      <c r="AY349" s="156" t="s">
        <v>172</v>
      </c>
    </row>
    <row r="350" spans="2:65" s="14" customFormat="1">
      <c r="B350" s="162"/>
      <c r="D350" s="149" t="s">
        <v>182</v>
      </c>
      <c r="E350" s="163" t="s">
        <v>19</v>
      </c>
      <c r="F350" s="164" t="s">
        <v>185</v>
      </c>
      <c r="H350" s="165">
        <v>50</v>
      </c>
      <c r="I350" s="166"/>
      <c r="L350" s="162"/>
      <c r="M350" s="167"/>
      <c r="U350" s="168"/>
      <c r="AT350" s="163" t="s">
        <v>182</v>
      </c>
      <c r="AU350" s="163" t="s">
        <v>84</v>
      </c>
      <c r="AV350" s="14" t="s">
        <v>179</v>
      </c>
      <c r="AW350" s="14" t="s">
        <v>37</v>
      </c>
      <c r="AX350" s="14" t="s">
        <v>82</v>
      </c>
      <c r="AY350" s="163" t="s">
        <v>172</v>
      </c>
    </row>
    <row r="351" spans="2:65" s="1" customFormat="1" ht="16.5" customHeight="1">
      <c r="B351" s="33"/>
      <c r="C351" s="131" t="s">
        <v>583</v>
      </c>
      <c r="D351" s="131" t="s">
        <v>174</v>
      </c>
      <c r="E351" s="132" t="s">
        <v>1517</v>
      </c>
      <c r="F351" s="133" t="s">
        <v>4233</v>
      </c>
      <c r="G351" s="134" t="s">
        <v>2962</v>
      </c>
      <c r="H351" s="135">
        <v>16</v>
      </c>
      <c r="I351" s="136"/>
      <c r="J351" s="137">
        <f>ROUND(I351*H351,2)</f>
        <v>0</v>
      </c>
      <c r="K351" s="133" t="s">
        <v>19</v>
      </c>
      <c r="L351" s="33"/>
      <c r="M351" s="138" t="s">
        <v>19</v>
      </c>
      <c r="N351" s="139" t="s">
        <v>46</v>
      </c>
      <c r="P351" s="140">
        <f>O351*H351</f>
        <v>0</v>
      </c>
      <c r="Q351" s="140">
        <v>0</v>
      </c>
      <c r="R351" s="140">
        <f>Q351*H351</f>
        <v>0</v>
      </c>
      <c r="S351" s="140">
        <v>0</v>
      </c>
      <c r="T351" s="140">
        <f>S351*H351</f>
        <v>0</v>
      </c>
      <c r="U351" s="141" t="s">
        <v>19</v>
      </c>
      <c r="AR351" s="142" t="s">
        <v>179</v>
      </c>
      <c r="AT351" s="142" t="s">
        <v>174</v>
      </c>
      <c r="AU351" s="142" t="s">
        <v>84</v>
      </c>
      <c r="AY351" s="18" t="s">
        <v>172</v>
      </c>
      <c r="BE351" s="143">
        <f>IF(N351="základní",J351,0)</f>
        <v>0</v>
      </c>
      <c r="BF351" s="143">
        <f>IF(N351="snížená",J351,0)</f>
        <v>0</v>
      </c>
      <c r="BG351" s="143">
        <f>IF(N351="zákl. přenesená",J351,0)</f>
        <v>0</v>
      </c>
      <c r="BH351" s="143">
        <f>IF(N351="sníž. přenesená",J351,0)</f>
        <v>0</v>
      </c>
      <c r="BI351" s="143">
        <f>IF(N351="nulová",J351,0)</f>
        <v>0</v>
      </c>
      <c r="BJ351" s="18" t="s">
        <v>82</v>
      </c>
      <c r="BK351" s="143">
        <f>ROUND(I351*H351,2)</f>
        <v>0</v>
      </c>
      <c r="BL351" s="18" t="s">
        <v>179</v>
      </c>
      <c r="BM351" s="142" t="s">
        <v>1513</v>
      </c>
    </row>
    <row r="352" spans="2:65" s="12" customFormat="1">
      <c r="B352" s="148"/>
      <c r="D352" s="149" t="s">
        <v>182</v>
      </c>
      <c r="E352" s="150" t="s">
        <v>19</v>
      </c>
      <c r="F352" s="151" t="s">
        <v>4146</v>
      </c>
      <c r="H352" s="150" t="s">
        <v>19</v>
      </c>
      <c r="I352" s="152"/>
      <c r="L352" s="148"/>
      <c r="M352" s="153"/>
      <c r="U352" s="154"/>
      <c r="AT352" s="150" t="s">
        <v>182</v>
      </c>
      <c r="AU352" s="150" t="s">
        <v>84</v>
      </c>
      <c r="AV352" s="12" t="s">
        <v>82</v>
      </c>
      <c r="AW352" s="12" t="s">
        <v>37</v>
      </c>
      <c r="AX352" s="12" t="s">
        <v>75</v>
      </c>
      <c r="AY352" s="150" t="s">
        <v>172</v>
      </c>
    </row>
    <row r="353" spans="2:65" s="13" customFormat="1">
      <c r="B353" s="155"/>
      <c r="D353" s="149" t="s">
        <v>182</v>
      </c>
      <c r="E353" s="156" t="s">
        <v>19</v>
      </c>
      <c r="F353" s="157" t="s">
        <v>4234</v>
      </c>
      <c r="H353" s="158">
        <v>16</v>
      </c>
      <c r="I353" s="159"/>
      <c r="L353" s="155"/>
      <c r="M353" s="160"/>
      <c r="U353" s="161"/>
      <c r="AT353" s="156" t="s">
        <v>182</v>
      </c>
      <c r="AU353" s="156" t="s">
        <v>84</v>
      </c>
      <c r="AV353" s="13" t="s">
        <v>84</v>
      </c>
      <c r="AW353" s="13" t="s">
        <v>37</v>
      </c>
      <c r="AX353" s="13" t="s">
        <v>75</v>
      </c>
      <c r="AY353" s="156" t="s">
        <v>172</v>
      </c>
    </row>
    <row r="354" spans="2:65" s="14" customFormat="1">
      <c r="B354" s="162"/>
      <c r="D354" s="149" t="s">
        <v>182</v>
      </c>
      <c r="E354" s="163" t="s">
        <v>19</v>
      </c>
      <c r="F354" s="164" t="s">
        <v>185</v>
      </c>
      <c r="H354" s="165">
        <v>16</v>
      </c>
      <c r="I354" s="166"/>
      <c r="L354" s="162"/>
      <c r="M354" s="167"/>
      <c r="U354" s="168"/>
      <c r="AT354" s="163" t="s">
        <v>182</v>
      </c>
      <c r="AU354" s="163" t="s">
        <v>84</v>
      </c>
      <c r="AV354" s="14" t="s">
        <v>179</v>
      </c>
      <c r="AW354" s="14" t="s">
        <v>37</v>
      </c>
      <c r="AX354" s="14" t="s">
        <v>82</v>
      </c>
      <c r="AY354" s="163" t="s">
        <v>172</v>
      </c>
    </row>
    <row r="355" spans="2:65" s="1" customFormat="1" ht="16.5" customHeight="1">
      <c r="B355" s="33"/>
      <c r="C355" s="131" t="s">
        <v>1517</v>
      </c>
      <c r="D355" s="131" t="s">
        <v>174</v>
      </c>
      <c r="E355" s="132" t="s">
        <v>587</v>
      </c>
      <c r="F355" s="133" t="s">
        <v>4235</v>
      </c>
      <c r="G355" s="134" t="s">
        <v>2962</v>
      </c>
      <c r="H355" s="135">
        <v>6</v>
      </c>
      <c r="I355" s="136"/>
      <c r="J355" s="137">
        <f>ROUND(I355*H355,2)</f>
        <v>0</v>
      </c>
      <c r="K355" s="133" t="s">
        <v>19</v>
      </c>
      <c r="L355" s="33"/>
      <c r="M355" s="138" t="s">
        <v>19</v>
      </c>
      <c r="N355" s="139" t="s">
        <v>46</v>
      </c>
      <c r="P355" s="140">
        <f>O355*H355</f>
        <v>0</v>
      </c>
      <c r="Q355" s="140">
        <v>0</v>
      </c>
      <c r="R355" s="140">
        <f>Q355*H355</f>
        <v>0</v>
      </c>
      <c r="S355" s="140">
        <v>0</v>
      </c>
      <c r="T355" s="140">
        <f>S355*H355</f>
        <v>0</v>
      </c>
      <c r="U355" s="141" t="s">
        <v>19</v>
      </c>
      <c r="AR355" s="142" t="s">
        <v>179</v>
      </c>
      <c r="AT355" s="142" t="s">
        <v>174</v>
      </c>
      <c r="AU355" s="142" t="s">
        <v>84</v>
      </c>
      <c r="AY355" s="18" t="s">
        <v>172</v>
      </c>
      <c r="BE355" s="143">
        <f>IF(N355="základní",J355,0)</f>
        <v>0</v>
      </c>
      <c r="BF355" s="143">
        <f>IF(N355="snížená",J355,0)</f>
        <v>0</v>
      </c>
      <c r="BG355" s="143">
        <f>IF(N355="zákl. přenesená",J355,0)</f>
        <v>0</v>
      </c>
      <c r="BH355" s="143">
        <f>IF(N355="sníž. přenesená",J355,0)</f>
        <v>0</v>
      </c>
      <c r="BI355" s="143">
        <f>IF(N355="nulová",J355,0)</f>
        <v>0</v>
      </c>
      <c r="BJ355" s="18" t="s">
        <v>82</v>
      </c>
      <c r="BK355" s="143">
        <f>ROUND(I355*H355,2)</f>
        <v>0</v>
      </c>
      <c r="BL355" s="18" t="s">
        <v>179</v>
      </c>
      <c r="BM355" s="142" t="s">
        <v>1520</v>
      </c>
    </row>
    <row r="356" spans="2:65" s="12" customFormat="1">
      <c r="B356" s="148"/>
      <c r="D356" s="149" t="s">
        <v>182</v>
      </c>
      <c r="E356" s="150" t="s">
        <v>19</v>
      </c>
      <c r="F356" s="151" t="s">
        <v>4146</v>
      </c>
      <c r="H356" s="150" t="s">
        <v>19</v>
      </c>
      <c r="I356" s="152"/>
      <c r="L356" s="148"/>
      <c r="M356" s="153"/>
      <c r="U356" s="154"/>
      <c r="AT356" s="150" t="s">
        <v>182</v>
      </c>
      <c r="AU356" s="150" t="s">
        <v>84</v>
      </c>
      <c r="AV356" s="12" t="s">
        <v>82</v>
      </c>
      <c r="AW356" s="12" t="s">
        <v>37</v>
      </c>
      <c r="AX356" s="12" t="s">
        <v>75</v>
      </c>
      <c r="AY356" s="150" t="s">
        <v>172</v>
      </c>
    </row>
    <row r="357" spans="2:65" s="13" customFormat="1">
      <c r="B357" s="155"/>
      <c r="D357" s="149" t="s">
        <v>182</v>
      </c>
      <c r="E357" s="156" t="s">
        <v>19</v>
      </c>
      <c r="F357" s="157" t="s">
        <v>4236</v>
      </c>
      <c r="H357" s="158">
        <v>6</v>
      </c>
      <c r="I357" s="159"/>
      <c r="L357" s="155"/>
      <c r="M357" s="160"/>
      <c r="U357" s="161"/>
      <c r="AT357" s="156" t="s">
        <v>182</v>
      </c>
      <c r="AU357" s="156" t="s">
        <v>84</v>
      </c>
      <c r="AV357" s="13" t="s">
        <v>84</v>
      </c>
      <c r="AW357" s="13" t="s">
        <v>37</v>
      </c>
      <c r="AX357" s="13" t="s">
        <v>75</v>
      </c>
      <c r="AY357" s="156" t="s">
        <v>172</v>
      </c>
    </row>
    <row r="358" spans="2:65" s="14" customFormat="1">
      <c r="B358" s="162"/>
      <c r="D358" s="149" t="s">
        <v>182</v>
      </c>
      <c r="E358" s="163" t="s">
        <v>19</v>
      </c>
      <c r="F358" s="164" t="s">
        <v>185</v>
      </c>
      <c r="H358" s="165">
        <v>6</v>
      </c>
      <c r="I358" s="166"/>
      <c r="L358" s="162"/>
      <c r="M358" s="167"/>
      <c r="U358" s="168"/>
      <c r="AT358" s="163" t="s">
        <v>182</v>
      </c>
      <c r="AU358" s="163" t="s">
        <v>84</v>
      </c>
      <c r="AV358" s="14" t="s">
        <v>179</v>
      </c>
      <c r="AW358" s="14" t="s">
        <v>37</v>
      </c>
      <c r="AX358" s="14" t="s">
        <v>82</v>
      </c>
      <c r="AY358" s="163" t="s">
        <v>172</v>
      </c>
    </row>
    <row r="359" spans="2:65" s="1" customFormat="1" ht="16.5" customHeight="1">
      <c r="B359" s="33"/>
      <c r="C359" s="131" t="s">
        <v>587</v>
      </c>
      <c r="D359" s="131" t="s">
        <v>174</v>
      </c>
      <c r="E359" s="132" t="s">
        <v>1526</v>
      </c>
      <c r="F359" s="133" t="s">
        <v>4237</v>
      </c>
      <c r="G359" s="134" t="s">
        <v>1131</v>
      </c>
      <c r="H359" s="135">
        <v>1</v>
      </c>
      <c r="I359" s="136"/>
      <c r="J359" s="137">
        <f>ROUND(I359*H359,2)</f>
        <v>0</v>
      </c>
      <c r="K359" s="133" t="s">
        <v>19</v>
      </c>
      <c r="L359" s="33"/>
      <c r="M359" s="138" t="s">
        <v>19</v>
      </c>
      <c r="N359" s="139" t="s">
        <v>46</v>
      </c>
      <c r="P359" s="140">
        <f>O359*H359</f>
        <v>0</v>
      </c>
      <c r="Q359" s="140">
        <v>0</v>
      </c>
      <c r="R359" s="140">
        <f>Q359*H359</f>
        <v>0</v>
      </c>
      <c r="S359" s="140">
        <v>0</v>
      </c>
      <c r="T359" s="140">
        <f>S359*H359</f>
        <v>0</v>
      </c>
      <c r="U359" s="141" t="s">
        <v>19</v>
      </c>
      <c r="AR359" s="142" t="s">
        <v>179</v>
      </c>
      <c r="AT359" s="142" t="s">
        <v>174</v>
      </c>
      <c r="AU359" s="142" t="s">
        <v>84</v>
      </c>
      <c r="AY359" s="18" t="s">
        <v>172</v>
      </c>
      <c r="BE359" s="143">
        <f>IF(N359="základní",J359,0)</f>
        <v>0</v>
      </c>
      <c r="BF359" s="143">
        <f>IF(N359="snížená",J359,0)</f>
        <v>0</v>
      </c>
      <c r="BG359" s="143">
        <f>IF(N359="zákl. přenesená",J359,0)</f>
        <v>0</v>
      </c>
      <c r="BH359" s="143">
        <f>IF(N359="sníž. přenesená",J359,0)</f>
        <v>0</v>
      </c>
      <c r="BI359" s="143">
        <f>IF(N359="nulová",J359,0)</f>
        <v>0</v>
      </c>
      <c r="BJ359" s="18" t="s">
        <v>82</v>
      </c>
      <c r="BK359" s="143">
        <f>ROUND(I359*H359,2)</f>
        <v>0</v>
      </c>
      <c r="BL359" s="18" t="s">
        <v>179</v>
      </c>
      <c r="BM359" s="142" t="s">
        <v>1524</v>
      </c>
    </row>
    <row r="360" spans="2:65" s="1" customFormat="1" ht="16.5" customHeight="1">
      <c r="B360" s="33"/>
      <c r="C360" s="179" t="s">
        <v>1526</v>
      </c>
      <c r="D360" s="179" t="s">
        <v>836</v>
      </c>
      <c r="E360" s="180" t="s">
        <v>596</v>
      </c>
      <c r="F360" s="181" t="s">
        <v>4238</v>
      </c>
      <c r="G360" s="182" t="s">
        <v>1131</v>
      </c>
      <c r="H360" s="183">
        <v>1</v>
      </c>
      <c r="I360" s="184"/>
      <c r="J360" s="185">
        <f>ROUND(I360*H360,2)</f>
        <v>0</v>
      </c>
      <c r="K360" s="181" t="s">
        <v>19</v>
      </c>
      <c r="L360" s="186"/>
      <c r="M360" s="187" t="s">
        <v>19</v>
      </c>
      <c r="N360" s="188" t="s">
        <v>46</v>
      </c>
      <c r="P360" s="140">
        <f>O360*H360</f>
        <v>0</v>
      </c>
      <c r="Q360" s="140">
        <v>0</v>
      </c>
      <c r="R360" s="140">
        <f>Q360*H360</f>
        <v>0</v>
      </c>
      <c r="S360" s="140">
        <v>0</v>
      </c>
      <c r="T360" s="140">
        <f>S360*H360</f>
        <v>0</v>
      </c>
      <c r="U360" s="141" t="s">
        <v>19</v>
      </c>
      <c r="AR360" s="142" t="s">
        <v>198</v>
      </c>
      <c r="AT360" s="142" t="s">
        <v>836</v>
      </c>
      <c r="AU360" s="142" t="s">
        <v>84</v>
      </c>
      <c r="AY360" s="18" t="s">
        <v>172</v>
      </c>
      <c r="BE360" s="143">
        <f>IF(N360="základní",J360,0)</f>
        <v>0</v>
      </c>
      <c r="BF360" s="143">
        <f>IF(N360="snížená",J360,0)</f>
        <v>0</v>
      </c>
      <c r="BG360" s="143">
        <f>IF(N360="zákl. přenesená",J360,0)</f>
        <v>0</v>
      </c>
      <c r="BH360" s="143">
        <f>IF(N360="sníž. přenesená",J360,0)</f>
        <v>0</v>
      </c>
      <c r="BI360" s="143">
        <f>IF(N360="nulová",J360,0)</f>
        <v>0</v>
      </c>
      <c r="BJ360" s="18" t="s">
        <v>82</v>
      </c>
      <c r="BK360" s="143">
        <f>ROUND(I360*H360,2)</f>
        <v>0</v>
      </c>
      <c r="BL360" s="18" t="s">
        <v>179</v>
      </c>
      <c r="BM360" s="142" t="s">
        <v>1529</v>
      </c>
    </row>
    <row r="361" spans="2:65" s="12" customFormat="1">
      <c r="B361" s="148"/>
      <c r="D361" s="149" t="s">
        <v>182</v>
      </c>
      <c r="E361" s="150" t="s">
        <v>19</v>
      </c>
      <c r="F361" s="151" t="s">
        <v>4146</v>
      </c>
      <c r="H361" s="150" t="s">
        <v>19</v>
      </c>
      <c r="I361" s="152"/>
      <c r="L361" s="148"/>
      <c r="M361" s="153"/>
      <c r="U361" s="154"/>
      <c r="AT361" s="150" t="s">
        <v>182</v>
      </c>
      <c r="AU361" s="150" t="s">
        <v>84</v>
      </c>
      <c r="AV361" s="12" t="s">
        <v>82</v>
      </c>
      <c r="AW361" s="12" t="s">
        <v>37</v>
      </c>
      <c r="AX361" s="12" t="s">
        <v>75</v>
      </c>
      <c r="AY361" s="150" t="s">
        <v>172</v>
      </c>
    </row>
    <row r="362" spans="2:65" s="13" customFormat="1">
      <c r="B362" s="155"/>
      <c r="D362" s="149" t="s">
        <v>182</v>
      </c>
      <c r="E362" s="156" t="s">
        <v>19</v>
      </c>
      <c r="F362" s="157" t="s">
        <v>82</v>
      </c>
      <c r="H362" s="158">
        <v>1</v>
      </c>
      <c r="I362" s="159"/>
      <c r="L362" s="155"/>
      <c r="M362" s="160"/>
      <c r="U362" s="161"/>
      <c r="AT362" s="156" t="s">
        <v>182</v>
      </c>
      <c r="AU362" s="156" t="s">
        <v>84</v>
      </c>
      <c r="AV362" s="13" t="s">
        <v>84</v>
      </c>
      <c r="AW362" s="13" t="s">
        <v>37</v>
      </c>
      <c r="AX362" s="13" t="s">
        <v>75</v>
      </c>
      <c r="AY362" s="156" t="s">
        <v>172</v>
      </c>
    </row>
    <row r="363" spans="2:65" s="14" customFormat="1">
      <c r="B363" s="162"/>
      <c r="D363" s="149" t="s">
        <v>182</v>
      </c>
      <c r="E363" s="163" t="s">
        <v>19</v>
      </c>
      <c r="F363" s="164" t="s">
        <v>185</v>
      </c>
      <c r="H363" s="165">
        <v>1</v>
      </c>
      <c r="I363" s="166"/>
      <c r="L363" s="162"/>
      <c r="M363" s="167"/>
      <c r="U363" s="168"/>
      <c r="AT363" s="163" t="s">
        <v>182</v>
      </c>
      <c r="AU363" s="163" t="s">
        <v>84</v>
      </c>
      <c r="AV363" s="14" t="s">
        <v>179</v>
      </c>
      <c r="AW363" s="14" t="s">
        <v>37</v>
      </c>
      <c r="AX363" s="14" t="s">
        <v>82</v>
      </c>
      <c r="AY363" s="163" t="s">
        <v>172</v>
      </c>
    </row>
    <row r="364" spans="2:65" s="1" customFormat="1" ht="21.75" customHeight="1">
      <c r="B364" s="33"/>
      <c r="C364" s="179" t="s">
        <v>596</v>
      </c>
      <c r="D364" s="179" t="s">
        <v>836</v>
      </c>
      <c r="E364" s="180" t="s">
        <v>1534</v>
      </c>
      <c r="F364" s="181" t="s">
        <v>4239</v>
      </c>
      <c r="G364" s="182" t="s">
        <v>1131</v>
      </c>
      <c r="H364" s="183">
        <v>1</v>
      </c>
      <c r="I364" s="184"/>
      <c r="J364" s="185">
        <f>ROUND(I364*H364,2)</f>
        <v>0</v>
      </c>
      <c r="K364" s="181" t="s">
        <v>19</v>
      </c>
      <c r="L364" s="186"/>
      <c r="M364" s="187" t="s">
        <v>19</v>
      </c>
      <c r="N364" s="188" t="s">
        <v>46</v>
      </c>
      <c r="P364" s="140">
        <f>O364*H364</f>
        <v>0</v>
      </c>
      <c r="Q364" s="140">
        <v>0</v>
      </c>
      <c r="R364" s="140">
        <f>Q364*H364</f>
        <v>0</v>
      </c>
      <c r="S364" s="140">
        <v>0</v>
      </c>
      <c r="T364" s="140">
        <f>S364*H364</f>
        <v>0</v>
      </c>
      <c r="U364" s="141" t="s">
        <v>19</v>
      </c>
      <c r="AR364" s="142" t="s">
        <v>198</v>
      </c>
      <c r="AT364" s="142" t="s">
        <v>836</v>
      </c>
      <c r="AU364" s="142" t="s">
        <v>84</v>
      </c>
      <c r="AY364" s="18" t="s">
        <v>172</v>
      </c>
      <c r="BE364" s="143">
        <f>IF(N364="základní",J364,0)</f>
        <v>0</v>
      </c>
      <c r="BF364" s="143">
        <f>IF(N364="snížená",J364,0)</f>
        <v>0</v>
      </c>
      <c r="BG364" s="143">
        <f>IF(N364="zákl. přenesená",J364,0)</f>
        <v>0</v>
      </c>
      <c r="BH364" s="143">
        <f>IF(N364="sníž. přenesená",J364,0)</f>
        <v>0</v>
      </c>
      <c r="BI364" s="143">
        <f>IF(N364="nulová",J364,0)</f>
        <v>0</v>
      </c>
      <c r="BJ364" s="18" t="s">
        <v>82</v>
      </c>
      <c r="BK364" s="143">
        <f>ROUND(I364*H364,2)</f>
        <v>0</v>
      </c>
      <c r="BL364" s="18" t="s">
        <v>179</v>
      </c>
      <c r="BM364" s="142" t="s">
        <v>1533</v>
      </c>
    </row>
    <row r="365" spans="2:65" s="12" customFormat="1">
      <c r="B365" s="148"/>
      <c r="D365" s="149" t="s">
        <v>182</v>
      </c>
      <c r="E365" s="150" t="s">
        <v>19</v>
      </c>
      <c r="F365" s="151" t="s">
        <v>4146</v>
      </c>
      <c r="H365" s="150" t="s">
        <v>19</v>
      </c>
      <c r="I365" s="152"/>
      <c r="L365" s="148"/>
      <c r="M365" s="153"/>
      <c r="U365" s="154"/>
      <c r="AT365" s="150" t="s">
        <v>182</v>
      </c>
      <c r="AU365" s="150" t="s">
        <v>84</v>
      </c>
      <c r="AV365" s="12" t="s">
        <v>82</v>
      </c>
      <c r="AW365" s="12" t="s">
        <v>37</v>
      </c>
      <c r="AX365" s="12" t="s">
        <v>75</v>
      </c>
      <c r="AY365" s="150" t="s">
        <v>172</v>
      </c>
    </row>
    <row r="366" spans="2:65" s="13" customFormat="1">
      <c r="B366" s="155"/>
      <c r="D366" s="149" t="s">
        <v>182</v>
      </c>
      <c r="E366" s="156" t="s">
        <v>19</v>
      </c>
      <c r="F366" s="157" t="s">
        <v>82</v>
      </c>
      <c r="H366" s="158">
        <v>1</v>
      </c>
      <c r="I366" s="159"/>
      <c r="L366" s="155"/>
      <c r="M366" s="160"/>
      <c r="U366" s="161"/>
      <c r="AT366" s="156" t="s">
        <v>182</v>
      </c>
      <c r="AU366" s="156" t="s">
        <v>84</v>
      </c>
      <c r="AV366" s="13" t="s">
        <v>84</v>
      </c>
      <c r="AW366" s="13" t="s">
        <v>37</v>
      </c>
      <c r="AX366" s="13" t="s">
        <v>75</v>
      </c>
      <c r="AY366" s="156" t="s">
        <v>172</v>
      </c>
    </row>
    <row r="367" spans="2:65" s="14" customFormat="1">
      <c r="B367" s="162"/>
      <c r="D367" s="149" t="s">
        <v>182</v>
      </c>
      <c r="E367" s="163" t="s">
        <v>19</v>
      </c>
      <c r="F367" s="164" t="s">
        <v>185</v>
      </c>
      <c r="H367" s="165">
        <v>1</v>
      </c>
      <c r="I367" s="166"/>
      <c r="L367" s="162"/>
      <c r="M367" s="167"/>
      <c r="U367" s="168"/>
      <c r="AT367" s="163" t="s">
        <v>182</v>
      </c>
      <c r="AU367" s="163" t="s">
        <v>84</v>
      </c>
      <c r="AV367" s="14" t="s">
        <v>179</v>
      </c>
      <c r="AW367" s="14" t="s">
        <v>37</v>
      </c>
      <c r="AX367" s="14" t="s">
        <v>82</v>
      </c>
      <c r="AY367" s="163" t="s">
        <v>172</v>
      </c>
    </row>
    <row r="368" spans="2:65" s="1" customFormat="1" ht="16.5" customHeight="1">
      <c r="B368" s="33"/>
      <c r="C368" s="131" t="s">
        <v>1534</v>
      </c>
      <c r="D368" s="131" t="s">
        <v>174</v>
      </c>
      <c r="E368" s="132" t="s">
        <v>611</v>
      </c>
      <c r="F368" s="133" t="s">
        <v>4240</v>
      </c>
      <c r="G368" s="134" t="s">
        <v>796</v>
      </c>
      <c r="H368" s="135">
        <v>64</v>
      </c>
      <c r="I368" s="136"/>
      <c r="J368" s="137">
        <f>ROUND(I368*H368,2)</f>
        <v>0</v>
      </c>
      <c r="K368" s="133" t="s">
        <v>19</v>
      </c>
      <c r="L368" s="33"/>
      <c r="M368" s="138" t="s">
        <v>19</v>
      </c>
      <c r="N368" s="139" t="s">
        <v>46</v>
      </c>
      <c r="P368" s="140">
        <f>O368*H368</f>
        <v>0</v>
      </c>
      <c r="Q368" s="140">
        <v>0</v>
      </c>
      <c r="R368" s="140">
        <f>Q368*H368</f>
        <v>0</v>
      </c>
      <c r="S368" s="140">
        <v>0</v>
      </c>
      <c r="T368" s="140">
        <f>S368*H368</f>
        <v>0</v>
      </c>
      <c r="U368" s="141" t="s">
        <v>19</v>
      </c>
      <c r="AR368" s="142" t="s">
        <v>179</v>
      </c>
      <c r="AT368" s="142" t="s">
        <v>174</v>
      </c>
      <c r="AU368" s="142" t="s">
        <v>84</v>
      </c>
      <c r="AY368" s="18" t="s">
        <v>172</v>
      </c>
      <c r="BE368" s="143">
        <f>IF(N368="základní",J368,0)</f>
        <v>0</v>
      </c>
      <c r="BF368" s="143">
        <f>IF(N368="snížená",J368,0)</f>
        <v>0</v>
      </c>
      <c r="BG368" s="143">
        <f>IF(N368="zákl. přenesená",J368,0)</f>
        <v>0</v>
      </c>
      <c r="BH368" s="143">
        <f>IF(N368="sníž. přenesená",J368,0)</f>
        <v>0</v>
      </c>
      <c r="BI368" s="143">
        <f>IF(N368="nulová",J368,0)</f>
        <v>0</v>
      </c>
      <c r="BJ368" s="18" t="s">
        <v>82</v>
      </c>
      <c r="BK368" s="143">
        <f>ROUND(I368*H368,2)</f>
        <v>0</v>
      </c>
      <c r="BL368" s="18" t="s">
        <v>179</v>
      </c>
      <c r="BM368" s="142" t="s">
        <v>1537</v>
      </c>
    </row>
    <row r="369" spans="2:65" s="12" customFormat="1">
      <c r="B369" s="148"/>
      <c r="D369" s="149" t="s">
        <v>182</v>
      </c>
      <c r="E369" s="150" t="s">
        <v>19</v>
      </c>
      <c r="F369" s="151" t="s">
        <v>4146</v>
      </c>
      <c r="H369" s="150" t="s">
        <v>19</v>
      </c>
      <c r="I369" s="152"/>
      <c r="L369" s="148"/>
      <c r="M369" s="153"/>
      <c r="U369" s="154"/>
      <c r="AT369" s="150" t="s">
        <v>182</v>
      </c>
      <c r="AU369" s="150" t="s">
        <v>84</v>
      </c>
      <c r="AV369" s="12" t="s">
        <v>82</v>
      </c>
      <c r="AW369" s="12" t="s">
        <v>37</v>
      </c>
      <c r="AX369" s="12" t="s">
        <v>75</v>
      </c>
      <c r="AY369" s="150" t="s">
        <v>172</v>
      </c>
    </row>
    <row r="370" spans="2:65" s="13" customFormat="1">
      <c r="B370" s="155"/>
      <c r="D370" s="149" t="s">
        <v>182</v>
      </c>
      <c r="E370" s="156" t="s">
        <v>19</v>
      </c>
      <c r="F370" s="157" t="s">
        <v>449</v>
      </c>
      <c r="H370" s="158">
        <v>64</v>
      </c>
      <c r="I370" s="159"/>
      <c r="L370" s="155"/>
      <c r="M370" s="160"/>
      <c r="U370" s="161"/>
      <c r="AT370" s="156" t="s">
        <v>182</v>
      </c>
      <c r="AU370" s="156" t="s">
        <v>84</v>
      </c>
      <c r="AV370" s="13" t="s">
        <v>84</v>
      </c>
      <c r="AW370" s="13" t="s">
        <v>37</v>
      </c>
      <c r="AX370" s="13" t="s">
        <v>75</v>
      </c>
      <c r="AY370" s="156" t="s">
        <v>172</v>
      </c>
    </row>
    <row r="371" spans="2:65" s="14" customFormat="1">
      <c r="B371" s="162"/>
      <c r="D371" s="149" t="s">
        <v>182</v>
      </c>
      <c r="E371" s="163" t="s">
        <v>19</v>
      </c>
      <c r="F371" s="164" t="s">
        <v>185</v>
      </c>
      <c r="H371" s="165">
        <v>64</v>
      </c>
      <c r="I371" s="166"/>
      <c r="L371" s="162"/>
      <c r="M371" s="167"/>
      <c r="U371" s="168"/>
      <c r="AT371" s="163" t="s">
        <v>182</v>
      </c>
      <c r="AU371" s="163" t="s">
        <v>84</v>
      </c>
      <c r="AV371" s="14" t="s">
        <v>179</v>
      </c>
      <c r="AW371" s="14" t="s">
        <v>37</v>
      </c>
      <c r="AX371" s="14" t="s">
        <v>82</v>
      </c>
      <c r="AY371" s="163" t="s">
        <v>172</v>
      </c>
    </row>
    <row r="372" spans="2:65" s="1" customFormat="1" ht="16.5" customHeight="1">
      <c r="B372" s="33"/>
      <c r="C372" s="131" t="s">
        <v>611</v>
      </c>
      <c r="D372" s="131" t="s">
        <v>174</v>
      </c>
      <c r="E372" s="132" t="s">
        <v>1541</v>
      </c>
      <c r="F372" s="133" t="s">
        <v>4241</v>
      </c>
      <c r="G372" s="134" t="s">
        <v>2962</v>
      </c>
      <c r="H372" s="135">
        <v>369</v>
      </c>
      <c r="I372" s="136"/>
      <c r="J372" s="137">
        <f>ROUND(I372*H372,2)</f>
        <v>0</v>
      </c>
      <c r="K372" s="133" t="s">
        <v>19</v>
      </c>
      <c r="L372" s="33"/>
      <c r="M372" s="138" t="s">
        <v>19</v>
      </c>
      <c r="N372" s="139" t="s">
        <v>46</v>
      </c>
      <c r="P372" s="140">
        <f>O372*H372</f>
        <v>0</v>
      </c>
      <c r="Q372" s="140">
        <v>0</v>
      </c>
      <c r="R372" s="140">
        <f>Q372*H372</f>
        <v>0</v>
      </c>
      <c r="S372" s="140">
        <v>0</v>
      </c>
      <c r="T372" s="140">
        <f>S372*H372</f>
        <v>0</v>
      </c>
      <c r="U372" s="141" t="s">
        <v>19</v>
      </c>
      <c r="AR372" s="142" t="s">
        <v>179</v>
      </c>
      <c r="AT372" s="142" t="s">
        <v>174</v>
      </c>
      <c r="AU372" s="142" t="s">
        <v>84</v>
      </c>
      <c r="AY372" s="18" t="s">
        <v>172</v>
      </c>
      <c r="BE372" s="143">
        <f>IF(N372="základní",J372,0)</f>
        <v>0</v>
      </c>
      <c r="BF372" s="143">
        <f>IF(N372="snížená",J372,0)</f>
        <v>0</v>
      </c>
      <c r="BG372" s="143">
        <f>IF(N372="zákl. přenesená",J372,0)</f>
        <v>0</v>
      </c>
      <c r="BH372" s="143">
        <f>IF(N372="sníž. přenesená",J372,0)</f>
        <v>0</v>
      </c>
      <c r="BI372" s="143">
        <f>IF(N372="nulová",J372,0)</f>
        <v>0</v>
      </c>
      <c r="BJ372" s="18" t="s">
        <v>82</v>
      </c>
      <c r="BK372" s="143">
        <f>ROUND(I372*H372,2)</f>
        <v>0</v>
      </c>
      <c r="BL372" s="18" t="s">
        <v>179</v>
      </c>
      <c r="BM372" s="142" t="s">
        <v>1539</v>
      </c>
    </row>
    <row r="373" spans="2:65" s="12" customFormat="1">
      <c r="B373" s="148"/>
      <c r="D373" s="149" t="s">
        <v>182</v>
      </c>
      <c r="E373" s="150" t="s">
        <v>19</v>
      </c>
      <c r="F373" s="151" t="s">
        <v>4146</v>
      </c>
      <c r="H373" s="150" t="s">
        <v>19</v>
      </c>
      <c r="I373" s="152"/>
      <c r="L373" s="148"/>
      <c r="M373" s="153"/>
      <c r="U373" s="154"/>
      <c r="AT373" s="150" t="s">
        <v>182</v>
      </c>
      <c r="AU373" s="150" t="s">
        <v>84</v>
      </c>
      <c r="AV373" s="12" t="s">
        <v>82</v>
      </c>
      <c r="AW373" s="12" t="s">
        <v>37</v>
      </c>
      <c r="AX373" s="12" t="s">
        <v>75</v>
      </c>
      <c r="AY373" s="150" t="s">
        <v>172</v>
      </c>
    </row>
    <row r="374" spans="2:65" s="13" customFormat="1">
      <c r="B374" s="155"/>
      <c r="D374" s="149" t="s">
        <v>182</v>
      </c>
      <c r="E374" s="156" t="s">
        <v>19</v>
      </c>
      <c r="F374" s="157" t="s">
        <v>2936</v>
      </c>
      <c r="H374" s="158">
        <v>369</v>
      </c>
      <c r="I374" s="159"/>
      <c r="L374" s="155"/>
      <c r="M374" s="160"/>
      <c r="U374" s="161"/>
      <c r="AT374" s="156" t="s">
        <v>182</v>
      </c>
      <c r="AU374" s="156" t="s">
        <v>84</v>
      </c>
      <c r="AV374" s="13" t="s">
        <v>84</v>
      </c>
      <c r="AW374" s="13" t="s">
        <v>37</v>
      </c>
      <c r="AX374" s="13" t="s">
        <v>75</v>
      </c>
      <c r="AY374" s="156" t="s">
        <v>172</v>
      </c>
    </row>
    <row r="375" spans="2:65" s="14" customFormat="1">
      <c r="B375" s="162"/>
      <c r="D375" s="149" t="s">
        <v>182</v>
      </c>
      <c r="E375" s="163" t="s">
        <v>19</v>
      </c>
      <c r="F375" s="164" t="s">
        <v>185</v>
      </c>
      <c r="H375" s="165">
        <v>369</v>
      </c>
      <c r="I375" s="166"/>
      <c r="L375" s="162"/>
      <c r="M375" s="167"/>
      <c r="U375" s="168"/>
      <c r="AT375" s="163" t="s">
        <v>182</v>
      </c>
      <c r="AU375" s="163" t="s">
        <v>84</v>
      </c>
      <c r="AV375" s="14" t="s">
        <v>179</v>
      </c>
      <c r="AW375" s="14" t="s">
        <v>37</v>
      </c>
      <c r="AX375" s="14" t="s">
        <v>82</v>
      </c>
      <c r="AY375" s="163" t="s">
        <v>172</v>
      </c>
    </row>
    <row r="376" spans="2:65" s="1" customFormat="1" ht="16.5" customHeight="1">
      <c r="B376" s="33"/>
      <c r="C376" s="131" t="s">
        <v>1541</v>
      </c>
      <c r="D376" s="131" t="s">
        <v>174</v>
      </c>
      <c r="E376" s="132" t="s">
        <v>618</v>
      </c>
      <c r="F376" s="133" t="s">
        <v>4242</v>
      </c>
      <c r="G376" s="134" t="s">
        <v>2962</v>
      </c>
      <c r="H376" s="135">
        <v>14</v>
      </c>
      <c r="I376" s="136"/>
      <c r="J376" s="137">
        <f>ROUND(I376*H376,2)</f>
        <v>0</v>
      </c>
      <c r="K376" s="133" t="s">
        <v>19</v>
      </c>
      <c r="L376" s="33"/>
      <c r="M376" s="138" t="s">
        <v>19</v>
      </c>
      <c r="N376" s="139" t="s">
        <v>46</v>
      </c>
      <c r="P376" s="140">
        <f>O376*H376</f>
        <v>0</v>
      </c>
      <c r="Q376" s="140">
        <v>0</v>
      </c>
      <c r="R376" s="140">
        <f>Q376*H376</f>
        <v>0</v>
      </c>
      <c r="S376" s="140">
        <v>0</v>
      </c>
      <c r="T376" s="140">
        <f>S376*H376</f>
        <v>0</v>
      </c>
      <c r="U376" s="141" t="s">
        <v>19</v>
      </c>
      <c r="AR376" s="142" t="s">
        <v>179</v>
      </c>
      <c r="AT376" s="142" t="s">
        <v>174</v>
      </c>
      <c r="AU376" s="142" t="s">
        <v>84</v>
      </c>
      <c r="AY376" s="18" t="s">
        <v>172</v>
      </c>
      <c r="BE376" s="143">
        <f>IF(N376="základní",J376,0)</f>
        <v>0</v>
      </c>
      <c r="BF376" s="143">
        <f>IF(N376="snížená",J376,0)</f>
        <v>0</v>
      </c>
      <c r="BG376" s="143">
        <f>IF(N376="zákl. přenesená",J376,0)</f>
        <v>0</v>
      </c>
      <c r="BH376" s="143">
        <f>IF(N376="sníž. přenesená",J376,0)</f>
        <v>0</v>
      </c>
      <c r="BI376" s="143">
        <f>IF(N376="nulová",J376,0)</f>
        <v>0</v>
      </c>
      <c r="BJ376" s="18" t="s">
        <v>82</v>
      </c>
      <c r="BK376" s="143">
        <f>ROUND(I376*H376,2)</f>
        <v>0</v>
      </c>
      <c r="BL376" s="18" t="s">
        <v>179</v>
      </c>
      <c r="BM376" s="142" t="s">
        <v>1542</v>
      </c>
    </row>
    <row r="377" spans="2:65" s="12" customFormat="1">
      <c r="B377" s="148"/>
      <c r="D377" s="149" t="s">
        <v>182</v>
      </c>
      <c r="E377" s="150" t="s">
        <v>19</v>
      </c>
      <c r="F377" s="151" t="s">
        <v>4146</v>
      </c>
      <c r="H377" s="150" t="s">
        <v>19</v>
      </c>
      <c r="I377" s="152"/>
      <c r="L377" s="148"/>
      <c r="M377" s="153"/>
      <c r="U377" s="154"/>
      <c r="AT377" s="150" t="s">
        <v>182</v>
      </c>
      <c r="AU377" s="150" t="s">
        <v>84</v>
      </c>
      <c r="AV377" s="12" t="s">
        <v>82</v>
      </c>
      <c r="AW377" s="12" t="s">
        <v>37</v>
      </c>
      <c r="AX377" s="12" t="s">
        <v>75</v>
      </c>
      <c r="AY377" s="150" t="s">
        <v>172</v>
      </c>
    </row>
    <row r="378" spans="2:65" s="13" customFormat="1">
      <c r="B378" s="155"/>
      <c r="D378" s="149" t="s">
        <v>182</v>
      </c>
      <c r="E378" s="156" t="s">
        <v>19</v>
      </c>
      <c r="F378" s="157" t="s">
        <v>4243</v>
      </c>
      <c r="H378" s="158">
        <v>14</v>
      </c>
      <c r="I378" s="159"/>
      <c r="L378" s="155"/>
      <c r="M378" s="160"/>
      <c r="U378" s="161"/>
      <c r="AT378" s="156" t="s">
        <v>182</v>
      </c>
      <c r="AU378" s="156" t="s">
        <v>84</v>
      </c>
      <c r="AV378" s="13" t="s">
        <v>84</v>
      </c>
      <c r="AW378" s="13" t="s">
        <v>37</v>
      </c>
      <c r="AX378" s="13" t="s">
        <v>75</v>
      </c>
      <c r="AY378" s="156" t="s">
        <v>172</v>
      </c>
    </row>
    <row r="379" spans="2:65" s="14" customFormat="1">
      <c r="B379" s="162"/>
      <c r="D379" s="149" t="s">
        <v>182</v>
      </c>
      <c r="E379" s="163" t="s">
        <v>19</v>
      </c>
      <c r="F379" s="164" t="s">
        <v>185</v>
      </c>
      <c r="H379" s="165">
        <v>14</v>
      </c>
      <c r="I379" s="166"/>
      <c r="L379" s="162"/>
      <c r="M379" s="167"/>
      <c r="U379" s="168"/>
      <c r="AT379" s="163" t="s">
        <v>182</v>
      </c>
      <c r="AU379" s="163" t="s">
        <v>84</v>
      </c>
      <c r="AV379" s="14" t="s">
        <v>179</v>
      </c>
      <c r="AW379" s="14" t="s">
        <v>37</v>
      </c>
      <c r="AX379" s="14" t="s">
        <v>82</v>
      </c>
      <c r="AY379" s="163" t="s">
        <v>172</v>
      </c>
    </row>
    <row r="380" spans="2:65" s="1" customFormat="1" ht="16.5" customHeight="1">
      <c r="B380" s="33"/>
      <c r="C380" s="131" t="s">
        <v>618</v>
      </c>
      <c r="D380" s="131" t="s">
        <v>174</v>
      </c>
      <c r="E380" s="132" t="s">
        <v>1547</v>
      </c>
      <c r="F380" s="133" t="s">
        <v>4244</v>
      </c>
      <c r="G380" s="134" t="s">
        <v>2962</v>
      </c>
      <c r="H380" s="135">
        <v>12</v>
      </c>
      <c r="I380" s="136"/>
      <c r="J380" s="137">
        <f>ROUND(I380*H380,2)</f>
        <v>0</v>
      </c>
      <c r="K380" s="133" t="s">
        <v>19</v>
      </c>
      <c r="L380" s="33"/>
      <c r="M380" s="138" t="s">
        <v>19</v>
      </c>
      <c r="N380" s="139" t="s">
        <v>46</v>
      </c>
      <c r="P380" s="140">
        <f>O380*H380</f>
        <v>0</v>
      </c>
      <c r="Q380" s="140">
        <v>0</v>
      </c>
      <c r="R380" s="140">
        <f>Q380*H380</f>
        <v>0</v>
      </c>
      <c r="S380" s="140">
        <v>0</v>
      </c>
      <c r="T380" s="140">
        <f>S380*H380</f>
        <v>0</v>
      </c>
      <c r="U380" s="141" t="s">
        <v>19</v>
      </c>
      <c r="AR380" s="142" t="s">
        <v>179</v>
      </c>
      <c r="AT380" s="142" t="s">
        <v>174</v>
      </c>
      <c r="AU380" s="142" t="s">
        <v>84</v>
      </c>
      <c r="AY380" s="18" t="s">
        <v>172</v>
      </c>
      <c r="BE380" s="143">
        <f>IF(N380="základní",J380,0)</f>
        <v>0</v>
      </c>
      <c r="BF380" s="143">
        <f>IF(N380="snížená",J380,0)</f>
        <v>0</v>
      </c>
      <c r="BG380" s="143">
        <f>IF(N380="zákl. přenesená",J380,0)</f>
        <v>0</v>
      </c>
      <c r="BH380" s="143">
        <f>IF(N380="sníž. přenesená",J380,0)</f>
        <v>0</v>
      </c>
      <c r="BI380" s="143">
        <f>IF(N380="nulová",J380,0)</f>
        <v>0</v>
      </c>
      <c r="BJ380" s="18" t="s">
        <v>82</v>
      </c>
      <c r="BK380" s="143">
        <f>ROUND(I380*H380,2)</f>
        <v>0</v>
      </c>
      <c r="BL380" s="18" t="s">
        <v>179</v>
      </c>
      <c r="BM380" s="142" t="s">
        <v>1546</v>
      </c>
    </row>
    <row r="381" spans="2:65" s="12" customFormat="1">
      <c r="B381" s="148"/>
      <c r="D381" s="149" t="s">
        <v>182</v>
      </c>
      <c r="E381" s="150" t="s">
        <v>19</v>
      </c>
      <c r="F381" s="151" t="s">
        <v>4146</v>
      </c>
      <c r="H381" s="150" t="s">
        <v>19</v>
      </c>
      <c r="I381" s="152"/>
      <c r="L381" s="148"/>
      <c r="M381" s="153"/>
      <c r="U381" s="154"/>
      <c r="AT381" s="150" t="s">
        <v>182</v>
      </c>
      <c r="AU381" s="150" t="s">
        <v>84</v>
      </c>
      <c r="AV381" s="12" t="s">
        <v>82</v>
      </c>
      <c r="AW381" s="12" t="s">
        <v>37</v>
      </c>
      <c r="AX381" s="12" t="s">
        <v>75</v>
      </c>
      <c r="AY381" s="150" t="s">
        <v>172</v>
      </c>
    </row>
    <row r="382" spans="2:65" s="13" customFormat="1">
      <c r="B382" s="155"/>
      <c r="D382" s="149" t="s">
        <v>182</v>
      </c>
      <c r="E382" s="156" t="s">
        <v>19</v>
      </c>
      <c r="F382" s="157" t="s">
        <v>4245</v>
      </c>
      <c r="H382" s="158">
        <v>12</v>
      </c>
      <c r="I382" s="159"/>
      <c r="L382" s="155"/>
      <c r="M382" s="160"/>
      <c r="U382" s="161"/>
      <c r="AT382" s="156" t="s">
        <v>182</v>
      </c>
      <c r="AU382" s="156" t="s">
        <v>84</v>
      </c>
      <c r="AV382" s="13" t="s">
        <v>84</v>
      </c>
      <c r="AW382" s="13" t="s">
        <v>37</v>
      </c>
      <c r="AX382" s="13" t="s">
        <v>75</v>
      </c>
      <c r="AY382" s="156" t="s">
        <v>172</v>
      </c>
    </row>
    <row r="383" spans="2:65" s="14" customFormat="1">
      <c r="B383" s="162"/>
      <c r="D383" s="149" t="s">
        <v>182</v>
      </c>
      <c r="E383" s="163" t="s">
        <v>19</v>
      </c>
      <c r="F383" s="164" t="s">
        <v>185</v>
      </c>
      <c r="H383" s="165">
        <v>12</v>
      </c>
      <c r="I383" s="166"/>
      <c r="L383" s="162"/>
      <c r="M383" s="167"/>
      <c r="U383" s="168"/>
      <c r="AT383" s="163" t="s">
        <v>182</v>
      </c>
      <c r="AU383" s="163" t="s">
        <v>84</v>
      </c>
      <c r="AV383" s="14" t="s">
        <v>179</v>
      </c>
      <c r="AW383" s="14" t="s">
        <v>37</v>
      </c>
      <c r="AX383" s="14" t="s">
        <v>82</v>
      </c>
      <c r="AY383" s="163" t="s">
        <v>172</v>
      </c>
    </row>
    <row r="384" spans="2:65" s="1" customFormat="1" ht="16.5" customHeight="1">
      <c r="B384" s="33"/>
      <c r="C384" s="131" t="s">
        <v>1547</v>
      </c>
      <c r="D384" s="131" t="s">
        <v>174</v>
      </c>
      <c r="E384" s="132" t="s">
        <v>622</v>
      </c>
      <c r="F384" s="133" t="s">
        <v>4246</v>
      </c>
      <c r="G384" s="134" t="s">
        <v>1131</v>
      </c>
      <c r="H384" s="135">
        <v>1</v>
      </c>
      <c r="I384" s="136"/>
      <c r="J384" s="137">
        <f>ROUND(I384*H384,2)</f>
        <v>0</v>
      </c>
      <c r="K384" s="133" t="s">
        <v>19</v>
      </c>
      <c r="L384" s="33"/>
      <c r="M384" s="138" t="s">
        <v>19</v>
      </c>
      <c r="N384" s="139" t="s">
        <v>46</v>
      </c>
      <c r="P384" s="140">
        <f>O384*H384</f>
        <v>0</v>
      </c>
      <c r="Q384" s="140">
        <v>0</v>
      </c>
      <c r="R384" s="140">
        <f>Q384*H384</f>
        <v>0</v>
      </c>
      <c r="S384" s="140">
        <v>0</v>
      </c>
      <c r="T384" s="140">
        <f>S384*H384</f>
        <v>0</v>
      </c>
      <c r="U384" s="141" t="s">
        <v>19</v>
      </c>
      <c r="AR384" s="142" t="s">
        <v>179</v>
      </c>
      <c r="AT384" s="142" t="s">
        <v>174</v>
      </c>
      <c r="AU384" s="142" t="s">
        <v>84</v>
      </c>
      <c r="AY384" s="18" t="s">
        <v>172</v>
      </c>
      <c r="BE384" s="143">
        <f>IF(N384="základní",J384,0)</f>
        <v>0</v>
      </c>
      <c r="BF384" s="143">
        <f>IF(N384="snížená",J384,0)</f>
        <v>0</v>
      </c>
      <c r="BG384" s="143">
        <f>IF(N384="zákl. přenesená",J384,0)</f>
        <v>0</v>
      </c>
      <c r="BH384" s="143">
        <f>IF(N384="sníž. přenesená",J384,0)</f>
        <v>0</v>
      </c>
      <c r="BI384" s="143">
        <f>IF(N384="nulová",J384,0)</f>
        <v>0</v>
      </c>
      <c r="BJ384" s="18" t="s">
        <v>82</v>
      </c>
      <c r="BK384" s="143">
        <f>ROUND(I384*H384,2)</f>
        <v>0</v>
      </c>
      <c r="BL384" s="18" t="s">
        <v>179</v>
      </c>
      <c r="BM384" s="142" t="s">
        <v>1550</v>
      </c>
    </row>
    <row r="385" spans="2:65" s="12" customFormat="1">
      <c r="B385" s="148"/>
      <c r="D385" s="149" t="s">
        <v>182</v>
      </c>
      <c r="E385" s="150" t="s">
        <v>19</v>
      </c>
      <c r="F385" s="151" t="s">
        <v>4146</v>
      </c>
      <c r="H385" s="150" t="s">
        <v>19</v>
      </c>
      <c r="I385" s="152"/>
      <c r="L385" s="148"/>
      <c r="M385" s="153"/>
      <c r="U385" s="154"/>
      <c r="AT385" s="150" t="s">
        <v>182</v>
      </c>
      <c r="AU385" s="150" t="s">
        <v>84</v>
      </c>
      <c r="AV385" s="12" t="s">
        <v>82</v>
      </c>
      <c r="AW385" s="12" t="s">
        <v>37</v>
      </c>
      <c r="AX385" s="12" t="s">
        <v>75</v>
      </c>
      <c r="AY385" s="150" t="s">
        <v>172</v>
      </c>
    </row>
    <row r="386" spans="2:65" s="13" customFormat="1">
      <c r="B386" s="155"/>
      <c r="D386" s="149" t="s">
        <v>182</v>
      </c>
      <c r="E386" s="156" t="s">
        <v>19</v>
      </c>
      <c r="F386" s="157" t="s">
        <v>82</v>
      </c>
      <c r="H386" s="158">
        <v>1</v>
      </c>
      <c r="I386" s="159"/>
      <c r="L386" s="155"/>
      <c r="M386" s="160"/>
      <c r="U386" s="161"/>
      <c r="AT386" s="156" t="s">
        <v>182</v>
      </c>
      <c r="AU386" s="156" t="s">
        <v>84</v>
      </c>
      <c r="AV386" s="13" t="s">
        <v>84</v>
      </c>
      <c r="AW386" s="13" t="s">
        <v>37</v>
      </c>
      <c r="AX386" s="13" t="s">
        <v>75</v>
      </c>
      <c r="AY386" s="156" t="s">
        <v>172</v>
      </c>
    </row>
    <row r="387" spans="2:65" s="14" customFormat="1">
      <c r="B387" s="162"/>
      <c r="D387" s="149" t="s">
        <v>182</v>
      </c>
      <c r="E387" s="163" t="s">
        <v>19</v>
      </c>
      <c r="F387" s="164" t="s">
        <v>185</v>
      </c>
      <c r="H387" s="165">
        <v>1</v>
      </c>
      <c r="I387" s="166"/>
      <c r="L387" s="162"/>
      <c r="M387" s="167"/>
      <c r="U387" s="168"/>
      <c r="AT387" s="163" t="s">
        <v>182</v>
      </c>
      <c r="AU387" s="163" t="s">
        <v>84</v>
      </c>
      <c r="AV387" s="14" t="s">
        <v>179</v>
      </c>
      <c r="AW387" s="14" t="s">
        <v>37</v>
      </c>
      <c r="AX387" s="14" t="s">
        <v>82</v>
      </c>
      <c r="AY387" s="163" t="s">
        <v>172</v>
      </c>
    </row>
    <row r="388" spans="2:65" s="1" customFormat="1" ht="16.5" customHeight="1">
      <c r="B388" s="33"/>
      <c r="C388" s="131" t="s">
        <v>622</v>
      </c>
      <c r="D388" s="131" t="s">
        <v>174</v>
      </c>
      <c r="E388" s="132" t="s">
        <v>1554</v>
      </c>
      <c r="F388" s="133" t="s">
        <v>4247</v>
      </c>
      <c r="G388" s="134" t="s">
        <v>4248</v>
      </c>
      <c r="H388" s="135">
        <v>1</v>
      </c>
      <c r="I388" s="136"/>
      <c r="J388" s="137">
        <f>ROUND(I388*H388,2)</f>
        <v>0</v>
      </c>
      <c r="K388" s="133" t="s">
        <v>19</v>
      </c>
      <c r="L388" s="33"/>
      <c r="M388" s="138" t="s">
        <v>19</v>
      </c>
      <c r="N388" s="139" t="s">
        <v>46</v>
      </c>
      <c r="P388" s="140">
        <f>O388*H388</f>
        <v>0</v>
      </c>
      <c r="Q388" s="140">
        <v>0</v>
      </c>
      <c r="R388" s="140">
        <f>Q388*H388</f>
        <v>0</v>
      </c>
      <c r="S388" s="140">
        <v>0</v>
      </c>
      <c r="T388" s="140">
        <f>S388*H388</f>
        <v>0</v>
      </c>
      <c r="U388" s="141" t="s">
        <v>19</v>
      </c>
      <c r="AR388" s="142" t="s">
        <v>179</v>
      </c>
      <c r="AT388" s="142" t="s">
        <v>174</v>
      </c>
      <c r="AU388" s="142" t="s">
        <v>84</v>
      </c>
      <c r="AY388" s="18" t="s">
        <v>172</v>
      </c>
      <c r="BE388" s="143">
        <f>IF(N388="základní",J388,0)</f>
        <v>0</v>
      </c>
      <c r="BF388" s="143">
        <f>IF(N388="snížená",J388,0)</f>
        <v>0</v>
      </c>
      <c r="BG388" s="143">
        <f>IF(N388="zákl. přenesená",J388,0)</f>
        <v>0</v>
      </c>
      <c r="BH388" s="143">
        <f>IF(N388="sníž. přenesená",J388,0)</f>
        <v>0</v>
      </c>
      <c r="BI388" s="143">
        <f>IF(N388="nulová",J388,0)</f>
        <v>0</v>
      </c>
      <c r="BJ388" s="18" t="s">
        <v>82</v>
      </c>
      <c r="BK388" s="143">
        <f>ROUND(I388*H388,2)</f>
        <v>0</v>
      </c>
      <c r="BL388" s="18" t="s">
        <v>179</v>
      </c>
      <c r="BM388" s="142" t="s">
        <v>1553</v>
      </c>
    </row>
    <row r="389" spans="2:65" s="12" customFormat="1">
      <c r="B389" s="148"/>
      <c r="D389" s="149" t="s">
        <v>182</v>
      </c>
      <c r="E389" s="150" t="s">
        <v>19</v>
      </c>
      <c r="F389" s="151" t="s">
        <v>4146</v>
      </c>
      <c r="H389" s="150" t="s">
        <v>19</v>
      </c>
      <c r="I389" s="152"/>
      <c r="L389" s="148"/>
      <c r="M389" s="153"/>
      <c r="U389" s="154"/>
      <c r="AT389" s="150" t="s">
        <v>182</v>
      </c>
      <c r="AU389" s="150" t="s">
        <v>84</v>
      </c>
      <c r="AV389" s="12" t="s">
        <v>82</v>
      </c>
      <c r="AW389" s="12" t="s">
        <v>37</v>
      </c>
      <c r="AX389" s="12" t="s">
        <v>75</v>
      </c>
      <c r="AY389" s="150" t="s">
        <v>172</v>
      </c>
    </row>
    <row r="390" spans="2:65" s="13" customFormat="1">
      <c r="B390" s="155"/>
      <c r="D390" s="149" t="s">
        <v>182</v>
      </c>
      <c r="E390" s="156" t="s">
        <v>19</v>
      </c>
      <c r="F390" s="157" t="s">
        <v>82</v>
      </c>
      <c r="H390" s="158">
        <v>1</v>
      </c>
      <c r="I390" s="159"/>
      <c r="L390" s="155"/>
      <c r="M390" s="160"/>
      <c r="U390" s="161"/>
      <c r="AT390" s="156" t="s">
        <v>182</v>
      </c>
      <c r="AU390" s="156" t="s">
        <v>84</v>
      </c>
      <c r="AV390" s="13" t="s">
        <v>84</v>
      </c>
      <c r="AW390" s="13" t="s">
        <v>37</v>
      </c>
      <c r="AX390" s="13" t="s">
        <v>75</v>
      </c>
      <c r="AY390" s="156" t="s">
        <v>172</v>
      </c>
    </row>
    <row r="391" spans="2:65" s="14" customFormat="1">
      <c r="B391" s="162"/>
      <c r="D391" s="149" t="s">
        <v>182</v>
      </c>
      <c r="E391" s="163" t="s">
        <v>19</v>
      </c>
      <c r="F391" s="164" t="s">
        <v>185</v>
      </c>
      <c r="H391" s="165">
        <v>1</v>
      </c>
      <c r="I391" s="166"/>
      <c r="L391" s="162"/>
      <c r="M391" s="167"/>
      <c r="U391" s="168"/>
      <c r="AT391" s="163" t="s">
        <v>182</v>
      </c>
      <c r="AU391" s="163" t="s">
        <v>84</v>
      </c>
      <c r="AV391" s="14" t="s">
        <v>179</v>
      </c>
      <c r="AW391" s="14" t="s">
        <v>37</v>
      </c>
      <c r="AX391" s="14" t="s">
        <v>82</v>
      </c>
      <c r="AY391" s="163" t="s">
        <v>172</v>
      </c>
    </row>
    <row r="392" spans="2:65" s="1" customFormat="1" ht="16.5" customHeight="1">
      <c r="B392" s="33"/>
      <c r="C392" s="131" t="s">
        <v>1554</v>
      </c>
      <c r="D392" s="131" t="s">
        <v>174</v>
      </c>
      <c r="E392" s="132" t="s">
        <v>627</v>
      </c>
      <c r="F392" s="133" t="s">
        <v>4249</v>
      </c>
      <c r="G392" s="134" t="s">
        <v>796</v>
      </c>
      <c r="H392" s="135">
        <v>8</v>
      </c>
      <c r="I392" s="136"/>
      <c r="J392" s="137">
        <f>ROUND(I392*H392,2)</f>
        <v>0</v>
      </c>
      <c r="K392" s="133" t="s">
        <v>19</v>
      </c>
      <c r="L392" s="33"/>
      <c r="M392" s="138" t="s">
        <v>19</v>
      </c>
      <c r="N392" s="139" t="s">
        <v>46</v>
      </c>
      <c r="P392" s="140">
        <f>O392*H392</f>
        <v>0</v>
      </c>
      <c r="Q392" s="140">
        <v>0</v>
      </c>
      <c r="R392" s="140">
        <f>Q392*H392</f>
        <v>0</v>
      </c>
      <c r="S392" s="140">
        <v>0</v>
      </c>
      <c r="T392" s="140">
        <f>S392*H392</f>
        <v>0</v>
      </c>
      <c r="U392" s="141" t="s">
        <v>19</v>
      </c>
      <c r="AR392" s="142" t="s">
        <v>179</v>
      </c>
      <c r="AT392" s="142" t="s">
        <v>174</v>
      </c>
      <c r="AU392" s="142" t="s">
        <v>84</v>
      </c>
      <c r="AY392" s="18" t="s">
        <v>172</v>
      </c>
      <c r="BE392" s="143">
        <f>IF(N392="základní",J392,0)</f>
        <v>0</v>
      </c>
      <c r="BF392" s="143">
        <f>IF(N392="snížená",J392,0)</f>
        <v>0</v>
      </c>
      <c r="BG392" s="143">
        <f>IF(N392="zákl. přenesená",J392,0)</f>
        <v>0</v>
      </c>
      <c r="BH392" s="143">
        <f>IF(N392="sníž. přenesená",J392,0)</f>
        <v>0</v>
      </c>
      <c r="BI392" s="143">
        <f>IF(N392="nulová",J392,0)</f>
        <v>0</v>
      </c>
      <c r="BJ392" s="18" t="s">
        <v>82</v>
      </c>
      <c r="BK392" s="143">
        <f>ROUND(I392*H392,2)</f>
        <v>0</v>
      </c>
      <c r="BL392" s="18" t="s">
        <v>179</v>
      </c>
      <c r="BM392" s="142" t="s">
        <v>1557</v>
      </c>
    </row>
    <row r="393" spans="2:65" s="12" customFormat="1">
      <c r="B393" s="148"/>
      <c r="D393" s="149" t="s">
        <v>182</v>
      </c>
      <c r="E393" s="150" t="s">
        <v>19</v>
      </c>
      <c r="F393" s="151" t="s">
        <v>4146</v>
      </c>
      <c r="H393" s="150" t="s">
        <v>19</v>
      </c>
      <c r="I393" s="152"/>
      <c r="L393" s="148"/>
      <c r="M393" s="153"/>
      <c r="U393" s="154"/>
      <c r="AT393" s="150" t="s">
        <v>182</v>
      </c>
      <c r="AU393" s="150" t="s">
        <v>84</v>
      </c>
      <c r="AV393" s="12" t="s">
        <v>82</v>
      </c>
      <c r="AW393" s="12" t="s">
        <v>37</v>
      </c>
      <c r="AX393" s="12" t="s">
        <v>75</v>
      </c>
      <c r="AY393" s="150" t="s">
        <v>172</v>
      </c>
    </row>
    <row r="394" spans="2:65" s="13" customFormat="1">
      <c r="B394" s="155"/>
      <c r="D394" s="149" t="s">
        <v>182</v>
      </c>
      <c r="E394" s="156" t="s">
        <v>19</v>
      </c>
      <c r="F394" s="157" t="s">
        <v>198</v>
      </c>
      <c r="H394" s="158">
        <v>8</v>
      </c>
      <c r="I394" s="159"/>
      <c r="L394" s="155"/>
      <c r="M394" s="160"/>
      <c r="U394" s="161"/>
      <c r="AT394" s="156" t="s">
        <v>182</v>
      </c>
      <c r="AU394" s="156" t="s">
        <v>84</v>
      </c>
      <c r="AV394" s="13" t="s">
        <v>84</v>
      </c>
      <c r="AW394" s="13" t="s">
        <v>37</v>
      </c>
      <c r="AX394" s="13" t="s">
        <v>75</v>
      </c>
      <c r="AY394" s="156" t="s">
        <v>172</v>
      </c>
    </row>
    <row r="395" spans="2:65" s="14" customFormat="1">
      <c r="B395" s="162"/>
      <c r="D395" s="149" t="s">
        <v>182</v>
      </c>
      <c r="E395" s="163" t="s">
        <v>19</v>
      </c>
      <c r="F395" s="164" t="s">
        <v>185</v>
      </c>
      <c r="H395" s="165">
        <v>8</v>
      </c>
      <c r="I395" s="166"/>
      <c r="L395" s="162"/>
      <c r="M395" s="167"/>
      <c r="U395" s="168"/>
      <c r="AT395" s="163" t="s">
        <v>182</v>
      </c>
      <c r="AU395" s="163" t="s">
        <v>84</v>
      </c>
      <c r="AV395" s="14" t="s">
        <v>179</v>
      </c>
      <c r="AW395" s="14" t="s">
        <v>37</v>
      </c>
      <c r="AX395" s="14" t="s">
        <v>82</v>
      </c>
      <c r="AY395" s="163" t="s">
        <v>172</v>
      </c>
    </row>
    <row r="396" spans="2:65" s="1" customFormat="1" ht="16.5" customHeight="1">
      <c r="B396" s="33"/>
      <c r="C396" s="131" t="s">
        <v>627</v>
      </c>
      <c r="D396" s="131" t="s">
        <v>174</v>
      </c>
      <c r="E396" s="132" t="s">
        <v>1561</v>
      </c>
      <c r="F396" s="133" t="s">
        <v>4250</v>
      </c>
      <c r="G396" s="134" t="s">
        <v>1131</v>
      </c>
      <c r="H396" s="135">
        <v>1</v>
      </c>
      <c r="I396" s="136"/>
      <c r="J396" s="137">
        <f>ROUND(I396*H396,2)</f>
        <v>0</v>
      </c>
      <c r="K396" s="133" t="s">
        <v>19</v>
      </c>
      <c r="L396" s="33"/>
      <c r="M396" s="138" t="s">
        <v>19</v>
      </c>
      <c r="N396" s="139" t="s">
        <v>46</v>
      </c>
      <c r="P396" s="140">
        <f>O396*H396</f>
        <v>0</v>
      </c>
      <c r="Q396" s="140">
        <v>0</v>
      </c>
      <c r="R396" s="140">
        <f>Q396*H396</f>
        <v>0</v>
      </c>
      <c r="S396" s="140">
        <v>0</v>
      </c>
      <c r="T396" s="140">
        <f>S396*H396</f>
        <v>0</v>
      </c>
      <c r="U396" s="141" t="s">
        <v>19</v>
      </c>
      <c r="AR396" s="142" t="s">
        <v>179</v>
      </c>
      <c r="AT396" s="142" t="s">
        <v>174</v>
      </c>
      <c r="AU396" s="142" t="s">
        <v>84</v>
      </c>
      <c r="AY396" s="18" t="s">
        <v>172</v>
      </c>
      <c r="BE396" s="143">
        <f>IF(N396="základní",J396,0)</f>
        <v>0</v>
      </c>
      <c r="BF396" s="143">
        <f>IF(N396="snížená",J396,0)</f>
        <v>0</v>
      </c>
      <c r="BG396" s="143">
        <f>IF(N396="zákl. přenesená",J396,0)</f>
        <v>0</v>
      </c>
      <c r="BH396" s="143">
        <f>IF(N396="sníž. přenesená",J396,0)</f>
        <v>0</v>
      </c>
      <c r="BI396" s="143">
        <f>IF(N396="nulová",J396,0)</f>
        <v>0</v>
      </c>
      <c r="BJ396" s="18" t="s">
        <v>82</v>
      </c>
      <c r="BK396" s="143">
        <f>ROUND(I396*H396,2)</f>
        <v>0</v>
      </c>
      <c r="BL396" s="18" t="s">
        <v>179</v>
      </c>
      <c r="BM396" s="142" t="s">
        <v>1560</v>
      </c>
    </row>
    <row r="397" spans="2:65" s="12" customFormat="1">
      <c r="B397" s="148"/>
      <c r="D397" s="149" t="s">
        <v>182</v>
      </c>
      <c r="E397" s="150" t="s">
        <v>19</v>
      </c>
      <c r="F397" s="151" t="s">
        <v>4146</v>
      </c>
      <c r="H397" s="150" t="s">
        <v>19</v>
      </c>
      <c r="I397" s="152"/>
      <c r="L397" s="148"/>
      <c r="M397" s="153"/>
      <c r="U397" s="154"/>
      <c r="AT397" s="150" t="s">
        <v>182</v>
      </c>
      <c r="AU397" s="150" t="s">
        <v>84</v>
      </c>
      <c r="AV397" s="12" t="s">
        <v>82</v>
      </c>
      <c r="AW397" s="12" t="s">
        <v>37</v>
      </c>
      <c r="AX397" s="12" t="s">
        <v>75</v>
      </c>
      <c r="AY397" s="150" t="s">
        <v>172</v>
      </c>
    </row>
    <row r="398" spans="2:65" s="13" customFormat="1">
      <c r="B398" s="155"/>
      <c r="D398" s="149" t="s">
        <v>182</v>
      </c>
      <c r="E398" s="156" t="s">
        <v>19</v>
      </c>
      <c r="F398" s="157" t="s">
        <v>82</v>
      </c>
      <c r="H398" s="158">
        <v>1</v>
      </c>
      <c r="I398" s="159"/>
      <c r="L398" s="155"/>
      <c r="M398" s="160"/>
      <c r="U398" s="161"/>
      <c r="AT398" s="156" t="s">
        <v>182</v>
      </c>
      <c r="AU398" s="156" t="s">
        <v>84</v>
      </c>
      <c r="AV398" s="13" t="s">
        <v>84</v>
      </c>
      <c r="AW398" s="13" t="s">
        <v>37</v>
      </c>
      <c r="AX398" s="13" t="s">
        <v>75</v>
      </c>
      <c r="AY398" s="156" t="s">
        <v>172</v>
      </c>
    </row>
    <row r="399" spans="2:65" s="14" customFormat="1">
      <c r="B399" s="162"/>
      <c r="D399" s="149" t="s">
        <v>182</v>
      </c>
      <c r="E399" s="163" t="s">
        <v>19</v>
      </c>
      <c r="F399" s="164" t="s">
        <v>185</v>
      </c>
      <c r="H399" s="165">
        <v>1</v>
      </c>
      <c r="I399" s="166"/>
      <c r="L399" s="162"/>
      <c r="M399" s="167"/>
      <c r="U399" s="168"/>
      <c r="AT399" s="163" t="s">
        <v>182</v>
      </c>
      <c r="AU399" s="163" t="s">
        <v>84</v>
      </c>
      <c r="AV399" s="14" t="s">
        <v>179</v>
      </c>
      <c r="AW399" s="14" t="s">
        <v>37</v>
      </c>
      <c r="AX399" s="14" t="s">
        <v>82</v>
      </c>
      <c r="AY399" s="163" t="s">
        <v>172</v>
      </c>
    </row>
    <row r="400" spans="2:65" s="1" customFormat="1" ht="16.5" customHeight="1">
      <c r="B400" s="33"/>
      <c r="C400" s="131" t="s">
        <v>1561</v>
      </c>
      <c r="D400" s="131" t="s">
        <v>174</v>
      </c>
      <c r="E400" s="132" t="s">
        <v>631</v>
      </c>
      <c r="F400" s="133" t="s">
        <v>4251</v>
      </c>
      <c r="G400" s="134" t="s">
        <v>1131</v>
      </c>
      <c r="H400" s="135">
        <v>1</v>
      </c>
      <c r="I400" s="136"/>
      <c r="J400" s="137">
        <f>ROUND(I400*H400,2)</f>
        <v>0</v>
      </c>
      <c r="K400" s="133" t="s">
        <v>19</v>
      </c>
      <c r="L400" s="33"/>
      <c r="M400" s="138" t="s">
        <v>19</v>
      </c>
      <c r="N400" s="139" t="s">
        <v>46</v>
      </c>
      <c r="P400" s="140">
        <f>O400*H400</f>
        <v>0</v>
      </c>
      <c r="Q400" s="140">
        <v>0</v>
      </c>
      <c r="R400" s="140">
        <f>Q400*H400</f>
        <v>0</v>
      </c>
      <c r="S400" s="140">
        <v>0</v>
      </c>
      <c r="T400" s="140">
        <f>S400*H400</f>
        <v>0</v>
      </c>
      <c r="U400" s="141" t="s">
        <v>19</v>
      </c>
      <c r="AR400" s="142" t="s">
        <v>179</v>
      </c>
      <c r="AT400" s="142" t="s">
        <v>174</v>
      </c>
      <c r="AU400" s="142" t="s">
        <v>84</v>
      </c>
      <c r="AY400" s="18" t="s">
        <v>172</v>
      </c>
      <c r="BE400" s="143">
        <f>IF(N400="základní",J400,0)</f>
        <v>0</v>
      </c>
      <c r="BF400" s="143">
        <f>IF(N400="snížená",J400,0)</f>
        <v>0</v>
      </c>
      <c r="BG400" s="143">
        <f>IF(N400="zákl. přenesená",J400,0)</f>
        <v>0</v>
      </c>
      <c r="BH400" s="143">
        <f>IF(N400="sníž. přenesená",J400,0)</f>
        <v>0</v>
      </c>
      <c r="BI400" s="143">
        <f>IF(N400="nulová",J400,0)</f>
        <v>0</v>
      </c>
      <c r="BJ400" s="18" t="s">
        <v>82</v>
      </c>
      <c r="BK400" s="143">
        <f>ROUND(I400*H400,2)</f>
        <v>0</v>
      </c>
      <c r="BL400" s="18" t="s">
        <v>179</v>
      </c>
      <c r="BM400" s="142" t="s">
        <v>1564</v>
      </c>
    </row>
    <row r="401" spans="2:65" s="12" customFormat="1">
      <c r="B401" s="148"/>
      <c r="D401" s="149" t="s">
        <v>182</v>
      </c>
      <c r="E401" s="150" t="s">
        <v>19</v>
      </c>
      <c r="F401" s="151" t="s">
        <v>4146</v>
      </c>
      <c r="H401" s="150" t="s">
        <v>19</v>
      </c>
      <c r="I401" s="152"/>
      <c r="L401" s="148"/>
      <c r="M401" s="153"/>
      <c r="U401" s="154"/>
      <c r="AT401" s="150" t="s">
        <v>182</v>
      </c>
      <c r="AU401" s="150" t="s">
        <v>84</v>
      </c>
      <c r="AV401" s="12" t="s">
        <v>82</v>
      </c>
      <c r="AW401" s="12" t="s">
        <v>37</v>
      </c>
      <c r="AX401" s="12" t="s">
        <v>75</v>
      </c>
      <c r="AY401" s="150" t="s">
        <v>172</v>
      </c>
    </row>
    <row r="402" spans="2:65" s="13" customFormat="1">
      <c r="B402" s="155"/>
      <c r="D402" s="149" t="s">
        <v>182</v>
      </c>
      <c r="E402" s="156" t="s">
        <v>19</v>
      </c>
      <c r="F402" s="157" t="s">
        <v>82</v>
      </c>
      <c r="H402" s="158">
        <v>1</v>
      </c>
      <c r="I402" s="159"/>
      <c r="L402" s="155"/>
      <c r="M402" s="160"/>
      <c r="U402" s="161"/>
      <c r="AT402" s="156" t="s">
        <v>182</v>
      </c>
      <c r="AU402" s="156" t="s">
        <v>84</v>
      </c>
      <c r="AV402" s="13" t="s">
        <v>84</v>
      </c>
      <c r="AW402" s="13" t="s">
        <v>37</v>
      </c>
      <c r="AX402" s="13" t="s">
        <v>75</v>
      </c>
      <c r="AY402" s="156" t="s">
        <v>172</v>
      </c>
    </row>
    <row r="403" spans="2:65" s="14" customFormat="1">
      <c r="B403" s="162"/>
      <c r="D403" s="149" t="s">
        <v>182</v>
      </c>
      <c r="E403" s="163" t="s">
        <v>19</v>
      </c>
      <c r="F403" s="164" t="s">
        <v>185</v>
      </c>
      <c r="H403" s="165">
        <v>1</v>
      </c>
      <c r="I403" s="166"/>
      <c r="L403" s="162"/>
      <c r="M403" s="167"/>
      <c r="U403" s="168"/>
      <c r="AT403" s="163" t="s">
        <v>182</v>
      </c>
      <c r="AU403" s="163" t="s">
        <v>84</v>
      </c>
      <c r="AV403" s="14" t="s">
        <v>179</v>
      </c>
      <c r="AW403" s="14" t="s">
        <v>37</v>
      </c>
      <c r="AX403" s="14" t="s">
        <v>82</v>
      </c>
      <c r="AY403" s="163" t="s">
        <v>172</v>
      </c>
    </row>
    <row r="404" spans="2:65" s="1" customFormat="1" ht="16.5" customHeight="1">
      <c r="B404" s="33"/>
      <c r="C404" s="131" t="s">
        <v>631</v>
      </c>
      <c r="D404" s="131" t="s">
        <v>174</v>
      </c>
      <c r="E404" s="132" t="s">
        <v>4252</v>
      </c>
      <c r="F404" s="133" t="s">
        <v>4253</v>
      </c>
      <c r="G404" s="134" t="s">
        <v>1131</v>
      </c>
      <c r="H404" s="135">
        <v>1</v>
      </c>
      <c r="I404" s="136"/>
      <c r="J404" s="137">
        <f>ROUND(I404*H404,2)</f>
        <v>0</v>
      </c>
      <c r="K404" s="133" t="s">
        <v>19</v>
      </c>
      <c r="L404" s="33"/>
      <c r="M404" s="138" t="s">
        <v>19</v>
      </c>
      <c r="N404" s="139" t="s">
        <v>46</v>
      </c>
      <c r="P404" s="140">
        <f>O404*H404</f>
        <v>0</v>
      </c>
      <c r="Q404" s="140">
        <v>0</v>
      </c>
      <c r="R404" s="140">
        <f>Q404*H404</f>
        <v>0</v>
      </c>
      <c r="S404" s="140">
        <v>0</v>
      </c>
      <c r="T404" s="140">
        <f>S404*H404</f>
        <v>0</v>
      </c>
      <c r="U404" s="141" t="s">
        <v>19</v>
      </c>
      <c r="AR404" s="142" t="s">
        <v>179</v>
      </c>
      <c r="AT404" s="142" t="s">
        <v>174</v>
      </c>
      <c r="AU404" s="142" t="s">
        <v>84</v>
      </c>
      <c r="AY404" s="18" t="s">
        <v>172</v>
      </c>
      <c r="BE404" s="143">
        <f>IF(N404="základní",J404,0)</f>
        <v>0</v>
      </c>
      <c r="BF404" s="143">
        <f>IF(N404="snížená",J404,0)</f>
        <v>0</v>
      </c>
      <c r="BG404" s="143">
        <f>IF(N404="zákl. přenesená",J404,0)</f>
        <v>0</v>
      </c>
      <c r="BH404" s="143">
        <f>IF(N404="sníž. přenesená",J404,0)</f>
        <v>0</v>
      </c>
      <c r="BI404" s="143">
        <f>IF(N404="nulová",J404,0)</f>
        <v>0</v>
      </c>
      <c r="BJ404" s="18" t="s">
        <v>82</v>
      </c>
      <c r="BK404" s="143">
        <f>ROUND(I404*H404,2)</f>
        <v>0</v>
      </c>
      <c r="BL404" s="18" t="s">
        <v>179</v>
      </c>
      <c r="BM404" s="142" t="s">
        <v>1567</v>
      </c>
    </row>
    <row r="405" spans="2:65" s="13" customFormat="1">
      <c r="B405" s="155"/>
      <c r="D405" s="149" t="s">
        <v>182</v>
      </c>
      <c r="E405" s="156" t="s">
        <v>19</v>
      </c>
      <c r="F405" s="157" t="s">
        <v>82</v>
      </c>
      <c r="H405" s="158">
        <v>1</v>
      </c>
      <c r="I405" s="159"/>
      <c r="L405" s="155"/>
      <c r="M405" s="160"/>
      <c r="U405" s="161"/>
      <c r="AT405" s="156" t="s">
        <v>182</v>
      </c>
      <c r="AU405" s="156" t="s">
        <v>84</v>
      </c>
      <c r="AV405" s="13" t="s">
        <v>84</v>
      </c>
      <c r="AW405" s="13" t="s">
        <v>37</v>
      </c>
      <c r="AX405" s="13" t="s">
        <v>75</v>
      </c>
      <c r="AY405" s="156" t="s">
        <v>172</v>
      </c>
    </row>
    <row r="406" spans="2:65" s="14" customFormat="1">
      <c r="B406" s="162"/>
      <c r="D406" s="149" t="s">
        <v>182</v>
      </c>
      <c r="E406" s="163" t="s">
        <v>19</v>
      </c>
      <c r="F406" s="164" t="s">
        <v>185</v>
      </c>
      <c r="H406" s="165">
        <v>1</v>
      </c>
      <c r="I406" s="166"/>
      <c r="L406" s="162"/>
      <c r="M406" s="167"/>
      <c r="U406" s="168"/>
      <c r="AT406" s="163" t="s">
        <v>182</v>
      </c>
      <c r="AU406" s="163" t="s">
        <v>84</v>
      </c>
      <c r="AV406" s="14" t="s">
        <v>179</v>
      </c>
      <c r="AW406" s="14" t="s">
        <v>37</v>
      </c>
      <c r="AX406" s="14" t="s">
        <v>82</v>
      </c>
      <c r="AY406" s="163" t="s">
        <v>172</v>
      </c>
    </row>
    <row r="407" spans="2:65" s="11" customFormat="1" ht="22.9" customHeight="1">
      <c r="B407" s="119"/>
      <c r="D407" s="120" t="s">
        <v>74</v>
      </c>
      <c r="E407" s="129" t="s">
        <v>2955</v>
      </c>
      <c r="F407" s="129" t="s">
        <v>4254</v>
      </c>
      <c r="I407" s="122"/>
      <c r="J407" s="130">
        <f>BK407</f>
        <v>0</v>
      </c>
      <c r="L407" s="119"/>
      <c r="M407" s="124"/>
      <c r="P407" s="125">
        <f>SUM(P408:P498)</f>
        <v>0</v>
      </c>
      <c r="R407" s="125">
        <f>SUM(R408:R498)</f>
        <v>0</v>
      </c>
      <c r="T407" s="125">
        <f>SUM(T408:T498)</f>
        <v>0</v>
      </c>
      <c r="U407" s="126"/>
      <c r="AR407" s="120" t="s">
        <v>82</v>
      </c>
      <c r="AT407" s="127" t="s">
        <v>74</v>
      </c>
      <c r="AU407" s="127" t="s">
        <v>82</v>
      </c>
      <c r="AY407" s="120" t="s">
        <v>172</v>
      </c>
      <c r="BK407" s="128">
        <f>SUM(BK408:BK498)</f>
        <v>0</v>
      </c>
    </row>
    <row r="408" spans="2:65" s="1" customFormat="1" ht="44.25" customHeight="1">
      <c r="B408" s="33"/>
      <c r="C408" s="131" t="s">
        <v>1568</v>
      </c>
      <c r="D408" s="131" t="s">
        <v>174</v>
      </c>
      <c r="E408" s="132" t="s">
        <v>1582</v>
      </c>
      <c r="F408" s="133" t="s">
        <v>4255</v>
      </c>
      <c r="G408" s="134" t="s">
        <v>2962</v>
      </c>
      <c r="H408" s="135">
        <v>1</v>
      </c>
      <c r="I408" s="136"/>
      <c r="J408" s="137">
        <f>ROUND(I408*H408,2)</f>
        <v>0</v>
      </c>
      <c r="K408" s="133" t="s">
        <v>19</v>
      </c>
      <c r="L408" s="33"/>
      <c r="M408" s="138" t="s">
        <v>19</v>
      </c>
      <c r="N408" s="139" t="s">
        <v>46</v>
      </c>
      <c r="P408" s="140">
        <f>O408*H408</f>
        <v>0</v>
      </c>
      <c r="Q408" s="140">
        <v>0</v>
      </c>
      <c r="R408" s="140">
        <f>Q408*H408</f>
        <v>0</v>
      </c>
      <c r="S408" s="140">
        <v>0</v>
      </c>
      <c r="T408" s="140">
        <f>S408*H408</f>
        <v>0</v>
      </c>
      <c r="U408" s="141" t="s">
        <v>19</v>
      </c>
      <c r="AR408" s="142" t="s">
        <v>179</v>
      </c>
      <c r="AT408" s="142" t="s">
        <v>174</v>
      </c>
      <c r="AU408" s="142" t="s">
        <v>84</v>
      </c>
      <c r="AY408" s="18" t="s">
        <v>172</v>
      </c>
      <c r="BE408" s="143">
        <f>IF(N408="základní",J408,0)</f>
        <v>0</v>
      </c>
      <c r="BF408" s="143">
        <f>IF(N408="snížená",J408,0)</f>
        <v>0</v>
      </c>
      <c r="BG408" s="143">
        <f>IF(N408="zákl. přenesená",J408,0)</f>
        <v>0</v>
      </c>
      <c r="BH408" s="143">
        <f>IF(N408="sníž. přenesená",J408,0)</f>
        <v>0</v>
      </c>
      <c r="BI408" s="143">
        <f>IF(N408="nulová",J408,0)</f>
        <v>0</v>
      </c>
      <c r="BJ408" s="18" t="s">
        <v>82</v>
      </c>
      <c r="BK408" s="143">
        <f>ROUND(I408*H408,2)</f>
        <v>0</v>
      </c>
      <c r="BL408" s="18" t="s">
        <v>179</v>
      </c>
      <c r="BM408" s="142" t="s">
        <v>1571</v>
      </c>
    </row>
    <row r="409" spans="2:65" s="1" customFormat="1" ht="44.25" customHeight="1">
      <c r="B409" s="33"/>
      <c r="C409" s="179" t="s">
        <v>635</v>
      </c>
      <c r="D409" s="179" t="s">
        <v>836</v>
      </c>
      <c r="E409" s="180" t="s">
        <v>641</v>
      </c>
      <c r="F409" s="181" t="s">
        <v>4256</v>
      </c>
      <c r="G409" s="182" t="s">
        <v>2962</v>
      </c>
      <c r="H409" s="183">
        <v>1</v>
      </c>
      <c r="I409" s="184"/>
      <c r="J409" s="185">
        <f>ROUND(I409*H409,2)</f>
        <v>0</v>
      </c>
      <c r="K409" s="181" t="s">
        <v>19</v>
      </c>
      <c r="L409" s="186"/>
      <c r="M409" s="187" t="s">
        <v>19</v>
      </c>
      <c r="N409" s="188" t="s">
        <v>46</v>
      </c>
      <c r="P409" s="140">
        <f>O409*H409</f>
        <v>0</v>
      </c>
      <c r="Q409" s="140">
        <v>0</v>
      </c>
      <c r="R409" s="140">
        <f>Q409*H409</f>
        <v>0</v>
      </c>
      <c r="S409" s="140">
        <v>0</v>
      </c>
      <c r="T409" s="140">
        <f>S409*H409</f>
        <v>0</v>
      </c>
      <c r="U409" s="141" t="s">
        <v>19</v>
      </c>
      <c r="AR409" s="142" t="s">
        <v>198</v>
      </c>
      <c r="AT409" s="142" t="s">
        <v>836</v>
      </c>
      <c r="AU409" s="142" t="s">
        <v>84</v>
      </c>
      <c r="AY409" s="18" t="s">
        <v>172</v>
      </c>
      <c r="BE409" s="143">
        <f>IF(N409="základní",J409,0)</f>
        <v>0</v>
      </c>
      <c r="BF409" s="143">
        <f>IF(N409="snížená",J409,0)</f>
        <v>0</v>
      </c>
      <c r="BG409" s="143">
        <f>IF(N409="zákl. přenesená",J409,0)</f>
        <v>0</v>
      </c>
      <c r="BH409" s="143">
        <f>IF(N409="sníž. přenesená",J409,0)</f>
        <v>0</v>
      </c>
      <c r="BI409" s="143">
        <f>IF(N409="nulová",J409,0)</f>
        <v>0</v>
      </c>
      <c r="BJ409" s="18" t="s">
        <v>82</v>
      </c>
      <c r="BK409" s="143">
        <f>ROUND(I409*H409,2)</f>
        <v>0</v>
      </c>
      <c r="BL409" s="18" t="s">
        <v>179</v>
      </c>
      <c r="BM409" s="142" t="s">
        <v>1577</v>
      </c>
    </row>
    <row r="410" spans="2:65" s="12" customFormat="1">
      <c r="B410" s="148"/>
      <c r="D410" s="149" t="s">
        <v>182</v>
      </c>
      <c r="E410" s="150" t="s">
        <v>19</v>
      </c>
      <c r="F410" s="151" t="s">
        <v>4257</v>
      </c>
      <c r="H410" s="150" t="s">
        <v>19</v>
      </c>
      <c r="I410" s="152"/>
      <c r="L410" s="148"/>
      <c r="M410" s="153"/>
      <c r="U410" s="154"/>
      <c r="AT410" s="150" t="s">
        <v>182</v>
      </c>
      <c r="AU410" s="150" t="s">
        <v>84</v>
      </c>
      <c r="AV410" s="12" t="s">
        <v>82</v>
      </c>
      <c r="AW410" s="12" t="s">
        <v>37</v>
      </c>
      <c r="AX410" s="12" t="s">
        <v>75</v>
      </c>
      <c r="AY410" s="150" t="s">
        <v>172</v>
      </c>
    </row>
    <row r="411" spans="2:65" s="13" customFormat="1">
      <c r="B411" s="155"/>
      <c r="D411" s="149" t="s">
        <v>182</v>
      </c>
      <c r="E411" s="156" t="s">
        <v>19</v>
      </c>
      <c r="F411" s="157" t="s">
        <v>4134</v>
      </c>
      <c r="H411" s="158">
        <v>1</v>
      </c>
      <c r="I411" s="159"/>
      <c r="L411" s="155"/>
      <c r="M411" s="160"/>
      <c r="U411" s="161"/>
      <c r="AT411" s="156" t="s">
        <v>182</v>
      </c>
      <c r="AU411" s="156" t="s">
        <v>84</v>
      </c>
      <c r="AV411" s="13" t="s">
        <v>84</v>
      </c>
      <c r="AW411" s="13" t="s">
        <v>37</v>
      </c>
      <c r="AX411" s="13" t="s">
        <v>75</v>
      </c>
      <c r="AY411" s="156" t="s">
        <v>172</v>
      </c>
    </row>
    <row r="412" spans="2:65" s="14" customFormat="1">
      <c r="B412" s="162"/>
      <c r="D412" s="149" t="s">
        <v>182</v>
      </c>
      <c r="E412" s="163" t="s">
        <v>19</v>
      </c>
      <c r="F412" s="164" t="s">
        <v>185</v>
      </c>
      <c r="H412" s="165">
        <v>1</v>
      </c>
      <c r="I412" s="166"/>
      <c r="L412" s="162"/>
      <c r="M412" s="167"/>
      <c r="U412" s="168"/>
      <c r="AT412" s="163" t="s">
        <v>182</v>
      </c>
      <c r="AU412" s="163" t="s">
        <v>84</v>
      </c>
      <c r="AV412" s="14" t="s">
        <v>179</v>
      </c>
      <c r="AW412" s="14" t="s">
        <v>37</v>
      </c>
      <c r="AX412" s="14" t="s">
        <v>82</v>
      </c>
      <c r="AY412" s="163" t="s">
        <v>172</v>
      </c>
    </row>
    <row r="413" spans="2:65" s="1" customFormat="1" ht="37.9" customHeight="1">
      <c r="B413" s="33"/>
      <c r="C413" s="131" t="s">
        <v>1582</v>
      </c>
      <c r="D413" s="131" t="s">
        <v>174</v>
      </c>
      <c r="E413" s="132" t="s">
        <v>1593</v>
      </c>
      <c r="F413" s="133" t="s">
        <v>4258</v>
      </c>
      <c r="G413" s="134" t="s">
        <v>2962</v>
      </c>
      <c r="H413" s="135">
        <v>1</v>
      </c>
      <c r="I413" s="136"/>
      <c r="J413" s="137">
        <f>ROUND(I413*H413,2)</f>
        <v>0</v>
      </c>
      <c r="K413" s="133" t="s">
        <v>19</v>
      </c>
      <c r="L413" s="33"/>
      <c r="M413" s="138" t="s">
        <v>19</v>
      </c>
      <c r="N413" s="139" t="s">
        <v>46</v>
      </c>
      <c r="P413" s="140">
        <f>O413*H413</f>
        <v>0</v>
      </c>
      <c r="Q413" s="140">
        <v>0</v>
      </c>
      <c r="R413" s="140">
        <f>Q413*H413</f>
        <v>0</v>
      </c>
      <c r="S413" s="140">
        <v>0</v>
      </c>
      <c r="T413" s="140">
        <f>S413*H413</f>
        <v>0</v>
      </c>
      <c r="U413" s="141" t="s">
        <v>19</v>
      </c>
      <c r="AR413" s="142" t="s">
        <v>179</v>
      </c>
      <c r="AT413" s="142" t="s">
        <v>174</v>
      </c>
      <c r="AU413" s="142" t="s">
        <v>84</v>
      </c>
      <c r="AY413" s="18" t="s">
        <v>172</v>
      </c>
      <c r="BE413" s="143">
        <f>IF(N413="základní",J413,0)</f>
        <v>0</v>
      </c>
      <c r="BF413" s="143">
        <f>IF(N413="snížená",J413,0)</f>
        <v>0</v>
      </c>
      <c r="BG413" s="143">
        <f>IF(N413="zákl. přenesená",J413,0)</f>
        <v>0</v>
      </c>
      <c r="BH413" s="143">
        <f>IF(N413="sníž. přenesená",J413,0)</f>
        <v>0</v>
      </c>
      <c r="BI413" s="143">
        <f>IF(N413="nulová",J413,0)</f>
        <v>0</v>
      </c>
      <c r="BJ413" s="18" t="s">
        <v>82</v>
      </c>
      <c r="BK413" s="143">
        <f>ROUND(I413*H413,2)</f>
        <v>0</v>
      </c>
      <c r="BL413" s="18" t="s">
        <v>179</v>
      </c>
      <c r="BM413" s="142" t="s">
        <v>1586</v>
      </c>
    </row>
    <row r="414" spans="2:65" s="1" customFormat="1" ht="37.9" customHeight="1">
      <c r="B414" s="33"/>
      <c r="C414" s="179" t="s">
        <v>641</v>
      </c>
      <c r="D414" s="179" t="s">
        <v>836</v>
      </c>
      <c r="E414" s="180" t="s">
        <v>648</v>
      </c>
      <c r="F414" s="181" t="s">
        <v>4259</v>
      </c>
      <c r="G414" s="182" t="s">
        <v>2962</v>
      </c>
      <c r="H414" s="183">
        <v>1</v>
      </c>
      <c r="I414" s="184"/>
      <c r="J414" s="185">
        <f>ROUND(I414*H414,2)</f>
        <v>0</v>
      </c>
      <c r="K414" s="181" t="s">
        <v>19</v>
      </c>
      <c r="L414" s="186"/>
      <c r="M414" s="187" t="s">
        <v>19</v>
      </c>
      <c r="N414" s="188" t="s">
        <v>46</v>
      </c>
      <c r="P414" s="140">
        <f>O414*H414</f>
        <v>0</v>
      </c>
      <c r="Q414" s="140">
        <v>0</v>
      </c>
      <c r="R414" s="140">
        <f>Q414*H414</f>
        <v>0</v>
      </c>
      <c r="S414" s="140">
        <v>0</v>
      </c>
      <c r="T414" s="140">
        <f>S414*H414</f>
        <v>0</v>
      </c>
      <c r="U414" s="141" t="s">
        <v>19</v>
      </c>
      <c r="AR414" s="142" t="s">
        <v>198</v>
      </c>
      <c r="AT414" s="142" t="s">
        <v>836</v>
      </c>
      <c r="AU414" s="142" t="s">
        <v>84</v>
      </c>
      <c r="AY414" s="18" t="s">
        <v>172</v>
      </c>
      <c r="BE414" s="143">
        <f>IF(N414="základní",J414,0)</f>
        <v>0</v>
      </c>
      <c r="BF414" s="143">
        <f>IF(N414="snížená",J414,0)</f>
        <v>0</v>
      </c>
      <c r="BG414" s="143">
        <f>IF(N414="zákl. přenesená",J414,0)</f>
        <v>0</v>
      </c>
      <c r="BH414" s="143">
        <f>IF(N414="sníž. přenesená",J414,0)</f>
        <v>0</v>
      </c>
      <c r="BI414" s="143">
        <f>IF(N414="nulová",J414,0)</f>
        <v>0</v>
      </c>
      <c r="BJ414" s="18" t="s">
        <v>82</v>
      </c>
      <c r="BK414" s="143">
        <f>ROUND(I414*H414,2)</f>
        <v>0</v>
      </c>
      <c r="BL414" s="18" t="s">
        <v>179</v>
      </c>
      <c r="BM414" s="142" t="s">
        <v>1590</v>
      </c>
    </row>
    <row r="415" spans="2:65" s="12" customFormat="1">
      <c r="B415" s="148"/>
      <c r="D415" s="149" t="s">
        <v>182</v>
      </c>
      <c r="E415" s="150" t="s">
        <v>19</v>
      </c>
      <c r="F415" s="151" t="s">
        <v>4257</v>
      </c>
      <c r="H415" s="150" t="s">
        <v>19</v>
      </c>
      <c r="I415" s="152"/>
      <c r="L415" s="148"/>
      <c r="M415" s="153"/>
      <c r="U415" s="154"/>
      <c r="AT415" s="150" t="s">
        <v>182</v>
      </c>
      <c r="AU415" s="150" t="s">
        <v>84</v>
      </c>
      <c r="AV415" s="12" t="s">
        <v>82</v>
      </c>
      <c r="AW415" s="12" t="s">
        <v>37</v>
      </c>
      <c r="AX415" s="12" t="s">
        <v>75</v>
      </c>
      <c r="AY415" s="150" t="s">
        <v>172</v>
      </c>
    </row>
    <row r="416" spans="2:65" s="13" customFormat="1">
      <c r="B416" s="155"/>
      <c r="D416" s="149" t="s">
        <v>182</v>
      </c>
      <c r="E416" s="156" t="s">
        <v>19</v>
      </c>
      <c r="F416" s="157" t="s">
        <v>4147</v>
      </c>
      <c r="H416" s="158">
        <v>1</v>
      </c>
      <c r="I416" s="159"/>
      <c r="L416" s="155"/>
      <c r="M416" s="160"/>
      <c r="U416" s="161"/>
      <c r="AT416" s="156" t="s">
        <v>182</v>
      </c>
      <c r="AU416" s="156" t="s">
        <v>84</v>
      </c>
      <c r="AV416" s="13" t="s">
        <v>84</v>
      </c>
      <c r="AW416" s="13" t="s">
        <v>37</v>
      </c>
      <c r="AX416" s="13" t="s">
        <v>75</v>
      </c>
      <c r="AY416" s="156" t="s">
        <v>172</v>
      </c>
    </row>
    <row r="417" spans="2:65" s="14" customFormat="1">
      <c r="B417" s="162"/>
      <c r="D417" s="149" t="s">
        <v>182</v>
      </c>
      <c r="E417" s="163" t="s">
        <v>19</v>
      </c>
      <c r="F417" s="164" t="s">
        <v>185</v>
      </c>
      <c r="H417" s="165">
        <v>1</v>
      </c>
      <c r="I417" s="166"/>
      <c r="L417" s="162"/>
      <c r="M417" s="167"/>
      <c r="U417" s="168"/>
      <c r="AT417" s="163" t="s">
        <v>182</v>
      </c>
      <c r="AU417" s="163" t="s">
        <v>84</v>
      </c>
      <c r="AV417" s="14" t="s">
        <v>179</v>
      </c>
      <c r="AW417" s="14" t="s">
        <v>37</v>
      </c>
      <c r="AX417" s="14" t="s">
        <v>82</v>
      </c>
      <c r="AY417" s="163" t="s">
        <v>172</v>
      </c>
    </row>
    <row r="418" spans="2:65" s="1" customFormat="1" ht="37.9" customHeight="1">
      <c r="B418" s="33"/>
      <c r="C418" s="131" t="s">
        <v>1593</v>
      </c>
      <c r="D418" s="131" t="s">
        <v>174</v>
      </c>
      <c r="E418" s="132" t="s">
        <v>1604</v>
      </c>
      <c r="F418" s="133" t="s">
        <v>4260</v>
      </c>
      <c r="G418" s="134" t="s">
        <v>2962</v>
      </c>
      <c r="H418" s="135">
        <v>4</v>
      </c>
      <c r="I418" s="136"/>
      <c r="J418" s="137">
        <f>ROUND(I418*H418,2)</f>
        <v>0</v>
      </c>
      <c r="K418" s="133" t="s">
        <v>19</v>
      </c>
      <c r="L418" s="33"/>
      <c r="M418" s="138" t="s">
        <v>19</v>
      </c>
      <c r="N418" s="139" t="s">
        <v>46</v>
      </c>
      <c r="P418" s="140">
        <f>O418*H418</f>
        <v>0</v>
      </c>
      <c r="Q418" s="140">
        <v>0</v>
      </c>
      <c r="R418" s="140">
        <f>Q418*H418</f>
        <v>0</v>
      </c>
      <c r="S418" s="140">
        <v>0</v>
      </c>
      <c r="T418" s="140">
        <f>S418*H418</f>
        <v>0</v>
      </c>
      <c r="U418" s="141" t="s">
        <v>19</v>
      </c>
      <c r="AR418" s="142" t="s">
        <v>179</v>
      </c>
      <c r="AT418" s="142" t="s">
        <v>174</v>
      </c>
      <c r="AU418" s="142" t="s">
        <v>84</v>
      </c>
      <c r="AY418" s="18" t="s">
        <v>172</v>
      </c>
      <c r="BE418" s="143">
        <f>IF(N418="základní",J418,0)</f>
        <v>0</v>
      </c>
      <c r="BF418" s="143">
        <f>IF(N418="snížená",J418,0)</f>
        <v>0</v>
      </c>
      <c r="BG418" s="143">
        <f>IF(N418="zákl. přenesená",J418,0)</f>
        <v>0</v>
      </c>
      <c r="BH418" s="143">
        <f>IF(N418="sníž. přenesená",J418,0)</f>
        <v>0</v>
      </c>
      <c r="BI418" s="143">
        <f>IF(N418="nulová",J418,0)</f>
        <v>0</v>
      </c>
      <c r="BJ418" s="18" t="s">
        <v>82</v>
      </c>
      <c r="BK418" s="143">
        <f>ROUND(I418*H418,2)</f>
        <v>0</v>
      </c>
      <c r="BL418" s="18" t="s">
        <v>179</v>
      </c>
      <c r="BM418" s="142" t="s">
        <v>1596</v>
      </c>
    </row>
    <row r="419" spans="2:65" s="1" customFormat="1" ht="37.9" customHeight="1">
      <c r="B419" s="33"/>
      <c r="C419" s="179" t="s">
        <v>648</v>
      </c>
      <c r="D419" s="179" t="s">
        <v>836</v>
      </c>
      <c r="E419" s="180" t="s">
        <v>652</v>
      </c>
      <c r="F419" s="181" t="s">
        <v>4261</v>
      </c>
      <c r="G419" s="182" t="s">
        <v>2962</v>
      </c>
      <c r="H419" s="183">
        <v>4</v>
      </c>
      <c r="I419" s="184"/>
      <c r="J419" s="185">
        <f>ROUND(I419*H419,2)</f>
        <v>0</v>
      </c>
      <c r="K419" s="181" t="s">
        <v>19</v>
      </c>
      <c r="L419" s="186"/>
      <c r="M419" s="187" t="s">
        <v>19</v>
      </c>
      <c r="N419" s="188" t="s">
        <v>46</v>
      </c>
      <c r="P419" s="140">
        <f>O419*H419</f>
        <v>0</v>
      </c>
      <c r="Q419" s="140">
        <v>0</v>
      </c>
      <c r="R419" s="140">
        <f>Q419*H419</f>
        <v>0</v>
      </c>
      <c r="S419" s="140">
        <v>0</v>
      </c>
      <c r="T419" s="140">
        <f>S419*H419</f>
        <v>0</v>
      </c>
      <c r="U419" s="141" t="s">
        <v>19</v>
      </c>
      <c r="AR419" s="142" t="s">
        <v>198</v>
      </c>
      <c r="AT419" s="142" t="s">
        <v>836</v>
      </c>
      <c r="AU419" s="142" t="s">
        <v>84</v>
      </c>
      <c r="AY419" s="18" t="s">
        <v>172</v>
      </c>
      <c r="BE419" s="143">
        <f>IF(N419="základní",J419,0)</f>
        <v>0</v>
      </c>
      <c r="BF419" s="143">
        <f>IF(N419="snížená",J419,0)</f>
        <v>0</v>
      </c>
      <c r="BG419" s="143">
        <f>IF(N419="zákl. přenesená",J419,0)</f>
        <v>0</v>
      </c>
      <c r="BH419" s="143">
        <f>IF(N419="sníž. přenesená",J419,0)</f>
        <v>0</v>
      </c>
      <c r="BI419" s="143">
        <f>IF(N419="nulová",J419,0)</f>
        <v>0</v>
      </c>
      <c r="BJ419" s="18" t="s">
        <v>82</v>
      </c>
      <c r="BK419" s="143">
        <f>ROUND(I419*H419,2)</f>
        <v>0</v>
      </c>
      <c r="BL419" s="18" t="s">
        <v>179</v>
      </c>
      <c r="BM419" s="142" t="s">
        <v>1601</v>
      </c>
    </row>
    <row r="420" spans="2:65" s="12" customFormat="1">
      <c r="B420" s="148"/>
      <c r="D420" s="149" t="s">
        <v>182</v>
      </c>
      <c r="E420" s="150" t="s">
        <v>19</v>
      </c>
      <c r="F420" s="151" t="s">
        <v>4257</v>
      </c>
      <c r="H420" s="150" t="s">
        <v>19</v>
      </c>
      <c r="I420" s="152"/>
      <c r="L420" s="148"/>
      <c r="M420" s="153"/>
      <c r="U420" s="154"/>
      <c r="AT420" s="150" t="s">
        <v>182</v>
      </c>
      <c r="AU420" s="150" t="s">
        <v>84</v>
      </c>
      <c r="AV420" s="12" t="s">
        <v>82</v>
      </c>
      <c r="AW420" s="12" t="s">
        <v>37</v>
      </c>
      <c r="AX420" s="12" t="s">
        <v>75</v>
      </c>
      <c r="AY420" s="150" t="s">
        <v>172</v>
      </c>
    </row>
    <row r="421" spans="2:65" s="13" customFormat="1">
      <c r="B421" s="155"/>
      <c r="D421" s="149" t="s">
        <v>182</v>
      </c>
      <c r="E421" s="156" t="s">
        <v>19</v>
      </c>
      <c r="F421" s="157" t="s">
        <v>4262</v>
      </c>
      <c r="H421" s="158">
        <v>4</v>
      </c>
      <c r="I421" s="159"/>
      <c r="L421" s="155"/>
      <c r="M421" s="160"/>
      <c r="U421" s="161"/>
      <c r="AT421" s="156" t="s">
        <v>182</v>
      </c>
      <c r="AU421" s="156" t="s">
        <v>84</v>
      </c>
      <c r="AV421" s="13" t="s">
        <v>84</v>
      </c>
      <c r="AW421" s="13" t="s">
        <v>37</v>
      </c>
      <c r="AX421" s="13" t="s">
        <v>75</v>
      </c>
      <c r="AY421" s="156" t="s">
        <v>172</v>
      </c>
    </row>
    <row r="422" spans="2:65" s="14" customFormat="1">
      <c r="B422" s="162"/>
      <c r="D422" s="149" t="s">
        <v>182</v>
      </c>
      <c r="E422" s="163" t="s">
        <v>19</v>
      </c>
      <c r="F422" s="164" t="s">
        <v>185</v>
      </c>
      <c r="H422" s="165">
        <v>4</v>
      </c>
      <c r="I422" s="166"/>
      <c r="L422" s="162"/>
      <c r="M422" s="167"/>
      <c r="U422" s="168"/>
      <c r="AT422" s="163" t="s">
        <v>182</v>
      </c>
      <c r="AU422" s="163" t="s">
        <v>84</v>
      </c>
      <c r="AV422" s="14" t="s">
        <v>179</v>
      </c>
      <c r="AW422" s="14" t="s">
        <v>37</v>
      </c>
      <c r="AX422" s="14" t="s">
        <v>82</v>
      </c>
      <c r="AY422" s="163" t="s">
        <v>172</v>
      </c>
    </row>
    <row r="423" spans="2:65" s="1" customFormat="1" ht="21.75" customHeight="1">
      <c r="B423" s="33"/>
      <c r="C423" s="131" t="s">
        <v>1604</v>
      </c>
      <c r="D423" s="131" t="s">
        <v>174</v>
      </c>
      <c r="E423" s="132" t="s">
        <v>1613</v>
      </c>
      <c r="F423" s="133" t="s">
        <v>4263</v>
      </c>
      <c r="G423" s="134" t="s">
        <v>2962</v>
      </c>
      <c r="H423" s="135">
        <v>43</v>
      </c>
      <c r="I423" s="136"/>
      <c r="J423" s="137">
        <f>ROUND(I423*H423,2)</f>
        <v>0</v>
      </c>
      <c r="K423" s="133" t="s">
        <v>19</v>
      </c>
      <c r="L423" s="33"/>
      <c r="M423" s="138" t="s">
        <v>19</v>
      </c>
      <c r="N423" s="139" t="s">
        <v>46</v>
      </c>
      <c r="P423" s="140">
        <f>O423*H423</f>
        <v>0</v>
      </c>
      <c r="Q423" s="140">
        <v>0</v>
      </c>
      <c r="R423" s="140">
        <f>Q423*H423</f>
        <v>0</v>
      </c>
      <c r="S423" s="140">
        <v>0</v>
      </c>
      <c r="T423" s="140">
        <f>S423*H423</f>
        <v>0</v>
      </c>
      <c r="U423" s="141" t="s">
        <v>19</v>
      </c>
      <c r="AR423" s="142" t="s">
        <v>179</v>
      </c>
      <c r="AT423" s="142" t="s">
        <v>174</v>
      </c>
      <c r="AU423" s="142" t="s">
        <v>84</v>
      </c>
      <c r="AY423" s="18" t="s">
        <v>172</v>
      </c>
      <c r="BE423" s="143">
        <f>IF(N423="základní",J423,0)</f>
        <v>0</v>
      </c>
      <c r="BF423" s="143">
        <f>IF(N423="snížená",J423,0)</f>
        <v>0</v>
      </c>
      <c r="BG423" s="143">
        <f>IF(N423="zákl. přenesená",J423,0)</f>
        <v>0</v>
      </c>
      <c r="BH423" s="143">
        <f>IF(N423="sníž. přenesená",J423,0)</f>
        <v>0</v>
      </c>
      <c r="BI423" s="143">
        <f>IF(N423="nulová",J423,0)</f>
        <v>0</v>
      </c>
      <c r="BJ423" s="18" t="s">
        <v>82</v>
      </c>
      <c r="BK423" s="143">
        <f>ROUND(I423*H423,2)</f>
        <v>0</v>
      </c>
      <c r="BL423" s="18" t="s">
        <v>179</v>
      </c>
      <c r="BM423" s="142" t="s">
        <v>1607</v>
      </c>
    </row>
    <row r="424" spans="2:65" s="1" customFormat="1" ht="21.75" customHeight="1">
      <c r="B424" s="33"/>
      <c r="C424" s="179" t="s">
        <v>652</v>
      </c>
      <c r="D424" s="179" t="s">
        <v>836</v>
      </c>
      <c r="E424" s="180" t="s">
        <v>657</v>
      </c>
      <c r="F424" s="181" t="s">
        <v>4264</v>
      </c>
      <c r="G424" s="182" t="s">
        <v>2962</v>
      </c>
      <c r="H424" s="183">
        <v>43</v>
      </c>
      <c r="I424" s="184"/>
      <c r="J424" s="185">
        <f>ROUND(I424*H424,2)</f>
        <v>0</v>
      </c>
      <c r="K424" s="181" t="s">
        <v>19</v>
      </c>
      <c r="L424" s="186"/>
      <c r="M424" s="187" t="s">
        <v>19</v>
      </c>
      <c r="N424" s="188" t="s">
        <v>46</v>
      </c>
      <c r="P424" s="140">
        <f>O424*H424</f>
        <v>0</v>
      </c>
      <c r="Q424" s="140">
        <v>0</v>
      </c>
      <c r="R424" s="140">
        <f>Q424*H424</f>
        <v>0</v>
      </c>
      <c r="S424" s="140">
        <v>0</v>
      </c>
      <c r="T424" s="140">
        <f>S424*H424</f>
        <v>0</v>
      </c>
      <c r="U424" s="141" t="s">
        <v>19</v>
      </c>
      <c r="AR424" s="142" t="s">
        <v>198</v>
      </c>
      <c r="AT424" s="142" t="s">
        <v>836</v>
      </c>
      <c r="AU424" s="142" t="s">
        <v>84</v>
      </c>
      <c r="AY424" s="18" t="s">
        <v>172</v>
      </c>
      <c r="BE424" s="143">
        <f>IF(N424="základní",J424,0)</f>
        <v>0</v>
      </c>
      <c r="BF424" s="143">
        <f>IF(N424="snížená",J424,0)</f>
        <v>0</v>
      </c>
      <c r="BG424" s="143">
        <f>IF(N424="zákl. přenesená",J424,0)</f>
        <v>0</v>
      </c>
      <c r="BH424" s="143">
        <f>IF(N424="sníž. přenesená",J424,0)</f>
        <v>0</v>
      </c>
      <c r="BI424" s="143">
        <f>IF(N424="nulová",J424,0)</f>
        <v>0</v>
      </c>
      <c r="BJ424" s="18" t="s">
        <v>82</v>
      </c>
      <c r="BK424" s="143">
        <f>ROUND(I424*H424,2)</f>
        <v>0</v>
      </c>
      <c r="BL424" s="18" t="s">
        <v>179</v>
      </c>
      <c r="BM424" s="142" t="s">
        <v>1611</v>
      </c>
    </row>
    <row r="425" spans="2:65" s="12" customFormat="1">
      <c r="B425" s="148"/>
      <c r="D425" s="149" t="s">
        <v>182</v>
      </c>
      <c r="E425" s="150" t="s">
        <v>19</v>
      </c>
      <c r="F425" s="151" t="s">
        <v>4257</v>
      </c>
      <c r="H425" s="150" t="s">
        <v>19</v>
      </c>
      <c r="I425" s="152"/>
      <c r="L425" s="148"/>
      <c r="M425" s="153"/>
      <c r="U425" s="154"/>
      <c r="AT425" s="150" t="s">
        <v>182</v>
      </c>
      <c r="AU425" s="150" t="s">
        <v>84</v>
      </c>
      <c r="AV425" s="12" t="s">
        <v>82</v>
      </c>
      <c r="AW425" s="12" t="s">
        <v>37</v>
      </c>
      <c r="AX425" s="12" t="s">
        <v>75</v>
      </c>
      <c r="AY425" s="150" t="s">
        <v>172</v>
      </c>
    </row>
    <row r="426" spans="2:65" s="13" customFormat="1">
      <c r="B426" s="155"/>
      <c r="D426" s="149" t="s">
        <v>182</v>
      </c>
      <c r="E426" s="156" t="s">
        <v>19</v>
      </c>
      <c r="F426" s="157" t="s">
        <v>4265</v>
      </c>
      <c r="H426" s="158">
        <v>43</v>
      </c>
      <c r="I426" s="159"/>
      <c r="L426" s="155"/>
      <c r="M426" s="160"/>
      <c r="U426" s="161"/>
      <c r="AT426" s="156" t="s">
        <v>182</v>
      </c>
      <c r="AU426" s="156" t="s">
        <v>84</v>
      </c>
      <c r="AV426" s="13" t="s">
        <v>84</v>
      </c>
      <c r="AW426" s="13" t="s">
        <v>37</v>
      </c>
      <c r="AX426" s="13" t="s">
        <v>75</v>
      </c>
      <c r="AY426" s="156" t="s">
        <v>172</v>
      </c>
    </row>
    <row r="427" spans="2:65" s="14" customFormat="1">
      <c r="B427" s="162"/>
      <c r="D427" s="149" t="s">
        <v>182</v>
      </c>
      <c r="E427" s="163" t="s">
        <v>19</v>
      </c>
      <c r="F427" s="164" t="s">
        <v>185</v>
      </c>
      <c r="H427" s="165">
        <v>43</v>
      </c>
      <c r="I427" s="166"/>
      <c r="L427" s="162"/>
      <c r="M427" s="167"/>
      <c r="U427" s="168"/>
      <c r="AT427" s="163" t="s">
        <v>182</v>
      </c>
      <c r="AU427" s="163" t="s">
        <v>84</v>
      </c>
      <c r="AV427" s="14" t="s">
        <v>179</v>
      </c>
      <c r="AW427" s="14" t="s">
        <v>37</v>
      </c>
      <c r="AX427" s="14" t="s">
        <v>82</v>
      </c>
      <c r="AY427" s="163" t="s">
        <v>172</v>
      </c>
    </row>
    <row r="428" spans="2:65" s="1" customFormat="1" ht="16.5" customHeight="1">
      <c r="B428" s="33"/>
      <c r="C428" s="131" t="s">
        <v>1613</v>
      </c>
      <c r="D428" s="131" t="s">
        <v>174</v>
      </c>
      <c r="E428" s="132" t="s">
        <v>1622</v>
      </c>
      <c r="F428" s="133" t="s">
        <v>4266</v>
      </c>
      <c r="G428" s="134" t="s">
        <v>2962</v>
      </c>
      <c r="H428" s="135">
        <v>15</v>
      </c>
      <c r="I428" s="136"/>
      <c r="J428" s="137">
        <f>ROUND(I428*H428,2)</f>
        <v>0</v>
      </c>
      <c r="K428" s="133" t="s">
        <v>19</v>
      </c>
      <c r="L428" s="33"/>
      <c r="M428" s="138" t="s">
        <v>19</v>
      </c>
      <c r="N428" s="139" t="s">
        <v>46</v>
      </c>
      <c r="P428" s="140">
        <f>O428*H428</f>
        <v>0</v>
      </c>
      <c r="Q428" s="140">
        <v>0</v>
      </c>
      <c r="R428" s="140">
        <f>Q428*H428</f>
        <v>0</v>
      </c>
      <c r="S428" s="140">
        <v>0</v>
      </c>
      <c r="T428" s="140">
        <f>S428*H428</f>
        <v>0</v>
      </c>
      <c r="U428" s="141" t="s">
        <v>19</v>
      </c>
      <c r="AR428" s="142" t="s">
        <v>179</v>
      </c>
      <c r="AT428" s="142" t="s">
        <v>174</v>
      </c>
      <c r="AU428" s="142" t="s">
        <v>84</v>
      </c>
      <c r="AY428" s="18" t="s">
        <v>172</v>
      </c>
      <c r="BE428" s="143">
        <f>IF(N428="základní",J428,0)</f>
        <v>0</v>
      </c>
      <c r="BF428" s="143">
        <f>IF(N428="snížená",J428,0)</f>
        <v>0</v>
      </c>
      <c r="BG428" s="143">
        <f>IF(N428="zákl. přenesená",J428,0)</f>
        <v>0</v>
      </c>
      <c r="BH428" s="143">
        <f>IF(N428="sníž. přenesená",J428,0)</f>
        <v>0</v>
      </c>
      <c r="BI428" s="143">
        <f>IF(N428="nulová",J428,0)</f>
        <v>0</v>
      </c>
      <c r="BJ428" s="18" t="s">
        <v>82</v>
      </c>
      <c r="BK428" s="143">
        <f>ROUND(I428*H428,2)</f>
        <v>0</v>
      </c>
      <c r="BL428" s="18" t="s">
        <v>179</v>
      </c>
      <c r="BM428" s="142" t="s">
        <v>1616</v>
      </c>
    </row>
    <row r="429" spans="2:65" s="1" customFormat="1" ht="16.5" customHeight="1">
      <c r="B429" s="33"/>
      <c r="C429" s="179" t="s">
        <v>657</v>
      </c>
      <c r="D429" s="179" t="s">
        <v>836</v>
      </c>
      <c r="E429" s="180" t="s">
        <v>661</v>
      </c>
      <c r="F429" s="181" t="s">
        <v>4267</v>
      </c>
      <c r="G429" s="182" t="s">
        <v>2962</v>
      </c>
      <c r="H429" s="183">
        <v>15</v>
      </c>
      <c r="I429" s="184"/>
      <c r="J429" s="185">
        <f>ROUND(I429*H429,2)</f>
        <v>0</v>
      </c>
      <c r="K429" s="181" t="s">
        <v>19</v>
      </c>
      <c r="L429" s="186"/>
      <c r="M429" s="187" t="s">
        <v>19</v>
      </c>
      <c r="N429" s="188" t="s">
        <v>46</v>
      </c>
      <c r="P429" s="140">
        <f>O429*H429</f>
        <v>0</v>
      </c>
      <c r="Q429" s="140">
        <v>0</v>
      </c>
      <c r="R429" s="140">
        <f>Q429*H429</f>
        <v>0</v>
      </c>
      <c r="S429" s="140">
        <v>0</v>
      </c>
      <c r="T429" s="140">
        <f>S429*H429</f>
        <v>0</v>
      </c>
      <c r="U429" s="141" t="s">
        <v>19</v>
      </c>
      <c r="AR429" s="142" t="s">
        <v>198</v>
      </c>
      <c r="AT429" s="142" t="s">
        <v>836</v>
      </c>
      <c r="AU429" s="142" t="s">
        <v>84</v>
      </c>
      <c r="AY429" s="18" t="s">
        <v>172</v>
      </c>
      <c r="BE429" s="143">
        <f>IF(N429="základní",J429,0)</f>
        <v>0</v>
      </c>
      <c r="BF429" s="143">
        <f>IF(N429="snížená",J429,0)</f>
        <v>0</v>
      </c>
      <c r="BG429" s="143">
        <f>IF(N429="zákl. přenesená",J429,0)</f>
        <v>0</v>
      </c>
      <c r="BH429" s="143">
        <f>IF(N429="sníž. přenesená",J429,0)</f>
        <v>0</v>
      </c>
      <c r="BI429" s="143">
        <f>IF(N429="nulová",J429,0)</f>
        <v>0</v>
      </c>
      <c r="BJ429" s="18" t="s">
        <v>82</v>
      </c>
      <c r="BK429" s="143">
        <f>ROUND(I429*H429,2)</f>
        <v>0</v>
      </c>
      <c r="BL429" s="18" t="s">
        <v>179</v>
      </c>
      <c r="BM429" s="142" t="s">
        <v>1620</v>
      </c>
    </row>
    <row r="430" spans="2:65" s="12" customFormat="1">
      <c r="B430" s="148"/>
      <c r="D430" s="149" t="s">
        <v>182</v>
      </c>
      <c r="E430" s="150" t="s">
        <v>19</v>
      </c>
      <c r="F430" s="151" t="s">
        <v>4257</v>
      </c>
      <c r="H430" s="150" t="s">
        <v>19</v>
      </c>
      <c r="I430" s="152"/>
      <c r="L430" s="148"/>
      <c r="M430" s="153"/>
      <c r="U430" s="154"/>
      <c r="AT430" s="150" t="s">
        <v>182</v>
      </c>
      <c r="AU430" s="150" t="s">
        <v>84</v>
      </c>
      <c r="AV430" s="12" t="s">
        <v>82</v>
      </c>
      <c r="AW430" s="12" t="s">
        <v>37</v>
      </c>
      <c r="AX430" s="12" t="s">
        <v>75</v>
      </c>
      <c r="AY430" s="150" t="s">
        <v>172</v>
      </c>
    </row>
    <row r="431" spans="2:65" s="13" customFormat="1">
      <c r="B431" s="155"/>
      <c r="D431" s="149" t="s">
        <v>182</v>
      </c>
      <c r="E431" s="156" t="s">
        <v>19</v>
      </c>
      <c r="F431" s="157" t="s">
        <v>4268</v>
      </c>
      <c r="H431" s="158">
        <v>15</v>
      </c>
      <c r="I431" s="159"/>
      <c r="L431" s="155"/>
      <c r="M431" s="160"/>
      <c r="U431" s="161"/>
      <c r="AT431" s="156" t="s">
        <v>182</v>
      </c>
      <c r="AU431" s="156" t="s">
        <v>84</v>
      </c>
      <c r="AV431" s="13" t="s">
        <v>84</v>
      </c>
      <c r="AW431" s="13" t="s">
        <v>37</v>
      </c>
      <c r="AX431" s="13" t="s">
        <v>75</v>
      </c>
      <c r="AY431" s="156" t="s">
        <v>172</v>
      </c>
    </row>
    <row r="432" spans="2:65" s="14" customFormat="1">
      <c r="B432" s="162"/>
      <c r="D432" s="149" t="s">
        <v>182</v>
      </c>
      <c r="E432" s="163" t="s">
        <v>19</v>
      </c>
      <c r="F432" s="164" t="s">
        <v>185</v>
      </c>
      <c r="H432" s="165">
        <v>15</v>
      </c>
      <c r="I432" s="166"/>
      <c r="L432" s="162"/>
      <c r="M432" s="167"/>
      <c r="U432" s="168"/>
      <c r="AT432" s="163" t="s">
        <v>182</v>
      </c>
      <c r="AU432" s="163" t="s">
        <v>84</v>
      </c>
      <c r="AV432" s="14" t="s">
        <v>179</v>
      </c>
      <c r="AW432" s="14" t="s">
        <v>37</v>
      </c>
      <c r="AX432" s="14" t="s">
        <v>82</v>
      </c>
      <c r="AY432" s="163" t="s">
        <v>172</v>
      </c>
    </row>
    <row r="433" spans="2:65" s="1" customFormat="1" ht="16.5" customHeight="1">
      <c r="B433" s="33"/>
      <c r="C433" s="131" t="s">
        <v>1622</v>
      </c>
      <c r="D433" s="131" t="s">
        <v>174</v>
      </c>
      <c r="E433" s="132" t="s">
        <v>1632</v>
      </c>
      <c r="F433" s="133" t="s">
        <v>4269</v>
      </c>
      <c r="G433" s="134" t="s">
        <v>337</v>
      </c>
      <c r="H433" s="135">
        <v>668</v>
      </c>
      <c r="I433" s="136"/>
      <c r="J433" s="137">
        <f>ROUND(I433*H433,2)</f>
        <v>0</v>
      </c>
      <c r="K433" s="133" t="s">
        <v>19</v>
      </c>
      <c r="L433" s="33"/>
      <c r="M433" s="138" t="s">
        <v>19</v>
      </c>
      <c r="N433" s="139" t="s">
        <v>46</v>
      </c>
      <c r="P433" s="140">
        <f>O433*H433</f>
        <v>0</v>
      </c>
      <c r="Q433" s="140">
        <v>0</v>
      </c>
      <c r="R433" s="140">
        <f>Q433*H433</f>
        <v>0</v>
      </c>
      <c r="S433" s="140">
        <v>0</v>
      </c>
      <c r="T433" s="140">
        <f>S433*H433</f>
        <v>0</v>
      </c>
      <c r="U433" s="141" t="s">
        <v>19</v>
      </c>
      <c r="AR433" s="142" t="s">
        <v>179</v>
      </c>
      <c r="AT433" s="142" t="s">
        <v>174</v>
      </c>
      <c r="AU433" s="142" t="s">
        <v>84</v>
      </c>
      <c r="AY433" s="18" t="s">
        <v>172</v>
      </c>
      <c r="BE433" s="143">
        <f>IF(N433="základní",J433,0)</f>
        <v>0</v>
      </c>
      <c r="BF433" s="143">
        <f>IF(N433="snížená",J433,0)</f>
        <v>0</v>
      </c>
      <c r="BG433" s="143">
        <f>IF(N433="zákl. přenesená",J433,0)</f>
        <v>0</v>
      </c>
      <c r="BH433" s="143">
        <f>IF(N433="sníž. přenesená",J433,0)</f>
        <v>0</v>
      </c>
      <c r="BI433" s="143">
        <f>IF(N433="nulová",J433,0)</f>
        <v>0</v>
      </c>
      <c r="BJ433" s="18" t="s">
        <v>82</v>
      </c>
      <c r="BK433" s="143">
        <f>ROUND(I433*H433,2)</f>
        <v>0</v>
      </c>
      <c r="BL433" s="18" t="s">
        <v>179</v>
      </c>
      <c r="BM433" s="142" t="s">
        <v>1625</v>
      </c>
    </row>
    <row r="434" spans="2:65" s="1" customFormat="1" ht="16.5" customHeight="1">
      <c r="B434" s="33"/>
      <c r="C434" s="179" t="s">
        <v>661</v>
      </c>
      <c r="D434" s="179" t="s">
        <v>836</v>
      </c>
      <c r="E434" s="180" t="s">
        <v>672</v>
      </c>
      <c r="F434" s="181" t="s">
        <v>4270</v>
      </c>
      <c r="G434" s="182" t="s">
        <v>337</v>
      </c>
      <c r="H434" s="183">
        <v>668</v>
      </c>
      <c r="I434" s="184"/>
      <c r="J434" s="185">
        <f>ROUND(I434*H434,2)</f>
        <v>0</v>
      </c>
      <c r="K434" s="181" t="s">
        <v>19</v>
      </c>
      <c r="L434" s="186"/>
      <c r="M434" s="187" t="s">
        <v>19</v>
      </c>
      <c r="N434" s="188" t="s">
        <v>46</v>
      </c>
      <c r="P434" s="140">
        <f>O434*H434</f>
        <v>0</v>
      </c>
      <c r="Q434" s="140">
        <v>0</v>
      </c>
      <c r="R434" s="140">
        <f>Q434*H434</f>
        <v>0</v>
      </c>
      <c r="S434" s="140">
        <v>0</v>
      </c>
      <c r="T434" s="140">
        <f>S434*H434</f>
        <v>0</v>
      </c>
      <c r="U434" s="141" t="s">
        <v>19</v>
      </c>
      <c r="AR434" s="142" t="s">
        <v>198</v>
      </c>
      <c r="AT434" s="142" t="s">
        <v>836</v>
      </c>
      <c r="AU434" s="142" t="s">
        <v>84</v>
      </c>
      <c r="AY434" s="18" t="s">
        <v>172</v>
      </c>
      <c r="BE434" s="143">
        <f>IF(N434="základní",J434,0)</f>
        <v>0</v>
      </c>
      <c r="BF434" s="143">
        <f>IF(N434="snížená",J434,0)</f>
        <v>0</v>
      </c>
      <c r="BG434" s="143">
        <f>IF(N434="zákl. přenesená",J434,0)</f>
        <v>0</v>
      </c>
      <c r="BH434" s="143">
        <f>IF(N434="sníž. přenesená",J434,0)</f>
        <v>0</v>
      </c>
      <c r="BI434" s="143">
        <f>IF(N434="nulová",J434,0)</f>
        <v>0</v>
      </c>
      <c r="BJ434" s="18" t="s">
        <v>82</v>
      </c>
      <c r="BK434" s="143">
        <f>ROUND(I434*H434,2)</f>
        <v>0</v>
      </c>
      <c r="BL434" s="18" t="s">
        <v>179</v>
      </c>
      <c r="BM434" s="142" t="s">
        <v>1630</v>
      </c>
    </row>
    <row r="435" spans="2:65" s="12" customFormat="1">
      <c r="B435" s="148"/>
      <c r="D435" s="149" t="s">
        <v>182</v>
      </c>
      <c r="E435" s="150" t="s">
        <v>19</v>
      </c>
      <c r="F435" s="151" t="s">
        <v>4257</v>
      </c>
      <c r="H435" s="150" t="s">
        <v>19</v>
      </c>
      <c r="I435" s="152"/>
      <c r="L435" s="148"/>
      <c r="M435" s="153"/>
      <c r="U435" s="154"/>
      <c r="AT435" s="150" t="s">
        <v>182</v>
      </c>
      <c r="AU435" s="150" t="s">
        <v>84</v>
      </c>
      <c r="AV435" s="12" t="s">
        <v>82</v>
      </c>
      <c r="AW435" s="12" t="s">
        <v>37</v>
      </c>
      <c r="AX435" s="12" t="s">
        <v>75</v>
      </c>
      <c r="AY435" s="150" t="s">
        <v>172</v>
      </c>
    </row>
    <row r="436" spans="2:65" s="13" customFormat="1">
      <c r="B436" s="155"/>
      <c r="D436" s="149" t="s">
        <v>182</v>
      </c>
      <c r="E436" s="156" t="s">
        <v>19</v>
      </c>
      <c r="F436" s="157" t="s">
        <v>4271</v>
      </c>
      <c r="H436" s="158">
        <v>668</v>
      </c>
      <c r="I436" s="159"/>
      <c r="L436" s="155"/>
      <c r="M436" s="160"/>
      <c r="U436" s="161"/>
      <c r="AT436" s="156" t="s">
        <v>182</v>
      </c>
      <c r="AU436" s="156" t="s">
        <v>84</v>
      </c>
      <c r="AV436" s="13" t="s">
        <v>84</v>
      </c>
      <c r="AW436" s="13" t="s">
        <v>37</v>
      </c>
      <c r="AX436" s="13" t="s">
        <v>75</v>
      </c>
      <c r="AY436" s="156" t="s">
        <v>172</v>
      </c>
    </row>
    <row r="437" spans="2:65" s="14" customFormat="1">
      <c r="B437" s="162"/>
      <c r="D437" s="149" t="s">
        <v>182</v>
      </c>
      <c r="E437" s="163" t="s">
        <v>19</v>
      </c>
      <c r="F437" s="164" t="s">
        <v>185</v>
      </c>
      <c r="H437" s="165">
        <v>668</v>
      </c>
      <c r="I437" s="166"/>
      <c r="L437" s="162"/>
      <c r="M437" s="167"/>
      <c r="U437" s="168"/>
      <c r="AT437" s="163" t="s">
        <v>182</v>
      </c>
      <c r="AU437" s="163" t="s">
        <v>84</v>
      </c>
      <c r="AV437" s="14" t="s">
        <v>179</v>
      </c>
      <c r="AW437" s="14" t="s">
        <v>37</v>
      </c>
      <c r="AX437" s="14" t="s">
        <v>82</v>
      </c>
      <c r="AY437" s="163" t="s">
        <v>172</v>
      </c>
    </row>
    <row r="438" spans="2:65" s="1" customFormat="1" ht="16.5" customHeight="1">
      <c r="B438" s="33"/>
      <c r="C438" s="131" t="s">
        <v>1632</v>
      </c>
      <c r="D438" s="131" t="s">
        <v>174</v>
      </c>
      <c r="E438" s="132" t="s">
        <v>1643</v>
      </c>
      <c r="F438" s="133" t="s">
        <v>4272</v>
      </c>
      <c r="G438" s="134" t="s">
        <v>2962</v>
      </c>
      <c r="H438" s="135">
        <v>1499</v>
      </c>
      <c r="I438" s="136"/>
      <c r="J438" s="137">
        <f>ROUND(I438*H438,2)</f>
        <v>0</v>
      </c>
      <c r="K438" s="133" t="s">
        <v>19</v>
      </c>
      <c r="L438" s="33"/>
      <c r="M438" s="138" t="s">
        <v>19</v>
      </c>
      <c r="N438" s="139" t="s">
        <v>46</v>
      </c>
      <c r="P438" s="140">
        <f>O438*H438</f>
        <v>0</v>
      </c>
      <c r="Q438" s="140">
        <v>0</v>
      </c>
      <c r="R438" s="140">
        <f>Q438*H438</f>
        <v>0</v>
      </c>
      <c r="S438" s="140">
        <v>0</v>
      </c>
      <c r="T438" s="140">
        <f>S438*H438</f>
        <v>0</v>
      </c>
      <c r="U438" s="141" t="s">
        <v>19</v>
      </c>
      <c r="AR438" s="142" t="s">
        <v>179</v>
      </c>
      <c r="AT438" s="142" t="s">
        <v>174</v>
      </c>
      <c r="AU438" s="142" t="s">
        <v>84</v>
      </c>
      <c r="AY438" s="18" t="s">
        <v>172</v>
      </c>
      <c r="BE438" s="143">
        <f>IF(N438="základní",J438,0)</f>
        <v>0</v>
      </c>
      <c r="BF438" s="143">
        <f>IF(N438="snížená",J438,0)</f>
        <v>0</v>
      </c>
      <c r="BG438" s="143">
        <f>IF(N438="zákl. přenesená",J438,0)</f>
        <v>0</v>
      </c>
      <c r="BH438" s="143">
        <f>IF(N438="sníž. přenesená",J438,0)</f>
        <v>0</v>
      </c>
      <c r="BI438" s="143">
        <f>IF(N438="nulová",J438,0)</f>
        <v>0</v>
      </c>
      <c r="BJ438" s="18" t="s">
        <v>82</v>
      </c>
      <c r="BK438" s="143">
        <f>ROUND(I438*H438,2)</f>
        <v>0</v>
      </c>
      <c r="BL438" s="18" t="s">
        <v>179</v>
      </c>
      <c r="BM438" s="142" t="s">
        <v>1636</v>
      </c>
    </row>
    <row r="439" spans="2:65" s="1" customFormat="1" ht="16.5" customHeight="1">
      <c r="B439" s="33"/>
      <c r="C439" s="179" t="s">
        <v>672</v>
      </c>
      <c r="D439" s="179" t="s">
        <v>836</v>
      </c>
      <c r="E439" s="180" t="s">
        <v>677</v>
      </c>
      <c r="F439" s="181" t="s">
        <v>4273</v>
      </c>
      <c r="G439" s="182" t="s">
        <v>2962</v>
      </c>
      <c r="H439" s="183">
        <v>1499</v>
      </c>
      <c r="I439" s="184"/>
      <c r="J439" s="185">
        <f>ROUND(I439*H439,2)</f>
        <v>0</v>
      </c>
      <c r="K439" s="181" t="s">
        <v>19</v>
      </c>
      <c r="L439" s="186"/>
      <c r="M439" s="187" t="s">
        <v>19</v>
      </c>
      <c r="N439" s="188" t="s">
        <v>46</v>
      </c>
      <c r="P439" s="140">
        <f>O439*H439</f>
        <v>0</v>
      </c>
      <c r="Q439" s="140">
        <v>0</v>
      </c>
      <c r="R439" s="140">
        <f>Q439*H439</f>
        <v>0</v>
      </c>
      <c r="S439" s="140">
        <v>0</v>
      </c>
      <c r="T439" s="140">
        <f>S439*H439</f>
        <v>0</v>
      </c>
      <c r="U439" s="141" t="s">
        <v>19</v>
      </c>
      <c r="AR439" s="142" t="s">
        <v>198</v>
      </c>
      <c r="AT439" s="142" t="s">
        <v>836</v>
      </c>
      <c r="AU439" s="142" t="s">
        <v>84</v>
      </c>
      <c r="AY439" s="18" t="s">
        <v>172</v>
      </c>
      <c r="BE439" s="143">
        <f>IF(N439="základní",J439,0)</f>
        <v>0</v>
      </c>
      <c r="BF439" s="143">
        <f>IF(N439="snížená",J439,0)</f>
        <v>0</v>
      </c>
      <c r="BG439" s="143">
        <f>IF(N439="zákl. přenesená",J439,0)</f>
        <v>0</v>
      </c>
      <c r="BH439" s="143">
        <f>IF(N439="sníž. přenesená",J439,0)</f>
        <v>0</v>
      </c>
      <c r="BI439" s="143">
        <f>IF(N439="nulová",J439,0)</f>
        <v>0</v>
      </c>
      <c r="BJ439" s="18" t="s">
        <v>82</v>
      </c>
      <c r="BK439" s="143">
        <f>ROUND(I439*H439,2)</f>
        <v>0</v>
      </c>
      <c r="BL439" s="18" t="s">
        <v>179</v>
      </c>
      <c r="BM439" s="142" t="s">
        <v>1640</v>
      </c>
    </row>
    <row r="440" spans="2:65" s="12" customFormat="1">
      <c r="B440" s="148"/>
      <c r="D440" s="149" t="s">
        <v>182</v>
      </c>
      <c r="E440" s="150" t="s">
        <v>19</v>
      </c>
      <c r="F440" s="151" t="s">
        <v>4257</v>
      </c>
      <c r="H440" s="150" t="s">
        <v>19</v>
      </c>
      <c r="I440" s="152"/>
      <c r="L440" s="148"/>
      <c r="M440" s="153"/>
      <c r="U440" s="154"/>
      <c r="AT440" s="150" t="s">
        <v>182</v>
      </c>
      <c r="AU440" s="150" t="s">
        <v>84</v>
      </c>
      <c r="AV440" s="12" t="s">
        <v>82</v>
      </c>
      <c r="AW440" s="12" t="s">
        <v>37</v>
      </c>
      <c r="AX440" s="12" t="s">
        <v>75</v>
      </c>
      <c r="AY440" s="150" t="s">
        <v>172</v>
      </c>
    </row>
    <row r="441" spans="2:65" s="13" customFormat="1">
      <c r="B441" s="155"/>
      <c r="D441" s="149" t="s">
        <v>182</v>
      </c>
      <c r="E441" s="156" t="s">
        <v>19</v>
      </c>
      <c r="F441" s="157" t="s">
        <v>4274</v>
      </c>
      <c r="H441" s="158">
        <v>1499</v>
      </c>
      <c r="I441" s="159"/>
      <c r="L441" s="155"/>
      <c r="M441" s="160"/>
      <c r="U441" s="161"/>
      <c r="AT441" s="156" t="s">
        <v>182</v>
      </c>
      <c r="AU441" s="156" t="s">
        <v>84</v>
      </c>
      <c r="AV441" s="13" t="s">
        <v>84</v>
      </c>
      <c r="AW441" s="13" t="s">
        <v>37</v>
      </c>
      <c r="AX441" s="13" t="s">
        <v>75</v>
      </c>
      <c r="AY441" s="156" t="s">
        <v>172</v>
      </c>
    </row>
    <row r="442" spans="2:65" s="14" customFormat="1">
      <c r="B442" s="162"/>
      <c r="D442" s="149" t="s">
        <v>182</v>
      </c>
      <c r="E442" s="163" t="s">
        <v>19</v>
      </c>
      <c r="F442" s="164" t="s">
        <v>185</v>
      </c>
      <c r="H442" s="165">
        <v>1499</v>
      </c>
      <c r="I442" s="166"/>
      <c r="L442" s="162"/>
      <c r="M442" s="167"/>
      <c r="U442" s="168"/>
      <c r="AT442" s="163" t="s">
        <v>182</v>
      </c>
      <c r="AU442" s="163" t="s">
        <v>84</v>
      </c>
      <c r="AV442" s="14" t="s">
        <v>179</v>
      </c>
      <c r="AW442" s="14" t="s">
        <v>37</v>
      </c>
      <c r="AX442" s="14" t="s">
        <v>82</v>
      </c>
      <c r="AY442" s="163" t="s">
        <v>172</v>
      </c>
    </row>
    <row r="443" spans="2:65" s="1" customFormat="1" ht="16.5" customHeight="1">
      <c r="B443" s="33"/>
      <c r="C443" s="131" t="s">
        <v>1643</v>
      </c>
      <c r="D443" s="131" t="s">
        <v>174</v>
      </c>
      <c r="E443" s="132" t="s">
        <v>1653</v>
      </c>
      <c r="F443" s="133" t="s">
        <v>4275</v>
      </c>
      <c r="G443" s="134" t="s">
        <v>2962</v>
      </c>
      <c r="H443" s="135">
        <v>154</v>
      </c>
      <c r="I443" s="136"/>
      <c r="J443" s="137">
        <f>ROUND(I443*H443,2)</f>
        <v>0</v>
      </c>
      <c r="K443" s="133" t="s">
        <v>19</v>
      </c>
      <c r="L443" s="33"/>
      <c r="M443" s="138" t="s">
        <v>19</v>
      </c>
      <c r="N443" s="139" t="s">
        <v>46</v>
      </c>
      <c r="P443" s="140">
        <f>O443*H443</f>
        <v>0</v>
      </c>
      <c r="Q443" s="140">
        <v>0</v>
      </c>
      <c r="R443" s="140">
        <f>Q443*H443</f>
        <v>0</v>
      </c>
      <c r="S443" s="140">
        <v>0</v>
      </c>
      <c r="T443" s="140">
        <f>S443*H443</f>
        <v>0</v>
      </c>
      <c r="U443" s="141" t="s">
        <v>19</v>
      </c>
      <c r="AR443" s="142" t="s">
        <v>179</v>
      </c>
      <c r="AT443" s="142" t="s">
        <v>174</v>
      </c>
      <c r="AU443" s="142" t="s">
        <v>84</v>
      </c>
      <c r="AY443" s="18" t="s">
        <v>172</v>
      </c>
      <c r="BE443" s="143">
        <f>IF(N443="základní",J443,0)</f>
        <v>0</v>
      </c>
      <c r="BF443" s="143">
        <f>IF(N443="snížená",J443,0)</f>
        <v>0</v>
      </c>
      <c r="BG443" s="143">
        <f>IF(N443="zákl. přenesená",J443,0)</f>
        <v>0</v>
      </c>
      <c r="BH443" s="143">
        <f>IF(N443="sníž. přenesená",J443,0)</f>
        <v>0</v>
      </c>
      <c r="BI443" s="143">
        <f>IF(N443="nulová",J443,0)</f>
        <v>0</v>
      </c>
      <c r="BJ443" s="18" t="s">
        <v>82</v>
      </c>
      <c r="BK443" s="143">
        <f>ROUND(I443*H443,2)</f>
        <v>0</v>
      </c>
      <c r="BL443" s="18" t="s">
        <v>179</v>
      </c>
      <c r="BM443" s="142" t="s">
        <v>1646</v>
      </c>
    </row>
    <row r="444" spans="2:65" s="1" customFormat="1" ht="16.5" customHeight="1">
      <c r="B444" s="33"/>
      <c r="C444" s="179" t="s">
        <v>677</v>
      </c>
      <c r="D444" s="179" t="s">
        <v>836</v>
      </c>
      <c r="E444" s="180" t="s">
        <v>682</v>
      </c>
      <c r="F444" s="181" t="s">
        <v>4276</v>
      </c>
      <c r="G444" s="182" t="s">
        <v>2962</v>
      </c>
      <c r="H444" s="183">
        <v>154</v>
      </c>
      <c r="I444" s="184"/>
      <c r="J444" s="185">
        <f>ROUND(I444*H444,2)</f>
        <v>0</v>
      </c>
      <c r="K444" s="181" t="s">
        <v>19</v>
      </c>
      <c r="L444" s="186"/>
      <c r="M444" s="187" t="s">
        <v>19</v>
      </c>
      <c r="N444" s="188" t="s">
        <v>46</v>
      </c>
      <c r="P444" s="140">
        <f>O444*H444</f>
        <v>0</v>
      </c>
      <c r="Q444" s="140">
        <v>0</v>
      </c>
      <c r="R444" s="140">
        <f>Q444*H444</f>
        <v>0</v>
      </c>
      <c r="S444" s="140">
        <v>0</v>
      </c>
      <c r="T444" s="140">
        <f>S444*H444</f>
        <v>0</v>
      </c>
      <c r="U444" s="141" t="s">
        <v>19</v>
      </c>
      <c r="AR444" s="142" t="s">
        <v>198</v>
      </c>
      <c r="AT444" s="142" t="s">
        <v>836</v>
      </c>
      <c r="AU444" s="142" t="s">
        <v>84</v>
      </c>
      <c r="AY444" s="18" t="s">
        <v>172</v>
      </c>
      <c r="BE444" s="143">
        <f>IF(N444="základní",J444,0)</f>
        <v>0</v>
      </c>
      <c r="BF444" s="143">
        <f>IF(N444="snížená",J444,0)</f>
        <v>0</v>
      </c>
      <c r="BG444" s="143">
        <f>IF(N444="zákl. přenesená",J444,0)</f>
        <v>0</v>
      </c>
      <c r="BH444" s="143">
        <f>IF(N444="sníž. přenesená",J444,0)</f>
        <v>0</v>
      </c>
      <c r="BI444" s="143">
        <f>IF(N444="nulová",J444,0)</f>
        <v>0</v>
      </c>
      <c r="BJ444" s="18" t="s">
        <v>82</v>
      </c>
      <c r="BK444" s="143">
        <f>ROUND(I444*H444,2)</f>
        <v>0</v>
      </c>
      <c r="BL444" s="18" t="s">
        <v>179</v>
      </c>
      <c r="BM444" s="142" t="s">
        <v>1650</v>
      </c>
    </row>
    <row r="445" spans="2:65" s="12" customFormat="1">
      <c r="B445" s="148"/>
      <c r="D445" s="149" t="s">
        <v>182</v>
      </c>
      <c r="E445" s="150" t="s">
        <v>19</v>
      </c>
      <c r="F445" s="151" t="s">
        <v>4257</v>
      </c>
      <c r="H445" s="150" t="s">
        <v>19</v>
      </c>
      <c r="I445" s="152"/>
      <c r="L445" s="148"/>
      <c r="M445" s="153"/>
      <c r="U445" s="154"/>
      <c r="AT445" s="150" t="s">
        <v>182</v>
      </c>
      <c r="AU445" s="150" t="s">
        <v>84</v>
      </c>
      <c r="AV445" s="12" t="s">
        <v>82</v>
      </c>
      <c r="AW445" s="12" t="s">
        <v>37</v>
      </c>
      <c r="AX445" s="12" t="s">
        <v>75</v>
      </c>
      <c r="AY445" s="150" t="s">
        <v>172</v>
      </c>
    </row>
    <row r="446" spans="2:65" s="13" customFormat="1">
      <c r="B446" s="155"/>
      <c r="D446" s="149" t="s">
        <v>182</v>
      </c>
      <c r="E446" s="156" t="s">
        <v>19</v>
      </c>
      <c r="F446" s="157" t="s">
        <v>4277</v>
      </c>
      <c r="H446" s="158">
        <v>154</v>
      </c>
      <c r="I446" s="159"/>
      <c r="L446" s="155"/>
      <c r="M446" s="160"/>
      <c r="U446" s="161"/>
      <c r="AT446" s="156" t="s">
        <v>182</v>
      </c>
      <c r="AU446" s="156" t="s">
        <v>84</v>
      </c>
      <c r="AV446" s="13" t="s">
        <v>84</v>
      </c>
      <c r="AW446" s="13" t="s">
        <v>37</v>
      </c>
      <c r="AX446" s="13" t="s">
        <v>75</v>
      </c>
      <c r="AY446" s="156" t="s">
        <v>172</v>
      </c>
    </row>
    <row r="447" spans="2:65" s="14" customFormat="1">
      <c r="B447" s="162"/>
      <c r="D447" s="149" t="s">
        <v>182</v>
      </c>
      <c r="E447" s="163" t="s">
        <v>19</v>
      </c>
      <c r="F447" s="164" t="s">
        <v>185</v>
      </c>
      <c r="H447" s="165">
        <v>154</v>
      </c>
      <c r="I447" s="166"/>
      <c r="L447" s="162"/>
      <c r="M447" s="167"/>
      <c r="U447" s="168"/>
      <c r="AT447" s="163" t="s">
        <v>182</v>
      </c>
      <c r="AU447" s="163" t="s">
        <v>84</v>
      </c>
      <c r="AV447" s="14" t="s">
        <v>179</v>
      </c>
      <c r="AW447" s="14" t="s">
        <v>37</v>
      </c>
      <c r="AX447" s="14" t="s">
        <v>82</v>
      </c>
      <c r="AY447" s="163" t="s">
        <v>172</v>
      </c>
    </row>
    <row r="448" spans="2:65" s="1" customFormat="1" ht="16.5" customHeight="1">
      <c r="B448" s="33"/>
      <c r="C448" s="131" t="s">
        <v>1653</v>
      </c>
      <c r="D448" s="131" t="s">
        <v>174</v>
      </c>
      <c r="E448" s="132" t="s">
        <v>1660</v>
      </c>
      <c r="F448" s="133" t="s">
        <v>4278</v>
      </c>
      <c r="G448" s="134" t="s">
        <v>337</v>
      </c>
      <c r="H448" s="135">
        <v>82</v>
      </c>
      <c r="I448" s="136"/>
      <c r="J448" s="137">
        <f>ROUND(I448*H448,2)</f>
        <v>0</v>
      </c>
      <c r="K448" s="133" t="s">
        <v>19</v>
      </c>
      <c r="L448" s="33"/>
      <c r="M448" s="138" t="s">
        <v>19</v>
      </c>
      <c r="N448" s="139" t="s">
        <v>46</v>
      </c>
      <c r="P448" s="140">
        <f>O448*H448</f>
        <v>0</v>
      </c>
      <c r="Q448" s="140">
        <v>0</v>
      </c>
      <c r="R448" s="140">
        <f>Q448*H448</f>
        <v>0</v>
      </c>
      <c r="S448" s="140">
        <v>0</v>
      </c>
      <c r="T448" s="140">
        <f>S448*H448</f>
        <v>0</v>
      </c>
      <c r="U448" s="141" t="s">
        <v>19</v>
      </c>
      <c r="AR448" s="142" t="s">
        <v>179</v>
      </c>
      <c r="AT448" s="142" t="s">
        <v>174</v>
      </c>
      <c r="AU448" s="142" t="s">
        <v>84</v>
      </c>
      <c r="AY448" s="18" t="s">
        <v>172</v>
      </c>
      <c r="BE448" s="143">
        <f>IF(N448="základní",J448,0)</f>
        <v>0</v>
      </c>
      <c r="BF448" s="143">
        <f>IF(N448="snížená",J448,0)</f>
        <v>0</v>
      </c>
      <c r="BG448" s="143">
        <f>IF(N448="zákl. přenesená",J448,0)</f>
        <v>0</v>
      </c>
      <c r="BH448" s="143">
        <f>IF(N448="sníž. přenesená",J448,0)</f>
        <v>0</v>
      </c>
      <c r="BI448" s="143">
        <f>IF(N448="nulová",J448,0)</f>
        <v>0</v>
      </c>
      <c r="BJ448" s="18" t="s">
        <v>82</v>
      </c>
      <c r="BK448" s="143">
        <f>ROUND(I448*H448,2)</f>
        <v>0</v>
      </c>
      <c r="BL448" s="18" t="s">
        <v>179</v>
      </c>
      <c r="BM448" s="142" t="s">
        <v>1656</v>
      </c>
    </row>
    <row r="449" spans="2:65" s="1" customFormat="1" ht="16.5" customHeight="1">
      <c r="B449" s="33"/>
      <c r="C449" s="179" t="s">
        <v>682</v>
      </c>
      <c r="D449" s="179" t="s">
        <v>836</v>
      </c>
      <c r="E449" s="180" t="s">
        <v>691</v>
      </c>
      <c r="F449" s="181" t="s">
        <v>4279</v>
      </c>
      <c r="G449" s="182" t="s">
        <v>337</v>
      </c>
      <c r="H449" s="183">
        <v>82</v>
      </c>
      <c r="I449" s="184"/>
      <c r="J449" s="185">
        <f>ROUND(I449*H449,2)</f>
        <v>0</v>
      </c>
      <c r="K449" s="181" t="s">
        <v>19</v>
      </c>
      <c r="L449" s="186"/>
      <c r="M449" s="187" t="s">
        <v>19</v>
      </c>
      <c r="N449" s="188" t="s">
        <v>46</v>
      </c>
      <c r="P449" s="140">
        <f>O449*H449</f>
        <v>0</v>
      </c>
      <c r="Q449" s="140">
        <v>0</v>
      </c>
      <c r="R449" s="140">
        <f>Q449*H449</f>
        <v>0</v>
      </c>
      <c r="S449" s="140">
        <v>0</v>
      </c>
      <c r="T449" s="140">
        <f>S449*H449</f>
        <v>0</v>
      </c>
      <c r="U449" s="141" t="s">
        <v>19</v>
      </c>
      <c r="AR449" s="142" t="s">
        <v>198</v>
      </c>
      <c r="AT449" s="142" t="s">
        <v>836</v>
      </c>
      <c r="AU449" s="142" t="s">
        <v>84</v>
      </c>
      <c r="AY449" s="18" t="s">
        <v>172</v>
      </c>
      <c r="BE449" s="143">
        <f>IF(N449="základní",J449,0)</f>
        <v>0</v>
      </c>
      <c r="BF449" s="143">
        <f>IF(N449="snížená",J449,0)</f>
        <v>0</v>
      </c>
      <c r="BG449" s="143">
        <f>IF(N449="zákl. přenesená",J449,0)</f>
        <v>0</v>
      </c>
      <c r="BH449" s="143">
        <f>IF(N449="sníž. přenesená",J449,0)</f>
        <v>0</v>
      </c>
      <c r="BI449" s="143">
        <f>IF(N449="nulová",J449,0)</f>
        <v>0</v>
      </c>
      <c r="BJ449" s="18" t="s">
        <v>82</v>
      </c>
      <c r="BK449" s="143">
        <f>ROUND(I449*H449,2)</f>
        <v>0</v>
      </c>
      <c r="BL449" s="18" t="s">
        <v>179</v>
      </c>
      <c r="BM449" s="142" t="s">
        <v>1659</v>
      </c>
    </row>
    <row r="450" spans="2:65" s="12" customFormat="1">
      <c r="B450" s="148"/>
      <c r="D450" s="149" t="s">
        <v>182</v>
      </c>
      <c r="E450" s="150" t="s">
        <v>19</v>
      </c>
      <c r="F450" s="151" t="s">
        <v>4257</v>
      </c>
      <c r="H450" s="150" t="s">
        <v>19</v>
      </c>
      <c r="I450" s="152"/>
      <c r="L450" s="148"/>
      <c r="M450" s="153"/>
      <c r="U450" s="154"/>
      <c r="AT450" s="150" t="s">
        <v>182</v>
      </c>
      <c r="AU450" s="150" t="s">
        <v>84</v>
      </c>
      <c r="AV450" s="12" t="s">
        <v>82</v>
      </c>
      <c r="AW450" s="12" t="s">
        <v>37</v>
      </c>
      <c r="AX450" s="12" t="s">
        <v>75</v>
      </c>
      <c r="AY450" s="150" t="s">
        <v>172</v>
      </c>
    </row>
    <row r="451" spans="2:65" s="13" customFormat="1">
      <c r="B451" s="155"/>
      <c r="D451" s="149" t="s">
        <v>182</v>
      </c>
      <c r="E451" s="156" t="s">
        <v>19</v>
      </c>
      <c r="F451" s="157" t="s">
        <v>4280</v>
      </c>
      <c r="H451" s="158">
        <v>82</v>
      </c>
      <c r="I451" s="159"/>
      <c r="L451" s="155"/>
      <c r="M451" s="160"/>
      <c r="U451" s="161"/>
      <c r="AT451" s="156" t="s">
        <v>182</v>
      </c>
      <c r="AU451" s="156" t="s">
        <v>84</v>
      </c>
      <c r="AV451" s="13" t="s">
        <v>84</v>
      </c>
      <c r="AW451" s="13" t="s">
        <v>37</v>
      </c>
      <c r="AX451" s="13" t="s">
        <v>75</v>
      </c>
      <c r="AY451" s="156" t="s">
        <v>172</v>
      </c>
    </row>
    <row r="452" spans="2:65" s="14" customFormat="1">
      <c r="B452" s="162"/>
      <c r="D452" s="149" t="s">
        <v>182</v>
      </c>
      <c r="E452" s="163" t="s">
        <v>19</v>
      </c>
      <c r="F452" s="164" t="s">
        <v>185</v>
      </c>
      <c r="H452" s="165">
        <v>82</v>
      </c>
      <c r="I452" s="166"/>
      <c r="L452" s="162"/>
      <c r="M452" s="167"/>
      <c r="U452" s="168"/>
      <c r="AT452" s="163" t="s">
        <v>182</v>
      </c>
      <c r="AU452" s="163" t="s">
        <v>84</v>
      </c>
      <c r="AV452" s="14" t="s">
        <v>179</v>
      </c>
      <c r="AW452" s="14" t="s">
        <v>37</v>
      </c>
      <c r="AX452" s="14" t="s">
        <v>82</v>
      </c>
      <c r="AY452" s="163" t="s">
        <v>172</v>
      </c>
    </row>
    <row r="453" spans="2:65" s="1" customFormat="1" ht="16.5" customHeight="1">
      <c r="B453" s="33"/>
      <c r="C453" s="131" t="s">
        <v>1660</v>
      </c>
      <c r="D453" s="131" t="s">
        <v>174</v>
      </c>
      <c r="E453" s="132" t="s">
        <v>1668</v>
      </c>
      <c r="F453" s="133" t="s">
        <v>4220</v>
      </c>
      <c r="G453" s="134" t="s">
        <v>337</v>
      </c>
      <c r="H453" s="135">
        <v>69</v>
      </c>
      <c r="I453" s="136"/>
      <c r="J453" s="137">
        <f>ROUND(I453*H453,2)</f>
        <v>0</v>
      </c>
      <c r="K453" s="133" t="s">
        <v>19</v>
      </c>
      <c r="L453" s="33"/>
      <c r="M453" s="138" t="s">
        <v>19</v>
      </c>
      <c r="N453" s="139" t="s">
        <v>46</v>
      </c>
      <c r="P453" s="140">
        <f>O453*H453</f>
        <v>0</v>
      </c>
      <c r="Q453" s="140">
        <v>0</v>
      </c>
      <c r="R453" s="140">
        <f>Q453*H453</f>
        <v>0</v>
      </c>
      <c r="S453" s="140">
        <v>0</v>
      </c>
      <c r="T453" s="140">
        <f>S453*H453</f>
        <v>0</v>
      </c>
      <c r="U453" s="141" t="s">
        <v>19</v>
      </c>
      <c r="AR453" s="142" t="s">
        <v>179</v>
      </c>
      <c r="AT453" s="142" t="s">
        <v>174</v>
      </c>
      <c r="AU453" s="142" t="s">
        <v>84</v>
      </c>
      <c r="AY453" s="18" t="s">
        <v>172</v>
      </c>
      <c r="BE453" s="143">
        <f>IF(N453="základní",J453,0)</f>
        <v>0</v>
      </c>
      <c r="BF453" s="143">
        <f>IF(N453="snížená",J453,0)</f>
        <v>0</v>
      </c>
      <c r="BG453" s="143">
        <f>IF(N453="zákl. přenesená",J453,0)</f>
        <v>0</v>
      </c>
      <c r="BH453" s="143">
        <f>IF(N453="sníž. přenesená",J453,0)</f>
        <v>0</v>
      </c>
      <c r="BI453" s="143">
        <f>IF(N453="nulová",J453,0)</f>
        <v>0</v>
      </c>
      <c r="BJ453" s="18" t="s">
        <v>82</v>
      </c>
      <c r="BK453" s="143">
        <f>ROUND(I453*H453,2)</f>
        <v>0</v>
      </c>
      <c r="BL453" s="18" t="s">
        <v>179</v>
      </c>
      <c r="BM453" s="142" t="s">
        <v>1663</v>
      </c>
    </row>
    <row r="454" spans="2:65" s="12" customFormat="1">
      <c r="B454" s="148"/>
      <c r="D454" s="149" t="s">
        <v>182</v>
      </c>
      <c r="E454" s="150" t="s">
        <v>19</v>
      </c>
      <c r="F454" s="151" t="s">
        <v>4257</v>
      </c>
      <c r="H454" s="150" t="s">
        <v>19</v>
      </c>
      <c r="I454" s="152"/>
      <c r="L454" s="148"/>
      <c r="M454" s="153"/>
      <c r="U454" s="154"/>
      <c r="AT454" s="150" t="s">
        <v>182</v>
      </c>
      <c r="AU454" s="150" t="s">
        <v>84</v>
      </c>
      <c r="AV454" s="12" t="s">
        <v>82</v>
      </c>
      <c r="AW454" s="12" t="s">
        <v>37</v>
      </c>
      <c r="AX454" s="12" t="s">
        <v>75</v>
      </c>
      <c r="AY454" s="150" t="s">
        <v>172</v>
      </c>
    </row>
    <row r="455" spans="2:65" s="13" customFormat="1">
      <c r="B455" s="155"/>
      <c r="D455" s="149" t="s">
        <v>182</v>
      </c>
      <c r="E455" s="156" t="s">
        <v>19</v>
      </c>
      <c r="F455" s="157" t="s">
        <v>4281</v>
      </c>
      <c r="H455" s="158">
        <v>69</v>
      </c>
      <c r="I455" s="159"/>
      <c r="L455" s="155"/>
      <c r="M455" s="160"/>
      <c r="U455" s="161"/>
      <c r="AT455" s="156" t="s">
        <v>182</v>
      </c>
      <c r="AU455" s="156" t="s">
        <v>84</v>
      </c>
      <c r="AV455" s="13" t="s">
        <v>84</v>
      </c>
      <c r="AW455" s="13" t="s">
        <v>37</v>
      </c>
      <c r="AX455" s="13" t="s">
        <v>75</v>
      </c>
      <c r="AY455" s="156" t="s">
        <v>172</v>
      </c>
    </row>
    <row r="456" spans="2:65" s="14" customFormat="1">
      <c r="B456" s="162"/>
      <c r="D456" s="149" t="s">
        <v>182</v>
      </c>
      <c r="E456" s="163" t="s">
        <v>19</v>
      </c>
      <c r="F456" s="164" t="s">
        <v>185</v>
      </c>
      <c r="H456" s="165">
        <v>69</v>
      </c>
      <c r="I456" s="166"/>
      <c r="L456" s="162"/>
      <c r="M456" s="167"/>
      <c r="U456" s="168"/>
      <c r="AT456" s="163" t="s">
        <v>182</v>
      </c>
      <c r="AU456" s="163" t="s">
        <v>84</v>
      </c>
      <c r="AV456" s="14" t="s">
        <v>179</v>
      </c>
      <c r="AW456" s="14" t="s">
        <v>37</v>
      </c>
      <c r="AX456" s="14" t="s">
        <v>82</v>
      </c>
      <c r="AY456" s="163" t="s">
        <v>172</v>
      </c>
    </row>
    <row r="457" spans="2:65" s="1" customFormat="1" ht="16.5" customHeight="1">
      <c r="B457" s="33"/>
      <c r="C457" s="131" t="s">
        <v>691</v>
      </c>
      <c r="D457" s="131" t="s">
        <v>174</v>
      </c>
      <c r="E457" s="132" t="s">
        <v>704</v>
      </c>
      <c r="F457" s="133" t="s">
        <v>4222</v>
      </c>
      <c r="G457" s="134" t="s">
        <v>337</v>
      </c>
      <c r="H457" s="135">
        <v>69</v>
      </c>
      <c r="I457" s="136"/>
      <c r="J457" s="137">
        <f>ROUND(I457*H457,2)</f>
        <v>0</v>
      </c>
      <c r="K457" s="133" t="s">
        <v>19</v>
      </c>
      <c r="L457" s="33"/>
      <c r="M457" s="138" t="s">
        <v>19</v>
      </c>
      <c r="N457" s="139" t="s">
        <v>46</v>
      </c>
      <c r="P457" s="140">
        <f>O457*H457</f>
        <v>0</v>
      </c>
      <c r="Q457" s="140">
        <v>0</v>
      </c>
      <c r="R457" s="140">
        <f>Q457*H457</f>
        <v>0</v>
      </c>
      <c r="S457" s="140">
        <v>0</v>
      </c>
      <c r="T457" s="140">
        <f>S457*H457</f>
        <v>0</v>
      </c>
      <c r="U457" s="141" t="s">
        <v>19</v>
      </c>
      <c r="AR457" s="142" t="s">
        <v>179</v>
      </c>
      <c r="AT457" s="142" t="s">
        <v>174</v>
      </c>
      <c r="AU457" s="142" t="s">
        <v>84</v>
      </c>
      <c r="AY457" s="18" t="s">
        <v>172</v>
      </c>
      <c r="BE457" s="143">
        <f>IF(N457="základní",J457,0)</f>
        <v>0</v>
      </c>
      <c r="BF457" s="143">
        <f>IF(N457="snížená",J457,0)</f>
        <v>0</v>
      </c>
      <c r="BG457" s="143">
        <f>IF(N457="zákl. přenesená",J457,0)</f>
        <v>0</v>
      </c>
      <c r="BH457" s="143">
        <f>IF(N457="sníž. přenesená",J457,0)</f>
        <v>0</v>
      </c>
      <c r="BI457" s="143">
        <f>IF(N457="nulová",J457,0)</f>
        <v>0</v>
      </c>
      <c r="BJ457" s="18" t="s">
        <v>82</v>
      </c>
      <c r="BK457" s="143">
        <f>ROUND(I457*H457,2)</f>
        <v>0</v>
      </c>
      <c r="BL457" s="18" t="s">
        <v>179</v>
      </c>
      <c r="BM457" s="142" t="s">
        <v>1667</v>
      </c>
    </row>
    <row r="458" spans="2:65" s="12" customFormat="1">
      <c r="B458" s="148"/>
      <c r="D458" s="149" t="s">
        <v>182</v>
      </c>
      <c r="E458" s="150" t="s">
        <v>19</v>
      </c>
      <c r="F458" s="151" t="s">
        <v>4257</v>
      </c>
      <c r="H458" s="150" t="s">
        <v>19</v>
      </c>
      <c r="I458" s="152"/>
      <c r="L458" s="148"/>
      <c r="M458" s="153"/>
      <c r="U458" s="154"/>
      <c r="AT458" s="150" t="s">
        <v>182</v>
      </c>
      <c r="AU458" s="150" t="s">
        <v>84</v>
      </c>
      <c r="AV458" s="12" t="s">
        <v>82</v>
      </c>
      <c r="AW458" s="12" t="s">
        <v>37</v>
      </c>
      <c r="AX458" s="12" t="s">
        <v>75</v>
      </c>
      <c r="AY458" s="150" t="s">
        <v>172</v>
      </c>
    </row>
    <row r="459" spans="2:65" s="13" customFormat="1">
      <c r="B459" s="155"/>
      <c r="D459" s="149" t="s">
        <v>182</v>
      </c>
      <c r="E459" s="156" t="s">
        <v>19</v>
      </c>
      <c r="F459" s="157" t="s">
        <v>4281</v>
      </c>
      <c r="H459" s="158">
        <v>69</v>
      </c>
      <c r="I459" s="159"/>
      <c r="L459" s="155"/>
      <c r="M459" s="160"/>
      <c r="U459" s="161"/>
      <c r="AT459" s="156" t="s">
        <v>182</v>
      </c>
      <c r="AU459" s="156" t="s">
        <v>84</v>
      </c>
      <c r="AV459" s="13" t="s">
        <v>84</v>
      </c>
      <c r="AW459" s="13" t="s">
        <v>37</v>
      </c>
      <c r="AX459" s="13" t="s">
        <v>75</v>
      </c>
      <c r="AY459" s="156" t="s">
        <v>172</v>
      </c>
    </row>
    <row r="460" spans="2:65" s="14" customFormat="1">
      <c r="B460" s="162"/>
      <c r="D460" s="149" t="s">
        <v>182</v>
      </c>
      <c r="E460" s="163" t="s">
        <v>19</v>
      </c>
      <c r="F460" s="164" t="s">
        <v>185</v>
      </c>
      <c r="H460" s="165">
        <v>69</v>
      </c>
      <c r="I460" s="166"/>
      <c r="L460" s="162"/>
      <c r="M460" s="167"/>
      <c r="U460" s="168"/>
      <c r="AT460" s="163" t="s">
        <v>182</v>
      </c>
      <c r="AU460" s="163" t="s">
        <v>84</v>
      </c>
      <c r="AV460" s="14" t="s">
        <v>179</v>
      </c>
      <c r="AW460" s="14" t="s">
        <v>37</v>
      </c>
      <c r="AX460" s="14" t="s">
        <v>82</v>
      </c>
      <c r="AY460" s="163" t="s">
        <v>172</v>
      </c>
    </row>
    <row r="461" spans="2:65" s="1" customFormat="1" ht="16.5" customHeight="1">
      <c r="B461" s="33"/>
      <c r="C461" s="131" t="s">
        <v>1668</v>
      </c>
      <c r="D461" s="131" t="s">
        <v>174</v>
      </c>
      <c r="E461" s="132" t="s">
        <v>3428</v>
      </c>
      <c r="F461" s="133" t="s">
        <v>4229</v>
      </c>
      <c r="G461" s="134" t="s">
        <v>2962</v>
      </c>
      <c r="H461" s="135">
        <v>3</v>
      </c>
      <c r="I461" s="136"/>
      <c r="J461" s="137">
        <f>ROUND(I461*H461,2)</f>
        <v>0</v>
      </c>
      <c r="K461" s="133" t="s">
        <v>19</v>
      </c>
      <c r="L461" s="33"/>
      <c r="M461" s="138" t="s">
        <v>19</v>
      </c>
      <c r="N461" s="139" t="s">
        <v>46</v>
      </c>
      <c r="P461" s="140">
        <f>O461*H461</f>
        <v>0</v>
      </c>
      <c r="Q461" s="140">
        <v>0</v>
      </c>
      <c r="R461" s="140">
        <f>Q461*H461</f>
        <v>0</v>
      </c>
      <c r="S461" s="140">
        <v>0</v>
      </c>
      <c r="T461" s="140">
        <f>S461*H461</f>
        <v>0</v>
      </c>
      <c r="U461" s="141" t="s">
        <v>19</v>
      </c>
      <c r="AR461" s="142" t="s">
        <v>179</v>
      </c>
      <c r="AT461" s="142" t="s">
        <v>174</v>
      </c>
      <c r="AU461" s="142" t="s">
        <v>84</v>
      </c>
      <c r="AY461" s="18" t="s">
        <v>172</v>
      </c>
      <c r="BE461" s="143">
        <f>IF(N461="základní",J461,0)</f>
        <v>0</v>
      </c>
      <c r="BF461" s="143">
        <f>IF(N461="snížená",J461,0)</f>
        <v>0</v>
      </c>
      <c r="BG461" s="143">
        <f>IF(N461="zákl. přenesená",J461,0)</f>
        <v>0</v>
      </c>
      <c r="BH461" s="143">
        <f>IF(N461="sníž. přenesená",J461,0)</f>
        <v>0</v>
      </c>
      <c r="BI461" s="143">
        <f>IF(N461="nulová",J461,0)</f>
        <v>0</v>
      </c>
      <c r="BJ461" s="18" t="s">
        <v>82</v>
      </c>
      <c r="BK461" s="143">
        <f>ROUND(I461*H461,2)</f>
        <v>0</v>
      </c>
      <c r="BL461" s="18" t="s">
        <v>179</v>
      </c>
      <c r="BM461" s="142" t="s">
        <v>1671</v>
      </c>
    </row>
    <row r="462" spans="2:65" s="12" customFormat="1">
      <c r="B462" s="148"/>
      <c r="D462" s="149" t="s">
        <v>182</v>
      </c>
      <c r="E462" s="150" t="s">
        <v>19</v>
      </c>
      <c r="F462" s="151" t="s">
        <v>4257</v>
      </c>
      <c r="H462" s="150" t="s">
        <v>19</v>
      </c>
      <c r="I462" s="152"/>
      <c r="L462" s="148"/>
      <c r="M462" s="153"/>
      <c r="U462" s="154"/>
      <c r="AT462" s="150" t="s">
        <v>182</v>
      </c>
      <c r="AU462" s="150" t="s">
        <v>84</v>
      </c>
      <c r="AV462" s="12" t="s">
        <v>82</v>
      </c>
      <c r="AW462" s="12" t="s">
        <v>37</v>
      </c>
      <c r="AX462" s="12" t="s">
        <v>75</v>
      </c>
      <c r="AY462" s="150" t="s">
        <v>172</v>
      </c>
    </row>
    <row r="463" spans="2:65" s="13" customFormat="1">
      <c r="B463" s="155"/>
      <c r="D463" s="149" t="s">
        <v>182</v>
      </c>
      <c r="E463" s="156" t="s">
        <v>19</v>
      </c>
      <c r="F463" s="157" t="s">
        <v>4282</v>
      </c>
      <c r="H463" s="158">
        <v>3</v>
      </c>
      <c r="I463" s="159"/>
      <c r="L463" s="155"/>
      <c r="M463" s="160"/>
      <c r="U463" s="161"/>
      <c r="AT463" s="156" t="s">
        <v>182</v>
      </c>
      <c r="AU463" s="156" t="s">
        <v>84</v>
      </c>
      <c r="AV463" s="13" t="s">
        <v>84</v>
      </c>
      <c r="AW463" s="13" t="s">
        <v>37</v>
      </c>
      <c r="AX463" s="13" t="s">
        <v>75</v>
      </c>
      <c r="AY463" s="156" t="s">
        <v>172</v>
      </c>
    </row>
    <row r="464" spans="2:65" s="14" customFormat="1">
      <c r="B464" s="162"/>
      <c r="D464" s="149" t="s">
        <v>182</v>
      </c>
      <c r="E464" s="163" t="s">
        <v>19</v>
      </c>
      <c r="F464" s="164" t="s">
        <v>185</v>
      </c>
      <c r="H464" s="165">
        <v>3</v>
      </c>
      <c r="I464" s="166"/>
      <c r="L464" s="162"/>
      <c r="M464" s="167"/>
      <c r="U464" s="168"/>
      <c r="AT464" s="163" t="s">
        <v>182</v>
      </c>
      <c r="AU464" s="163" t="s">
        <v>84</v>
      </c>
      <c r="AV464" s="14" t="s">
        <v>179</v>
      </c>
      <c r="AW464" s="14" t="s">
        <v>37</v>
      </c>
      <c r="AX464" s="14" t="s">
        <v>82</v>
      </c>
      <c r="AY464" s="163" t="s">
        <v>172</v>
      </c>
    </row>
    <row r="465" spans="2:65" s="1" customFormat="1" ht="16.5" customHeight="1">
      <c r="B465" s="33"/>
      <c r="C465" s="131" t="s">
        <v>704</v>
      </c>
      <c r="D465" s="131" t="s">
        <v>174</v>
      </c>
      <c r="E465" s="132" t="s">
        <v>712</v>
      </c>
      <c r="F465" s="133" t="s">
        <v>4231</v>
      </c>
      <c r="G465" s="134" t="s">
        <v>2962</v>
      </c>
      <c r="H465" s="135">
        <v>38</v>
      </c>
      <c r="I465" s="136"/>
      <c r="J465" s="137">
        <f>ROUND(I465*H465,2)</f>
        <v>0</v>
      </c>
      <c r="K465" s="133" t="s">
        <v>19</v>
      </c>
      <c r="L465" s="33"/>
      <c r="M465" s="138" t="s">
        <v>19</v>
      </c>
      <c r="N465" s="139" t="s">
        <v>46</v>
      </c>
      <c r="P465" s="140">
        <f>O465*H465</f>
        <v>0</v>
      </c>
      <c r="Q465" s="140">
        <v>0</v>
      </c>
      <c r="R465" s="140">
        <f>Q465*H465</f>
        <v>0</v>
      </c>
      <c r="S465" s="140">
        <v>0</v>
      </c>
      <c r="T465" s="140">
        <f>S465*H465</f>
        <v>0</v>
      </c>
      <c r="U465" s="141" t="s">
        <v>19</v>
      </c>
      <c r="AR465" s="142" t="s">
        <v>179</v>
      </c>
      <c r="AT465" s="142" t="s">
        <v>174</v>
      </c>
      <c r="AU465" s="142" t="s">
        <v>84</v>
      </c>
      <c r="AY465" s="18" t="s">
        <v>172</v>
      </c>
      <c r="BE465" s="143">
        <f>IF(N465="základní",J465,0)</f>
        <v>0</v>
      </c>
      <c r="BF465" s="143">
        <f>IF(N465="snížená",J465,0)</f>
        <v>0</v>
      </c>
      <c r="BG465" s="143">
        <f>IF(N465="zákl. přenesená",J465,0)</f>
        <v>0</v>
      </c>
      <c r="BH465" s="143">
        <f>IF(N465="sníž. přenesená",J465,0)</f>
        <v>0</v>
      </c>
      <c r="BI465" s="143">
        <f>IF(N465="nulová",J465,0)</f>
        <v>0</v>
      </c>
      <c r="BJ465" s="18" t="s">
        <v>82</v>
      </c>
      <c r="BK465" s="143">
        <f>ROUND(I465*H465,2)</f>
        <v>0</v>
      </c>
      <c r="BL465" s="18" t="s">
        <v>179</v>
      </c>
      <c r="BM465" s="142" t="s">
        <v>1675</v>
      </c>
    </row>
    <row r="466" spans="2:65" s="12" customFormat="1">
      <c r="B466" s="148"/>
      <c r="D466" s="149" t="s">
        <v>182</v>
      </c>
      <c r="E466" s="150" t="s">
        <v>19</v>
      </c>
      <c r="F466" s="151" t="s">
        <v>4257</v>
      </c>
      <c r="H466" s="150" t="s">
        <v>19</v>
      </c>
      <c r="I466" s="152"/>
      <c r="L466" s="148"/>
      <c r="M466" s="153"/>
      <c r="U466" s="154"/>
      <c r="AT466" s="150" t="s">
        <v>182</v>
      </c>
      <c r="AU466" s="150" t="s">
        <v>84</v>
      </c>
      <c r="AV466" s="12" t="s">
        <v>82</v>
      </c>
      <c r="AW466" s="12" t="s">
        <v>37</v>
      </c>
      <c r="AX466" s="12" t="s">
        <v>75</v>
      </c>
      <c r="AY466" s="150" t="s">
        <v>172</v>
      </c>
    </row>
    <row r="467" spans="2:65" s="13" customFormat="1">
      <c r="B467" s="155"/>
      <c r="D467" s="149" t="s">
        <v>182</v>
      </c>
      <c r="E467" s="156" t="s">
        <v>19</v>
      </c>
      <c r="F467" s="157" t="s">
        <v>4283</v>
      </c>
      <c r="H467" s="158">
        <v>38</v>
      </c>
      <c r="I467" s="159"/>
      <c r="L467" s="155"/>
      <c r="M467" s="160"/>
      <c r="U467" s="161"/>
      <c r="AT467" s="156" t="s">
        <v>182</v>
      </c>
      <c r="AU467" s="156" t="s">
        <v>84</v>
      </c>
      <c r="AV467" s="13" t="s">
        <v>84</v>
      </c>
      <c r="AW467" s="13" t="s">
        <v>37</v>
      </c>
      <c r="AX467" s="13" t="s">
        <v>75</v>
      </c>
      <c r="AY467" s="156" t="s">
        <v>172</v>
      </c>
    </row>
    <row r="468" spans="2:65" s="14" customFormat="1">
      <c r="B468" s="162"/>
      <c r="D468" s="149" t="s">
        <v>182</v>
      </c>
      <c r="E468" s="163" t="s">
        <v>19</v>
      </c>
      <c r="F468" s="164" t="s">
        <v>185</v>
      </c>
      <c r="H468" s="165">
        <v>38</v>
      </c>
      <c r="I468" s="166"/>
      <c r="L468" s="162"/>
      <c r="M468" s="167"/>
      <c r="U468" s="168"/>
      <c r="AT468" s="163" t="s">
        <v>182</v>
      </c>
      <c r="AU468" s="163" t="s">
        <v>84</v>
      </c>
      <c r="AV468" s="14" t="s">
        <v>179</v>
      </c>
      <c r="AW468" s="14" t="s">
        <v>37</v>
      </c>
      <c r="AX468" s="14" t="s">
        <v>82</v>
      </c>
      <c r="AY468" s="163" t="s">
        <v>172</v>
      </c>
    </row>
    <row r="469" spans="2:65" s="1" customFormat="1" ht="16.5" customHeight="1">
      <c r="B469" s="33"/>
      <c r="C469" s="131" t="s">
        <v>3428</v>
      </c>
      <c r="D469" s="131" t="s">
        <v>174</v>
      </c>
      <c r="E469" s="132" t="s">
        <v>1691</v>
      </c>
      <c r="F469" s="133" t="s">
        <v>4233</v>
      </c>
      <c r="G469" s="134" t="s">
        <v>2962</v>
      </c>
      <c r="H469" s="135">
        <v>13</v>
      </c>
      <c r="I469" s="136"/>
      <c r="J469" s="137">
        <f>ROUND(I469*H469,2)</f>
        <v>0</v>
      </c>
      <c r="K469" s="133" t="s">
        <v>19</v>
      </c>
      <c r="L469" s="33"/>
      <c r="M469" s="138" t="s">
        <v>19</v>
      </c>
      <c r="N469" s="139" t="s">
        <v>46</v>
      </c>
      <c r="P469" s="140">
        <f>O469*H469</f>
        <v>0</v>
      </c>
      <c r="Q469" s="140">
        <v>0</v>
      </c>
      <c r="R469" s="140">
        <f>Q469*H469</f>
        <v>0</v>
      </c>
      <c r="S469" s="140">
        <v>0</v>
      </c>
      <c r="T469" s="140">
        <f>S469*H469</f>
        <v>0</v>
      </c>
      <c r="U469" s="141" t="s">
        <v>19</v>
      </c>
      <c r="AR469" s="142" t="s">
        <v>179</v>
      </c>
      <c r="AT469" s="142" t="s">
        <v>174</v>
      </c>
      <c r="AU469" s="142" t="s">
        <v>84</v>
      </c>
      <c r="AY469" s="18" t="s">
        <v>172</v>
      </c>
      <c r="BE469" s="143">
        <f>IF(N469="základní",J469,0)</f>
        <v>0</v>
      </c>
      <c r="BF469" s="143">
        <f>IF(N469="snížená",J469,0)</f>
        <v>0</v>
      </c>
      <c r="BG469" s="143">
        <f>IF(N469="zákl. přenesená",J469,0)</f>
        <v>0</v>
      </c>
      <c r="BH469" s="143">
        <f>IF(N469="sníž. přenesená",J469,0)</f>
        <v>0</v>
      </c>
      <c r="BI469" s="143">
        <f>IF(N469="nulová",J469,0)</f>
        <v>0</v>
      </c>
      <c r="BJ469" s="18" t="s">
        <v>82</v>
      </c>
      <c r="BK469" s="143">
        <f>ROUND(I469*H469,2)</f>
        <v>0</v>
      </c>
      <c r="BL469" s="18" t="s">
        <v>179</v>
      </c>
      <c r="BM469" s="142" t="s">
        <v>2447</v>
      </c>
    </row>
    <row r="470" spans="2:65" s="12" customFormat="1">
      <c r="B470" s="148"/>
      <c r="D470" s="149" t="s">
        <v>182</v>
      </c>
      <c r="E470" s="150" t="s">
        <v>19</v>
      </c>
      <c r="F470" s="151" t="s">
        <v>4257</v>
      </c>
      <c r="H470" s="150" t="s">
        <v>19</v>
      </c>
      <c r="I470" s="152"/>
      <c r="L470" s="148"/>
      <c r="M470" s="153"/>
      <c r="U470" s="154"/>
      <c r="AT470" s="150" t="s">
        <v>182</v>
      </c>
      <c r="AU470" s="150" t="s">
        <v>84</v>
      </c>
      <c r="AV470" s="12" t="s">
        <v>82</v>
      </c>
      <c r="AW470" s="12" t="s">
        <v>37</v>
      </c>
      <c r="AX470" s="12" t="s">
        <v>75</v>
      </c>
      <c r="AY470" s="150" t="s">
        <v>172</v>
      </c>
    </row>
    <row r="471" spans="2:65" s="13" customFormat="1">
      <c r="B471" s="155"/>
      <c r="D471" s="149" t="s">
        <v>182</v>
      </c>
      <c r="E471" s="156" t="s">
        <v>19</v>
      </c>
      <c r="F471" s="157" t="s">
        <v>4284</v>
      </c>
      <c r="H471" s="158">
        <v>13</v>
      </c>
      <c r="I471" s="159"/>
      <c r="L471" s="155"/>
      <c r="M471" s="160"/>
      <c r="U471" s="161"/>
      <c r="AT471" s="156" t="s">
        <v>182</v>
      </c>
      <c r="AU471" s="156" t="s">
        <v>84</v>
      </c>
      <c r="AV471" s="13" t="s">
        <v>84</v>
      </c>
      <c r="AW471" s="13" t="s">
        <v>37</v>
      </c>
      <c r="AX471" s="13" t="s">
        <v>75</v>
      </c>
      <c r="AY471" s="156" t="s">
        <v>172</v>
      </c>
    </row>
    <row r="472" spans="2:65" s="14" customFormat="1">
      <c r="B472" s="162"/>
      <c r="D472" s="149" t="s">
        <v>182</v>
      </c>
      <c r="E472" s="163" t="s">
        <v>19</v>
      </c>
      <c r="F472" s="164" t="s">
        <v>185</v>
      </c>
      <c r="H472" s="165">
        <v>13</v>
      </c>
      <c r="I472" s="166"/>
      <c r="L472" s="162"/>
      <c r="M472" s="167"/>
      <c r="U472" s="168"/>
      <c r="AT472" s="163" t="s">
        <v>182</v>
      </c>
      <c r="AU472" s="163" t="s">
        <v>84</v>
      </c>
      <c r="AV472" s="14" t="s">
        <v>179</v>
      </c>
      <c r="AW472" s="14" t="s">
        <v>37</v>
      </c>
      <c r="AX472" s="14" t="s">
        <v>82</v>
      </c>
      <c r="AY472" s="163" t="s">
        <v>172</v>
      </c>
    </row>
    <row r="473" spans="2:65" s="1" customFormat="1" ht="16.5" customHeight="1">
      <c r="B473" s="33"/>
      <c r="C473" s="131" t="s">
        <v>712</v>
      </c>
      <c r="D473" s="131" t="s">
        <v>174</v>
      </c>
      <c r="E473" s="132" t="s">
        <v>717</v>
      </c>
      <c r="F473" s="133" t="s">
        <v>4235</v>
      </c>
      <c r="G473" s="134" t="s">
        <v>2962</v>
      </c>
      <c r="H473" s="135">
        <v>3</v>
      </c>
      <c r="I473" s="136"/>
      <c r="J473" s="137">
        <f>ROUND(I473*H473,2)</f>
        <v>0</v>
      </c>
      <c r="K473" s="133" t="s">
        <v>19</v>
      </c>
      <c r="L473" s="33"/>
      <c r="M473" s="138" t="s">
        <v>19</v>
      </c>
      <c r="N473" s="139" t="s">
        <v>46</v>
      </c>
      <c r="P473" s="140">
        <f>O473*H473</f>
        <v>0</v>
      </c>
      <c r="Q473" s="140">
        <v>0</v>
      </c>
      <c r="R473" s="140">
        <f>Q473*H473</f>
        <v>0</v>
      </c>
      <c r="S473" s="140">
        <v>0</v>
      </c>
      <c r="T473" s="140">
        <f>S473*H473</f>
        <v>0</v>
      </c>
      <c r="U473" s="141" t="s">
        <v>19</v>
      </c>
      <c r="AR473" s="142" t="s">
        <v>179</v>
      </c>
      <c r="AT473" s="142" t="s">
        <v>174</v>
      </c>
      <c r="AU473" s="142" t="s">
        <v>84</v>
      </c>
      <c r="AY473" s="18" t="s">
        <v>172</v>
      </c>
      <c r="BE473" s="143">
        <f>IF(N473="základní",J473,0)</f>
        <v>0</v>
      </c>
      <c r="BF473" s="143">
        <f>IF(N473="snížená",J473,0)</f>
        <v>0</v>
      </c>
      <c r="BG473" s="143">
        <f>IF(N473="zákl. přenesená",J473,0)</f>
        <v>0</v>
      </c>
      <c r="BH473" s="143">
        <f>IF(N473="sníž. přenesená",J473,0)</f>
        <v>0</v>
      </c>
      <c r="BI473" s="143">
        <f>IF(N473="nulová",J473,0)</f>
        <v>0</v>
      </c>
      <c r="BJ473" s="18" t="s">
        <v>82</v>
      </c>
      <c r="BK473" s="143">
        <f>ROUND(I473*H473,2)</f>
        <v>0</v>
      </c>
      <c r="BL473" s="18" t="s">
        <v>179</v>
      </c>
      <c r="BM473" s="142" t="s">
        <v>1687</v>
      </c>
    </row>
    <row r="474" spans="2:65" s="12" customFormat="1">
      <c r="B474" s="148"/>
      <c r="D474" s="149" t="s">
        <v>182</v>
      </c>
      <c r="E474" s="150" t="s">
        <v>19</v>
      </c>
      <c r="F474" s="151" t="s">
        <v>4257</v>
      </c>
      <c r="H474" s="150" t="s">
        <v>19</v>
      </c>
      <c r="I474" s="152"/>
      <c r="L474" s="148"/>
      <c r="M474" s="153"/>
      <c r="U474" s="154"/>
      <c r="AT474" s="150" t="s">
        <v>182</v>
      </c>
      <c r="AU474" s="150" t="s">
        <v>84</v>
      </c>
      <c r="AV474" s="12" t="s">
        <v>82</v>
      </c>
      <c r="AW474" s="12" t="s">
        <v>37</v>
      </c>
      <c r="AX474" s="12" t="s">
        <v>75</v>
      </c>
      <c r="AY474" s="150" t="s">
        <v>172</v>
      </c>
    </row>
    <row r="475" spans="2:65" s="13" customFormat="1">
      <c r="B475" s="155"/>
      <c r="D475" s="149" t="s">
        <v>182</v>
      </c>
      <c r="E475" s="156" t="s">
        <v>19</v>
      </c>
      <c r="F475" s="157" t="s">
        <v>4285</v>
      </c>
      <c r="H475" s="158">
        <v>3</v>
      </c>
      <c r="I475" s="159"/>
      <c r="L475" s="155"/>
      <c r="M475" s="160"/>
      <c r="U475" s="161"/>
      <c r="AT475" s="156" t="s">
        <v>182</v>
      </c>
      <c r="AU475" s="156" t="s">
        <v>84</v>
      </c>
      <c r="AV475" s="13" t="s">
        <v>84</v>
      </c>
      <c r="AW475" s="13" t="s">
        <v>37</v>
      </c>
      <c r="AX475" s="13" t="s">
        <v>75</v>
      </c>
      <c r="AY475" s="156" t="s">
        <v>172</v>
      </c>
    </row>
    <row r="476" spans="2:65" s="14" customFormat="1">
      <c r="B476" s="162"/>
      <c r="D476" s="149" t="s">
        <v>182</v>
      </c>
      <c r="E476" s="163" t="s">
        <v>19</v>
      </c>
      <c r="F476" s="164" t="s">
        <v>185</v>
      </c>
      <c r="H476" s="165">
        <v>3</v>
      </c>
      <c r="I476" s="166"/>
      <c r="L476" s="162"/>
      <c r="M476" s="167"/>
      <c r="U476" s="168"/>
      <c r="AT476" s="163" t="s">
        <v>182</v>
      </c>
      <c r="AU476" s="163" t="s">
        <v>84</v>
      </c>
      <c r="AV476" s="14" t="s">
        <v>179</v>
      </c>
      <c r="AW476" s="14" t="s">
        <v>37</v>
      </c>
      <c r="AX476" s="14" t="s">
        <v>82</v>
      </c>
      <c r="AY476" s="163" t="s">
        <v>172</v>
      </c>
    </row>
    <row r="477" spans="2:65" s="1" customFormat="1" ht="16.5" customHeight="1">
      <c r="B477" s="33"/>
      <c r="C477" s="131" t="s">
        <v>1691</v>
      </c>
      <c r="D477" s="131" t="s">
        <v>174</v>
      </c>
      <c r="E477" s="132" t="s">
        <v>1420</v>
      </c>
      <c r="F477" s="133" t="s">
        <v>4237</v>
      </c>
      <c r="G477" s="134" t="s">
        <v>1131</v>
      </c>
      <c r="H477" s="135">
        <v>1</v>
      </c>
      <c r="I477" s="136"/>
      <c r="J477" s="137">
        <f>ROUND(I477*H477,2)</f>
        <v>0</v>
      </c>
      <c r="K477" s="133" t="s">
        <v>19</v>
      </c>
      <c r="L477" s="33"/>
      <c r="M477" s="138" t="s">
        <v>19</v>
      </c>
      <c r="N477" s="139" t="s">
        <v>46</v>
      </c>
      <c r="P477" s="140">
        <f>O477*H477</f>
        <v>0</v>
      </c>
      <c r="Q477" s="140">
        <v>0</v>
      </c>
      <c r="R477" s="140">
        <f>Q477*H477</f>
        <v>0</v>
      </c>
      <c r="S477" s="140">
        <v>0</v>
      </c>
      <c r="T477" s="140">
        <f>S477*H477</f>
        <v>0</v>
      </c>
      <c r="U477" s="141" t="s">
        <v>19</v>
      </c>
      <c r="AR477" s="142" t="s">
        <v>179</v>
      </c>
      <c r="AT477" s="142" t="s">
        <v>174</v>
      </c>
      <c r="AU477" s="142" t="s">
        <v>84</v>
      </c>
      <c r="AY477" s="18" t="s">
        <v>172</v>
      </c>
      <c r="BE477" s="143">
        <f>IF(N477="základní",J477,0)</f>
        <v>0</v>
      </c>
      <c r="BF477" s="143">
        <f>IF(N477="snížená",J477,0)</f>
        <v>0</v>
      </c>
      <c r="BG477" s="143">
        <f>IF(N477="zákl. přenesená",J477,0)</f>
        <v>0</v>
      </c>
      <c r="BH477" s="143">
        <f>IF(N477="sníž. přenesená",J477,0)</f>
        <v>0</v>
      </c>
      <c r="BI477" s="143">
        <f>IF(N477="nulová",J477,0)</f>
        <v>0</v>
      </c>
      <c r="BJ477" s="18" t="s">
        <v>82</v>
      </c>
      <c r="BK477" s="143">
        <f>ROUND(I477*H477,2)</f>
        <v>0</v>
      </c>
      <c r="BL477" s="18" t="s">
        <v>179</v>
      </c>
      <c r="BM477" s="142" t="s">
        <v>1694</v>
      </c>
    </row>
    <row r="478" spans="2:65" s="1" customFormat="1" ht="16.5" customHeight="1">
      <c r="B478" s="33"/>
      <c r="C478" s="179" t="s">
        <v>717</v>
      </c>
      <c r="D478" s="179" t="s">
        <v>836</v>
      </c>
      <c r="E478" s="180" t="s">
        <v>722</v>
      </c>
      <c r="F478" s="181" t="s">
        <v>4238</v>
      </c>
      <c r="G478" s="182" t="s">
        <v>1131</v>
      </c>
      <c r="H478" s="183">
        <v>1</v>
      </c>
      <c r="I478" s="184"/>
      <c r="J478" s="185">
        <f>ROUND(I478*H478,2)</f>
        <v>0</v>
      </c>
      <c r="K478" s="181" t="s">
        <v>19</v>
      </c>
      <c r="L478" s="186"/>
      <c r="M478" s="187" t="s">
        <v>19</v>
      </c>
      <c r="N478" s="188" t="s">
        <v>46</v>
      </c>
      <c r="P478" s="140">
        <f>O478*H478</f>
        <v>0</v>
      </c>
      <c r="Q478" s="140">
        <v>0</v>
      </c>
      <c r="R478" s="140">
        <f>Q478*H478</f>
        <v>0</v>
      </c>
      <c r="S478" s="140">
        <v>0</v>
      </c>
      <c r="T478" s="140">
        <f>S478*H478</f>
        <v>0</v>
      </c>
      <c r="U478" s="141" t="s">
        <v>19</v>
      </c>
      <c r="AR478" s="142" t="s">
        <v>198</v>
      </c>
      <c r="AT478" s="142" t="s">
        <v>836</v>
      </c>
      <c r="AU478" s="142" t="s">
        <v>84</v>
      </c>
      <c r="AY478" s="18" t="s">
        <v>172</v>
      </c>
      <c r="BE478" s="143">
        <f>IF(N478="základní",J478,0)</f>
        <v>0</v>
      </c>
      <c r="BF478" s="143">
        <f>IF(N478="snížená",J478,0)</f>
        <v>0</v>
      </c>
      <c r="BG478" s="143">
        <f>IF(N478="zákl. přenesená",J478,0)</f>
        <v>0</v>
      </c>
      <c r="BH478" s="143">
        <f>IF(N478="sníž. přenesená",J478,0)</f>
        <v>0</v>
      </c>
      <c r="BI478" s="143">
        <f>IF(N478="nulová",J478,0)</f>
        <v>0</v>
      </c>
      <c r="BJ478" s="18" t="s">
        <v>82</v>
      </c>
      <c r="BK478" s="143">
        <f>ROUND(I478*H478,2)</f>
        <v>0</v>
      </c>
      <c r="BL478" s="18" t="s">
        <v>179</v>
      </c>
      <c r="BM478" s="142" t="s">
        <v>1700</v>
      </c>
    </row>
    <row r="479" spans="2:65" s="12" customFormat="1">
      <c r="B479" s="148"/>
      <c r="D479" s="149" t="s">
        <v>182</v>
      </c>
      <c r="E479" s="150" t="s">
        <v>19</v>
      </c>
      <c r="F479" s="151" t="s">
        <v>4257</v>
      </c>
      <c r="H479" s="150" t="s">
        <v>19</v>
      </c>
      <c r="I479" s="152"/>
      <c r="L479" s="148"/>
      <c r="M479" s="153"/>
      <c r="U479" s="154"/>
      <c r="AT479" s="150" t="s">
        <v>182</v>
      </c>
      <c r="AU479" s="150" t="s">
        <v>84</v>
      </c>
      <c r="AV479" s="12" t="s">
        <v>82</v>
      </c>
      <c r="AW479" s="12" t="s">
        <v>37</v>
      </c>
      <c r="AX479" s="12" t="s">
        <v>75</v>
      </c>
      <c r="AY479" s="150" t="s">
        <v>172</v>
      </c>
    </row>
    <row r="480" spans="2:65" s="13" customFormat="1">
      <c r="B480" s="155"/>
      <c r="D480" s="149" t="s">
        <v>182</v>
      </c>
      <c r="E480" s="156" t="s">
        <v>19</v>
      </c>
      <c r="F480" s="157" t="s">
        <v>82</v>
      </c>
      <c r="H480" s="158">
        <v>1</v>
      </c>
      <c r="I480" s="159"/>
      <c r="L480" s="155"/>
      <c r="M480" s="160"/>
      <c r="U480" s="161"/>
      <c r="AT480" s="156" t="s">
        <v>182</v>
      </c>
      <c r="AU480" s="156" t="s">
        <v>84</v>
      </c>
      <c r="AV480" s="13" t="s">
        <v>84</v>
      </c>
      <c r="AW480" s="13" t="s">
        <v>37</v>
      </c>
      <c r="AX480" s="13" t="s">
        <v>75</v>
      </c>
      <c r="AY480" s="156" t="s">
        <v>172</v>
      </c>
    </row>
    <row r="481" spans="2:65" s="14" customFormat="1">
      <c r="B481" s="162"/>
      <c r="D481" s="149" t="s">
        <v>182</v>
      </c>
      <c r="E481" s="163" t="s">
        <v>19</v>
      </c>
      <c r="F481" s="164" t="s">
        <v>185</v>
      </c>
      <c r="H481" s="165">
        <v>1</v>
      </c>
      <c r="I481" s="166"/>
      <c r="L481" s="162"/>
      <c r="M481" s="167"/>
      <c r="U481" s="168"/>
      <c r="AT481" s="163" t="s">
        <v>182</v>
      </c>
      <c r="AU481" s="163" t="s">
        <v>84</v>
      </c>
      <c r="AV481" s="14" t="s">
        <v>179</v>
      </c>
      <c r="AW481" s="14" t="s">
        <v>37</v>
      </c>
      <c r="AX481" s="14" t="s">
        <v>82</v>
      </c>
      <c r="AY481" s="163" t="s">
        <v>172</v>
      </c>
    </row>
    <row r="482" spans="2:65" s="1" customFormat="1" ht="21.75" customHeight="1">
      <c r="B482" s="33"/>
      <c r="C482" s="179" t="s">
        <v>1420</v>
      </c>
      <c r="D482" s="179" t="s">
        <v>836</v>
      </c>
      <c r="E482" s="180" t="s">
        <v>1711</v>
      </c>
      <c r="F482" s="181" t="s">
        <v>4286</v>
      </c>
      <c r="G482" s="182" t="s">
        <v>1131</v>
      </c>
      <c r="H482" s="183">
        <v>1</v>
      </c>
      <c r="I482" s="184"/>
      <c r="J482" s="185">
        <f>ROUND(I482*H482,2)</f>
        <v>0</v>
      </c>
      <c r="K482" s="181" t="s">
        <v>19</v>
      </c>
      <c r="L482" s="186"/>
      <c r="M482" s="187" t="s">
        <v>19</v>
      </c>
      <c r="N482" s="188" t="s">
        <v>46</v>
      </c>
      <c r="P482" s="140">
        <f>O482*H482</f>
        <v>0</v>
      </c>
      <c r="Q482" s="140">
        <v>0</v>
      </c>
      <c r="R482" s="140">
        <f>Q482*H482</f>
        <v>0</v>
      </c>
      <c r="S482" s="140">
        <v>0</v>
      </c>
      <c r="T482" s="140">
        <f>S482*H482</f>
        <v>0</v>
      </c>
      <c r="U482" s="141" t="s">
        <v>19</v>
      </c>
      <c r="AR482" s="142" t="s">
        <v>198</v>
      </c>
      <c r="AT482" s="142" t="s">
        <v>836</v>
      </c>
      <c r="AU482" s="142" t="s">
        <v>84</v>
      </c>
      <c r="AY482" s="18" t="s">
        <v>172</v>
      </c>
      <c r="BE482" s="143">
        <f>IF(N482="základní",J482,0)</f>
        <v>0</v>
      </c>
      <c r="BF482" s="143">
        <f>IF(N482="snížená",J482,0)</f>
        <v>0</v>
      </c>
      <c r="BG482" s="143">
        <f>IF(N482="zákl. přenesená",J482,0)</f>
        <v>0</v>
      </c>
      <c r="BH482" s="143">
        <f>IF(N482="sníž. přenesená",J482,0)</f>
        <v>0</v>
      </c>
      <c r="BI482" s="143">
        <f>IF(N482="nulová",J482,0)</f>
        <v>0</v>
      </c>
      <c r="BJ482" s="18" t="s">
        <v>82</v>
      </c>
      <c r="BK482" s="143">
        <f>ROUND(I482*H482,2)</f>
        <v>0</v>
      </c>
      <c r="BL482" s="18" t="s">
        <v>179</v>
      </c>
      <c r="BM482" s="142" t="s">
        <v>1704</v>
      </c>
    </row>
    <row r="483" spans="2:65" s="12" customFormat="1">
      <c r="B483" s="148"/>
      <c r="D483" s="149" t="s">
        <v>182</v>
      </c>
      <c r="E483" s="150" t="s">
        <v>19</v>
      </c>
      <c r="F483" s="151" t="s">
        <v>4257</v>
      </c>
      <c r="H483" s="150" t="s">
        <v>19</v>
      </c>
      <c r="I483" s="152"/>
      <c r="L483" s="148"/>
      <c r="M483" s="153"/>
      <c r="U483" s="154"/>
      <c r="AT483" s="150" t="s">
        <v>182</v>
      </c>
      <c r="AU483" s="150" t="s">
        <v>84</v>
      </c>
      <c r="AV483" s="12" t="s">
        <v>82</v>
      </c>
      <c r="AW483" s="12" t="s">
        <v>37</v>
      </c>
      <c r="AX483" s="12" t="s">
        <v>75</v>
      </c>
      <c r="AY483" s="150" t="s">
        <v>172</v>
      </c>
    </row>
    <row r="484" spans="2:65" s="13" customFormat="1">
      <c r="B484" s="155"/>
      <c r="D484" s="149" t="s">
        <v>182</v>
      </c>
      <c r="E484" s="156" t="s">
        <v>19</v>
      </c>
      <c r="F484" s="157" t="s">
        <v>82</v>
      </c>
      <c r="H484" s="158">
        <v>1</v>
      </c>
      <c r="I484" s="159"/>
      <c r="L484" s="155"/>
      <c r="M484" s="160"/>
      <c r="U484" s="161"/>
      <c r="AT484" s="156" t="s">
        <v>182</v>
      </c>
      <c r="AU484" s="156" t="s">
        <v>84</v>
      </c>
      <c r="AV484" s="13" t="s">
        <v>84</v>
      </c>
      <c r="AW484" s="13" t="s">
        <v>37</v>
      </c>
      <c r="AX484" s="13" t="s">
        <v>75</v>
      </c>
      <c r="AY484" s="156" t="s">
        <v>172</v>
      </c>
    </row>
    <row r="485" spans="2:65" s="14" customFormat="1">
      <c r="B485" s="162"/>
      <c r="D485" s="149" t="s">
        <v>182</v>
      </c>
      <c r="E485" s="163" t="s">
        <v>19</v>
      </c>
      <c r="F485" s="164" t="s">
        <v>185</v>
      </c>
      <c r="H485" s="165">
        <v>1</v>
      </c>
      <c r="I485" s="166"/>
      <c r="L485" s="162"/>
      <c r="M485" s="167"/>
      <c r="U485" s="168"/>
      <c r="AT485" s="163" t="s">
        <v>182</v>
      </c>
      <c r="AU485" s="163" t="s">
        <v>84</v>
      </c>
      <c r="AV485" s="14" t="s">
        <v>179</v>
      </c>
      <c r="AW485" s="14" t="s">
        <v>37</v>
      </c>
      <c r="AX485" s="14" t="s">
        <v>82</v>
      </c>
      <c r="AY485" s="163" t="s">
        <v>172</v>
      </c>
    </row>
    <row r="486" spans="2:65" s="1" customFormat="1" ht="16.5" customHeight="1">
      <c r="B486" s="33"/>
      <c r="C486" s="131" t="s">
        <v>722</v>
      </c>
      <c r="D486" s="131" t="s">
        <v>174</v>
      </c>
      <c r="E486" s="132" t="s">
        <v>727</v>
      </c>
      <c r="F486" s="133" t="s">
        <v>4287</v>
      </c>
      <c r="G486" s="134" t="s">
        <v>796</v>
      </c>
      <c r="H486" s="135">
        <v>8</v>
      </c>
      <c r="I486" s="136"/>
      <c r="J486" s="137">
        <f>ROUND(I486*H486,2)</f>
        <v>0</v>
      </c>
      <c r="K486" s="133" t="s">
        <v>19</v>
      </c>
      <c r="L486" s="33"/>
      <c r="M486" s="138" t="s">
        <v>19</v>
      </c>
      <c r="N486" s="139" t="s">
        <v>46</v>
      </c>
      <c r="P486" s="140">
        <f>O486*H486</f>
        <v>0</v>
      </c>
      <c r="Q486" s="140">
        <v>0</v>
      </c>
      <c r="R486" s="140">
        <f>Q486*H486</f>
        <v>0</v>
      </c>
      <c r="S486" s="140">
        <v>0</v>
      </c>
      <c r="T486" s="140">
        <f>S486*H486</f>
        <v>0</v>
      </c>
      <c r="U486" s="141" t="s">
        <v>19</v>
      </c>
      <c r="AR486" s="142" t="s">
        <v>179</v>
      </c>
      <c r="AT486" s="142" t="s">
        <v>174</v>
      </c>
      <c r="AU486" s="142" t="s">
        <v>84</v>
      </c>
      <c r="AY486" s="18" t="s">
        <v>172</v>
      </c>
      <c r="BE486" s="143">
        <f>IF(N486="základní",J486,0)</f>
        <v>0</v>
      </c>
      <c r="BF486" s="143">
        <f>IF(N486="snížená",J486,0)</f>
        <v>0</v>
      </c>
      <c r="BG486" s="143">
        <f>IF(N486="zákl. přenesená",J486,0)</f>
        <v>0</v>
      </c>
      <c r="BH486" s="143">
        <f>IF(N486="sníž. přenesená",J486,0)</f>
        <v>0</v>
      </c>
      <c r="BI486" s="143">
        <f>IF(N486="nulová",J486,0)</f>
        <v>0</v>
      </c>
      <c r="BJ486" s="18" t="s">
        <v>82</v>
      </c>
      <c r="BK486" s="143">
        <f>ROUND(I486*H486,2)</f>
        <v>0</v>
      </c>
      <c r="BL486" s="18" t="s">
        <v>179</v>
      </c>
      <c r="BM486" s="142" t="s">
        <v>1709</v>
      </c>
    </row>
    <row r="487" spans="2:65" s="12" customFormat="1">
      <c r="B487" s="148"/>
      <c r="D487" s="149" t="s">
        <v>182</v>
      </c>
      <c r="E487" s="150" t="s">
        <v>19</v>
      </c>
      <c r="F487" s="151" t="s">
        <v>4257</v>
      </c>
      <c r="H487" s="150" t="s">
        <v>19</v>
      </c>
      <c r="I487" s="152"/>
      <c r="L487" s="148"/>
      <c r="M487" s="153"/>
      <c r="U487" s="154"/>
      <c r="AT487" s="150" t="s">
        <v>182</v>
      </c>
      <c r="AU487" s="150" t="s">
        <v>84</v>
      </c>
      <c r="AV487" s="12" t="s">
        <v>82</v>
      </c>
      <c r="AW487" s="12" t="s">
        <v>37</v>
      </c>
      <c r="AX487" s="12" t="s">
        <v>75</v>
      </c>
      <c r="AY487" s="150" t="s">
        <v>172</v>
      </c>
    </row>
    <row r="488" spans="2:65" s="13" customFormat="1">
      <c r="B488" s="155"/>
      <c r="D488" s="149" t="s">
        <v>182</v>
      </c>
      <c r="E488" s="156" t="s">
        <v>19</v>
      </c>
      <c r="F488" s="157" t="s">
        <v>198</v>
      </c>
      <c r="H488" s="158">
        <v>8</v>
      </c>
      <c r="I488" s="159"/>
      <c r="L488" s="155"/>
      <c r="M488" s="160"/>
      <c r="U488" s="161"/>
      <c r="AT488" s="156" t="s">
        <v>182</v>
      </c>
      <c r="AU488" s="156" t="s">
        <v>84</v>
      </c>
      <c r="AV488" s="13" t="s">
        <v>84</v>
      </c>
      <c r="AW488" s="13" t="s">
        <v>37</v>
      </c>
      <c r="AX488" s="13" t="s">
        <v>75</v>
      </c>
      <c r="AY488" s="156" t="s">
        <v>172</v>
      </c>
    </row>
    <row r="489" spans="2:65" s="14" customFormat="1">
      <c r="B489" s="162"/>
      <c r="D489" s="149" t="s">
        <v>182</v>
      </c>
      <c r="E489" s="163" t="s">
        <v>19</v>
      </c>
      <c r="F489" s="164" t="s">
        <v>185</v>
      </c>
      <c r="H489" s="165">
        <v>8</v>
      </c>
      <c r="I489" s="166"/>
      <c r="L489" s="162"/>
      <c r="M489" s="167"/>
      <c r="U489" s="168"/>
      <c r="AT489" s="163" t="s">
        <v>182</v>
      </c>
      <c r="AU489" s="163" t="s">
        <v>84</v>
      </c>
      <c r="AV489" s="14" t="s">
        <v>179</v>
      </c>
      <c r="AW489" s="14" t="s">
        <v>37</v>
      </c>
      <c r="AX489" s="14" t="s">
        <v>82</v>
      </c>
      <c r="AY489" s="163" t="s">
        <v>172</v>
      </c>
    </row>
    <row r="490" spans="2:65" s="1" customFormat="1" ht="16.5" customHeight="1">
      <c r="B490" s="33"/>
      <c r="C490" s="131" t="s">
        <v>1711</v>
      </c>
      <c r="D490" s="131" t="s">
        <v>174</v>
      </c>
      <c r="E490" s="132" t="s">
        <v>1729</v>
      </c>
      <c r="F490" s="133" t="s">
        <v>4250</v>
      </c>
      <c r="G490" s="134" t="s">
        <v>1131</v>
      </c>
      <c r="H490" s="135">
        <v>1</v>
      </c>
      <c r="I490" s="136"/>
      <c r="J490" s="137">
        <f>ROUND(I490*H490,2)</f>
        <v>0</v>
      </c>
      <c r="K490" s="133" t="s">
        <v>19</v>
      </c>
      <c r="L490" s="33"/>
      <c r="M490" s="138" t="s">
        <v>19</v>
      </c>
      <c r="N490" s="139" t="s">
        <v>46</v>
      </c>
      <c r="P490" s="140">
        <f>O490*H490</f>
        <v>0</v>
      </c>
      <c r="Q490" s="140">
        <v>0</v>
      </c>
      <c r="R490" s="140">
        <f>Q490*H490</f>
        <v>0</v>
      </c>
      <c r="S490" s="140">
        <v>0</v>
      </c>
      <c r="T490" s="140">
        <f>S490*H490</f>
        <v>0</v>
      </c>
      <c r="U490" s="141" t="s">
        <v>19</v>
      </c>
      <c r="AR490" s="142" t="s">
        <v>179</v>
      </c>
      <c r="AT490" s="142" t="s">
        <v>174</v>
      </c>
      <c r="AU490" s="142" t="s">
        <v>84</v>
      </c>
      <c r="AY490" s="18" t="s">
        <v>172</v>
      </c>
      <c r="BE490" s="143">
        <f>IF(N490="základní",J490,0)</f>
        <v>0</v>
      </c>
      <c r="BF490" s="143">
        <f>IF(N490="snížená",J490,0)</f>
        <v>0</v>
      </c>
      <c r="BG490" s="143">
        <f>IF(N490="zákl. přenesená",J490,0)</f>
        <v>0</v>
      </c>
      <c r="BH490" s="143">
        <f>IF(N490="sníž. přenesená",J490,0)</f>
        <v>0</v>
      </c>
      <c r="BI490" s="143">
        <f>IF(N490="nulová",J490,0)</f>
        <v>0</v>
      </c>
      <c r="BJ490" s="18" t="s">
        <v>82</v>
      </c>
      <c r="BK490" s="143">
        <f>ROUND(I490*H490,2)</f>
        <v>0</v>
      </c>
      <c r="BL490" s="18" t="s">
        <v>179</v>
      </c>
      <c r="BM490" s="142" t="s">
        <v>1714</v>
      </c>
    </row>
    <row r="491" spans="2:65" s="12" customFormat="1">
      <c r="B491" s="148"/>
      <c r="D491" s="149" t="s">
        <v>182</v>
      </c>
      <c r="E491" s="150" t="s">
        <v>19</v>
      </c>
      <c r="F491" s="151" t="s">
        <v>4257</v>
      </c>
      <c r="H491" s="150" t="s">
        <v>19</v>
      </c>
      <c r="I491" s="152"/>
      <c r="L491" s="148"/>
      <c r="M491" s="153"/>
      <c r="U491" s="154"/>
      <c r="AT491" s="150" t="s">
        <v>182</v>
      </c>
      <c r="AU491" s="150" t="s">
        <v>84</v>
      </c>
      <c r="AV491" s="12" t="s">
        <v>82</v>
      </c>
      <c r="AW491" s="12" t="s">
        <v>37</v>
      </c>
      <c r="AX491" s="12" t="s">
        <v>75</v>
      </c>
      <c r="AY491" s="150" t="s">
        <v>172</v>
      </c>
    </row>
    <row r="492" spans="2:65" s="13" customFormat="1">
      <c r="B492" s="155"/>
      <c r="D492" s="149" t="s">
        <v>182</v>
      </c>
      <c r="E492" s="156" t="s">
        <v>19</v>
      </c>
      <c r="F492" s="157" t="s">
        <v>82</v>
      </c>
      <c r="H492" s="158">
        <v>1</v>
      </c>
      <c r="I492" s="159"/>
      <c r="L492" s="155"/>
      <c r="M492" s="160"/>
      <c r="U492" s="161"/>
      <c r="AT492" s="156" t="s">
        <v>182</v>
      </c>
      <c r="AU492" s="156" t="s">
        <v>84</v>
      </c>
      <c r="AV492" s="13" t="s">
        <v>84</v>
      </c>
      <c r="AW492" s="13" t="s">
        <v>37</v>
      </c>
      <c r="AX492" s="13" t="s">
        <v>75</v>
      </c>
      <c r="AY492" s="156" t="s">
        <v>172</v>
      </c>
    </row>
    <row r="493" spans="2:65" s="14" customFormat="1">
      <c r="B493" s="162"/>
      <c r="D493" s="149" t="s">
        <v>182</v>
      </c>
      <c r="E493" s="163" t="s">
        <v>19</v>
      </c>
      <c r="F493" s="164" t="s">
        <v>185</v>
      </c>
      <c r="H493" s="165">
        <v>1</v>
      </c>
      <c r="I493" s="166"/>
      <c r="L493" s="162"/>
      <c r="M493" s="167"/>
      <c r="U493" s="168"/>
      <c r="AT493" s="163" t="s">
        <v>182</v>
      </c>
      <c r="AU493" s="163" t="s">
        <v>84</v>
      </c>
      <c r="AV493" s="14" t="s">
        <v>179</v>
      </c>
      <c r="AW493" s="14" t="s">
        <v>37</v>
      </c>
      <c r="AX493" s="14" t="s">
        <v>82</v>
      </c>
      <c r="AY493" s="163" t="s">
        <v>172</v>
      </c>
    </row>
    <row r="494" spans="2:65" s="1" customFormat="1" ht="16.5" customHeight="1">
      <c r="B494" s="33"/>
      <c r="C494" s="131" t="s">
        <v>727</v>
      </c>
      <c r="D494" s="131" t="s">
        <v>174</v>
      </c>
      <c r="E494" s="132" t="s">
        <v>733</v>
      </c>
      <c r="F494" s="133" t="s">
        <v>4251</v>
      </c>
      <c r="G494" s="134" t="s">
        <v>1131</v>
      </c>
      <c r="H494" s="135">
        <v>1</v>
      </c>
      <c r="I494" s="136"/>
      <c r="J494" s="137">
        <f>ROUND(I494*H494,2)</f>
        <v>0</v>
      </c>
      <c r="K494" s="133" t="s">
        <v>19</v>
      </c>
      <c r="L494" s="33"/>
      <c r="M494" s="138" t="s">
        <v>19</v>
      </c>
      <c r="N494" s="139" t="s">
        <v>46</v>
      </c>
      <c r="P494" s="140">
        <f>O494*H494</f>
        <v>0</v>
      </c>
      <c r="Q494" s="140">
        <v>0</v>
      </c>
      <c r="R494" s="140">
        <f>Q494*H494</f>
        <v>0</v>
      </c>
      <c r="S494" s="140">
        <v>0</v>
      </c>
      <c r="T494" s="140">
        <f>S494*H494</f>
        <v>0</v>
      </c>
      <c r="U494" s="141" t="s">
        <v>19</v>
      </c>
      <c r="AR494" s="142" t="s">
        <v>179</v>
      </c>
      <c r="AT494" s="142" t="s">
        <v>174</v>
      </c>
      <c r="AU494" s="142" t="s">
        <v>84</v>
      </c>
      <c r="AY494" s="18" t="s">
        <v>172</v>
      </c>
      <c r="BE494" s="143">
        <f>IF(N494="základní",J494,0)</f>
        <v>0</v>
      </c>
      <c r="BF494" s="143">
        <f>IF(N494="snížená",J494,0)</f>
        <v>0</v>
      </c>
      <c r="BG494" s="143">
        <f>IF(N494="zákl. přenesená",J494,0)</f>
        <v>0</v>
      </c>
      <c r="BH494" s="143">
        <f>IF(N494="sníž. přenesená",J494,0)</f>
        <v>0</v>
      </c>
      <c r="BI494" s="143">
        <f>IF(N494="nulová",J494,0)</f>
        <v>0</v>
      </c>
      <c r="BJ494" s="18" t="s">
        <v>82</v>
      </c>
      <c r="BK494" s="143">
        <f>ROUND(I494*H494,2)</f>
        <v>0</v>
      </c>
      <c r="BL494" s="18" t="s">
        <v>179</v>
      </c>
      <c r="BM494" s="142" t="s">
        <v>757</v>
      </c>
    </row>
    <row r="495" spans="2:65" s="12" customFormat="1">
      <c r="B495" s="148"/>
      <c r="D495" s="149" t="s">
        <v>182</v>
      </c>
      <c r="E495" s="150" t="s">
        <v>19</v>
      </c>
      <c r="F495" s="151" t="s">
        <v>4257</v>
      </c>
      <c r="H495" s="150" t="s">
        <v>19</v>
      </c>
      <c r="I495" s="152"/>
      <c r="L495" s="148"/>
      <c r="M495" s="153"/>
      <c r="U495" s="154"/>
      <c r="AT495" s="150" t="s">
        <v>182</v>
      </c>
      <c r="AU495" s="150" t="s">
        <v>84</v>
      </c>
      <c r="AV495" s="12" t="s">
        <v>82</v>
      </c>
      <c r="AW495" s="12" t="s">
        <v>37</v>
      </c>
      <c r="AX495" s="12" t="s">
        <v>75</v>
      </c>
      <c r="AY495" s="150" t="s">
        <v>172</v>
      </c>
    </row>
    <row r="496" spans="2:65" s="13" customFormat="1">
      <c r="B496" s="155"/>
      <c r="D496" s="149" t="s">
        <v>182</v>
      </c>
      <c r="E496" s="156" t="s">
        <v>19</v>
      </c>
      <c r="F496" s="157" t="s">
        <v>82</v>
      </c>
      <c r="H496" s="158">
        <v>1</v>
      </c>
      <c r="I496" s="159"/>
      <c r="L496" s="155"/>
      <c r="M496" s="160"/>
      <c r="U496" s="161"/>
      <c r="AT496" s="156" t="s">
        <v>182</v>
      </c>
      <c r="AU496" s="156" t="s">
        <v>84</v>
      </c>
      <c r="AV496" s="13" t="s">
        <v>84</v>
      </c>
      <c r="AW496" s="13" t="s">
        <v>37</v>
      </c>
      <c r="AX496" s="13" t="s">
        <v>75</v>
      </c>
      <c r="AY496" s="156" t="s">
        <v>172</v>
      </c>
    </row>
    <row r="497" spans="2:65" s="14" customFormat="1">
      <c r="B497" s="162"/>
      <c r="D497" s="149" t="s">
        <v>182</v>
      </c>
      <c r="E497" s="163" t="s">
        <v>19</v>
      </c>
      <c r="F497" s="164" t="s">
        <v>185</v>
      </c>
      <c r="H497" s="165">
        <v>1</v>
      </c>
      <c r="I497" s="166"/>
      <c r="L497" s="162"/>
      <c r="M497" s="167"/>
      <c r="U497" s="168"/>
      <c r="AT497" s="163" t="s">
        <v>182</v>
      </c>
      <c r="AU497" s="163" t="s">
        <v>84</v>
      </c>
      <c r="AV497" s="14" t="s">
        <v>179</v>
      </c>
      <c r="AW497" s="14" t="s">
        <v>37</v>
      </c>
      <c r="AX497" s="14" t="s">
        <v>82</v>
      </c>
      <c r="AY497" s="163" t="s">
        <v>172</v>
      </c>
    </row>
    <row r="498" spans="2:65" s="1" customFormat="1" ht="16.5" customHeight="1">
      <c r="B498" s="33"/>
      <c r="C498" s="131" t="s">
        <v>1729</v>
      </c>
      <c r="D498" s="131" t="s">
        <v>174</v>
      </c>
      <c r="E498" s="132" t="s">
        <v>4288</v>
      </c>
      <c r="F498" s="133" t="s">
        <v>4253</v>
      </c>
      <c r="G498" s="134" t="s">
        <v>1131</v>
      </c>
      <c r="H498" s="135">
        <v>1</v>
      </c>
      <c r="I498" s="136"/>
      <c r="J498" s="137">
        <f>ROUND(I498*H498,2)</f>
        <v>0</v>
      </c>
      <c r="K498" s="133" t="s">
        <v>19</v>
      </c>
      <c r="L498" s="33"/>
      <c r="M498" s="138" t="s">
        <v>19</v>
      </c>
      <c r="N498" s="139" t="s">
        <v>46</v>
      </c>
      <c r="P498" s="140">
        <f>O498*H498</f>
        <v>0</v>
      </c>
      <c r="Q498" s="140">
        <v>0</v>
      </c>
      <c r="R498" s="140">
        <f>Q498*H498</f>
        <v>0</v>
      </c>
      <c r="S498" s="140">
        <v>0</v>
      </c>
      <c r="T498" s="140">
        <f>S498*H498</f>
        <v>0</v>
      </c>
      <c r="U498" s="141" t="s">
        <v>19</v>
      </c>
      <c r="AR498" s="142" t="s">
        <v>179</v>
      </c>
      <c r="AT498" s="142" t="s">
        <v>174</v>
      </c>
      <c r="AU498" s="142" t="s">
        <v>84</v>
      </c>
      <c r="AY498" s="18" t="s">
        <v>172</v>
      </c>
      <c r="BE498" s="143">
        <f>IF(N498="základní",J498,0)</f>
        <v>0</v>
      </c>
      <c r="BF498" s="143">
        <f>IF(N498="snížená",J498,0)</f>
        <v>0</v>
      </c>
      <c r="BG498" s="143">
        <f>IF(N498="zákl. přenesená",J498,0)</f>
        <v>0</v>
      </c>
      <c r="BH498" s="143">
        <f>IF(N498="sníž. přenesená",J498,0)</f>
        <v>0</v>
      </c>
      <c r="BI498" s="143">
        <f>IF(N498="nulová",J498,0)</f>
        <v>0</v>
      </c>
      <c r="BJ498" s="18" t="s">
        <v>82</v>
      </c>
      <c r="BK498" s="143">
        <f>ROUND(I498*H498,2)</f>
        <v>0</v>
      </c>
      <c r="BL498" s="18" t="s">
        <v>179</v>
      </c>
      <c r="BM498" s="142" t="s">
        <v>1730</v>
      </c>
    </row>
    <row r="499" spans="2:65" s="11" customFormat="1" ht="22.9" customHeight="1">
      <c r="B499" s="119"/>
      <c r="D499" s="120" t="s">
        <v>74</v>
      </c>
      <c r="E499" s="129" t="s">
        <v>3067</v>
      </c>
      <c r="F499" s="129" t="s">
        <v>4289</v>
      </c>
      <c r="I499" s="122"/>
      <c r="J499" s="130">
        <f>BK499</f>
        <v>0</v>
      </c>
      <c r="L499" s="119"/>
      <c r="M499" s="124"/>
      <c r="P499" s="125">
        <f>SUM(P500:P657)</f>
        <v>0</v>
      </c>
      <c r="R499" s="125">
        <f>SUM(R500:R657)</f>
        <v>0</v>
      </c>
      <c r="T499" s="125">
        <f>SUM(T500:T657)</f>
        <v>0</v>
      </c>
      <c r="U499" s="126"/>
      <c r="AR499" s="120" t="s">
        <v>82</v>
      </c>
      <c r="AT499" s="127" t="s">
        <v>74</v>
      </c>
      <c r="AU499" s="127" t="s">
        <v>82</v>
      </c>
      <c r="AY499" s="120" t="s">
        <v>172</v>
      </c>
      <c r="BK499" s="128">
        <f>SUM(BK500:BK657)</f>
        <v>0</v>
      </c>
    </row>
    <row r="500" spans="2:65" s="1" customFormat="1" ht="44.25" customHeight="1">
      <c r="B500" s="33"/>
      <c r="C500" s="131" t="s">
        <v>733</v>
      </c>
      <c r="D500" s="131" t="s">
        <v>174</v>
      </c>
      <c r="E500" s="132" t="s">
        <v>1749</v>
      </c>
      <c r="F500" s="133" t="s">
        <v>4290</v>
      </c>
      <c r="G500" s="134" t="s">
        <v>2962</v>
      </c>
      <c r="H500" s="135">
        <v>1</v>
      </c>
      <c r="I500" s="136"/>
      <c r="J500" s="137">
        <f>ROUND(I500*H500,2)</f>
        <v>0</v>
      </c>
      <c r="K500" s="133" t="s">
        <v>19</v>
      </c>
      <c r="L500" s="33"/>
      <c r="M500" s="138" t="s">
        <v>19</v>
      </c>
      <c r="N500" s="139" t="s">
        <v>46</v>
      </c>
      <c r="P500" s="140">
        <f>O500*H500</f>
        <v>0</v>
      </c>
      <c r="Q500" s="140">
        <v>0</v>
      </c>
      <c r="R500" s="140">
        <f>Q500*H500</f>
        <v>0</v>
      </c>
      <c r="S500" s="140">
        <v>0</v>
      </c>
      <c r="T500" s="140">
        <f>S500*H500</f>
        <v>0</v>
      </c>
      <c r="U500" s="141" t="s">
        <v>19</v>
      </c>
      <c r="AR500" s="142" t="s">
        <v>179</v>
      </c>
      <c r="AT500" s="142" t="s">
        <v>174</v>
      </c>
      <c r="AU500" s="142" t="s">
        <v>84</v>
      </c>
      <c r="AY500" s="18" t="s">
        <v>172</v>
      </c>
      <c r="BE500" s="143">
        <f>IF(N500="základní",J500,0)</f>
        <v>0</v>
      </c>
      <c r="BF500" s="143">
        <f>IF(N500="snížená",J500,0)</f>
        <v>0</v>
      </c>
      <c r="BG500" s="143">
        <f>IF(N500="zákl. přenesená",J500,0)</f>
        <v>0</v>
      </c>
      <c r="BH500" s="143">
        <f>IF(N500="sníž. přenesená",J500,0)</f>
        <v>0</v>
      </c>
      <c r="BI500" s="143">
        <f>IF(N500="nulová",J500,0)</f>
        <v>0</v>
      </c>
      <c r="BJ500" s="18" t="s">
        <v>82</v>
      </c>
      <c r="BK500" s="143">
        <f>ROUND(I500*H500,2)</f>
        <v>0</v>
      </c>
      <c r="BL500" s="18" t="s">
        <v>179</v>
      </c>
      <c r="BM500" s="142" t="s">
        <v>1734</v>
      </c>
    </row>
    <row r="501" spans="2:65" s="1" customFormat="1" ht="49.15" customHeight="1">
      <c r="B501" s="33"/>
      <c r="C501" s="179" t="s">
        <v>1736</v>
      </c>
      <c r="D501" s="179" t="s">
        <v>836</v>
      </c>
      <c r="E501" s="180" t="s">
        <v>748</v>
      </c>
      <c r="F501" s="181" t="s">
        <v>4291</v>
      </c>
      <c r="G501" s="182" t="s">
        <v>2962</v>
      </c>
      <c r="H501" s="183">
        <v>1</v>
      </c>
      <c r="I501" s="184"/>
      <c r="J501" s="185">
        <f>ROUND(I501*H501,2)</f>
        <v>0</v>
      </c>
      <c r="K501" s="181" t="s">
        <v>19</v>
      </c>
      <c r="L501" s="186"/>
      <c r="M501" s="187" t="s">
        <v>19</v>
      </c>
      <c r="N501" s="188" t="s">
        <v>46</v>
      </c>
      <c r="P501" s="140">
        <f>O501*H501</f>
        <v>0</v>
      </c>
      <c r="Q501" s="140">
        <v>0</v>
      </c>
      <c r="R501" s="140">
        <f>Q501*H501</f>
        <v>0</v>
      </c>
      <c r="S501" s="140">
        <v>0</v>
      </c>
      <c r="T501" s="140">
        <f>S501*H501</f>
        <v>0</v>
      </c>
      <c r="U501" s="141" t="s">
        <v>19</v>
      </c>
      <c r="AR501" s="142" t="s">
        <v>198</v>
      </c>
      <c r="AT501" s="142" t="s">
        <v>836</v>
      </c>
      <c r="AU501" s="142" t="s">
        <v>84</v>
      </c>
      <c r="AY501" s="18" t="s">
        <v>172</v>
      </c>
      <c r="BE501" s="143">
        <f>IF(N501="základní",J501,0)</f>
        <v>0</v>
      </c>
      <c r="BF501" s="143">
        <f>IF(N501="snížená",J501,0)</f>
        <v>0</v>
      </c>
      <c r="BG501" s="143">
        <f>IF(N501="zákl. přenesená",J501,0)</f>
        <v>0</v>
      </c>
      <c r="BH501" s="143">
        <f>IF(N501="sníž. přenesená",J501,0)</f>
        <v>0</v>
      </c>
      <c r="BI501" s="143">
        <f>IF(N501="nulová",J501,0)</f>
        <v>0</v>
      </c>
      <c r="BJ501" s="18" t="s">
        <v>82</v>
      </c>
      <c r="BK501" s="143">
        <f>ROUND(I501*H501,2)</f>
        <v>0</v>
      </c>
      <c r="BL501" s="18" t="s">
        <v>179</v>
      </c>
      <c r="BM501" s="142" t="s">
        <v>1739</v>
      </c>
    </row>
    <row r="502" spans="2:65" s="12" customFormat="1">
      <c r="B502" s="148"/>
      <c r="D502" s="149" t="s">
        <v>182</v>
      </c>
      <c r="E502" s="150" t="s">
        <v>19</v>
      </c>
      <c r="F502" s="151" t="s">
        <v>4292</v>
      </c>
      <c r="H502" s="150" t="s">
        <v>19</v>
      </c>
      <c r="I502" s="152"/>
      <c r="L502" s="148"/>
      <c r="M502" s="153"/>
      <c r="U502" s="154"/>
      <c r="AT502" s="150" t="s">
        <v>182</v>
      </c>
      <c r="AU502" s="150" t="s">
        <v>84</v>
      </c>
      <c r="AV502" s="12" t="s">
        <v>82</v>
      </c>
      <c r="AW502" s="12" t="s">
        <v>37</v>
      </c>
      <c r="AX502" s="12" t="s">
        <v>75</v>
      </c>
      <c r="AY502" s="150" t="s">
        <v>172</v>
      </c>
    </row>
    <row r="503" spans="2:65" s="13" customFormat="1">
      <c r="B503" s="155"/>
      <c r="D503" s="149" t="s">
        <v>182</v>
      </c>
      <c r="E503" s="156" t="s">
        <v>19</v>
      </c>
      <c r="F503" s="157" t="s">
        <v>4134</v>
      </c>
      <c r="H503" s="158">
        <v>1</v>
      </c>
      <c r="I503" s="159"/>
      <c r="L503" s="155"/>
      <c r="M503" s="160"/>
      <c r="U503" s="161"/>
      <c r="AT503" s="156" t="s">
        <v>182</v>
      </c>
      <c r="AU503" s="156" t="s">
        <v>84</v>
      </c>
      <c r="AV503" s="13" t="s">
        <v>84</v>
      </c>
      <c r="AW503" s="13" t="s">
        <v>37</v>
      </c>
      <c r="AX503" s="13" t="s">
        <v>75</v>
      </c>
      <c r="AY503" s="156" t="s">
        <v>172</v>
      </c>
    </row>
    <row r="504" spans="2:65" s="14" customFormat="1">
      <c r="B504" s="162"/>
      <c r="D504" s="149" t="s">
        <v>182</v>
      </c>
      <c r="E504" s="163" t="s">
        <v>19</v>
      </c>
      <c r="F504" s="164" t="s">
        <v>185</v>
      </c>
      <c r="H504" s="165">
        <v>1</v>
      </c>
      <c r="I504" s="166"/>
      <c r="L504" s="162"/>
      <c r="M504" s="167"/>
      <c r="U504" s="168"/>
      <c r="AT504" s="163" t="s">
        <v>182</v>
      </c>
      <c r="AU504" s="163" t="s">
        <v>84</v>
      </c>
      <c r="AV504" s="14" t="s">
        <v>179</v>
      </c>
      <c r="AW504" s="14" t="s">
        <v>37</v>
      </c>
      <c r="AX504" s="14" t="s">
        <v>82</v>
      </c>
      <c r="AY504" s="163" t="s">
        <v>172</v>
      </c>
    </row>
    <row r="505" spans="2:65" s="1" customFormat="1" ht="24.2" customHeight="1">
      <c r="B505" s="33"/>
      <c r="C505" s="131" t="s">
        <v>742</v>
      </c>
      <c r="D505" s="131" t="s">
        <v>174</v>
      </c>
      <c r="E505" s="132" t="s">
        <v>1757</v>
      </c>
      <c r="F505" s="133" t="s">
        <v>4293</v>
      </c>
      <c r="G505" s="134" t="s">
        <v>2962</v>
      </c>
      <c r="H505" s="135">
        <v>2</v>
      </c>
      <c r="I505" s="136"/>
      <c r="J505" s="137">
        <f>ROUND(I505*H505,2)</f>
        <v>0</v>
      </c>
      <c r="K505" s="133" t="s">
        <v>19</v>
      </c>
      <c r="L505" s="33"/>
      <c r="M505" s="138" t="s">
        <v>19</v>
      </c>
      <c r="N505" s="139" t="s">
        <v>46</v>
      </c>
      <c r="P505" s="140">
        <f>O505*H505</f>
        <v>0</v>
      </c>
      <c r="Q505" s="140">
        <v>0</v>
      </c>
      <c r="R505" s="140">
        <f>Q505*H505</f>
        <v>0</v>
      </c>
      <c r="S505" s="140">
        <v>0</v>
      </c>
      <c r="T505" s="140">
        <f>S505*H505</f>
        <v>0</v>
      </c>
      <c r="U505" s="141" t="s">
        <v>19</v>
      </c>
      <c r="AR505" s="142" t="s">
        <v>179</v>
      </c>
      <c r="AT505" s="142" t="s">
        <v>174</v>
      </c>
      <c r="AU505" s="142" t="s">
        <v>84</v>
      </c>
      <c r="AY505" s="18" t="s">
        <v>172</v>
      </c>
      <c r="BE505" s="143">
        <f>IF(N505="základní",J505,0)</f>
        <v>0</v>
      </c>
      <c r="BF505" s="143">
        <f>IF(N505="snížená",J505,0)</f>
        <v>0</v>
      </c>
      <c r="BG505" s="143">
        <f>IF(N505="zákl. přenesená",J505,0)</f>
        <v>0</v>
      </c>
      <c r="BH505" s="143">
        <f>IF(N505="sníž. přenesená",J505,0)</f>
        <v>0</v>
      </c>
      <c r="BI505" s="143">
        <f>IF(N505="nulová",J505,0)</f>
        <v>0</v>
      </c>
      <c r="BJ505" s="18" t="s">
        <v>82</v>
      </c>
      <c r="BK505" s="143">
        <f>ROUND(I505*H505,2)</f>
        <v>0</v>
      </c>
      <c r="BL505" s="18" t="s">
        <v>179</v>
      </c>
      <c r="BM505" s="142" t="s">
        <v>1743</v>
      </c>
    </row>
    <row r="506" spans="2:65" s="1" customFormat="1" ht="33" customHeight="1">
      <c r="B506" s="33"/>
      <c r="C506" s="179" t="s">
        <v>1749</v>
      </c>
      <c r="D506" s="179" t="s">
        <v>836</v>
      </c>
      <c r="E506" s="180" t="s">
        <v>754</v>
      </c>
      <c r="F506" s="181" t="s">
        <v>4294</v>
      </c>
      <c r="G506" s="182" t="s">
        <v>2962</v>
      </c>
      <c r="H506" s="183">
        <v>2</v>
      </c>
      <c r="I506" s="184"/>
      <c r="J506" s="185">
        <f>ROUND(I506*H506,2)</f>
        <v>0</v>
      </c>
      <c r="K506" s="181" t="s">
        <v>19</v>
      </c>
      <c r="L506" s="186"/>
      <c r="M506" s="187" t="s">
        <v>19</v>
      </c>
      <c r="N506" s="188" t="s">
        <v>46</v>
      </c>
      <c r="P506" s="140">
        <f>O506*H506</f>
        <v>0</v>
      </c>
      <c r="Q506" s="140">
        <v>0</v>
      </c>
      <c r="R506" s="140">
        <f>Q506*H506</f>
        <v>0</v>
      </c>
      <c r="S506" s="140">
        <v>0</v>
      </c>
      <c r="T506" s="140">
        <f>S506*H506</f>
        <v>0</v>
      </c>
      <c r="U506" s="141" t="s">
        <v>19</v>
      </c>
      <c r="AR506" s="142" t="s">
        <v>198</v>
      </c>
      <c r="AT506" s="142" t="s">
        <v>836</v>
      </c>
      <c r="AU506" s="142" t="s">
        <v>84</v>
      </c>
      <c r="AY506" s="18" t="s">
        <v>172</v>
      </c>
      <c r="BE506" s="143">
        <f>IF(N506="základní",J506,0)</f>
        <v>0</v>
      </c>
      <c r="BF506" s="143">
        <f>IF(N506="snížená",J506,0)</f>
        <v>0</v>
      </c>
      <c r="BG506" s="143">
        <f>IF(N506="zákl. přenesená",J506,0)</f>
        <v>0</v>
      </c>
      <c r="BH506" s="143">
        <f>IF(N506="sníž. přenesená",J506,0)</f>
        <v>0</v>
      </c>
      <c r="BI506" s="143">
        <f>IF(N506="nulová",J506,0)</f>
        <v>0</v>
      </c>
      <c r="BJ506" s="18" t="s">
        <v>82</v>
      </c>
      <c r="BK506" s="143">
        <f>ROUND(I506*H506,2)</f>
        <v>0</v>
      </c>
      <c r="BL506" s="18" t="s">
        <v>179</v>
      </c>
      <c r="BM506" s="142" t="s">
        <v>1752</v>
      </c>
    </row>
    <row r="507" spans="2:65" s="12" customFormat="1">
      <c r="B507" s="148"/>
      <c r="D507" s="149" t="s">
        <v>182</v>
      </c>
      <c r="E507" s="150" t="s">
        <v>19</v>
      </c>
      <c r="F507" s="151" t="s">
        <v>4292</v>
      </c>
      <c r="H507" s="150" t="s">
        <v>19</v>
      </c>
      <c r="I507" s="152"/>
      <c r="L507" s="148"/>
      <c r="M507" s="153"/>
      <c r="U507" s="154"/>
      <c r="AT507" s="150" t="s">
        <v>182</v>
      </c>
      <c r="AU507" s="150" t="s">
        <v>84</v>
      </c>
      <c r="AV507" s="12" t="s">
        <v>82</v>
      </c>
      <c r="AW507" s="12" t="s">
        <v>37</v>
      </c>
      <c r="AX507" s="12" t="s">
        <v>75</v>
      </c>
      <c r="AY507" s="150" t="s">
        <v>172</v>
      </c>
    </row>
    <row r="508" spans="2:65" s="13" customFormat="1">
      <c r="B508" s="155"/>
      <c r="D508" s="149" t="s">
        <v>182</v>
      </c>
      <c r="E508" s="156" t="s">
        <v>19</v>
      </c>
      <c r="F508" s="157" t="s">
        <v>4110</v>
      </c>
      <c r="H508" s="158">
        <v>2</v>
      </c>
      <c r="I508" s="159"/>
      <c r="L508" s="155"/>
      <c r="M508" s="160"/>
      <c r="U508" s="161"/>
      <c r="AT508" s="156" t="s">
        <v>182</v>
      </c>
      <c r="AU508" s="156" t="s">
        <v>84</v>
      </c>
      <c r="AV508" s="13" t="s">
        <v>84</v>
      </c>
      <c r="AW508" s="13" t="s">
        <v>37</v>
      </c>
      <c r="AX508" s="13" t="s">
        <v>75</v>
      </c>
      <c r="AY508" s="156" t="s">
        <v>172</v>
      </c>
    </row>
    <row r="509" spans="2:65" s="14" customFormat="1">
      <c r="B509" s="162"/>
      <c r="D509" s="149" t="s">
        <v>182</v>
      </c>
      <c r="E509" s="163" t="s">
        <v>19</v>
      </c>
      <c r="F509" s="164" t="s">
        <v>185</v>
      </c>
      <c r="H509" s="165">
        <v>2</v>
      </c>
      <c r="I509" s="166"/>
      <c r="L509" s="162"/>
      <c r="M509" s="167"/>
      <c r="U509" s="168"/>
      <c r="AT509" s="163" t="s">
        <v>182</v>
      </c>
      <c r="AU509" s="163" t="s">
        <v>84</v>
      </c>
      <c r="AV509" s="14" t="s">
        <v>179</v>
      </c>
      <c r="AW509" s="14" t="s">
        <v>37</v>
      </c>
      <c r="AX509" s="14" t="s">
        <v>82</v>
      </c>
      <c r="AY509" s="163" t="s">
        <v>172</v>
      </c>
    </row>
    <row r="510" spans="2:65" s="1" customFormat="1" ht="16.5" customHeight="1">
      <c r="B510" s="33"/>
      <c r="C510" s="131" t="s">
        <v>748</v>
      </c>
      <c r="D510" s="131" t="s">
        <v>174</v>
      </c>
      <c r="E510" s="132" t="s">
        <v>1672</v>
      </c>
      <c r="F510" s="133" t="s">
        <v>4295</v>
      </c>
      <c r="G510" s="134" t="s">
        <v>2962</v>
      </c>
      <c r="H510" s="135">
        <v>4</v>
      </c>
      <c r="I510" s="136"/>
      <c r="J510" s="137">
        <f>ROUND(I510*H510,2)</f>
        <v>0</v>
      </c>
      <c r="K510" s="133" t="s">
        <v>19</v>
      </c>
      <c r="L510" s="33"/>
      <c r="M510" s="138" t="s">
        <v>19</v>
      </c>
      <c r="N510" s="139" t="s">
        <v>46</v>
      </c>
      <c r="P510" s="140">
        <f>O510*H510</f>
        <v>0</v>
      </c>
      <c r="Q510" s="140">
        <v>0</v>
      </c>
      <c r="R510" s="140">
        <f>Q510*H510</f>
        <v>0</v>
      </c>
      <c r="S510" s="140">
        <v>0</v>
      </c>
      <c r="T510" s="140">
        <f>S510*H510</f>
        <v>0</v>
      </c>
      <c r="U510" s="141" t="s">
        <v>19</v>
      </c>
      <c r="AR510" s="142" t="s">
        <v>179</v>
      </c>
      <c r="AT510" s="142" t="s">
        <v>174</v>
      </c>
      <c r="AU510" s="142" t="s">
        <v>84</v>
      </c>
      <c r="AY510" s="18" t="s">
        <v>172</v>
      </c>
      <c r="BE510" s="143">
        <f>IF(N510="základní",J510,0)</f>
        <v>0</v>
      </c>
      <c r="BF510" s="143">
        <f>IF(N510="snížená",J510,0)</f>
        <v>0</v>
      </c>
      <c r="BG510" s="143">
        <f>IF(N510="zákl. přenesená",J510,0)</f>
        <v>0</v>
      </c>
      <c r="BH510" s="143">
        <f>IF(N510="sníž. přenesená",J510,0)</f>
        <v>0</v>
      </c>
      <c r="BI510" s="143">
        <f>IF(N510="nulová",J510,0)</f>
        <v>0</v>
      </c>
      <c r="BJ510" s="18" t="s">
        <v>82</v>
      </c>
      <c r="BK510" s="143">
        <f>ROUND(I510*H510,2)</f>
        <v>0</v>
      </c>
      <c r="BL510" s="18" t="s">
        <v>179</v>
      </c>
      <c r="BM510" s="142" t="s">
        <v>1756</v>
      </c>
    </row>
    <row r="511" spans="2:65" s="1" customFormat="1" ht="16.5" customHeight="1">
      <c r="B511" s="33"/>
      <c r="C511" s="179" t="s">
        <v>1757</v>
      </c>
      <c r="D511" s="179" t="s">
        <v>836</v>
      </c>
      <c r="E511" s="180" t="s">
        <v>764</v>
      </c>
      <c r="F511" s="181" t="s">
        <v>4296</v>
      </c>
      <c r="G511" s="182" t="s">
        <v>2962</v>
      </c>
      <c r="H511" s="183">
        <v>4</v>
      </c>
      <c r="I511" s="184"/>
      <c r="J511" s="185">
        <f>ROUND(I511*H511,2)</f>
        <v>0</v>
      </c>
      <c r="K511" s="181" t="s">
        <v>19</v>
      </c>
      <c r="L511" s="186"/>
      <c r="M511" s="187" t="s">
        <v>19</v>
      </c>
      <c r="N511" s="188" t="s">
        <v>46</v>
      </c>
      <c r="P511" s="140">
        <f>O511*H511</f>
        <v>0</v>
      </c>
      <c r="Q511" s="140">
        <v>0</v>
      </c>
      <c r="R511" s="140">
        <f>Q511*H511</f>
        <v>0</v>
      </c>
      <c r="S511" s="140">
        <v>0</v>
      </c>
      <c r="T511" s="140">
        <f>S511*H511</f>
        <v>0</v>
      </c>
      <c r="U511" s="141" t="s">
        <v>19</v>
      </c>
      <c r="AR511" s="142" t="s">
        <v>198</v>
      </c>
      <c r="AT511" s="142" t="s">
        <v>836</v>
      </c>
      <c r="AU511" s="142" t="s">
        <v>84</v>
      </c>
      <c r="AY511" s="18" t="s">
        <v>172</v>
      </c>
      <c r="BE511" s="143">
        <f>IF(N511="základní",J511,0)</f>
        <v>0</v>
      </c>
      <c r="BF511" s="143">
        <f>IF(N511="snížená",J511,0)</f>
        <v>0</v>
      </c>
      <c r="BG511" s="143">
        <f>IF(N511="zákl. přenesená",J511,0)</f>
        <v>0</v>
      </c>
      <c r="BH511" s="143">
        <f>IF(N511="sníž. přenesená",J511,0)</f>
        <v>0</v>
      </c>
      <c r="BI511" s="143">
        <f>IF(N511="nulová",J511,0)</f>
        <v>0</v>
      </c>
      <c r="BJ511" s="18" t="s">
        <v>82</v>
      </c>
      <c r="BK511" s="143">
        <f>ROUND(I511*H511,2)</f>
        <v>0</v>
      </c>
      <c r="BL511" s="18" t="s">
        <v>179</v>
      </c>
      <c r="BM511" s="142" t="s">
        <v>1760</v>
      </c>
    </row>
    <row r="512" spans="2:65" s="12" customFormat="1">
      <c r="B512" s="148"/>
      <c r="D512" s="149" t="s">
        <v>182</v>
      </c>
      <c r="E512" s="150" t="s">
        <v>19</v>
      </c>
      <c r="F512" s="151" t="s">
        <v>4292</v>
      </c>
      <c r="H512" s="150" t="s">
        <v>19</v>
      </c>
      <c r="I512" s="152"/>
      <c r="L512" s="148"/>
      <c r="M512" s="153"/>
      <c r="U512" s="154"/>
      <c r="AT512" s="150" t="s">
        <v>182</v>
      </c>
      <c r="AU512" s="150" t="s">
        <v>84</v>
      </c>
      <c r="AV512" s="12" t="s">
        <v>82</v>
      </c>
      <c r="AW512" s="12" t="s">
        <v>37</v>
      </c>
      <c r="AX512" s="12" t="s">
        <v>75</v>
      </c>
      <c r="AY512" s="150" t="s">
        <v>172</v>
      </c>
    </row>
    <row r="513" spans="2:65" s="13" customFormat="1">
      <c r="B513" s="155"/>
      <c r="D513" s="149" t="s">
        <v>182</v>
      </c>
      <c r="E513" s="156" t="s">
        <v>19</v>
      </c>
      <c r="F513" s="157" t="s">
        <v>4297</v>
      </c>
      <c r="H513" s="158">
        <v>4</v>
      </c>
      <c r="I513" s="159"/>
      <c r="L513" s="155"/>
      <c r="M513" s="160"/>
      <c r="U513" s="161"/>
      <c r="AT513" s="156" t="s">
        <v>182</v>
      </c>
      <c r="AU513" s="156" t="s">
        <v>84</v>
      </c>
      <c r="AV513" s="13" t="s">
        <v>84</v>
      </c>
      <c r="AW513" s="13" t="s">
        <v>37</v>
      </c>
      <c r="AX513" s="13" t="s">
        <v>75</v>
      </c>
      <c r="AY513" s="156" t="s">
        <v>172</v>
      </c>
    </row>
    <row r="514" spans="2:65" s="14" customFormat="1">
      <c r="B514" s="162"/>
      <c r="D514" s="149" t="s">
        <v>182</v>
      </c>
      <c r="E514" s="163" t="s">
        <v>19</v>
      </c>
      <c r="F514" s="164" t="s">
        <v>185</v>
      </c>
      <c r="H514" s="165">
        <v>4</v>
      </c>
      <c r="I514" s="166"/>
      <c r="L514" s="162"/>
      <c r="M514" s="167"/>
      <c r="U514" s="168"/>
      <c r="AT514" s="163" t="s">
        <v>182</v>
      </c>
      <c r="AU514" s="163" t="s">
        <v>84</v>
      </c>
      <c r="AV514" s="14" t="s">
        <v>179</v>
      </c>
      <c r="AW514" s="14" t="s">
        <v>37</v>
      </c>
      <c r="AX514" s="14" t="s">
        <v>82</v>
      </c>
      <c r="AY514" s="163" t="s">
        <v>172</v>
      </c>
    </row>
    <row r="515" spans="2:65" s="1" customFormat="1" ht="21.75" customHeight="1">
      <c r="B515" s="33"/>
      <c r="C515" s="131" t="s">
        <v>754</v>
      </c>
      <c r="D515" s="131" t="s">
        <v>174</v>
      </c>
      <c r="E515" s="132" t="s">
        <v>1772</v>
      </c>
      <c r="F515" s="133" t="s">
        <v>4298</v>
      </c>
      <c r="G515" s="134" t="s">
        <v>2962</v>
      </c>
      <c r="H515" s="135">
        <v>2</v>
      </c>
      <c r="I515" s="136"/>
      <c r="J515" s="137">
        <f>ROUND(I515*H515,2)</f>
        <v>0</v>
      </c>
      <c r="K515" s="133" t="s">
        <v>19</v>
      </c>
      <c r="L515" s="33"/>
      <c r="M515" s="138" t="s">
        <v>19</v>
      </c>
      <c r="N515" s="139" t="s">
        <v>46</v>
      </c>
      <c r="P515" s="140">
        <f>O515*H515</f>
        <v>0</v>
      </c>
      <c r="Q515" s="140">
        <v>0</v>
      </c>
      <c r="R515" s="140">
        <f>Q515*H515</f>
        <v>0</v>
      </c>
      <c r="S515" s="140">
        <v>0</v>
      </c>
      <c r="T515" s="140">
        <f>S515*H515</f>
        <v>0</v>
      </c>
      <c r="U515" s="141" t="s">
        <v>19</v>
      </c>
      <c r="AR515" s="142" t="s">
        <v>179</v>
      </c>
      <c r="AT515" s="142" t="s">
        <v>174</v>
      </c>
      <c r="AU515" s="142" t="s">
        <v>84</v>
      </c>
      <c r="AY515" s="18" t="s">
        <v>172</v>
      </c>
      <c r="BE515" s="143">
        <f>IF(N515="základní",J515,0)</f>
        <v>0</v>
      </c>
      <c r="BF515" s="143">
        <f>IF(N515="snížená",J515,0)</f>
        <v>0</v>
      </c>
      <c r="BG515" s="143">
        <f>IF(N515="zákl. přenesená",J515,0)</f>
        <v>0</v>
      </c>
      <c r="BH515" s="143">
        <f>IF(N515="sníž. přenesená",J515,0)</f>
        <v>0</v>
      </c>
      <c r="BI515" s="143">
        <f>IF(N515="nulová",J515,0)</f>
        <v>0</v>
      </c>
      <c r="BJ515" s="18" t="s">
        <v>82</v>
      </c>
      <c r="BK515" s="143">
        <f>ROUND(I515*H515,2)</f>
        <v>0</v>
      </c>
      <c r="BL515" s="18" t="s">
        <v>179</v>
      </c>
      <c r="BM515" s="142" t="s">
        <v>1764</v>
      </c>
    </row>
    <row r="516" spans="2:65" s="1" customFormat="1" ht="21.75" customHeight="1">
      <c r="B516" s="33"/>
      <c r="C516" s="179" t="s">
        <v>1672</v>
      </c>
      <c r="D516" s="179" t="s">
        <v>836</v>
      </c>
      <c r="E516" s="180" t="s">
        <v>770</v>
      </c>
      <c r="F516" s="181" t="s">
        <v>4299</v>
      </c>
      <c r="G516" s="182" t="s">
        <v>2962</v>
      </c>
      <c r="H516" s="183">
        <v>2</v>
      </c>
      <c r="I516" s="184"/>
      <c r="J516" s="185">
        <f>ROUND(I516*H516,2)</f>
        <v>0</v>
      </c>
      <c r="K516" s="181" t="s">
        <v>19</v>
      </c>
      <c r="L516" s="186"/>
      <c r="M516" s="187" t="s">
        <v>19</v>
      </c>
      <c r="N516" s="188" t="s">
        <v>46</v>
      </c>
      <c r="P516" s="140">
        <f>O516*H516</f>
        <v>0</v>
      </c>
      <c r="Q516" s="140">
        <v>0</v>
      </c>
      <c r="R516" s="140">
        <f>Q516*H516</f>
        <v>0</v>
      </c>
      <c r="S516" s="140">
        <v>0</v>
      </c>
      <c r="T516" s="140">
        <f>S516*H516</f>
        <v>0</v>
      </c>
      <c r="U516" s="141" t="s">
        <v>19</v>
      </c>
      <c r="AR516" s="142" t="s">
        <v>198</v>
      </c>
      <c r="AT516" s="142" t="s">
        <v>836</v>
      </c>
      <c r="AU516" s="142" t="s">
        <v>84</v>
      </c>
      <c r="AY516" s="18" t="s">
        <v>172</v>
      </c>
      <c r="BE516" s="143">
        <f>IF(N516="základní",J516,0)</f>
        <v>0</v>
      </c>
      <c r="BF516" s="143">
        <f>IF(N516="snížená",J516,0)</f>
        <v>0</v>
      </c>
      <c r="BG516" s="143">
        <f>IF(N516="zákl. přenesená",J516,0)</f>
        <v>0</v>
      </c>
      <c r="BH516" s="143">
        <f>IF(N516="sníž. přenesená",J516,0)</f>
        <v>0</v>
      </c>
      <c r="BI516" s="143">
        <f>IF(N516="nulová",J516,0)</f>
        <v>0</v>
      </c>
      <c r="BJ516" s="18" t="s">
        <v>82</v>
      </c>
      <c r="BK516" s="143">
        <f>ROUND(I516*H516,2)</f>
        <v>0</v>
      </c>
      <c r="BL516" s="18" t="s">
        <v>179</v>
      </c>
      <c r="BM516" s="142" t="s">
        <v>1767</v>
      </c>
    </row>
    <row r="517" spans="2:65" s="12" customFormat="1">
      <c r="B517" s="148"/>
      <c r="D517" s="149" t="s">
        <v>182</v>
      </c>
      <c r="E517" s="150" t="s">
        <v>19</v>
      </c>
      <c r="F517" s="151" t="s">
        <v>4292</v>
      </c>
      <c r="H517" s="150" t="s">
        <v>19</v>
      </c>
      <c r="I517" s="152"/>
      <c r="L517" s="148"/>
      <c r="M517" s="153"/>
      <c r="U517" s="154"/>
      <c r="AT517" s="150" t="s">
        <v>182</v>
      </c>
      <c r="AU517" s="150" t="s">
        <v>84</v>
      </c>
      <c r="AV517" s="12" t="s">
        <v>82</v>
      </c>
      <c r="AW517" s="12" t="s">
        <v>37</v>
      </c>
      <c r="AX517" s="12" t="s">
        <v>75</v>
      </c>
      <c r="AY517" s="150" t="s">
        <v>172</v>
      </c>
    </row>
    <row r="518" spans="2:65" s="13" customFormat="1">
      <c r="B518" s="155"/>
      <c r="D518" s="149" t="s">
        <v>182</v>
      </c>
      <c r="E518" s="156" t="s">
        <v>19</v>
      </c>
      <c r="F518" s="157" t="s">
        <v>4300</v>
      </c>
      <c r="H518" s="158">
        <v>2</v>
      </c>
      <c r="I518" s="159"/>
      <c r="L518" s="155"/>
      <c r="M518" s="160"/>
      <c r="U518" s="161"/>
      <c r="AT518" s="156" t="s">
        <v>182</v>
      </c>
      <c r="AU518" s="156" t="s">
        <v>84</v>
      </c>
      <c r="AV518" s="13" t="s">
        <v>84</v>
      </c>
      <c r="AW518" s="13" t="s">
        <v>37</v>
      </c>
      <c r="AX518" s="13" t="s">
        <v>75</v>
      </c>
      <c r="AY518" s="156" t="s">
        <v>172</v>
      </c>
    </row>
    <row r="519" spans="2:65" s="14" customFormat="1">
      <c r="B519" s="162"/>
      <c r="D519" s="149" t="s">
        <v>182</v>
      </c>
      <c r="E519" s="163" t="s">
        <v>19</v>
      </c>
      <c r="F519" s="164" t="s">
        <v>185</v>
      </c>
      <c r="H519" s="165">
        <v>2</v>
      </c>
      <c r="I519" s="166"/>
      <c r="L519" s="162"/>
      <c r="M519" s="167"/>
      <c r="U519" s="168"/>
      <c r="AT519" s="163" t="s">
        <v>182</v>
      </c>
      <c r="AU519" s="163" t="s">
        <v>84</v>
      </c>
      <c r="AV519" s="14" t="s">
        <v>179</v>
      </c>
      <c r="AW519" s="14" t="s">
        <v>37</v>
      </c>
      <c r="AX519" s="14" t="s">
        <v>82</v>
      </c>
      <c r="AY519" s="163" t="s">
        <v>172</v>
      </c>
    </row>
    <row r="520" spans="2:65" s="1" customFormat="1" ht="16.5" customHeight="1">
      <c r="B520" s="33"/>
      <c r="C520" s="131" t="s">
        <v>764</v>
      </c>
      <c r="D520" s="131" t="s">
        <v>174</v>
      </c>
      <c r="E520" s="132" t="s">
        <v>1782</v>
      </c>
      <c r="F520" s="133" t="s">
        <v>4301</v>
      </c>
      <c r="G520" s="134" t="s">
        <v>2962</v>
      </c>
      <c r="H520" s="135">
        <v>1</v>
      </c>
      <c r="I520" s="136"/>
      <c r="J520" s="137">
        <f>ROUND(I520*H520,2)</f>
        <v>0</v>
      </c>
      <c r="K520" s="133" t="s">
        <v>19</v>
      </c>
      <c r="L520" s="33"/>
      <c r="M520" s="138" t="s">
        <v>19</v>
      </c>
      <c r="N520" s="139" t="s">
        <v>46</v>
      </c>
      <c r="P520" s="140">
        <f>O520*H520</f>
        <v>0</v>
      </c>
      <c r="Q520" s="140">
        <v>0</v>
      </c>
      <c r="R520" s="140">
        <f>Q520*H520</f>
        <v>0</v>
      </c>
      <c r="S520" s="140">
        <v>0</v>
      </c>
      <c r="T520" s="140">
        <f>S520*H520</f>
        <v>0</v>
      </c>
      <c r="U520" s="141" t="s">
        <v>19</v>
      </c>
      <c r="AR520" s="142" t="s">
        <v>179</v>
      </c>
      <c r="AT520" s="142" t="s">
        <v>174</v>
      </c>
      <c r="AU520" s="142" t="s">
        <v>84</v>
      </c>
      <c r="AY520" s="18" t="s">
        <v>172</v>
      </c>
      <c r="BE520" s="143">
        <f>IF(N520="základní",J520,0)</f>
        <v>0</v>
      </c>
      <c r="BF520" s="143">
        <f>IF(N520="snížená",J520,0)</f>
        <v>0</v>
      </c>
      <c r="BG520" s="143">
        <f>IF(N520="zákl. přenesená",J520,0)</f>
        <v>0</v>
      </c>
      <c r="BH520" s="143">
        <f>IF(N520="sníž. přenesená",J520,0)</f>
        <v>0</v>
      </c>
      <c r="BI520" s="143">
        <f>IF(N520="nulová",J520,0)</f>
        <v>0</v>
      </c>
      <c r="BJ520" s="18" t="s">
        <v>82</v>
      </c>
      <c r="BK520" s="143">
        <f>ROUND(I520*H520,2)</f>
        <v>0</v>
      </c>
      <c r="BL520" s="18" t="s">
        <v>179</v>
      </c>
      <c r="BM520" s="142" t="s">
        <v>1770</v>
      </c>
    </row>
    <row r="521" spans="2:65" s="1" customFormat="1" ht="16.5" customHeight="1">
      <c r="B521" s="33"/>
      <c r="C521" s="179" t="s">
        <v>1772</v>
      </c>
      <c r="D521" s="179" t="s">
        <v>836</v>
      </c>
      <c r="E521" s="180" t="s">
        <v>775</v>
      </c>
      <c r="F521" s="181" t="s">
        <v>4302</v>
      </c>
      <c r="G521" s="182" t="s">
        <v>2962</v>
      </c>
      <c r="H521" s="183">
        <v>1</v>
      </c>
      <c r="I521" s="184"/>
      <c r="J521" s="185">
        <f>ROUND(I521*H521,2)</f>
        <v>0</v>
      </c>
      <c r="K521" s="181" t="s">
        <v>19</v>
      </c>
      <c r="L521" s="186"/>
      <c r="M521" s="187" t="s">
        <v>19</v>
      </c>
      <c r="N521" s="188" t="s">
        <v>46</v>
      </c>
      <c r="P521" s="140">
        <f>O521*H521</f>
        <v>0</v>
      </c>
      <c r="Q521" s="140">
        <v>0</v>
      </c>
      <c r="R521" s="140">
        <f>Q521*H521</f>
        <v>0</v>
      </c>
      <c r="S521" s="140">
        <v>0</v>
      </c>
      <c r="T521" s="140">
        <f>S521*H521</f>
        <v>0</v>
      </c>
      <c r="U521" s="141" t="s">
        <v>19</v>
      </c>
      <c r="AR521" s="142" t="s">
        <v>198</v>
      </c>
      <c r="AT521" s="142" t="s">
        <v>836</v>
      </c>
      <c r="AU521" s="142" t="s">
        <v>84</v>
      </c>
      <c r="AY521" s="18" t="s">
        <v>172</v>
      </c>
      <c r="BE521" s="143">
        <f>IF(N521="základní",J521,0)</f>
        <v>0</v>
      </c>
      <c r="BF521" s="143">
        <f>IF(N521="snížená",J521,0)</f>
        <v>0</v>
      </c>
      <c r="BG521" s="143">
        <f>IF(N521="zákl. přenesená",J521,0)</f>
        <v>0</v>
      </c>
      <c r="BH521" s="143">
        <f>IF(N521="sníž. přenesená",J521,0)</f>
        <v>0</v>
      </c>
      <c r="BI521" s="143">
        <f>IF(N521="nulová",J521,0)</f>
        <v>0</v>
      </c>
      <c r="BJ521" s="18" t="s">
        <v>82</v>
      </c>
      <c r="BK521" s="143">
        <f>ROUND(I521*H521,2)</f>
        <v>0</v>
      </c>
      <c r="BL521" s="18" t="s">
        <v>179</v>
      </c>
      <c r="BM521" s="142" t="s">
        <v>1776</v>
      </c>
    </row>
    <row r="522" spans="2:65" s="12" customFormat="1">
      <c r="B522" s="148"/>
      <c r="D522" s="149" t="s">
        <v>182</v>
      </c>
      <c r="E522" s="150" t="s">
        <v>19</v>
      </c>
      <c r="F522" s="151" t="s">
        <v>4292</v>
      </c>
      <c r="H522" s="150" t="s">
        <v>19</v>
      </c>
      <c r="I522" s="152"/>
      <c r="L522" s="148"/>
      <c r="M522" s="153"/>
      <c r="U522" s="154"/>
      <c r="AT522" s="150" t="s">
        <v>182</v>
      </c>
      <c r="AU522" s="150" t="s">
        <v>84</v>
      </c>
      <c r="AV522" s="12" t="s">
        <v>82</v>
      </c>
      <c r="AW522" s="12" t="s">
        <v>37</v>
      </c>
      <c r="AX522" s="12" t="s">
        <v>75</v>
      </c>
      <c r="AY522" s="150" t="s">
        <v>172</v>
      </c>
    </row>
    <row r="523" spans="2:65" s="13" customFormat="1">
      <c r="B523" s="155"/>
      <c r="D523" s="149" t="s">
        <v>182</v>
      </c>
      <c r="E523" s="156" t="s">
        <v>19</v>
      </c>
      <c r="F523" s="157" t="s">
        <v>4134</v>
      </c>
      <c r="H523" s="158">
        <v>1</v>
      </c>
      <c r="I523" s="159"/>
      <c r="L523" s="155"/>
      <c r="M523" s="160"/>
      <c r="U523" s="161"/>
      <c r="AT523" s="156" t="s">
        <v>182</v>
      </c>
      <c r="AU523" s="156" t="s">
        <v>84</v>
      </c>
      <c r="AV523" s="13" t="s">
        <v>84</v>
      </c>
      <c r="AW523" s="13" t="s">
        <v>37</v>
      </c>
      <c r="AX523" s="13" t="s">
        <v>75</v>
      </c>
      <c r="AY523" s="156" t="s">
        <v>172</v>
      </c>
    </row>
    <row r="524" spans="2:65" s="14" customFormat="1">
      <c r="B524" s="162"/>
      <c r="D524" s="149" t="s">
        <v>182</v>
      </c>
      <c r="E524" s="163" t="s">
        <v>19</v>
      </c>
      <c r="F524" s="164" t="s">
        <v>185</v>
      </c>
      <c r="H524" s="165">
        <v>1</v>
      </c>
      <c r="I524" s="166"/>
      <c r="L524" s="162"/>
      <c r="M524" s="167"/>
      <c r="U524" s="168"/>
      <c r="AT524" s="163" t="s">
        <v>182</v>
      </c>
      <c r="AU524" s="163" t="s">
        <v>84</v>
      </c>
      <c r="AV524" s="14" t="s">
        <v>179</v>
      </c>
      <c r="AW524" s="14" t="s">
        <v>37</v>
      </c>
      <c r="AX524" s="14" t="s">
        <v>82</v>
      </c>
      <c r="AY524" s="163" t="s">
        <v>172</v>
      </c>
    </row>
    <row r="525" spans="2:65" s="1" customFormat="1" ht="16.5" customHeight="1">
      <c r="B525" s="33"/>
      <c r="C525" s="131" t="s">
        <v>770</v>
      </c>
      <c r="D525" s="131" t="s">
        <v>174</v>
      </c>
      <c r="E525" s="132" t="s">
        <v>1790</v>
      </c>
      <c r="F525" s="133" t="s">
        <v>4303</v>
      </c>
      <c r="G525" s="134" t="s">
        <v>2962</v>
      </c>
      <c r="H525" s="135">
        <v>45</v>
      </c>
      <c r="I525" s="136"/>
      <c r="J525" s="137">
        <f>ROUND(I525*H525,2)</f>
        <v>0</v>
      </c>
      <c r="K525" s="133" t="s">
        <v>19</v>
      </c>
      <c r="L525" s="33"/>
      <c r="M525" s="138" t="s">
        <v>19</v>
      </c>
      <c r="N525" s="139" t="s">
        <v>46</v>
      </c>
      <c r="P525" s="140">
        <f>O525*H525</f>
        <v>0</v>
      </c>
      <c r="Q525" s="140">
        <v>0</v>
      </c>
      <c r="R525" s="140">
        <f>Q525*H525</f>
        <v>0</v>
      </c>
      <c r="S525" s="140">
        <v>0</v>
      </c>
      <c r="T525" s="140">
        <f>S525*H525</f>
        <v>0</v>
      </c>
      <c r="U525" s="141" t="s">
        <v>19</v>
      </c>
      <c r="AR525" s="142" t="s">
        <v>179</v>
      </c>
      <c r="AT525" s="142" t="s">
        <v>174</v>
      </c>
      <c r="AU525" s="142" t="s">
        <v>84</v>
      </c>
      <c r="AY525" s="18" t="s">
        <v>172</v>
      </c>
      <c r="BE525" s="143">
        <f>IF(N525="základní",J525,0)</f>
        <v>0</v>
      </c>
      <c r="BF525" s="143">
        <f>IF(N525="snížená",J525,0)</f>
        <v>0</v>
      </c>
      <c r="BG525" s="143">
        <f>IF(N525="zákl. přenesená",J525,0)</f>
        <v>0</v>
      </c>
      <c r="BH525" s="143">
        <f>IF(N525="sníž. přenesená",J525,0)</f>
        <v>0</v>
      </c>
      <c r="BI525" s="143">
        <f>IF(N525="nulová",J525,0)</f>
        <v>0</v>
      </c>
      <c r="BJ525" s="18" t="s">
        <v>82</v>
      </c>
      <c r="BK525" s="143">
        <f>ROUND(I525*H525,2)</f>
        <v>0</v>
      </c>
      <c r="BL525" s="18" t="s">
        <v>179</v>
      </c>
      <c r="BM525" s="142" t="s">
        <v>1780</v>
      </c>
    </row>
    <row r="526" spans="2:65" s="1" customFormat="1" ht="16.5" customHeight="1">
      <c r="B526" s="33"/>
      <c r="C526" s="179" t="s">
        <v>1782</v>
      </c>
      <c r="D526" s="179" t="s">
        <v>836</v>
      </c>
      <c r="E526" s="180" t="s">
        <v>786</v>
      </c>
      <c r="F526" s="181" t="s">
        <v>4304</v>
      </c>
      <c r="G526" s="182" t="s">
        <v>2962</v>
      </c>
      <c r="H526" s="183">
        <v>45</v>
      </c>
      <c r="I526" s="184"/>
      <c r="J526" s="185">
        <f>ROUND(I526*H526,2)</f>
        <v>0</v>
      </c>
      <c r="K526" s="181" t="s">
        <v>19</v>
      </c>
      <c r="L526" s="186"/>
      <c r="M526" s="187" t="s">
        <v>19</v>
      </c>
      <c r="N526" s="188" t="s">
        <v>46</v>
      </c>
      <c r="P526" s="140">
        <f>O526*H526</f>
        <v>0</v>
      </c>
      <c r="Q526" s="140">
        <v>0</v>
      </c>
      <c r="R526" s="140">
        <f>Q526*H526</f>
        <v>0</v>
      </c>
      <c r="S526" s="140">
        <v>0</v>
      </c>
      <c r="T526" s="140">
        <f>S526*H526</f>
        <v>0</v>
      </c>
      <c r="U526" s="141" t="s">
        <v>19</v>
      </c>
      <c r="AR526" s="142" t="s">
        <v>198</v>
      </c>
      <c r="AT526" s="142" t="s">
        <v>836</v>
      </c>
      <c r="AU526" s="142" t="s">
        <v>84</v>
      </c>
      <c r="AY526" s="18" t="s">
        <v>172</v>
      </c>
      <c r="BE526" s="143">
        <f>IF(N526="základní",J526,0)</f>
        <v>0</v>
      </c>
      <c r="BF526" s="143">
        <f>IF(N526="snížená",J526,0)</f>
        <v>0</v>
      </c>
      <c r="BG526" s="143">
        <f>IF(N526="zákl. přenesená",J526,0)</f>
        <v>0</v>
      </c>
      <c r="BH526" s="143">
        <f>IF(N526="sníž. přenesená",J526,0)</f>
        <v>0</v>
      </c>
      <c r="BI526" s="143">
        <f>IF(N526="nulová",J526,0)</f>
        <v>0</v>
      </c>
      <c r="BJ526" s="18" t="s">
        <v>82</v>
      </c>
      <c r="BK526" s="143">
        <f>ROUND(I526*H526,2)</f>
        <v>0</v>
      </c>
      <c r="BL526" s="18" t="s">
        <v>179</v>
      </c>
      <c r="BM526" s="142" t="s">
        <v>1785</v>
      </c>
    </row>
    <row r="527" spans="2:65" s="12" customFormat="1">
      <c r="B527" s="148"/>
      <c r="D527" s="149" t="s">
        <v>182</v>
      </c>
      <c r="E527" s="150" t="s">
        <v>19</v>
      </c>
      <c r="F527" s="151" t="s">
        <v>4292</v>
      </c>
      <c r="H527" s="150" t="s">
        <v>19</v>
      </c>
      <c r="I527" s="152"/>
      <c r="L527" s="148"/>
      <c r="M527" s="153"/>
      <c r="U527" s="154"/>
      <c r="AT527" s="150" t="s">
        <v>182</v>
      </c>
      <c r="AU527" s="150" t="s">
        <v>84</v>
      </c>
      <c r="AV527" s="12" t="s">
        <v>82</v>
      </c>
      <c r="AW527" s="12" t="s">
        <v>37</v>
      </c>
      <c r="AX527" s="12" t="s">
        <v>75</v>
      </c>
      <c r="AY527" s="150" t="s">
        <v>172</v>
      </c>
    </row>
    <row r="528" spans="2:65" s="13" customFormat="1">
      <c r="B528" s="155"/>
      <c r="D528" s="149" t="s">
        <v>182</v>
      </c>
      <c r="E528" s="156" t="s">
        <v>19</v>
      </c>
      <c r="F528" s="157" t="s">
        <v>4305</v>
      </c>
      <c r="H528" s="158">
        <v>45</v>
      </c>
      <c r="I528" s="159"/>
      <c r="L528" s="155"/>
      <c r="M528" s="160"/>
      <c r="U528" s="161"/>
      <c r="AT528" s="156" t="s">
        <v>182</v>
      </c>
      <c r="AU528" s="156" t="s">
        <v>84</v>
      </c>
      <c r="AV528" s="13" t="s">
        <v>84</v>
      </c>
      <c r="AW528" s="13" t="s">
        <v>37</v>
      </c>
      <c r="AX528" s="13" t="s">
        <v>75</v>
      </c>
      <c r="AY528" s="156" t="s">
        <v>172</v>
      </c>
    </row>
    <row r="529" spans="2:65" s="14" customFormat="1">
      <c r="B529" s="162"/>
      <c r="D529" s="149" t="s">
        <v>182</v>
      </c>
      <c r="E529" s="163" t="s">
        <v>19</v>
      </c>
      <c r="F529" s="164" t="s">
        <v>185</v>
      </c>
      <c r="H529" s="165">
        <v>45</v>
      </c>
      <c r="I529" s="166"/>
      <c r="L529" s="162"/>
      <c r="M529" s="167"/>
      <c r="U529" s="168"/>
      <c r="AT529" s="163" t="s">
        <v>182</v>
      </c>
      <c r="AU529" s="163" t="s">
        <v>84</v>
      </c>
      <c r="AV529" s="14" t="s">
        <v>179</v>
      </c>
      <c r="AW529" s="14" t="s">
        <v>37</v>
      </c>
      <c r="AX529" s="14" t="s">
        <v>82</v>
      </c>
      <c r="AY529" s="163" t="s">
        <v>172</v>
      </c>
    </row>
    <row r="530" spans="2:65" s="1" customFormat="1" ht="21.75" customHeight="1">
      <c r="B530" s="33"/>
      <c r="C530" s="131" t="s">
        <v>775</v>
      </c>
      <c r="D530" s="131" t="s">
        <v>174</v>
      </c>
      <c r="E530" s="132" t="s">
        <v>1799</v>
      </c>
      <c r="F530" s="133" t="s">
        <v>4306</v>
      </c>
      <c r="G530" s="134" t="s">
        <v>2962</v>
      </c>
      <c r="H530" s="135">
        <v>2</v>
      </c>
      <c r="I530" s="136"/>
      <c r="J530" s="137">
        <f>ROUND(I530*H530,2)</f>
        <v>0</v>
      </c>
      <c r="K530" s="133" t="s">
        <v>19</v>
      </c>
      <c r="L530" s="33"/>
      <c r="M530" s="138" t="s">
        <v>19</v>
      </c>
      <c r="N530" s="139" t="s">
        <v>46</v>
      </c>
      <c r="P530" s="140">
        <f>O530*H530</f>
        <v>0</v>
      </c>
      <c r="Q530" s="140">
        <v>0</v>
      </c>
      <c r="R530" s="140">
        <f>Q530*H530</f>
        <v>0</v>
      </c>
      <c r="S530" s="140">
        <v>0</v>
      </c>
      <c r="T530" s="140">
        <f>S530*H530</f>
        <v>0</v>
      </c>
      <c r="U530" s="141" t="s">
        <v>19</v>
      </c>
      <c r="AR530" s="142" t="s">
        <v>179</v>
      </c>
      <c r="AT530" s="142" t="s">
        <v>174</v>
      </c>
      <c r="AU530" s="142" t="s">
        <v>84</v>
      </c>
      <c r="AY530" s="18" t="s">
        <v>172</v>
      </c>
      <c r="BE530" s="143">
        <f>IF(N530="základní",J530,0)</f>
        <v>0</v>
      </c>
      <c r="BF530" s="143">
        <f>IF(N530="snížená",J530,0)</f>
        <v>0</v>
      </c>
      <c r="BG530" s="143">
        <f>IF(N530="zákl. přenesená",J530,0)</f>
        <v>0</v>
      </c>
      <c r="BH530" s="143">
        <f>IF(N530="sníž. přenesená",J530,0)</f>
        <v>0</v>
      </c>
      <c r="BI530" s="143">
        <f>IF(N530="nulová",J530,0)</f>
        <v>0</v>
      </c>
      <c r="BJ530" s="18" t="s">
        <v>82</v>
      </c>
      <c r="BK530" s="143">
        <f>ROUND(I530*H530,2)</f>
        <v>0</v>
      </c>
      <c r="BL530" s="18" t="s">
        <v>179</v>
      </c>
      <c r="BM530" s="142" t="s">
        <v>1789</v>
      </c>
    </row>
    <row r="531" spans="2:65" s="1" customFormat="1" ht="21.75" customHeight="1">
      <c r="B531" s="33"/>
      <c r="C531" s="179" t="s">
        <v>1790</v>
      </c>
      <c r="D531" s="179" t="s">
        <v>836</v>
      </c>
      <c r="E531" s="180" t="s">
        <v>798</v>
      </c>
      <c r="F531" s="181" t="s">
        <v>4307</v>
      </c>
      <c r="G531" s="182" t="s">
        <v>2962</v>
      </c>
      <c r="H531" s="183">
        <v>2</v>
      </c>
      <c r="I531" s="184"/>
      <c r="J531" s="185">
        <f>ROUND(I531*H531,2)</f>
        <v>0</v>
      </c>
      <c r="K531" s="181" t="s">
        <v>19</v>
      </c>
      <c r="L531" s="186"/>
      <c r="M531" s="187" t="s">
        <v>19</v>
      </c>
      <c r="N531" s="188" t="s">
        <v>46</v>
      </c>
      <c r="P531" s="140">
        <f>O531*H531</f>
        <v>0</v>
      </c>
      <c r="Q531" s="140">
        <v>0</v>
      </c>
      <c r="R531" s="140">
        <f>Q531*H531</f>
        <v>0</v>
      </c>
      <c r="S531" s="140">
        <v>0</v>
      </c>
      <c r="T531" s="140">
        <f>S531*H531</f>
        <v>0</v>
      </c>
      <c r="U531" s="141" t="s">
        <v>19</v>
      </c>
      <c r="AR531" s="142" t="s">
        <v>198</v>
      </c>
      <c r="AT531" s="142" t="s">
        <v>836</v>
      </c>
      <c r="AU531" s="142" t="s">
        <v>84</v>
      </c>
      <c r="AY531" s="18" t="s">
        <v>172</v>
      </c>
      <c r="BE531" s="143">
        <f>IF(N531="základní",J531,0)</f>
        <v>0</v>
      </c>
      <c r="BF531" s="143">
        <f>IF(N531="snížená",J531,0)</f>
        <v>0</v>
      </c>
      <c r="BG531" s="143">
        <f>IF(N531="zákl. přenesená",J531,0)</f>
        <v>0</v>
      </c>
      <c r="BH531" s="143">
        <f>IF(N531="sníž. přenesená",J531,0)</f>
        <v>0</v>
      </c>
      <c r="BI531" s="143">
        <f>IF(N531="nulová",J531,0)</f>
        <v>0</v>
      </c>
      <c r="BJ531" s="18" t="s">
        <v>82</v>
      </c>
      <c r="BK531" s="143">
        <f>ROUND(I531*H531,2)</f>
        <v>0</v>
      </c>
      <c r="BL531" s="18" t="s">
        <v>179</v>
      </c>
      <c r="BM531" s="142" t="s">
        <v>1793</v>
      </c>
    </row>
    <row r="532" spans="2:65" s="12" customFormat="1">
      <c r="B532" s="148"/>
      <c r="D532" s="149" t="s">
        <v>182</v>
      </c>
      <c r="E532" s="150" t="s">
        <v>19</v>
      </c>
      <c r="F532" s="151" t="s">
        <v>4292</v>
      </c>
      <c r="H532" s="150" t="s">
        <v>19</v>
      </c>
      <c r="I532" s="152"/>
      <c r="L532" s="148"/>
      <c r="M532" s="153"/>
      <c r="U532" s="154"/>
      <c r="AT532" s="150" t="s">
        <v>182</v>
      </c>
      <c r="AU532" s="150" t="s">
        <v>84</v>
      </c>
      <c r="AV532" s="12" t="s">
        <v>82</v>
      </c>
      <c r="AW532" s="12" t="s">
        <v>37</v>
      </c>
      <c r="AX532" s="12" t="s">
        <v>75</v>
      </c>
      <c r="AY532" s="150" t="s">
        <v>172</v>
      </c>
    </row>
    <row r="533" spans="2:65" s="13" customFormat="1">
      <c r="B533" s="155"/>
      <c r="D533" s="149" t="s">
        <v>182</v>
      </c>
      <c r="E533" s="156" t="s">
        <v>19</v>
      </c>
      <c r="F533" s="157" t="s">
        <v>4230</v>
      </c>
      <c r="H533" s="158">
        <v>2</v>
      </c>
      <c r="I533" s="159"/>
      <c r="L533" s="155"/>
      <c r="M533" s="160"/>
      <c r="U533" s="161"/>
      <c r="AT533" s="156" t="s">
        <v>182</v>
      </c>
      <c r="AU533" s="156" t="s">
        <v>84</v>
      </c>
      <c r="AV533" s="13" t="s">
        <v>84</v>
      </c>
      <c r="AW533" s="13" t="s">
        <v>37</v>
      </c>
      <c r="AX533" s="13" t="s">
        <v>75</v>
      </c>
      <c r="AY533" s="156" t="s">
        <v>172</v>
      </c>
    </row>
    <row r="534" spans="2:65" s="14" customFormat="1">
      <c r="B534" s="162"/>
      <c r="D534" s="149" t="s">
        <v>182</v>
      </c>
      <c r="E534" s="163" t="s">
        <v>19</v>
      </c>
      <c r="F534" s="164" t="s">
        <v>185</v>
      </c>
      <c r="H534" s="165">
        <v>2</v>
      </c>
      <c r="I534" s="166"/>
      <c r="L534" s="162"/>
      <c r="M534" s="167"/>
      <c r="U534" s="168"/>
      <c r="AT534" s="163" t="s">
        <v>182</v>
      </c>
      <c r="AU534" s="163" t="s">
        <v>84</v>
      </c>
      <c r="AV534" s="14" t="s">
        <v>179</v>
      </c>
      <c r="AW534" s="14" t="s">
        <v>37</v>
      </c>
      <c r="AX534" s="14" t="s">
        <v>82</v>
      </c>
      <c r="AY534" s="163" t="s">
        <v>172</v>
      </c>
    </row>
    <row r="535" spans="2:65" s="1" customFormat="1" ht="16.5" customHeight="1">
      <c r="B535" s="33"/>
      <c r="C535" s="131" t="s">
        <v>786</v>
      </c>
      <c r="D535" s="131" t="s">
        <v>174</v>
      </c>
      <c r="E535" s="132" t="s">
        <v>1807</v>
      </c>
      <c r="F535" s="133" t="s">
        <v>4308</v>
      </c>
      <c r="G535" s="134" t="s">
        <v>2962</v>
      </c>
      <c r="H535" s="135">
        <v>2</v>
      </c>
      <c r="I535" s="136"/>
      <c r="J535" s="137">
        <f>ROUND(I535*H535,2)</f>
        <v>0</v>
      </c>
      <c r="K535" s="133" t="s">
        <v>19</v>
      </c>
      <c r="L535" s="33"/>
      <c r="M535" s="138" t="s">
        <v>19</v>
      </c>
      <c r="N535" s="139" t="s">
        <v>46</v>
      </c>
      <c r="P535" s="140">
        <f>O535*H535</f>
        <v>0</v>
      </c>
      <c r="Q535" s="140">
        <v>0</v>
      </c>
      <c r="R535" s="140">
        <f>Q535*H535</f>
        <v>0</v>
      </c>
      <c r="S535" s="140">
        <v>0</v>
      </c>
      <c r="T535" s="140">
        <f>S535*H535</f>
        <v>0</v>
      </c>
      <c r="U535" s="141" t="s">
        <v>19</v>
      </c>
      <c r="AR535" s="142" t="s">
        <v>179</v>
      </c>
      <c r="AT535" s="142" t="s">
        <v>174</v>
      </c>
      <c r="AU535" s="142" t="s">
        <v>84</v>
      </c>
      <c r="AY535" s="18" t="s">
        <v>172</v>
      </c>
      <c r="BE535" s="143">
        <f>IF(N535="základní",J535,0)</f>
        <v>0</v>
      </c>
      <c r="BF535" s="143">
        <f>IF(N535="snížená",J535,0)</f>
        <v>0</v>
      </c>
      <c r="BG535" s="143">
        <f>IF(N535="zákl. přenesená",J535,0)</f>
        <v>0</v>
      </c>
      <c r="BH535" s="143">
        <f>IF(N535="sníž. přenesená",J535,0)</f>
        <v>0</v>
      </c>
      <c r="BI535" s="143">
        <f>IF(N535="nulová",J535,0)</f>
        <v>0</v>
      </c>
      <c r="BJ535" s="18" t="s">
        <v>82</v>
      </c>
      <c r="BK535" s="143">
        <f>ROUND(I535*H535,2)</f>
        <v>0</v>
      </c>
      <c r="BL535" s="18" t="s">
        <v>179</v>
      </c>
      <c r="BM535" s="142" t="s">
        <v>1797</v>
      </c>
    </row>
    <row r="536" spans="2:65" s="1" customFormat="1" ht="16.5" customHeight="1">
      <c r="B536" s="33"/>
      <c r="C536" s="179" t="s">
        <v>1799</v>
      </c>
      <c r="D536" s="179" t="s">
        <v>836</v>
      </c>
      <c r="E536" s="180" t="s">
        <v>805</v>
      </c>
      <c r="F536" s="181" t="s">
        <v>4309</v>
      </c>
      <c r="G536" s="182" t="s">
        <v>2962</v>
      </c>
      <c r="H536" s="183">
        <v>2</v>
      </c>
      <c r="I536" s="184"/>
      <c r="J536" s="185">
        <f>ROUND(I536*H536,2)</f>
        <v>0</v>
      </c>
      <c r="K536" s="181" t="s">
        <v>19</v>
      </c>
      <c r="L536" s="186"/>
      <c r="M536" s="187" t="s">
        <v>19</v>
      </c>
      <c r="N536" s="188" t="s">
        <v>46</v>
      </c>
      <c r="P536" s="140">
        <f>O536*H536</f>
        <v>0</v>
      </c>
      <c r="Q536" s="140">
        <v>0</v>
      </c>
      <c r="R536" s="140">
        <f>Q536*H536</f>
        <v>0</v>
      </c>
      <c r="S536" s="140">
        <v>0</v>
      </c>
      <c r="T536" s="140">
        <f>S536*H536</f>
        <v>0</v>
      </c>
      <c r="U536" s="141" t="s">
        <v>19</v>
      </c>
      <c r="AR536" s="142" t="s">
        <v>198</v>
      </c>
      <c r="AT536" s="142" t="s">
        <v>836</v>
      </c>
      <c r="AU536" s="142" t="s">
        <v>84</v>
      </c>
      <c r="AY536" s="18" t="s">
        <v>172</v>
      </c>
      <c r="BE536" s="143">
        <f>IF(N536="základní",J536,0)</f>
        <v>0</v>
      </c>
      <c r="BF536" s="143">
        <f>IF(N536="snížená",J536,0)</f>
        <v>0</v>
      </c>
      <c r="BG536" s="143">
        <f>IF(N536="zákl. přenesená",J536,0)</f>
        <v>0</v>
      </c>
      <c r="BH536" s="143">
        <f>IF(N536="sníž. přenesená",J536,0)</f>
        <v>0</v>
      </c>
      <c r="BI536" s="143">
        <f>IF(N536="nulová",J536,0)</f>
        <v>0</v>
      </c>
      <c r="BJ536" s="18" t="s">
        <v>82</v>
      </c>
      <c r="BK536" s="143">
        <f>ROUND(I536*H536,2)</f>
        <v>0</v>
      </c>
      <c r="BL536" s="18" t="s">
        <v>179</v>
      </c>
      <c r="BM536" s="142" t="s">
        <v>1802</v>
      </c>
    </row>
    <row r="537" spans="2:65" s="12" customFormat="1">
      <c r="B537" s="148"/>
      <c r="D537" s="149" t="s">
        <v>182</v>
      </c>
      <c r="E537" s="150" t="s">
        <v>19</v>
      </c>
      <c r="F537" s="151" t="s">
        <v>4292</v>
      </c>
      <c r="H537" s="150" t="s">
        <v>19</v>
      </c>
      <c r="I537" s="152"/>
      <c r="L537" s="148"/>
      <c r="M537" s="153"/>
      <c r="U537" s="154"/>
      <c r="AT537" s="150" t="s">
        <v>182</v>
      </c>
      <c r="AU537" s="150" t="s">
        <v>84</v>
      </c>
      <c r="AV537" s="12" t="s">
        <v>82</v>
      </c>
      <c r="AW537" s="12" t="s">
        <v>37</v>
      </c>
      <c r="AX537" s="12" t="s">
        <v>75</v>
      </c>
      <c r="AY537" s="150" t="s">
        <v>172</v>
      </c>
    </row>
    <row r="538" spans="2:65" s="13" customFormat="1">
      <c r="B538" s="155"/>
      <c r="D538" s="149" t="s">
        <v>182</v>
      </c>
      <c r="E538" s="156" t="s">
        <v>19</v>
      </c>
      <c r="F538" s="157" t="s">
        <v>4230</v>
      </c>
      <c r="H538" s="158">
        <v>2</v>
      </c>
      <c r="I538" s="159"/>
      <c r="L538" s="155"/>
      <c r="M538" s="160"/>
      <c r="U538" s="161"/>
      <c r="AT538" s="156" t="s">
        <v>182</v>
      </c>
      <c r="AU538" s="156" t="s">
        <v>84</v>
      </c>
      <c r="AV538" s="13" t="s">
        <v>84</v>
      </c>
      <c r="AW538" s="13" t="s">
        <v>37</v>
      </c>
      <c r="AX538" s="13" t="s">
        <v>75</v>
      </c>
      <c r="AY538" s="156" t="s">
        <v>172</v>
      </c>
    </row>
    <row r="539" spans="2:65" s="14" customFormat="1">
      <c r="B539" s="162"/>
      <c r="D539" s="149" t="s">
        <v>182</v>
      </c>
      <c r="E539" s="163" t="s">
        <v>19</v>
      </c>
      <c r="F539" s="164" t="s">
        <v>185</v>
      </c>
      <c r="H539" s="165">
        <v>2</v>
      </c>
      <c r="I539" s="166"/>
      <c r="L539" s="162"/>
      <c r="M539" s="167"/>
      <c r="U539" s="168"/>
      <c r="AT539" s="163" t="s">
        <v>182</v>
      </c>
      <c r="AU539" s="163" t="s">
        <v>84</v>
      </c>
      <c r="AV539" s="14" t="s">
        <v>179</v>
      </c>
      <c r="AW539" s="14" t="s">
        <v>37</v>
      </c>
      <c r="AX539" s="14" t="s">
        <v>82</v>
      </c>
      <c r="AY539" s="163" t="s">
        <v>172</v>
      </c>
    </row>
    <row r="540" spans="2:65" s="1" customFormat="1" ht="16.5" customHeight="1">
      <c r="B540" s="33"/>
      <c r="C540" s="131" t="s">
        <v>798</v>
      </c>
      <c r="D540" s="131" t="s">
        <v>174</v>
      </c>
      <c r="E540" s="132" t="s">
        <v>1816</v>
      </c>
      <c r="F540" s="133" t="s">
        <v>4310</v>
      </c>
      <c r="G540" s="134" t="s">
        <v>2962</v>
      </c>
      <c r="H540" s="135">
        <v>1</v>
      </c>
      <c r="I540" s="136"/>
      <c r="J540" s="137">
        <f>ROUND(I540*H540,2)</f>
        <v>0</v>
      </c>
      <c r="K540" s="133" t="s">
        <v>19</v>
      </c>
      <c r="L540" s="33"/>
      <c r="M540" s="138" t="s">
        <v>19</v>
      </c>
      <c r="N540" s="139" t="s">
        <v>46</v>
      </c>
      <c r="P540" s="140">
        <f>O540*H540</f>
        <v>0</v>
      </c>
      <c r="Q540" s="140">
        <v>0</v>
      </c>
      <c r="R540" s="140">
        <f>Q540*H540</f>
        <v>0</v>
      </c>
      <c r="S540" s="140">
        <v>0</v>
      </c>
      <c r="T540" s="140">
        <f>S540*H540</f>
        <v>0</v>
      </c>
      <c r="U540" s="141" t="s">
        <v>19</v>
      </c>
      <c r="AR540" s="142" t="s">
        <v>179</v>
      </c>
      <c r="AT540" s="142" t="s">
        <v>174</v>
      </c>
      <c r="AU540" s="142" t="s">
        <v>84</v>
      </c>
      <c r="AY540" s="18" t="s">
        <v>172</v>
      </c>
      <c r="BE540" s="143">
        <f>IF(N540="základní",J540,0)</f>
        <v>0</v>
      </c>
      <c r="BF540" s="143">
        <f>IF(N540="snížená",J540,0)</f>
        <v>0</v>
      </c>
      <c r="BG540" s="143">
        <f>IF(N540="zákl. přenesená",J540,0)</f>
        <v>0</v>
      </c>
      <c r="BH540" s="143">
        <f>IF(N540="sníž. přenesená",J540,0)</f>
        <v>0</v>
      </c>
      <c r="BI540" s="143">
        <f>IF(N540="nulová",J540,0)</f>
        <v>0</v>
      </c>
      <c r="BJ540" s="18" t="s">
        <v>82</v>
      </c>
      <c r="BK540" s="143">
        <f>ROUND(I540*H540,2)</f>
        <v>0</v>
      </c>
      <c r="BL540" s="18" t="s">
        <v>179</v>
      </c>
      <c r="BM540" s="142" t="s">
        <v>1806</v>
      </c>
    </row>
    <row r="541" spans="2:65" s="1" customFormat="1" ht="16.5" customHeight="1">
      <c r="B541" s="33"/>
      <c r="C541" s="179" t="s">
        <v>1807</v>
      </c>
      <c r="D541" s="179" t="s">
        <v>836</v>
      </c>
      <c r="E541" s="180" t="s">
        <v>1346</v>
      </c>
      <c r="F541" s="181" t="s">
        <v>4311</v>
      </c>
      <c r="G541" s="182" t="s">
        <v>2962</v>
      </c>
      <c r="H541" s="183">
        <v>1</v>
      </c>
      <c r="I541" s="184"/>
      <c r="J541" s="185">
        <f>ROUND(I541*H541,2)</f>
        <v>0</v>
      </c>
      <c r="K541" s="181" t="s">
        <v>19</v>
      </c>
      <c r="L541" s="186"/>
      <c r="M541" s="187" t="s">
        <v>19</v>
      </c>
      <c r="N541" s="188" t="s">
        <v>46</v>
      </c>
      <c r="P541" s="140">
        <f>O541*H541</f>
        <v>0</v>
      </c>
      <c r="Q541" s="140">
        <v>0</v>
      </c>
      <c r="R541" s="140">
        <f>Q541*H541</f>
        <v>0</v>
      </c>
      <c r="S541" s="140">
        <v>0</v>
      </c>
      <c r="T541" s="140">
        <f>S541*H541</f>
        <v>0</v>
      </c>
      <c r="U541" s="141" t="s">
        <v>19</v>
      </c>
      <c r="AR541" s="142" t="s">
        <v>198</v>
      </c>
      <c r="AT541" s="142" t="s">
        <v>836</v>
      </c>
      <c r="AU541" s="142" t="s">
        <v>84</v>
      </c>
      <c r="AY541" s="18" t="s">
        <v>172</v>
      </c>
      <c r="BE541" s="143">
        <f>IF(N541="základní",J541,0)</f>
        <v>0</v>
      </c>
      <c r="BF541" s="143">
        <f>IF(N541="snížená",J541,0)</f>
        <v>0</v>
      </c>
      <c r="BG541" s="143">
        <f>IF(N541="zákl. přenesená",J541,0)</f>
        <v>0</v>
      </c>
      <c r="BH541" s="143">
        <f>IF(N541="sníž. přenesená",J541,0)</f>
        <v>0</v>
      </c>
      <c r="BI541" s="143">
        <f>IF(N541="nulová",J541,0)</f>
        <v>0</v>
      </c>
      <c r="BJ541" s="18" t="s">
        <v>82</v>
      </c>
      <c r="BK541" s="143">
        <f>ROUND(I541*H541,2)</f>
        <v>0</v>
      </c>
      <c r="BL541" s="18" t="s">
        <v>179</v>
      </c>
      <c r="BM541" s="142" t="s">
        <v>1810</v>
      </c>
    </row>
    <row r="542" spans="2:65" s="12" customFormat="1">
      <c r="B542" s="148"/>
      <c r="D542" s="149" t="s">
        <v>182</v>
      </c>
      <c r="E542" s="150" t="s">
        <v>19</v>
      </c>
      <c r="F542" s="151" t="s">
        <v>4292</v>
      </c>
      <c r="H542" s="150" t="s">
        <v>19</v>
      </c>
      <c r="I542" s="152"/>
      <c r="L542" s="148"/>
      <c r="M542" s="153"/>
      <c r="U542" s="154"/>
      <c r="AT542" s="150" t="s">
        <v>182</v>
      </c>
      <c r="AU542" s="150" t="s">
        <v>84</v>
      </c>
      <c r="AV542" s="12" t="s">
        <v>82</v>
      </c>
      <c r="AW542" s="12" t="s">
        <v>37</v>
      </c>
      <c r="AX542" s="12" t="s">
        <v>75</v>
      </c>
      <c r="AY542" s="150" t="s">
        <v>172</v>
      </c>
    </row>
    <row r="543" spans="2:65" s="13" customFormat="1">
      <c r="B543" s="155"/>
      <c r="D543" s="149" t="s">
        <v>182</v>
      </c>
      <c r="E543" s="156" t="s">
        <v>19</v>
      </c>
      <c r="F543" s="157" t="s">
        <v>4134</v>
      </c>
      <c r="H543" s="158">
        <v>1</v>
      </c>
      <c r="I543" s="159"/>
      <c r="L543" s="155"/>
      <c r="M543" s="160"/>
      <c r="U543" s="161"/>
      <c r="AT543" s="156" t="s">
        <v>182</v>
      </c>
      <c r="AU543" s="156" t="s">
        <v>84</v>
      </c>
      <c r="AV543" s="13" t="s">
        <v>84</v>
      </c>
      <c r="AW543" s="13" t="s">
        <v>37</v>
      </c>
      <c r="AX543" s="13" t="s">
        <v>75</v>
      </c>
      <c r="AY543" s="156" t="s">
        <v>172</v>
      </c>
    </row>
    <row r="544" spans="2:65" s="14" customFormat="1">
      <c r="B544" s="162"/>
      <c r="D544" s="149" t="s">
        <v>182</v>
      </c>
      <c r="E544" s="163" t="s">
        <v>19</v>
      </c>
      <c r="F544" s="164" t="s">
        <v>185</v>
      </c>
      <c r="H544" s="165">
        <v>1</v>
      </c>
      <c r="I544" s="166"/>
      <c r="L544" s="162"/>
      <c r="M544" s="167"/>
      <c r="U544" s="168"/>
      <c r="AT544" s="163" t="s">
        <v>182</v>
      </c>
      <c r="AU544" s="163" t="s">
        <v>84</v>
      </c>
      <c r="AV544" s="14" t="s">
        <v>179</v>
      </c>
      <c r="AW544" s="14" t="s">
        <v>37</v>
      </c>
      <c r="AX544" s="14" t="s">
        <v>82</v>
      </c>
      <c r="AY544" s="163" t="s">
        <v>172</v>
      </c>
    </row>
    <row r="545" spans="2:65" s="1" customFormat="1" ht="16.5" customHeight="1">
      <c r="B545" s="33"/>
      <c r="C545" s="131" t="s">
        <v>805</v>
      </c>
      <c r="D545" s="131" t="s">
        <v>174</v>
      </c>
      <c r="E545" s="132" t="s">
        <v>1836</v>
      </c>
      <c r="F545" s="133" t="s">
        <v>4312</v>
      </c>
      <c r="G545" s="134" t="s">
        <v>2962</v>
      </c>
      <c r="H545" s="135">
        <v>1</v>
      </c>
      <c r="I545" s="136"/>
      <c r="J545" s="137">
        <f>ROUND(I545*H545,2)</f>
        <v>0</v>
      </c>
      <c r="K545" s="133" t="s">
        <v>19</v>
      </c>
      <c r="L545" s="33"/>
      <c r="M545" s="138" t="s">
        <v>19</v>
      </c>
      <c r="N545" s="139" t="s">
        <v>46</v>
      </c>
      <c r="P545" s="140">
        <f>O545*H545</f>
        <v>0</v>
      </c>
      <c r="Q545" s="140">
        <v>0</v>
      </c>
      <c r="R545" s="140">
        <f>Q545*H545</f>
        <v>0</v>
      </c>
      <c r="S545" s="140">
        <v>0</v>
      </c>
      <c r="T545" s="140">
        <f>S545*H545</f>
        <v>0</v>
      </c>
      <c r="U545" s="141" t="s">
        <v>19</v>
      </c>
      <c r="AR545" s="142" t="s">
        <v>179</v>
      </c>
      <c r="AT545" s="142" t="s">
        <v>174</v>
      </c>
      <c r="AU545" s="142" t="s">
        <v>84</v>
      </c>
      <c r="AY545" s="18" t="s">
        <v>172</v>
      </c>
      <c r="BE545" s="143">
        <f>IF(N545="základní",J545,0)</f>
        <v>0</v>
      </c>
      <c r="BF545" s="143">
        <f>IF(N545="snížená",J545,0)</f>
        <v>0</v>
      </c>
      <c r="BG545" s="143">
        <f>IF(N545="zákl. přenesená",J545,0)</f>
        <v>0</v>
      </c>
      <c r="BH545" s="143">
        <f>IF(N545="sníž. přenesená",J545,0)</f>
        <v>0</v>
      </c>
      <c r="BI545" s="143">
        <f>IF(N545="nulová",J545,0)</f>
        <v>0</v>
      </c>
      <c r="BJ545" s="18" t="s">
        <v>82</v>
      </c>
      <c r="BK545" s="143">
        <f>ROUND(I545*H545,2)</f>
        <v>0</v>
      </c>
      <c r="BL545" s="18" t="s">
        <v>179</v>
      </c>
      <c r="BM545" s="142" t="s">
        <v>1814</v>
      </c>
    </row>
    <row r="546" spans="2:65" s="1" customFormat="1" ht="16.5" customHeight="1">
      <c r="B546" s="33"/>
      <c r="C546" s="179" t="s">
        <v>1816</v>
      </c>
      <c r="D546" s="179" t="s">
        <v>836</v>
      </c>
      <c r="E546" s="180" t="s">
        <v>1353</v>
      </c>
      <c r="F546" s="181" t="s">
        <v>4313</v>
      </c>
      <c r="G546" s="182" t="s">
        <v>2962</v>
      </c>
      <c r="H546" s="183">
        <v>1</v>
      </c>
      <c r="I546" s="184"/>
      <c r="J546" s="185">
        <f>ROUND(I546*H546,2)</f>
        <v>0</v>
      </c>
      <c r="K546" s="181" t="s">
        <v>19</v>
      </c>
      <c r="L546" s="186"/>
      <c r="M546" s="187" t="s">
        <v>19</v>
      </c>
      <c r="N546" s="188" t="s">
        <v>46</v>
      </c>
      <c r="P546" s="140">
        <f>O546*H546</f>
        <v>0</v>
      </c>
      <c r="Q546" s="140">
        <v>0</v>
      </c>
      <c r="R546" s="140">
        <f>Q546*H546</f>
        <v>0</v>
      </c>
      <c r="S546" s="140">
        <v>0</v>
      </c>
      <c r="T546" s="140">
        <f>S546*H546</f>
        <v>0</v>
      </c>
      <c r="U546" s="141" t="s">
        <v>19</v>
      </c>
      <c r="AR546" s="142" t="s">
        <v>198</v>
      </c>
      <c r="AT546" s="142" t="s">
        <v>836</v>
      </c>
      <c r="AU546" s="142" t="s">
        <v>84</v>
      </c>
      <c r="AY546" s="18" t="s">
        <v>172</v>
      </c>
      <c r="BE546" s="143">
        <f>IF(N546="základní",J546,0)</f>
        <v>0</v>
      </c>
      <c r="BF546" s="143">
        <f>IF(N546="snížená",J546,0)</f>
        <v>0</v>
      </c>
      <c r="BG546" s="143">
        <f>IF(N546="zákl. přenesená",J546,0)</f>
        <v>0</v>
      </c>
      <c r="BH546" s="143">
        <f>IF(N546="sníž. přenesená",J546,0)</f>
        <v>0</v>
      </c>
      <c r="BI546" s="143">
        <f>IF(N546="nulová",J546,0)</f>
        <v>0</v>
      </c>
      <c r="BJ546" s="18" t="s">
        <v>82</v>
      </c>
      <c r="BK546" s="143">
        <f>ROUND(I546*H546,2)</f>
        <v>0</v>
      </c>
      <c r="BL546" s="18" t="s">
        <v>179</v>
      </c>
      <c r="BM546" s="142" t="s">
        <v>1819</v>
      </c>
    </row>
    <row r="547" spans="2:65" s="12" customFormat="1">
      <c r="B547" s="148"/>
      <c r="D547" s="149" t="s">
        <v>182</v>
      </c>
      <c r="E547" s="150" t="s">
        <v>19</v>
      </c>
      <c r="F547" s="151" t="s">
        <v>4292</v>
      </c>
      <c r="H547" s="150" t="s">
        <v>19</v>
      </c>
      <c r="I547" s="152"/>
      <c r="L547" s="148"/>
      <c r="M547" s="153"/>
      <c r="U547" s="154"/>
      <c r="AT547" s="150" t="s">
        <v>182</v>
      </c>
      <c r="AU547" s="150" t="s">
        <v>84</v>
      </c>
      <c r="AV547" s="12" t="s">
        <v>82</v>
      </c>
      <c r="AW547" s="12" t="s">
        <v>37</v>
      </c>
      <c r="AX547" s="12" t="s">
        <v>75</v>
      </c>
      <c r="AY547" s="150" t="s">
        <v>172</v>
      </c>
    </row>
    <row r="548" spans="2:65" s="13" customFormat="1">
      <c r="B548" s="155"/>
      <c r="D548" s="149" t="s">
        <v>182</v>
      </c>
      <c r="E548" s="156" t="s">
        <v>19</v>
      </c>
      <c r="F548" s="157" t="s">
        <v>4134</v>
      </c>
      <c r="H548" s="158">
        <v>1</v>
      </c>
      <c r="I548" s="159"/>
      <c r="L548" s="155"/>
      <c r="M548" s="160"/>
      <c r="U548" s="161"/>
      <c r="AT548" s="156" t="s">
        <v>182</v>
      </c>
      <c r="AU548" s="156" t="s">
        <v>84</v>
      </c>
      <c r="AV548" s="13" t="s">
        <v>84</v>
      </c>
      <c r="AW548" s="13" t="s">
        <v>37</v>
      </c>
      <c r="AX548" s="13" t="s">
        <v>75</v>
      </c>
      <c r="AY548" s="156" t="s">
        <v>172</v>
      </c>
    </row>
    <row r="549" spans="2:65" s="14" customFormat="1">
      <c r="B549" s="162"/>
      <c r="D549" s="149" t="s">
        <v>182</v>
      </c>
      <c r="E549" s="163" t="s">
        <v>19</v>
      </c>
      <c r="F549" s="164" t="s">
        <v>185</v>
      </c>
      <c r="H549" s="165">
        <v>1</v>
      </c>
      <c r="I549" s="166"/>
      <c r="L549" s="162"/>
      <c r="M549" s="167"/>
      <c r="U549" s="168"/>
      <c r="AT549" s="163" t="s">
        <v>182</v>
      </c>
      <c r="AU549" s="163" t="s">
        <v>84</v>
      </c>
      <c r="AV549" s="14" t="s">
        <v>179</v>
      </c>
      <c r="AW549" s="14" t="s">
        <v>37</v>
      </c>
      <c r="AX549" s="14" t="s">
        <v>82</v>
      </c>
      <c r="AY549" s="163" t="s">
        <v>172</v>
      </c>
    </row>
    <row r="550" spans="2:65" s="1" customFormat="1" ht="16.5" customHeight="1">
      <c r="B550" s="33"/>
      <c r="C550" s="131" t="s">
        <v>1346</v>
      </c>
      <c r="D550" s="131" t="s">
        <v>174</v>
      </c>
      <c r="E550" s="132" t="s">
        <v>1844</v>
      </c>
      <c r="F550" s="133" t="s">
        <v>4314</v>
      </c>
      <c r="G550" s="134" t="s">
        <v>2962</v>
      </c>
      <c r="H550" s="135">
        <v>6</v>
      </c>
      <c r="I550" s="136"/>
      <c r="J550" s="137">
        <f>ROUND(I550*H550,2)</f>
        <v>0</v>
      </c>
      <c r="K550" s="133" t="s">
        <v>19</v>
      </c>
      <c r="L550" s="33"/>
      <c r="M550" s="138" t="s">
        <v>19</v>
      </c>
      <c r="N550" s="139" t="s">
        <v>46</v>
      </c>
      <c r="P550" s="140">
        <f>O550*H550</f>
        <v>0</v>
      </c>
      <c r="Q550" s="140">
        <v>0</v>
      </c>
      <c r="R550" s="140">
        <f>Q550*H550</f>
        <v>0</v>
      </c>
      <c r="S550" s="140">
        <v>0</v>
      </c>
      <c r="T550" s="140">
        <f>S550*H550</f>
        <v>0</v>
      </c>
      <c r="U550" s="141" t="s">
        <v>19</v>
      </c>
      <c r="AR550" s="142" t="s">
        <v>179</v>
      </c>
      <c r="AT550" s="142" t="s">
        <v>174</v>
      </c>
      <c r="AU550" s="142" t="s">
        <v>84</v>
      </c>
      <c r="AY550" s="18" t="s">
        <v>172</v>
      </c>
      <c r="BE550" s="143">
        <f>IF(N550="základní",J550,0)</f>
        <v>0</v>
      </c>
      <c r="BF550" s="143">
        <f>IF(N550="snížená",J550,0)</f>
        <v>0</v>
      </c>
      <c r="BG550" s="143">
        <f>IF(N550="zákl. přenesená",J550,0)</f>
        <v>0</v>
      </c>
      <c r="BH550" s="143">
        <f>IF(N550="sníž. přenesená",J550,0)</f>
        <v>0</v>
      </c>
      <c r="BI550" s="143">
        <f>IF(N550="nulová",J550,0)</f>
        <v>0</v>
      </c>
      <c r="BJ550" s="18" t="s">
        <v>82</v>
      </c>
      <c r="BK550" s="143">
        <f>ROUND(I550*H550,2)</f>
        <v>0</v>
      </c>
      <c r="BL550" s="18" t="s">
        <v>179</v>
      </c>
      <c r="BM550" s="142" t="s">
        <v>1823</v>
      </c>
    </row>
    <row r="551" spans="2:65" s="1" customFormat="1" ht="16.5" customHeight="1">
      <c r="B551" s="33"/>
      <c r="C551" s="179" t="s">
        <v>1836</v>
      </c>
      <c r="D551" s="179" t="s">
        <v>836</v>
      </c>
      <c r="E551" s="180" t="s">
        <v>1357</v>
      </c>
      <c r="F551" s="181" t="s">
        <v>4315</v>
      </c>
      <c r="G551" s="182" t="s">
        <v>2962</v>
      </c>
      <c r="H551" s="183">
        <v>6</v>
      </c>
      <c r="I551" s="184"/>
      <c r="J551" s="185">
        <f>ROUND(I551*H551,2)</f>
        <v>0</v>
      </c>
      <c r="K551" s="181" t="s">
        <v>19</v>
      </c>
      <c r="L551" s="186"/>
      <c r="M551" s="187" t="s">
        <v>19</v>
      </c>
      <c r="N551" s="188" t="s">
        <v>46</v>
      </c>
      <c r="P551" s="140">
        <f>O551*H551</f>
        <v>0</v>
      </c>
      <c r="Q551" s="140">
        <v>0</v>
      </c>
      <c r="R551" s="140">
        <f>Q551*H551</f>
        <v>0</v>
      </c>
      <c r="S551" s="140">
        <v>0</v>
      </c>
      <c r="T551" s="140">
        <f>S551*H551</f>
        <v>0</v>
      </c>
      <c r="U551" s="141" t="s">
        <v>19</v>
      </c>
      <c r="AR551" s="142" t="s">
        <v>198</v>
      </c>
      <c r="AT551" s="142" t="s">
        <v>836</v>
      </c>
      <c r="AU551" s="142" t="s">
        <v>84</v>
      </c>
      <c r="AY551" s="18" t="s">
        <v>172</v>
      </c>
      <c r="BE551" s="143">
        <f>IF(N551="základní",J551,0)</f>
        <v>0</v>
      </c>
      <c r="BF551" s="143">
        <f>IF(N551="snížená",J551,0)</f>
        <v>0</v>
      </c>
      <c r="BG551" s="143">
        <f>IF(N551="zákl. přenesená",J551,0)</f>
        <v>0</v>
      </c>
      <c r="BH551" s="143">
        <f>IF(N551="sníž. přenesená",J551,0)</f>
        <v>0</v>
      </c>
      <c r="BI551" s="143">
        <f>IF(N551="nulová",J551,0)</f>
        <v>0</v>
      </c>
      <c r="BJ551" s="18" t="s">
        <v>82</v>
      </c>
      <c r="BK551" s="143">
        <f>ROUND(I551*H551,2)</f>
        <v>0</v>
      </c>
      <c r="BL551" s="18" t="s">
        <v>179</v>
      </c>
      <c r="BM551" s="142" t="s">
        <v>1839</v>
      </c>
    </row>
    <row r="552" spans="2:65" s="12" customFormat="1">
      <c r="B552" s="148"/>
      <c r="D552" s="149" t="s">
        <v>182</v>
      </c>
      <c r="E552" s="150" t="s">
        <v>19</v>
      </c>
      <c r="F552" s="151" t="s">
        <v>4292</v>
      </c>
      <c r="H552" s="150" t="s">
        <v>19</v>
      </c>
      <c r="I552" s="152"/>
      <c r="L552" s="148"/>
      <c r="M552" s="153"/>
      <c r="U552" s="154"/>
      <c r="AT552" s="150" t="s">
        <v>182</v>
      </c>
      <c r="AU552" s="150" t="s">
        <v>84</v>
      </c>
      <c r="AV552" s="12" t="s">
        <v>82</v>
      </c>
      <c r="AW552" s="12" t="s">
        <v>37</v>
      </c>
      <c r="AX552" s="12" t="s">
        <v>75</v>
      </c>
      <c r="AY552" s="150" t="s">
        <v>172</v>
      </c>
    </row>
    <row r="553" spans="2:65" s="13" customFormat="1">
      <c r="B553" s="155"/>
      <c r="D553" s="149" t="s">
        <v>182</v>
      </c>
      <c r="E553" s="156" t="s">
        <v>19</v>
      </c>
      <c r="F553" s="157" t="s">
        <v>4236</v>
      </c>
      <c r="H553" s="158">
        <v>6</v>
      </c>
      <c r="I553" s="159"/>
      <c r="L553" s="155"/>
      <c r="M553" s="160"/>
      <c r="U553" s="161"/>
      <c r="AT553" s="156" t="s">
        <v>182</v>
      </c>
      <c r="AU553" s="156" t="s">
        <v>84</v>
      </c>
      <c r="AV553" s="13" t="s">
        <v>84</v>
      </c>
      <c r="AW553" s="13" t="s">
        <v>37</v>
      </c>
      <c r="AX553" s="13" t="s">
        <v>75</v>
      </c>
      <c r="AY553" s="156" t="s">
        <v>172</v>
      </c>
    </row>
    <row r="554" spans="2:65" s="14" customFormat="1">
      <c r="B554" s="162"/>
      <c r="D554" s="149" t="s">
        <v>182</v>
      </c>
      <c r="E554" s="163" t="s">
        <v>19</v>
      </c>
      <c r="F554" s="164" t="s">
        <v>185</v>
      </c>
      <c r="H554" s="165">
        <v>6</v>
      </c>
      <c r="I554" s="166"/>
      <c r="L554" s="162"/>
      <c r="M554" s="167"/>
      <c r="U554" s="168"/>
      <c r="AT554" s="163" t="s">
        <v>182</v>
      </c>
      <c r="AU554" s="163" t="s">
        <v>84</v>
      </c>
      <c r="AV554" s="14" t="s">
        <v>179</v>
      </c>
      <c r="AW554" s="14" t="s">
        <v>37</v>
      </c>
      <c r="AX554" s="14" t="s">
        <v>82</v>
      </c>
      <c r="AY554" s="163" t="s">
        <v>172</v>
      </c>
    </row>
    <row r="555" spans="2:65" s="1" customFormat="1" ht="16.5" customHeight="1">
      <c r="B555" s="33"/>
      <c r="C555" s="131" t="s">
        <v>1353</v>
      </c>
      <c r="D555" s="131" t="s">
        <v>174</v>
      </c>
      <c r="E555" s="132" t="s">
        <v>1851</v>
      </c>
      <c r="F555" s="133" t="s">
        <v>4316</v>
      </c>
      <c r="G555" s="134" t="s">
        <v>2962</v>
      </c>
      <c r="H555" s="135">
        <v>6</v>
      </c>
      <c r="I555" s="136"/>
      <c r="J555" s="137">
        <f>ROUND(I555*H555,2)</f>
        <v>0</v>
      </c>
      <c r="K555" s="133" t="s">
        <v>19</v>
      </c>
      <c r="L555" s="33"/>
      <c r="M555" s="138" t="s">
        <v>19</v>
      </c>
      <c r="N555" s="139" t="s">
        <v>46</v>
      </c>
      <c r="P555" s="140">
        <f>O555*H555</f>
        <v>0</v>
      </c>
      <c r="Q555" s="140">
        <v>0</v>
      </c>
      <c r="R555" s="140">
        <f>Q555*H555</f>
        <v>0</v>
      </c>
      <c r="S555" s="140">
        <v>0</v>
      </c>
      <c r="T555" s="140">
        <f>S555*H555</f>
        <v>0</v>
      </c>
      <c r="U555" s="141" t="s">
        <v>19</v>
      </c>
      <c r="AR555" s="142" t="s">
        <v>179</v>
      </c>
      <c r="AT555" s="142" t="s">
        <v>174</v>
      </c>
      <c r="AU555" s="142" t="s">
        <v>84</v>
      </c>
      <c r="AY555" s="18" t="s">
        <v>172</v>
      </c>
      <c r="BE555" s="143">
        <f>IF(N555="základní",J555,0)</f>
        <v>0</v>
      </c>
      <c r="BF555" s="143">
        <f>IF(N555="snížená",J555,0)</f>
        <v>0</v>
      </c>
      <c r="BG555" s="143">
        <f>IF(N555="zákl. přenesená",J555,0)</f>
        <v>0</v>
      </c>
      <c r="BH555" s="143">
        <f>IF(N555="sníž. přenesená",J555,0)</f>
        <v>0</v>
      </c>
      <c r="BI555" s="143">
        <f>IF(N555="nulová",J555,0)</f>
        <v>0</v>
      </c>
      <c r="BJ555" s="18" t="s">
        <v>82</v>
      </c>
      <c r="BK555" s="143">
        <f>ROUND(I555*H555,2)</f>
        <v>0</v>
      </c>
      <c r="BL555" s="18" t="s">
        <v>179</v>
      </c>
      <c r="BM555" s="142" t="s">
        <v>1843</v>
      </c>
    </row>
    <row r="556" spans="2:65" s="1" customFormat="1" ht="16.5" customHeight="1">
      <c r="B556" s="33"/>
      <c r="C556" s="179" t="s">
        <v>1844</v>
      </c>
      <c r="D556" s="179" t="s">
        <v>836</v>
      </c>
      <c r="E556" s="180" t="s">
        <v>1364</v>
      </c>
      <c r="F556" s="181" t="s">
        <v>4317</v>
      </c>
      <c r="G556" s="182" t="s">
        <v>2962</v>
      </c>
      <c r="H556" s="183">
        <v>6</v>
      </c>
      <c r="I556" s="184"/>
      <c r="J556" s="185">
        <f>ROUND(I556*H556,2)</f>
        <v>0</v>
      </c>
      <c r="K556" s="181" t="s">
        <v>19</v>
      </c>
      <c r="L556" s="186"/>
      <c r="M556" s="187" t="s">
        <v>19</v>
      </c>
      <c r="N556" s="188" t="s">
        <v>46</v>
      </c>
      <c r="P556" s="140">
        <f>O556*H556</f>
        <v>0</v>
      </c>
      <c r="Q556" s="140">
        <v>0</v>
      </c>
      <c r="R556" s="140">
        <f>Q556*H556</f>
        <v>0</v>
      </c>
      <c r="S556" s="140">
        <v>0</v>
      </c>
      <c r="T556" s="140">
        <f>S556*H556</f>
        <v>0</v>
      </c>
      <c r="U556" s="141" t="s">
        <v>19</v>
      </c>
      <c r="AR556" s="142" t="s">
        <v>198</v>
      </c>
      <c r="AT556" s="142" t="s">
        <v>836</v>
      </c>
      <c r="AU556" s="142" t="s">
        <v>84</v>
      </c>
      <c r="AY556" s="18" t="s">
        <v>172</v>
      </c>
      <c r="BE556" s="143">
        <f>IF(N556="základní",J556,0)</f>
        <v>0</v>
      </c>
      <c r="BF556" s="143">
        <f>IF(N556="snížená",J556,0)</f>
        <v>0</v>
      </c>
      <c r="BG556" s="143">
        <f>IF(N556="zákl. přenesená",J556,0)</f>
        <v>0</v>
      </c>
      <c r="BH556" s="143">
        <f>IF(N556="sníž. přenesená",J556,0)</f>
        <v>0</v>
      </c>
      <c r="BI556" s="143">
        <f>IF(N556="nulová",J556,0)</f>
        <v>0</v>
      </c>
      <c r="BJ556" s="18" t="s">
        <v>82</v>
      </c>
      <c r="BK556" s="143">
        <f>ROUND(I556*H556,2)</f>
        <v>0</v>
      </c>
      <c r="BL556" s="18" t="s">
        <v>179</v>
      </c>
      <c r="BM556" s="142" t="s">
        <v>1847</v>
      </c>
    </row>
    <row r="557" spans="2:65" s="12" customFormat="1">
      <c r="B557" s="148"/>
      <c r="D557" s="149" t="s">
        <v>182</v>
      </c>
      <c r="E557" s="150" t="s">
        <v>19</v>
      </c>
      <c r="F557" s="151" t="s">
        <v>4292</v>
      </c>
      <c r="H557" s="150" t="s">
        <v>19</v>
      </c>
      <c r="I557" s="152"/>
      <c r="L557" s="148"/>
      <c r="M557" s="153"/>
      <c r="U557" s="154"/>
      <c r="AT557" s="150" t="s">
        <v>182</v>
      </c>
      <c r="AU557" s="150" t="s">
        <v>84</v>
      </c>
      <c r="AV557" s="12" t="s">
        <v>82</v>
      </c>
      <c r="AW557" s="12" t="s">
        <v>37</v>
      </c>
      <c r="AX557" s="12" t="s">
        <v>75</v>
      </c>
      <c r="AY557" s="150" t="s">
        <v>172</v>
      </c>
    </row>
    <row r="558" spans="2:65" s="13" customFormat="1">
      <c r="B558" s="155"/>
      <c r="D558" s="149" t="s">
        <v>182</v>
      </c>
      <c r="E558" s="156" t="s">
        <v>19</v>
      </c>
      <c r="F558" s="157" t="s">
        <v>4236</v>
      </c>
      <c r="H558" s="158">
        <v>6</v>
      </c>
      <c r="I558" s="159"/>
      <c r="L558" s="155"/>
      <c r="M558" s="160"/>
      <c r="U558" s="161"/>
      <c r="AT558" s="156" t="s">
        <v>182</v>
      </c>
      <c r="AU558" s="156" t="s">
        <v>84</v>
      </c>
      <c r="AV558" s="13" t="s">
        <v>84</v>
      </c>
      <c r="AW558" s="13" t="s">
        <v>37</v>
      </c>
      <c r="AX558" s="13" t="s">
        <v>75</v>
      </c>
      <c r="AY558" s="156" t="s">
        <v>172</v>
      </c>
    </row>
    <row r="559" spans="2:65" s="14" customFormat="1">
      <c r="B559" s="162"/>
      <c r="D559" s="149" t="s">
        <v>182</v>
      </c>
      <c r="E559" s="163" t="s">
        <v>19</v>
      </c>
      <c r="F559" s="164" t="s">
        <v>185</v>
      </c>
      <c r="H559" s="165">
        <v>6</v>
      </c>
      <c r="I559" s="166"/>
      <c r="L559" s="162"/>
      <c r="M559" s="167"/>
      <c r="U559" s="168"/>
      <c r="AT559" s="163" t="s">
        <v>182</v>
      </c>
      <c r="AU559" s="163" t="s">
        <v>84</v>
      </c>
      <c r="AV559" s="14" t="s">
        <v>179</v>
      </c>
      <c r="AW559" s="14" t="s">
        <v>37</v>
      </c>
      <c r="AX559" s="14" t="s">
        <v>82</v>
      </c>
      <c r="AY559" s="163" t="s">
        <v>172</v>
      </c>
    </row>
    <row r="560" spans="2:65" s="1" customFormat="1" ht="16.5" customHeight="1">
      <c r="B560" s="33"/>
      <c r="C560" s="131" t="s">
        <v>1357</v>
      </c>
      <c r="D560" s="131" t="s">
        <v>174</v>
      </c>
      <c r="E560" s="132" t="s">
        <v>1861</v>
      </c>
      <c r="F560" s="133" t="s">
        <v>4318</v>
      </c>
      <c r="G560" s="134" t="s">
        <v>2962</v>
      </c>
      <c r="H560" s="135">
        <v>1</v>
      </c>
      <c r="I560" s="136"/>
      <c r="J560" s="137">
        <f>ROUND(I560*H560,2)</f>
        <v>0</v>
      </c>
      <c r="K560" s="133" t="s">
        <v>19</v>
      </c>
      <c r="L560" s="33"/>
      <c r="M560" s="138" t="s">
        <v>19</v>
      </c>
      <c r="N560" s="139" t="s">
        <v>46</v>
      </c>
      <c r="P560" s="140">
        <f>O560*H560</f>
        <v>0</v>
      </c>
      <c r="Q560" s="140">
        <v>0</v>
      </c>
      <c r="R560" s="140">
        <f>Q560*H560</f>
        <v>0</v>
      </c>
      <c r="S560" s="140">
        <v>0</v>
      </c>
      <c r="T560" s="140">
        <f>S560*H560</f>
        <v>0</v>
      </c>
      <c r="U560" s="141" t="s">
        <v>19</v>
      </c>
      <c r="AR560" s="142" t="s">
        <v>179</v>
      </c>
      <c r="AT560" s="142" t="s">
        <v>174</v>
      </c>
      <c r="AU560" s="142" t="s">
        <v>84</v>
      </c>
      <c r="AY560" s="18" t="s">
        <v>172</v>
      </c>
      <c r="BE560" s="143">
        <f>IF(N560="základní",J560,0)</f>
        <v>0</v>
      </c>
      <c r="BF560" s="143">
        <f>IF(N560="snížená",J560,0)</f>
        <v>0</v>
      </c>
      <c r="BG560" s="143">
        <f>IF(N560="zákl. přenesená",J560,0)</f>
        <v>0</v>
      </c>
      <c r="BH560" s="143">
        <f>IF(N560="sníž. přenesená",J560,0)</f>
        <v>0</v>
      </c>
      <c r="BI560" s="143">
        <f>IF(N560="nulová",J560,0)</f>
        <v>0</v>
      </c>
      <c r="BJ560" s="18" t="s">
        <v>82</v>
      </c>
      <c r="BK560" s="143">
        <f>ROUND(I560*H560,2)</f>
        <v>0</v>
      </c>
      <c r="BL560" s="18" t="s">
        <v>179</v>
      </c>
      <c r="BM560" s="142" t="s">
        <v>1850</v>
      </c>
    </row>
    <row r="561" spans="2:65" s="1" customFormat="1" ht="16.5" customHeight="1">
      <c r="B561" s="33"/>
      <c r="C561" s="179" t="s">
        <v>1851</v>
      </c>
      <c r="D561" s="179" t="s">
        <v>836</v>
      </c>
      <c r="E561" s="180" t="s">
        <v>1368</v>
      </c>
      <c r="F561" s="181" t="s">
        <v>4319</v>
      </c>
      <c r="G561" s="182" t="s">
        <v>2962</v>
      </c>
      <c r="H561" s="183">
        <v>1</v>
      </c>
      <c r="I561" s="184"/>
      <c r="J561" s="185">
        <f>ROUND(I561*H561,2)</f>
        <v>0</v>
      </c>
      <c r="K561" s="181" t="s">
        <v>19</v>
      </c>
      <c r="L561" s="186"/>
      <c r="M561" s="187" t="s">
        <v>19</v>
      </c>
      <c r="N561" s="188" t="s">
        <v>46</v>
      </c>
      <c r="P561" s="140">
        <f>O561*H561</f>
        <v>0</v>
      </c>
      <c r="Q561" s="140">
        <v>0</v>
      </c>
      <c r="R561" s="140">
        <f>Q561*H561</f>
        <v>0</v>
      </c>
      <c r="S561" s="140">
        <v>0</v>
      </c>
      <c r="T561" s="140">
        <f>S561*H561</f>
        <v>0</v>
      </c>
      <c r="U561" s="141" t="s">
        <v>19</v>
      </c>
      <c r="AR561" s="142" t="s">
        <v>198</v>
      </c>
      <c r="AT561" s="142" t="s">
        <v>836</v>
      </c>
      <c r="AU561" s="142" t="s">
        <v>84</v>
      </c>
      <c r="AY561" s="18" t="s">
        <v>172</v>
      </c>
      <c r="BE561" s="143">
        <f>IF(N561="základní",J561,0)</f>
        <v>0</v>
      </c>
      <c r="BF561" s="143">
        <f>IF(N561="snížená",J561,0)</f>
        <v>0</v>
      </c>
      <c r="BG561" s="143">
        <f>IF(N561="zákl. přenesená",J561,0)</f>
        <v>0</v>
      </c>
      <c r="BH561" s="143">
        <f>IF(N561="sníž. přenesená",J561,0)</f>
        <v>0</v>
      </c>
      <c r="BI561" s="143">
        <f>IF(N561="nulová",J561,0)</f>
        <v>0</v>
      </c>
      <c r="BJ561" s="18" t="s">
        <v>82</v>
      </c>
      <c r="BK561" s="143">
        <f>ROUND(I561*H561,2)</f>
        <v>0</v>
      </c>
      <c r="BL561" s="18" t="s">
        <v>179</v>
      </c>
      <c r="BM561" s="142" t="s">
        <v>1854</v>
      </c>
    </row>
    <row r="562" spans="2:65" s="12" customFormat="1">
      <c r="B562" s="148"/>
      <c r="D562" s="149" t="s">
        <v>182</v>
      </c>
      <c r="E562" s="150" t="s">
        <v>19</v>
      </c>
      <c r="F562" s="151" t="s">
        <v>4292</v>
      </c>
      <c r="H562" s="150" t="s">
        <v>19</v>
      </c>
      <c r="I562" s="152"/>
      <c r="L562" s="148"/>
      <c r="M562" s="153"/>
      <c r="U562" s="154"/>
      <c r="AT562" s="150" t="s">
        <v>182</v>
      </c>
      <c r="AU562" s="150" t="s">
        <v>84</v>
      </c>
      <c r="AV562" s="12" t="s">
        <v>82</v>
      </c>
      <c r="AW562" s="12" t="s">
        <v>37</v>
      </c>
      <c r="AX562" s="12" t="s">
        <v>75</v>
      </c>
      <c r="AY562" s="150" t="s">
        <v>172</v>
      </c>
    </row>
    <row r="563" spans="2:65" s="13" customFormat="1">
      <c r="B563" s="155"/>
      <c r="D563" s="149" t="s">
        <v>182</v>
      </c>
      <c r="E563" s="156" t="s">
        <v>19</v>
      </c>
      <c r="F563" s="157" t="s">
        <v>4134</v>
      </c>
      <c r="H563" s="158">
        <v>1</v>
      </c>
      <c r="I563" s="159"/>
      <c r="L563" s="155"/>
      <c r="M563" s="160"/>
      <c r="U563" s="161"/>
      <c r="AT563" s="156" t="s">
        <v>182</v>
      </c>
      <c r="AU563" s="156" t="s">
        <v>84</v>
      </c>
      <c r="AV563" s="13" t="s">
        <v>84</v>
      </c>
      <c r="AW563" s="13" t="s">
        <v>37</v>
      </c>
      <c r="AX563" s="13" t="s">
        <v>75</v>
      </c>
      <c r="AY563" s="156" t="s">
        <v>172</v>
      </c>
    </row>
    <row r="564" spans="2:65" s="14" customFormat="1">
      <c r="B564" s="162"/>
      <c r="D564" s="149" t="s">
        <v>182</v>
      </c>
      <c r="E564" s="163" t="s">
        <v>19</v>
      </c>
      <c r="F564" s="164" t="s">
        <v>185</v>
      </c>
      <c r="H564" s="165">
        <v>1</v>
      </c>
      <c r="I564" s="166"/>
      <c r="L564" s="162"/>
      <c r="M564" s="167"/>
      <c r="U564" s="168"/>
      <c r="AT564" s="163" t="s">
        <v>182</v>
      </c>
      <c r="AU564" s="163" t="s">
        <v>84</v>
      </c>
      <c r="AV564" s="14" t="s">
        <v>179</v>
      </c>
      <c r="AW564" s="14" t="s">
        <v>37</v>
      </c>
      <c r="AX564" s="14" t="s">
        <v>82</v>
      </c>
      <c r="AY564" s="163" t="s">
        <v>172</v>
      </c>
    </row>
    <row r="565" spans="2:65" s="1" customFormat="1" ht="16.5" customHeight="1">
      <c r="B565" s="33"/>
      <c r="C565" s="179" t="s">
        <v>1364</v>
      </c>
      <c r="D565" s="179" t="s">
        <v>836</v>
      </c>
      <c r="E565" s="180" t="s">
        <v>1870</v>
      </c>
      <c r="F565" s="181" t="s">
        <v>4320</v>
      </c>
      <c r="G565" s="182" t="s">
        <v>2962</v>
      </c>
      <c r="H565" s="183">
        <v>1</v>
      </c>
      <c r="I565" s="184"/>
      <c r="J565" s="185">
        <f>ROUND(I565*H565,2)</f>
        <v>0</v>
      </c>
      <c r="K565" s="181" t="s">
        <v>19</v>
      </c>
      <c r="L565" s="186"/>
      <c r="M565" s="187" t="s">
        <v>19</v>
      </c>
      <c r="N565" s="188" t="s">
        <v>46</v>
      </c>
      <c r="P565" s="140">
        <f>O565*H565</f>
        <v>0</v>
      </c>
      <c r="Q565" s="140">
        <v>0</v>
      </c>
      <c r="R565" s="140">
        <f>Q565*H565</f>
        <v>0</v>
      </c>
      <c r="S565" s="140">
        <v>0</v>
      </c>
      <c r="T565" s="140">
        <f>S565*H565</f>
        <v>0</v>
      </c>
      <c r="U565" s="141" t="s">
        <v>19</v>
      </c>
      <c r="AR565" s="142" t="s">
        <v>198</v>
      </c>
      <c r="AT565" s="142" t="s">
        <v>836</v>
      </c>
      <c r="AU565" s="142" t="s">
        <v>84</v>
      </c>
      <c r="AY565" s="18" t="s">
        <v>172</v>
      </c>
      <c r="BE565" s="143">
        <f>IF(N565="základní",J565,0)</f>
        <v>0</v>
      </c>
      <c r="BF565" s="143">
        <f>IF(N565="snížená",J565,0)</f>
        <v>0</v>
      </c>
      <c r="BG565" s="143">
        <f>IF(N565="zákl. přenesená",J565,0)</f>
        <v>0</v>
      </c>
      <c r="BH565" s="143">
        <f>IF(N565="sníž. přenesená",J565,0)</f>
        <v>0</v>
      </c>
      <c r="BI565" s="143">
        <f>IF(N565="nulová",J565,0)</f>
        <v>0</v>
      </c>
      <c r="BJ565" s="18" t="s">
        <v>82</v>
      </c>
      <c r="BK565" s="143">
        <f>ROUND(I565*H565,2)</f>
        <v>0</v>
      </c>
      <c r="BL565" s="18" t="s">
        <v>179</v>
      </c>
      <c r="BM565" s="142" t="s">
        <v>1858</v>
      </c>
    </row>
    <row r="566" spans="2:65" s="12" customFormat="1">
      <c r="B566" s="148"/>
      <c r="D566" s="149" t="s">
        <v>182</v>
      </c>
      <c r="E566" s="150" t="s">
        <v>19</v>
      </c>
      <c r="F566" s="151" t="s">
        <v>4292</v>
      </c>
      <c r="H566" s="150" t="s">
        <v>19</v>
      </c>
      <c r="I566" s="152"/>
      <c r="L566" s="148"/>
      <c r="M566" s="153"/>
      <c r="U566" s="154"/>
      <c r="AT566" s="150" t="s">
        <v>182</v>
      </c>
      <c r="AU566" s="150" t="s">
        <v>84</v>
      </c>
      <c r="AV566" s="12" t="s">
        <v>82</v>
      </c>
      <c r="AW566" s="12" t="s">
        <v>37</v>
      </c>
      <c r="AX566" s="12" t="s">
        <v>75</v>
      </c>
      <c r="AY566" s="150" t="s">
        <v>172</v>
      </c>
    </row>
    <row r="567" spans="2:65" s="13" customFormat="1">
      <c r="B567" s="155"/>
      <c r="D567" s="149" t="s">
        <v>182</v>
      </c>
      <c r="E567" s="156" t="s">
        <v>19</v>
      </c>
      <c r="F567" s="157" t="s">
        <v>4134</v>
      </c>
      <c r="H567" s="158">
        <v>1</v>
      </c>
      <c r="I567" s="159"/>
      <c r="L567" s="155"/>
      <c r="M567" s="160"/>
      <c r="U567" s="161"/>
      <c r="AT567" s="156" t="s">
        <v>182</v>
      </c>
      <c r="AU567" s="156" t="s">
        <v>84</v>
      </c>
      <c r="AV567" s="13" t="s">
        <v>84</v>
      </c>
      <c r="AW567" s="13" t="s">
        <v>37</v>
      </c>
      <c r="AX567" s="13" t="s">
        <v>75</v>
      </c>
      <c r="AY567" s="156" t="s">
        <v>172</v>
      </c>
    </row>
    <row r="568" spans="2:65" s="14" customFormat="1">
      <c r="B568" s="162"/>
      <c r="D568" s="149" t="s">
        <v>182</v>
      </c>
      <c r="E568" s="163" t="s">
        <v>19</v>
      </c>
      <c r="F568" s="164" t="s">
        <v>185</v>
      </c>
      <c r="H568" s="165">
        <v>1</v>
      </c>
      <c r="I568" s="166"/>
      <c r="L568" s="162"/>
      <c r="M568" s="167"/>
      <c r="U568" s="168"/>
      <c r="AT568" s="163" t="s">
        <v>182</v>
      </c>
      <c r="AU568" s="163" t="s">
        <v>84</v>
      </c>
      <c r="AV568" s="14" t="s">
        <v>179</v>
      </c>
      <c r="AW568" s="14" t="s">
        <v>37</v>
      </c>
      <c r="AX568" s="14" t="s">
        <v>82</v>
      </c>
      <c r="AY568" s="163" t="s">
        <v>172</v>
      </c>
    </row>
    <row r="569" spans="2:65" s="1" customFormat="1" ht="16.5" customHeight="1">
      <c r="B569" s="33"/>
      <c r="C569" s="131" t="s">
        <v>1861</v>
      </c>
      <c r="D569" s="131" t="s">
        <v>174</v>
      </c>
      <c r="E569" s="132" t="s">
        <v>1377</v>
      </c>
      <c r="F569" s="133" t="s">
        <v>4321</v>
      </c>
      <c r="G569" s="134" t="s">
        <v>337</v>
      </c>
      <c r="H569" s="135">
        <v>2445</v>
      </c>
      <c r="I569" s="136"/>
      <c r="J569" s="137">
        <f>ROUND(I569*H569,2)</f>
        <v>0</v>
      </c>
      <c r="K569" s="133" t="s">
        <v>19</v>
      </c>
      <c r="L569" s="33"/>
      <c r="M569" s="138" t="s">
        <v>19</v>
      </c>
      <c r="N569" s="139" t="s">
        <v>46</v>
      </c>
      <c r="P569" s="140">
        <f>O569*H569</f>
        <v>0</v>
      </c>
      <c r="Q569" s="140">
        <v>0</v>
      </c>
      <c r="R569" s="140">
        <f>Q569*H569</f>
        <v>0</v>
      </c>
      <c r="S569" s="140">
        <v>0</v>
      </c>
      <c r="T569" s="140">
        <f>S569*H569</f>
        <v>0</v>
      </c>
      <c r="U569" s="141" t="s">
        <v>19</v>
      </c>
      <c r="AR569" s="142" t="s">
        <v>179</v>
      </c>
      <c r="AT569" s="142" t="s">
        <v>174</v>
      </c>
      <c r="AU569" s="142" t="s">
        <v>84</v>
      </c>
      <c r="AY569" s="18" t="s">
        <v>172</v>
      </c>
      <c r="BE569" s="143">
        <f>IF(N569="základní",J569,0)</f>
        <v>0</v>
      </c>
      <c r="BF569" s="143">
        <f>IF(N569="snížená",J569,0)</f>
        <v>0</v>
      </c>
      <c r="BG569" s="143">
        <f>IF(N569="zákl. přenesená",J569,0)</f>
        <v>0</v>
      </c>
      <c r="BH569" s="143">
        <f>IF(N569="sníž. přenesená",J569,0)</f>
        <v>0</v>
      </c>
      <c r="BI569" s="143">
        <f>IF(N569="nulová",J569,0)</f>
        <v>0</v>
      </c>
      <c r="BJ569" s="18" t="s">
        <v>82</v>
      </c>
      <c r="BK569" s="143">
        <f>ROUND(I569*H569,2)</f>
        <v>0</v>
      </c>
      <c r="BL569" s="18" t="s">
        <v>179</v>
      </c>
      <c r="BM569" s="142" t="s">
        <v>1864</v>
      </c>
    </row>
    <row r="570" spans="2:65" s="1" customFormat="1" ht="16.5" customHeight="1">
      <c r="B570" s="33"/>
      <c r="C570" s="179" t="s">
        <v>1368</v>
      </c>
      <c r="D570" s="179" t="s">
        <v>836</v>
      </c>
      <c r="E570" s="180" t="s">
        <v>1880</v>
      </c>
      <c r="F570" s="181" t="s">
        <v>4322</v>
      </c>
      <c r="G570" s="182" t="s">
        <v>337</v>
      </c>
      <c r="H570" s="183">
        <v>2445</v>
      </c>
      <c r="I570" s="184"/>
      <c r="J570" s="185">
        <f>ROUND(I570*H570,2)</f>
        <v>0</v>
      </c>
      <c r="K570" s="181" t="s">
        <v>19</v>
      </c>
      <c r="L570" s="186"/>
      <c r="M570" s="187" t="s">
        <v>19</v>
      </c>
      <c r="N570" s="188" t="s">
        <v>46</v>
      </c>
      <c r="P570" s="140">
        <f>O570*H570</f>
        <v>0</v>
      </c>
      <c r="Q570" s="140">
        <v>0</v>
      </c>
      <c r="R570" s="140">
        <f>Q570*H570</f>
        <v>0</v>
      </c>
      <c r="S570" s="140">
        <v>0</v>
      </c>
      <c r="T570" s="140">
        <f>S570*H570</f>
        <v>0</v>
      </c>
      <c r="U570" s="141" t="s">
        <v>19</v>
      </c>
      <c r="AR570" s="142" t="s">
        <v>198</v>
      </c>
      <c r="AT570" s="142" t="s">
        <v>836</v>
      </c>
      <c r="AU570" s="142" t="s">
        <v>84</v>
      </c>
      <c r="AY570" s="18" t="s">
        <v>172</v>
      </c>
      <c r="BE570" s="143">
        <f>IF(N570="základní",J570,0)</f>
        <v>0</v>
      </c>
      <c r="BF570" s="143">
        <f>IF(N570="snížená",J570,0)</f>
        <v>0</v>
      </c>
      <c r="BG570" s="143">
        <f>IF(N570="zákl. přenesená",J570,0)</f>
        <v>0</v>
      </c>
      <c r="BH570" s="143">
        <f>IF(N570="sníž. přenesená",J570,0)</f>
        <v>0</v>
      </c>
      <c r="BI570" s="143">
        <f>IF(N570="nulová",J570,0)</f>
        <v>0</v>
      </c>
      <c r="BJ570" s="18" t="s">
        <v>82</v>
      </c>
      <c r="BK570" s="143">
        <f>ROUND(I570*H570,2)</f>
        <v>0</v>
      </c>
      <c r="BL570" s="18" t="s">
        <v>179</v>
      </c>
      <c r="BM570" s="142" t="s">
        <v>1868</v>
      </c>
    </row>
    <row r="571" spans="2:65" s="12" customFormat="1">
      <c r="B571" s="148"/>
      <c r="D571" s="149" t="s">
        <v>182</v>
      </c>
      <c r="E571" s="150" t="s">
        <v>19</v>
      </c>
      <c r="F571" s="151" t="s">
        <v>4292</v>
      </c>
      <c r="H571" s="150" t="s">
        <v>19</v>
      </c>
      <c r="I571" s="152"/>
      <c r="L571" s="148"/>
      <c r="M571" s="153"/>
      <c r="U571" s="154"/>
      <c r="AT571" s="150" t="s">
        <v>182</v>
      </c>
      <c r="AU571" s="150" t="s">
        <v>84</v>
      </c>
      <c r="AV571" s="12" t="s">
        <v>82</v>
      </c>
      <c r="AW571" s="12" t="s">
        <v>37</v>
      </c>
      <c r="AX571" s="12" t="s">
        <v>75</v>
      </c>
      <c r="AY571" s="150" t="s">
        <v>172</v>
      </c>
    </row>
    <row r="572" spans="2:65" s="13" customFormat="1">
      <c r="B572" s="155"/>
      <c r="D572" s="149" t="s">
        <v>182</v>
      </c>
      <c r="E572" s="156" t="s">
        <v>19</v>
      </c>
      <c r="F572" s="157" t="s">
        <v>4323</v>
      </c>
      <c r="H572" s="158">
        <v>2445</v>
      </c>
      <c r="I572" s="159"/>
      <c r="L572" s="155"/>
      <c r="M572" s="160"/>
      <c r="U572" s="161"/>
      <c r="AT572" s="156" t="s">
        <v>182</v>
      </c>
      <c r="AU572" s="156" t="s">
        <v>84</v>
      </c>
      <c r="AV572" s="13" t="s">
        <v>84</v>
      </c>
      <c r="AW572" s="13" t="s">
        <v>37</v>
      </c>
      <c r="AX572" s="13" t="s">
        <v>75</v>
      </c>
      <c r="AY572" s="156" t="s">
        <v>172</v>
      </c>
    </row>
    <row r="573" spans="2:65" s="14" customFormat="1">
      <c r="B573" s="162"/>
      <c r="D573" s="149" t="s">
        <v>182</v>
      </c>
      <c r="E573" s="163" t="s">
        <v>19</v>
      </c>
      <c r="F573" s="164" t="s">
        <v>185</v>
      </c>
      <c r="H573" s="165">
        <v>2445</v>
      </c>
      <c r="I573" s="166"/>
      <c r="L573" s="162"/>
      <c r="M573" s="167"/>
      <c r="U573" s="168"/>
      <c r="AT573" s="163" t="s">
        <v>182</v>
      </c>
      <c r="AU573" s="163" t="s">
        <v>84</v>
      </c>
      <c r="AV573" s="14" t="s">
        <v>179</v>
      </c>
      <c r="AW573" s="14" t="s">
        <v>37</v>
      </c>
      <c r="AX573" s="14" t="s">
        <v>82</v>
      </c>
      <c r="AY573" s="163" t="s">
        <v>172</v>
      </c>
    </row>
    <row r="574" spans="2:65" s="1" customFormat="1" ht="16.5" customHeight="1">
      <c r="B574" s="33"/>
      <c r="C574" s="131" t="s">
        <v>1870</v>
      </c>
      <c r="D574" s="131" t="s">
        <v>174</v>
      </c>
      <c r="E574" s="132" t="s">
        <v>1383</v>
      </c>
      <c r="F574" s="133" t="s">
        <v>4324</v>
      </c>
      <c r="G574" s="134" t="s">
        <v>337</v>
      </c>
      <c r="H574" s="135">
        <v>233</v>
      </c>
      <c r="I574" s="136"/>
      <c r="J574" s="137">
        <f>ROUND(I574*H574,2)</f>
        <v>0</v>
      </c>
      <c r="K574" s="133" t="s">
        <v>19</v>
      </c>
      <c r="L574" s="33"/>
      <c r="M574" s="138" t="s">
        <v>19</v>
      </c>
      <c r="N574" s="139" t="s">
        <v>46</v>
      </c>
      <c r="P574" s="140">
        <f>O574*H574</f>
        <v>0</v>
      </c>
      <c r="Q574" s="140">
        <v>0</v>
      </c>
      <c r="R574" s="140">
        <f>Q574*H574</f>
        <v>0</v>
      </c>
      <c r="S574" s="140">
        <v>0</v>
      </c>
      <c r="T574" s="140">
        <f>S574*H574</f>
        <v>0</v>
      </c>
      <c r="U574" s="141" t="s">
        <v>19</v>
      </c>
      <c r="AR574" s="142" t="s">
        <v>179</v>
      </c>
      <c r="AT574" s="142" t="s">
        <v>174</v>
      </c>
      <c r="AU574" s="142" t="s">
        <v>84</v>
      </c>
      <c r="AY574" s="18" t="s">
        <v>172</v>
      </c>
      <c r="BE574" s="143">
        <f>IF(N574="základní",J574,0)</f>
        <v>0</v>
      </c>
      <c r="BF574" s="143">
        <f>IF(N574="snížená",J574,0)</f>
        <v>0</v>
      </c>
      <c r="BG574" s="143">
        <f>IF(N574="zákl. přenesená",J574,0)</f>
        <v>0</v>
      </c>
      <c r="BH574" s="143">
        <f>IF(N574="sníž. přenesená",J574,0)</f>
        <v>0</v>
      </c>
      <c r="BI574" s="143">
        <f>IF(N574="nulová",J574,0)</f>
        <v>0</v>
      </c>
      <c r="BJ574" s="18" t="s">
        <v>82</v>
      </c>
      <c r="BK574" s="143">
        <f>ROUND(I574*H574,2)</f>
        <v>0</v>
      </c>
      <c r="BL574" s="18" t="s">
        <v>179</v>
      </c>
      <c r="BM574" s="142" t="s">
        <v>1873</v>
      </c>
    </row>
    <row r="575" spans="2:65" s="1" customFormat="1" ht="16.5" customHeight="1">
      <c r="B575" s="33"/>
      <c r="C575" s="179" t="s">
        <v>1377</v>
      </c>
      <c r="D575" s="179" t="s">
        <v>836</v>
      </c>
      <c r="E575" s="180" t="s">
        <v>1889</v>
      </c>
      <c r="F575" s="181" t="s">
        <v>4325</v>
      </c>
      <c r="G575" s="182" t="s">
        <v>337</v>
      </c>
      <c r="H575" s="183">
        <v>233</v>
      </c>
      <c r="I575" s="184"/>
      <c r="J575" s="185">
        <f>ROUND(I575*H575,2)</f>
        <v>0</v>
      </c>
      <c r="K575" s="181" t="s">
        <v>19</v>
      </c>
      <c r="L575" s="186"/>
      <c r="M575" s="187" t="s">
        <v>19</v>
      </c>
      <c r="N575" s="188" t="s">
        <v>46</v>
      </c>
      <c r="P575" s="140">
        <f>O575*H575</f>
        <v>0</v>
      </c>
      <c r="Q575" s="140">
        <v>0</v>
      </c>
      <c r="R575" s="140">
        <f>Q575*H575</f>
        <v>0</v>
      </c>
      <c r="S575" s="140">
        <v>0</v>
      </c>
      <c r="T575" s="140">
        <f>S575*H575</f>
        <v>0</v>
      </c>
      <c r="U575" s="141" t="s">
        <v>19</v>
      </c>
      <c r="AR575" s="142" t="s">
        <v>198</v>
      </c>
      <c r="AT575" s="142" t="s">
        <v>836</v>
      </c>
      <c r="AU575" s="142" t="s">
        <v>84</v>
      </c>
      <c r="AY575" s="18" t="s">
        <v>172</v>
      </c>
      <c r="BE575" s="143">
        <f>IF(N575="základní",J575,0)</f>
        <v>0</v>
      </c>
      <c r="BF575" s="143">
        <f>IF(N575="snížená",J575,0)</f>
        <v>0</v>
      </c>
      <c r="BG575" s="143">
        <f>IF(N575="zákl. přenesená",J575,0)</f>
        <v>0</v>
      </c>
      <c r="BH575" s="143">
        <f>IF(N575="sníž. přenesená",J575,0)</f>
        <v>0</v>
      </c>
      <c r="BI575" s="143">
        <f>IF(N575="nulová",J575,0)</f>
        <v>0</v>
      </c>
      <c r="BJ575" s="18" t="s">
        <v>82</v>
      </c>
      <c r="BK575" s="143">
        <f>ROUND(I575*H575,2)</f>
        <v>0</v>
      </c>
      <c r="BL575" s="18" t="s">
        <v>179</v>
      </c>
      <c r="BM575" s="142" t="s">
        <v>1877</v>
      </c>
    </row>
    <row r="576" spans="2:65" s="12" customFormat="1">
      <c r="B576" s="148"/>
      <c r="D576" s="149" t="s">
        <v>182</v>
      </c>
      <c r="E576" s="150" t="s">
        <v>19</v>
      </c>
      <c r="F576" s="151" t="s">
        <v>4292</v>
      </c>
      <c r="H576" s="150" t="s">
        <v>19</v>
      </c>
      <c r="I576" s="152"/>
      <c r="L576" s="148"/>
      <c r="M576" s="153"/>
      <c r="U576" s="154"/>
      <c r="AT576" s="150" t="s">
        <v>182</v>
      </c>
      <c r="AU576" s="150" t="s">
        <v>84</v>
      </c>
      <c r="AV576" s="12" t="s">
        <v>82</v>
      </c>
      <c r="AW576" s="12" t="s">
        <v>37</v>
      </c>
      <c r="AX576" s="12" t="s">
        <v>75</v>
      </c>
      <c r="AY576" s="150" t="s">
        <v>172</v>
      </c>
    </row>
    <row r="577" spans="2:65" s="13" customFormat="1">
      <c r="B577" s="155"/>
      <c r="D577" s="149" t="s">
        <v>182</v>
      </c>
      <c r="E577" s="156" t="s">
        <v>19</v>
      </c>
      <c r="F577" s="157" t="s">
        <v>4326</v>
      </c>
      <c r="H577" s="158">
        <v>233</v>
      </c>
      <c r="I577" s="159"/>
      <c r="L577" s="155"/>
      <c r="M577" s="160"/>
      <c r="U577" s="161"/>
      <c r="AT577" s="156" t="s">
        <v>182</v>
      </c>
      <c r="AU577" s="156" t="s">
        <v>84</v>
      </c>
      <c r="AV577" s="13" t="s">
        <v>84</v>
      </c>
      <c r="AW577" s="13" t="s">
        <v>37</v>
      </c>
      <c r="AX577" s="13" t="s">
        <v>75</v>
      </c>
      <c r="AY577" s="156" t="s">
        <v>172</v>
      </c>
    </row>
    <row r="578" spans="2:65" s="14" customFormat="1">
      <c r="B578" s="162"/>
      <c r="D578" s="149" t="s">
        <v>182</v>
      </c>
      <c r="E578" s="163" t="s">
        <v>19</v>
      </c>
      <c r="F578" s="164" t="s">
        <v>185</v>
      </c>
      <c r="H578" s="165">
        <v>233</v>
      </c>
      <c r="I578" s="166"/>
      <c r="L578" s="162"/>
      <c r="M578" s="167"/>
      <c r="U578" s="168"/>
      <c r="AT578" s="163" t="s">
        <v>182</v>
      </c>
      <c r="AU578" s="163" t="s">
        <v>84</v>
      </c>
      <c r="AV578" s="14" t="s">
        <v>179</v>
      </c>
      <c r="AW578" s="14" t="s">
        <v>37</v>
      </c>
      <c r="AX578" s="14" t="s">
        <v>82</v>
      </c>
      <c r="AY578" s="163" t="s">
        <v>172</v>
      </c>
    </row>
    <row r="579" spans="2:65" s="1" customFormat="1" ht="16.5" customHeight="1">
      <c r="B579" s="33"/>
      <c r="C579" s="131" t="s">
        <v>1880</v>
      </c>
      <c r="D579" s="131" t="s">
        <v>174</v>
      </c>
      <c r="E579" s="132" t="s">
        <v>1389</v>
      </c>
      <c r="F579" s="133" t="s">
        <v>4327</v>
      </c>
      <c r="G579" s="134" t="s">
        <v>337</v>
      </c>
      <c r="H579" s="135">
        <v>233</v>
      </c>
      <c r="I579" s="136"/>
      <c r="J579" s="137">
        <f>ROUND(I579*H579,2)</f>
        <v>0</v>
      </c>
      <c r="K579" s="133" t="s">
        <v>19</v>
      </c>
      <c r="L579" s="33"/>
      <c r="M579" s="138" t="s">
        <v>19</v>
      </c>
      <c r="N579" s="139" t="s">
        <v>46</v>
      </c>
      <c r="P579" s="140">
        <f>O579*H579</f>
        <v>0</v>
      </c>
      <c r="Q579" s="140">
        <v>0</v>
      </c>
      <c r="R579" s="140">
        <f>Q579*H579</f>
        <v>0</v>
      </c>
      <c r="S579" s="140">
        <v>0</v>
      </c>
      <c r="T579" s="140">
        <f>S579*H579</f>
        <v>0</v>
      </c>
      <c r="U579" s="141" t="s">
        <v>19</v>
      </c>
      <c r="AR579" s="142" t="s">
        <v>179</v>
      </c>
      <c r="AT579" s="142" t="s">
        <v>174</v>
      </c>
      <c r="AU579" s="142" t="s">
        <v>84</v>
      </c>
      <c r="AY579" s="18" t="s">
        <v>172</v>
      </c>
      <c r="BE579" s="143">
        <f>IF(N579="základní",J579,0)</f>
        <v>0</v>
      </c>
      <c r="BF579" s="143">
        <f>IF(N579="snížená",J579,0)</f>
        <v>0</v>
      </c>
      <c r="BG579" s="143">
        <f>IF(N579="zákl. přenesená",J579,0)</f>
        <v>0</v>
      </c>
      <c r="BH579" s="143">
        <f>IF(N579="sníž. přenesená",J579,0)</f>
        <v>0</v>
      </c>
      <c r="BI579" s="143">
        <f>IF(N579="nulová",J579,0)</f>
        <v>0</v>
      </c>
      <c r="BJ579" s="18" t="s">
        <v>82</v>
      </c>
      <c r="BK579" s="143">
        <f>ROUND(I579*H579,2)</f>
        <v>0</v>
      </c>
      <c r="BL579" s="18" t="s">
        <v>179</v>
      </c>
      <c r="BM579" s="142" t="s">
        <v>1883</v>
      </c>
    </row>
    <row r="580" spans="2:65" s="1" customFormat="1" ht="16.5" customHeight="1">
      <c r="B580" s="33"/>
      <c r="C580" s="179" t="s">
        <v>1383</v>
      </c>
      <c r="D580" s="179" t="s">
        <v>836</v>
      </c>
      <c r="E580" s="180" t="s">
        <v>1899</v>
      </c>
      <c r="F580" s="181" t="s">
        <v>4328</v>
      </c>
      <c r="G580" s="182" t="s">
        <v>337</v>
      </c>
      <c r="H580" s="183">
        <v>233</v>
      </c>
      <c r="I580" s="184"/>
      <c r="J580" s="185">
        <f>ROUND(I580*H580,2)</f>
        <v>0</v>
      </c>
      <c r="K580" s="181" t="s">
        <v>19</v>
      </c>
      <c r="L580" s="186"/>
      <c r="M580" s="187" t="s">
        <v>19</v>
      </c>
      <c r="N580" s="188" t="s">
        <v>46</v>
      </c>
      <c r="P580" s="140">
        <f>O580*H580</f>
        <v>0</v>
      </c>
      <c r="Q580" s="140">
        <v>0</v>
      </c>
      <c r="R580" s="140">
        <f>Q580*H580</f>
        <v>0</v>
      </c>
      <c r="S580" s="140">
        <v>0</v>
      </c>
      <c r="T580" s="140">
        <f>S580*H580</f>
        <v>0</v>
      </c>
      <c r="U580" s="141" t="s">
        <v>19</v>
      </c>
      <c r="AR580" s="142" t="s">
        <v>198</v>
      </c>
      <c r="AT580" s="142" t="s">
        <v>836</v>
      </c>
      <c r="AU580" s="142" t="s">
        <v>84</v>
      </c>
      <c r="AY580" s="18" t="s">
        <v>172</v>
      </c>
      <c r="BE580" s="143">
        <f>IF(N580="základní",J580,0)</f>
        <v>0</v>
      </c>
      <c r="BF580" s="143">
        <f>IF(N580="snížená",J580,0)</f>
        <v>0</v>
      </c>
      <c r="BG580" s="143">
        <f>IF(N580="zákl. přenesená",J580,0)</f>
        <v>0</v>
      </c>
      <c r="BH580" s="143">
        <f>IF(N580="sníž. přenesená",J580,0)</f>
        <v>0</v>
      </c>
      <c r="BI580" s="143">
        <f>IF(N580="nulová",J580,0)</f>
        <v>0</v>
      </c>
      <c r="BJ580" s="18" t="s">
        <v>82</v>
      </c>
      <c r="BK580" s="143">
        <f>ROUND(I580*H580,2)</f>
        <v>0</v>
      </c>
      <c r="BL580" s="18" t="s">
        <v>179</v>
      </c>
      <c r="BM580" s="142" t="s">
        <v>1887</v>
      </c>
    </row>
    <row r="581" spans="2:65" s="12" customFormat="1">
      <c r="B581" s="148"/>
      <c r="D581" s="149" t="s">
        <v>182</v>
      </c>
      <c r="E581" s="150" t="s">
        <v>19</v>
      </c>
      <c r="F581" s="151" t="s">
        <v>4292</v>
      </c>
      <c r="H581" s="150" t="s">
        <v>19</v>
      </c>
      <c r="I581" s="152"/>
      <c r="L581" s="148"/>
      <c r="M581" s="153"/>
      <c r="U581" s="154"/>
      <c r="AT581" s="150" t="s">
        <v>182</v>
      </c>
      <c r="AU581" s="150" t="s">
        <v>84</v>
      </c>
      <c r="AV581" s="12" t="s">
        <v>82</v>
      </c>
      <c r="AW581" s="12" t="s">
        <v>37</v>
      </c>
      <c r="AX581" s="12" t="s">
        <v>75</v>
      </c>
      <c r="AY581" s="150" t="s">
        <v>172</v>
      </c>
    </row>
    <row r="582" spans="2:65" s="13" customFormat="1">
      <c r="B582" s="155"/>
      <c r="D582" s="149" t="s">
        <v>182</v>
      </c>
      <c r="E582" s="156" t="s">
        <v>19</v>
      </c>
      <c r="F582" s="157" t="s">
        <v>4326</v>
      </c>
      <c r="H582" s="158">
        <v>233</v>
      </c>
      <c r="I582" s="159"/>
      <c r="L582" s="155"/>
      <c r="M582" s="160"/>
      <c r="U582" s="161"/>
      <c r="AT582" s="156" t="s">
        <v>182</v>
      </c>
      <c r="AU582" s="156" t="s">
        <v>84</v>
      </c>
      <c r="AV582" s="13" t="s">
        <v>84</v>
      </c>
      <c r="AW582" s="13" t="s">
        <v>37</v>
      </c>
      <c r="AX582" s="13" t="s">
        <v>75</v>
      </c>
      <c r="AY582" s="156" t="s">
        <v>172</v>
      </c>
    </row>
    <row r="583" spans="2:65" s="14" customFormat="1">
      <c r="B583" s="162"/>
      <c r="D583" s="149" t="s">
        <v>182</v>
      </c>
      <c r="E583" s="163" t="s">
        <v>19</v>
      </c>
      <c r="F583" s="164" t="s">
        <v>185</v>
      </c>
      <c r="H583" s="165">
        <v>233</v>
      </c>
      <c r="I583" s="166"/>
      <c r="L583" s="162"/>
      <c r="M583" s="167"/>
      <c r="U583" s="168"/>
      <c r="AT583" s="163" t="s">
        <v>182</v>
      </c>
      <c r="AU583" s="163" t="s">
        <v>84</v>
      </c>
      <c r="AV583" s="14" t="s">
        <v>179</v>
      </c>
      <c r="AW583" s="14" t="s">
        <v>37</v>
      </c>
      <c r="AX583" s="14" t="s">
        <v>82</v>
      </c>
      <c r="AY583" s="163" t="s">
        <v>172</v>
      </c>
    </row>
    <row r="584" spans="2:65" s="1" customFormat="1" ht="16.5" customHeight="1">
      <c r="B584" s="33"/>
      <c r="C584" s="131" t="s">
        <v>1889</v>
      </c>
      <c r="D584" s="131" t="s">
        <v>174</v>
      </c>
      <c r="E584" s="132" t="s">
        <v>1394</v>
      </c>
      <c r="F584" s="133" t="s">
        <v>4181</v>
      </c>
      <c r="G584" s="134" t="s">
        <v>2962</v>
      </c>
      <c r="H584" s="135">
        <v>4</v>
      </c>
      <c r="I584" s="136"/>
      <c r="J584" s="137">
        <f>ROUND(I584*H584,2)</f>
        <v>0</v>
      </c>
      <c r="K584" s="133" t="s">
        <v>19</v>
      </c>
      <c r="L584" s="33"/>
      <c r="M584" s="138" t="s">
        <v>19</v>
      </c>
      <c r="N584" s="139" t="s">
        <v>46</v>
      </c>
      <c r="P584" s="140">
        <f>O584*H584</f>
        <v>0</v>
      </c>
      <c r="Q584" s="140">
        <v>0</v>
      </c>
      <c r="R584" s="140">
        <f>Q584*H584</f>
        <v>0</v>
      </c>
      <c r="S584" s="140">
        <v>0</v>
      </c>
      <c r="T584" s="140">
        <f>S584*H584</f>
        <v>0</v>
      </c>
      <c r="U584" s="141" t="s">
        <v>19</v>
      </c>
      <c r="AR584" s="142" t="s">
        <v>179</v>
      </c>
      <c r="AT584" s="142" t="s">
        <v>174</v>
      </c>
      <c r="AU584" s="142" t="s">
        <v>84</v>
      </c>
      <c r="AY584" s="18" t="s">
        <v>172</v>
      </c>
      <c r="BE584" s="143">
        <f>IF(N584="základní",J584,0)</f>
        <v>0</v>
      </c>
      <c r="BF584" s="143">
        <f>IF(N584="snížená",J584,0)</f>
        <v>0</v>
      </c>
      <c r="BG584" s="143">
        <f>IF(N584="zákl. přenesená",J584,0)</f>
        <v>0</v>
      </c>
      <c r="BH584" s="143">
        <f>IF(N584="sníž. přenesená",J584,0)</f>
        <v>0</v>
      </c>
      <c r="BI584" s="143">
        <f>IF(N584="nulová",J584,0)</f>
        <v>0</v>
      </c>
      <c r="BJ584" s="18" t="s">
        <v>82</v>
      </c>
      <c r="BK584" s="143">
        <f>ROUND(I584*H584,2)</f>
        <v>0</v>
      </c>
      <c r="BL584" s="18" t="s">
        <v>179</v>
      </c>
      <c r="BM584" s="142" t="s">
        <v>1892</v>
      </c>
    </row>
    <row r="585" spans="2:65" s="1" customFormat="1" ht="16.5" customHeight="1">
      <c r="B585" s="33"/>
      <c r="C585" s="179" t="s">
        <v>1389</v>
      </c>
      <c r="D585" s="179" t="s">
        <v>836</v>
      </c>
      <c r="E585" s="180" t="s">
        <v>1908</v>
      </c>
      <c r="F585" s="181" t="s">
        <v>4182</v>
      </c>
      <c r="G585" s="182" t="s">
        <v>2962</v>
      </c>
      <c r="H585" s="183">
        <v>4</v>
      </c>
      <c r="I585" s="184"/>
      <c r="J585" s="185">
        <f>ROUND(I585*H585,2)</f>
        <v>0</v>
      </c>
      <c r="K585" s="181" t="s">
        <v>19</v>
      </c>
      <c r="L585" s="186"/>
      <c r="M585" s="187" t="s">
        <v>19</v>
      </c>
      <c r="N585" s="188" t="s">
        <v>46</v>
      </c>
      <c r="P585" s="140">
        <f>O585*H585</f>
        <v>0</v>
      </c>
      <c r="Q585" s="140">
        <v>0</v>
      </c>
      <c r="R585" s="140">
        <f>Q585*H585</f>
        <v>0</v>
      </c>
      <c r="S585" s="140">
        <v>0</v>
      </c>
      <c r="T585" s="140">
        <f>S585*H585</f>
        <v>0</v>
      </c>
      <c r="U585" s="141" t="s">
        <v>19</v>
      </c>
      <c r="AR585" s="142" t="s">
        <v>198</v>
      </c>
      <c r="AT585" s="142" t="s">
        <v>836</v>
      </c>
      <c r="AU585" s="142" t="s">
        <v>84</v>
      </c>
      <c r="AY585" s="18" t="s">
        <v>172</v>
      </c>
      <c r="BE585" s="143">
        <f>IF(N585="základní",J585,0)</f>
        <v>0</v>
      </c>
      <c r="BF585" s="143">
        <f>IF(N585="snížená",J585,0)</f>
        <v>0</v>
      </c>
      <c r="BG585" s="143">
        <f>IF(N585="zákl. přenesená",J585,0)</f>
        <v>0</v>
      </c>
      <c r="BH585" s="143">
        <f>IF(N585="sníž. přenesená",J585,0)</f>
        <v>0</v>
      </c>
      <c r="BI585" s="143">
        <f>IF(N585="nulová",J585,0)</f>
        <v>0</v>
      </c>
      <c r="BJ585" s="18" t="s">
        <v>82</v>
      </c>
      <c r="BK585" s="143">
        <f>ROUND(I585*H585,2)</f>
        <v>0</v>
      </c>
      <c r="BL585" s="18" t="s">
        <v>179</v>
      </c>
      <c r="BM585" s="142" t="s">
        <v>1896</v>
      </c>
    </row>
    <row r="586" spans="2:65" s="12" customFormat="1">
      <c r="B586" s="148"/>
      <c r="D586" s="149" t="s">
        <v>182</v>
      </c>
      <c r="E586" s="150" t="s">
        <v>19</v>
      </c>
      <c r="F586" s="151" t="s">
        <v>4292</v>
      </c>
      <c r="H586" s="150" t="s">
        <v>19</v>
      </c>
      <c r="I586" s="152"/>
      <c r="L586" s="148"/>
      <c r="M586" s="153"/>
      <c r="U586" s="154"/>
      <c r="AT586" s="150" t="s">
        <v>182</v>
      </c>
      <c r="AU586" s="150" t="s">
        <v>84</v>
      </c>
      <c r="AV586" s="12" t="s">
        <v>82</v>
      </c>
      <c r="AW586" s="12" t="s">
        <v>37</v>
      </c>
      <c r="AX586" s="12" t="s">
        <v>75</v>
      </c>
      <c r="AY586" s="150" t="s">
        <v>172</v>
      </c>
    </row>
    <row r="587" spans="2:65" s="13" customFormat="1">
      <c r="B587" s="155"/>
      <c r="D587" s="149" t="s">
        <v>182</v>
      </c>
      <c r="E587" s="156" t="s">
        <v>19</v>
      </c>
      <c r="F587" s="157" t="s">
        <v>4329</v>
      </c>
      <c r="H587" s="158">
        <v>4</v>
      </c>
      <c r="I587" s="159"/>
      <c r="L587" s="155"/>
      <c r="M587" s="160"/>
      <c r="U587" s="161"/>
      <c r="AT587" s="156" t="s">
        <v>182</v>
      </c>
      <c r="AU587" s="156" t="s">
        <v>84</v>
      </c>
      <c r="AV587" s="13" t="s">
        <v>84</v>
      </c>
      <c r="AW587" s="13" t="s">
        <v>37</v>
      </c>
      <c r="AX587" s="13" t="s">
        <v>75</v>
      </c>
      <c r="AY587" s="156" t="s">
        <v>172</v>
      </c>
    </row>
    <row r="588" spans="2:65" s="14" customFormat="1">
      <c r="B588" s="162"/>
      <c r="D588" s="149" t="s">
        <v>182</v>
      </c>
      <c r="E588" s="163" t="s">
        <v>19</v>
      </c>
      <c r="F588" s="164" t="s">
        <v>185</v>
      </c>
      <c r="H588" s="165">
        <v>4</v>
      </c>
      <c r="I588" s="166"/>
      <c r="L588" s="162"/>
      <c r="M588" s="167"/>
      <c r="U588" s="168"/>
      <c r="AT588" s="163" t="s">
        <v>182</v>
      </c>
      <c r="AU588" s="163" t="s">
        <v>84</v>
      </c>
      <c r="AV588" s="14" t="s">
        <v>179</v>
      </c>
      <c r="AW588" s="14" t="s">
        <v>37</v>
      </c>
      <c r="AX588" s="14" t="s">
        <v>82</v>
      </c>
      <c r="AY588" s="163" t="s">
        <v>172</v>
      </c>
    </row>
    <row r="589" spans="2:65" s="1" customFormat="1" ht="16.5" customHeight="1">
      <c r="B589" s="33"/>
      <c r="C589" s="131" t="s">
        <v>1899</v>
      </c>
      <c r="D589" s="131" t="s">
        <v>174</v>
      </c>
      <c r="E589" s="132" t="s">
        <v>1400</v>
      </c>
      <c r="F589" s="133" t="s">
        <v>4198</v>
      </c>
      <c r="G589" s="134" t="s">
        <v>2962</v>
      </c>
      <c r="H589" s="135">
        <v>131</v>
      </c>
      <c r="I589" s="136"/>
      <c r="J589" s="137">
        <f>ROUND(I589*H589,2)</f>
        <v>0</v>
      </c>
      <c r="K589" s="133" t="s">
        <v>19</v>
      </c>
      <c r="L589" s="33"/>
      <c r="M589" s="138" t="s">
        <v>19</v>
      </c>
      <c r="N589" s="139" t="s">
        <v>46</v>
      </c>
      <c r="P589" s="140">
        <f>O589*H589</f>
        <v>0</v>
      </c>
      <c r="Q589" s="140">
        <v>0</v>
      </c>
      <c r="R589" s="140">
        <f>Q589*H589</f>
        <v>0</v>
      </c>
      <c r="S589" s="140">
        <v>0</v>
      </c>
      <c r="T589" s="140">
        <f>S589*H589</f>
        <v>0</v>
      </c>
      <c r="U589" s="141" t="s">
        <v>19</v>
      </c>
      <c r="AR589" s="142" t="s">
        <v>179</v>
      </c>
      <c r="AT589" s="142" t="s">
        <v>174</v>
      </c>
      <c r="AU589" s="142" t="s">
        <v>84</v>
      </c>
      <c r="AY589" s="18" t="s">
        <v>172</v>
      </c>
      <c r="BE589" s="143">
        <f>IF(N589="základní",J589,0)</f>
        <v>0</v>
      </c>
      <c r="BF589" s="143">
        <f>IF(N589="snížená",J589,0)</f>
        <v>0</v>
      </c>
      <c r="BG589" s="143">
        <f>IF(N589="zákl. přenesená",J589,0)</f>
        <v>0</v>
      </c>
      <c r="BH589" s="143">
        <f>IF(N589="sníž. přenesená",J589,0)</f>
        <v>0</v>
      </c>
      <c r="BI589" s="143">
        <f>IF(N589="nulová",J589,0)</f>
        <v>0</v>
      </c>
      <c r="BJ589" s="18" t="s">
        <v>82</v>
      </c>
      <c r="BK589" s="143">
        <f>ROUND(I589*H589,2)</f>
        <v>0</v>
      </c>
      <c r="BL589" s="18" t="s">
        <v>179</v>
      </c>
      <c r="BM589" s="142" t="s">
        <v>1902</v>
      </c>
    </row>
    <row r="590" spans="2:65" s="1" customFormat="1" ht="16.5" customHeight="1">
      <c r="B590" s="33"/>
      <c r="C590" s="179" t="s">
        <v>1394</v>
      </c>
      <c r="D590" s="179" t="s">
        <v>836</v>
      </c>
      <c r="E590" s="180" t="s">
        <v>1919</v>
      </c>
      <c r="F590" s="181" t="s">
        <v>4199</v>
      </c>
      <c r="G590" s="182" t="s">
        <v>2962</v>
      </c>
      <c r="H590" s="183">
        <v>131</v>
      </c>
      <c r="I590" s="184"/>
      <c r="J590" s="185">
        <f>ROUND(I590*H590,2)</f>
        <v>0</v>
      </c>
      <c r="K590" s="181" t="s">
        <v>19</v>
      </c>
      <c r="L590" s="186"/>
      <c r="M590" s="187" t="s">
        <v>19</v>
      </c>
      <c r="N590" s="188" t="s">
        <v>46</v>
      </c>
      <c r="P590" s="140">
        <f>O590*H590</f>
        <v>0</v>
      </c>
      <c r="Q590" s="140">
        <v>0</v>
      </c>
      <c r="R590" s="140">
        <f>Q590*H590</f>
        <v>0</v>
      </c>
      <c r="S590" s="140">
        <v>0</v>
      </c>
      <c r="T590" s="140">
        <f>S590*H590</f>
        <v>0</v>
      </c>
      <c r="U590" s="141" t="s">
        <v>19</v>
      </c>
      <c r="AR590" s="142" t="s">
        <v>198</v>
      </c>
      <c r="AT590" s="142" t="s">
        <v>836</v>
      </c>
      <c r="AU590" s="142" t="s">
        <v>84</v>
      </c>
      <c r="AY590" s="18" t="s">
        <v>172</v>
      </c>
      <c r="BE590" s="143">
        <f>IF(N590="základní",J590,0)</f>
        <v>0</v>
      </c>
      <c r="BF590" s="143">
        <f>IF(N590="snížená",J590,0)</f>
        <v>0</v>
      </c>
      <c r="BG590" s="143">
        <f>IF(N590="zákl. přenesená",J590,0)</f>
        <v>0</v>
      </c>
      <c r="BH590" s="143">
        <f>IF(N590="sníž. přenesená",J590,0)</f>
        <v>0</v>
      </c>
      <c r="BI590" s="143">
        <f>IF(N590="nulová",J590,0)</f>
        <v>0</v>
      </c>
      <c r="BJ590" s="18" t="s">
        <v>82</v>
      </c>
      <c r="BK590" s="143">
        <f>ROUND(I590*H590,2)</f>
        <v>0</v>
      </c>
      <c r="BL590" s="18" t="s">
        <v>179</v>
      </c>
      <c r="BM590" s="142" t="s">
        <v>1456</v>
      </c>
    </row>
    <row r="591" spans="2:65" s="12" customFormat="1">
      <c r="B591" s="148"/>
      <c r="D591" s="149" t="s">
        <v>182</v>
      </c>
      <c r="E591" s="150" t="s">
        <v>19</v>
      </c>
      <c r="F591" s="151" t="s">
        <v>4292</v>
      </c>
      <c r="H591" s="150" t="s">
        <v>19</v>
      </c>
      <c r="I591" s="152"/>
      <c r="L591" s="148"/>
      <c r="M591" s="153"/>
      <c r="U591" s="154"/>
      <c r="AT591" s="150" t="s">
        <v>182</v>
      </c>
      <c r="AU591" s="150" t="s">
        <v>84</v>
      </c>
      <c r="AV591" s="12" t="s">
        <v>82</v>
      </c>
      <c r="AW591" s="12" t="s">
        <v>37</v>
      </c>
      <c r="AX591" s="12" t="s">
        <v>75</v>
      </c>
      <c r="AY591" s="150" t="s">
        <v>172</v>
      </c>
    </row>
    <row r="592" spans="2:65" s="13" customFormat="1">
      <c r="B592" s="155"/>
      <c r="D592" s="149" t="s">
        <v>182</v>
      </c>
      <c r="E592" s="156" t="s">
        <v>19</v>
      </c>
      <c r="F592" s="157" t="s">
        <v>4330</v>
      </c>
      <c r="H592" s="158">
        <v>131</v>
      </c>
      <c r="I592" s="159"/>
      <c r="L592" s="155"/>
      <c r="M592" s="160"/>
      <c r="U592" s="161"/>
      <c r="AT592" s="156" t="s">
        <v>182</v>
      </c>
      <c r="AU592" s="156" t="s">
        <v>84</v>
      </c>
      <c r="AV592" s="13" t="s">
        <v>84</v>
      </c>
      <c r="AW592" s="13" t="s">
        <v>37</v>
      </c>
      <c r="AX592" s="13" t="s">
        <v>75</v>
      </c>
      <c r="AY592" s="156" t="s">
        <v>172</v>
      </c>
    </row>
    <row r="593" spans="2:65" s="14" customFormat="1">
      <c r="B593" s="162"/>
      <c r="D593" s="149" t="s">
        <v>182</v>
      </c>
      <c r="E593" s="163" t="s">
        <v>19</v>
      </c>
      <c r="F593" s="164" t="s">
        <v>185</v>
      </c>
      <c r="H593" s="165">
        <v>131</v>
      </c>
      <c r="I593" s="166"/>
      <c r="L593" s="162"/>
      <c r="M593" s="167"/>
      <c r="U593" s="168"/>
      <c r="AT593" s="163" t="s">
        <v>182</v>
      </c>
      <c r="AU593" s="163" t="s">
        <v>84</v>
      </c>
      <c r="AV593" s="14" t="s">
        <v>179</v>
      </c>
      <c r="AW593" s="14" t="s">
        <v>37</v>
      </c>
      <c r="AX593" s="14" t="s">
        <v>82</v>
      </c>
      <c r="AY593" s="163" t="s">
        <v>172</v>
      </c>
    </row>
    <row r="594" spans="2:65" s="1" customFormat="1" ht="16.5" customHeight="1">
      <c r="B594" s="33"/>
      <c r="C594" s="131" t="s">
        <v>1908</v>
      </c>
      <c r="D594" s="131" t="s">
        <v>174</v>
      </c>
      <c r="E594" s="132" t="s">
        <v>1423</v>
      </c>
      <c r="F594" s="133" t="s">
        <v>4201</v>
      </c>
      <c r="G594" s="134" t="s">
        <v>2962</v>
      </c>
      <c r="H594" s="135">
        <v>588</v>
      </c>
      <c r="I594" s="136"/>
      <c r="J594" s="137">
        <f>ROUND(I594*H594,2)</f>
        <v>0</v>
      </c>
      <c r="K594" s="133" t="s">
        <v>19</v>
      </c>
      <c r="L594" s="33"/>
      <c r="M594" s="138" t="s">
        <v>19</v>
      </c>
      <c r="N594" s="139" t="s">
        <v>46</v>
      </c>
      <c r="P594" s="140">
        <f>O594*H594</f>
        <v>0</v>
      </c>
      <c r="Q594" s="140">
        <v>0</v>
      </c>
      <c r="R594" s="140">
        <f>Q594*H594</f>
        <v>0</v>
      </c>
      <c r="S594" s="140">
        <v>0</v>
      </c>
      <c r="T594" s="140">
        <f>S594*H594</f>
        <v>0</v>
      </c>
      <c r="U594" s="141" t="s">
        <v>19</v>
      </c>
      <c r="AR594" s="142" t="s">
        <v>179</v>
      </c>
      <c r="AT594" s="142" t="s">
        <v>174</v>
      </c>
      <c r="AU594" s="142" t="s">
        <v>84</v>
      </c>
      <c r="AY594" s="18" t="s">
        <v>172</v>
      </c>
      <c r="BE594" s="143">
        <f>IF(N594="základní",J594,0)</f>
        <v>0</v>
      </c>
      <c r="BF594" s="143">
        <f>IF(N594="snížená",J594,0)</f>
        <v>0</v>
      </c>
      <c r="BG594" s="143">
        <f>IF(N594="zákl. přenesená",J594,0)</f>
        <v>0</v>
      </c>
      <c r="BH594" s="143">
        <f>IF(N594="sníž. přenesená",J594,0)</f>
        <v>0</v>
      </c>
      <c r="BI594" s="143">
        <f>IF(N594="nulová",J594,0)</f>
        <v>0</v>
      </c>
      <c r="BJ594" s="18" t="s">
        <v>82</v>
      </c>
      <c r="BK594" s="143">
        <f>ROUND(I594*H594,2)</f>
        <v>0</v>
      </c>
      <c r="BL594" s="18" t="s">
        <v>179</v>
      </c>
      <c r="BM594" s="142" t="s">
        <v>1911</v>
      </c>
    </row>
    <row r="595" spans="2:65" s="1" customFormat="1" ht="16.5" customHeight="1">
      <c r="B595" s="33"/>
      <c r="C595" s="179" t="s">
        <v>1400</v>
      </c>
      <c r="D595" s="179" t="s">
        <v>836</v>
      </c>
      <c r="E595" s="180" t="s">
        <v>1931</v>
      </c>
      <c r="F595" s="181" t="s">
        <v>4202</v>
      </c>
      <c r="G595" s="182" t="s">
        <v>2962</v>
      </c>
      <c r="H595" s="183">
        <v>588</v>
      </c>
      <c r="I595" s="184"/>
      <c r="J595" s="185">
        <f>ROUND(I595*H595,2)</f>
        <v>0</v>
      </c>
      <c r="K595" s="181" t="s">
        <v>19</v>
      </c>
      <c r="L595" s="186"/>
      <c r="M595" s="187" t="s">
        <v>19</v>
      </c>
      <c r="N595" s="188" t="s">
        <v>46</v>
      </c>
      <c r="P595" s="140">
        <f>O595*H595</f>
        <v>0</v>
      </c>
      <c r="Q595" s="140">
        <v>0</v>
      </c>
      <c r="R595" s="140">
        <f>Q595*H595</f>
        <v>0</v>
      </c>
      <c r="S595" s="140">
        <v>0</v>
      </c>
      <c r="T595" s="140">
        <f>S595*H595</f>
        <v>0</v>
      </c>
      <c r="U595" s="141" t="s">
        <v>19</v>
      </c>
      <c r="AR595" s="142" t="s">
        <v>198</v>
      </c>
      <c r="AT595" s="142" t="s">
        <v>836</v>
      </c>
      <c r="AU595" s="142" t="s">
        <v>84</v>
      </c>
      <c r="AY595" s="18" t="s">
        <v>172</v>
      </c>
      <c r="BE595" s="143">
        <f>IF(N595="základní",J595,0)</f>
        <v>0</v>
      </c>
      <c r="BF595" s="143">
        <f>IF(N595="snížená",J595,0)</f>
        <v>0</v>
      </c>
      <c r="BG595" s="143">
        <f>IF(N595="zákl. přenesená",J595,0)</f>
        <v>0</v>
      </c>
      <c r="BH595" s="143">
        <f>IF(N595="sníž. přenesená",J595,0)</f>
        <v>0</v>
      </c>
      <c r="BI595" s="143">
        <f>IF(N595="nulová",J595,0)</f>
        <v>0</v>
      </c>
      <c r="BJ595" s="18" t="s">
        <v>82</v>
      </c>
      <c r="BK595" s="143">
        <f>ROUND(I595*H595,2)</f>
        <v>0</v>
      </c>
      <c r="BL595" s="18" t="s">
        <v>179</v>
      </c>
      <c r="BM595" s="142" t="s">
        <v>1917</v>
      </c>
    </row>
    <row r="596" spans="2:65" s="12" customFormat="1">
      <c r="B596" s="148"/>
      <c r="D596" s="149" t="s">
        <v>182</v>
      </c>
      <c r="E596" s="150" t="s">
        <v>19</v>
      </c>
      <c r="F596" s="151" t="s">
        <v>4292</v>
      </c>
      <c r="H596" s="150" t="s">
        <v>19</v>
      </c>
      <c r="I596" s="152"/>
      <c r="L596" s="148"/>
      <c r="M596" s="153"/>
      <c r="U596" s="154"/>
      <c r="AT596" s="150" t="s">
        <v>182</v>
      </c>
      <c r="AU596" s="150" t="s">
        <v>84</v>
      </c>
      <c r="AV596" s="12" t="s">
        <v>82</v>
      </c>
      <c r="AW596" s="12" t="s">
        <v>37</v>
      </c>
      <c r="AX596" s="12" t="s">
        <v>75</v>
      </c>
      <c r="AY596" s="150" t="s">
        <v>172</v>
      </c>
    </row>
    <row r="597" spans="2:65" s="13" customFormat="1">
      <c r="B597" s="155"/>
      <c r="D597" s="149" t="s">
        <v>182</v>
      </c>
      <c r="E597" s="156" t="s">
        <v>19</v>
      </c>
      <c r="F597" s="157" t="s">
        <v>4331</v>
      </c>
      <c r="H597" s="158">
        <v>588</v>
      </c>
      <c r="I597" s="159"/>
      <c r="L597" s="155"/>
      <c r="M597" s="160"/>
      <c r="U597" s="161"/>
      <c r="AT597" s="156" t="s">
        <v>182</v>
      </c>
      <c r="AU597" s="156" t="s">
        <v>84</v>
      </c>
      <c r="AV597" s="13" t="s">
        <v>84</v>
      </c>
      <c r="AW597" s="13" t="s">
        <v>37</v>
      </c>
      <c r="AX597" s="13" t="s">
        <v>75</v>
      </c>
      <c r="AY597" s="156" t="s">
        <v>172</v>
      </c>
    </row>
    <row r="598" spans="2:65" s="14" customFormat="1">
      <c r="B598" s="162"/>
      <c r="D598" s="149" t="s">
        <v>182</v>
      </c>
      <c r="E598" s="163" t="s">
        <v>19</v>
      </c>
      <c r="F598" s="164" t="s">
        <v>185</v>
      </c>
      <c r="H598" s="165">
        <v>588</v>
      </c>
      <c r="I598" s="166"/>
      <c r="L598" s="162"/>
      <c r="M598" s="167"/>
      <c r="U598" s="168"/>
      <c r="AT598" s="163" t="s">
        <v>182</v>
      </c>
      <c r="AU598" s="163" t="s">
        <v>84</v>
      </c>
      <c r="AV598" s="14" t="s">
        <v>179</v>
      </c>
      <c r="AW598" s="14" t="s">
        <v>37</v>
      </c>
      <c r="AX598" s="14" t="s">
        <v>82</v>
      </c>
      <c r="AY598" s="163" t="s">
        <v>172</v>
      </c>
    </row>
    <row r="599" spans="2:65" s="1" customFormat="1" ht="16.5" customHeight="1">
      <c r="B599" s="33"/>
      <c r="C599" s="131" t="s">
        <v>1919</v>
      </c>
      <c r="D599" s="131" t="s">
        <v>174</v>
      </c>
      <c r="E599" s="132" t="s">
        <v>1431</v>
      </c>
      <c r="F599" s="133" t="s">
        <v>4207</v>
      </c>
      <c r="G599" s="134" t="s">
        <v>337</v>
      </c>
      <c r="H599" s="135">
        <v>142</v>
      </c>
      <c r="I599" s="136"/>
      <c r="J599" s="137">
        <f>ROUND(I599*H599,2)</f>
        <v>0</v>
      </c>
      <c r="K599" s="133" t="s">
        <v>19</v>
      </c>
      <c r="L599" s="33"/>
      <c r="M599" s="138" t="s">
        <v>19</v>
      </c>
      <c r="N599" s="139" t="s">
        <v>46</v>
      </c>
      <c r="P599" s="140">
        <f>O599*H599</f>
        <v>0</v>
      </c>
      <c r="Q599" s="140">
        <v>0</v>
      </c>
      <c r="R599" s="140">
        <f>Q599*H599</f>
        <v>0</v>
      </c>
      <c r="S599" s="140">
        <v>0</v>
      </c>
      <c r="T599" s="140">
        <f>S599*H599</f>
        <v>0</v>
      </c>
      <c r="U599" s="141" t="s">
        <v>19</v>
      </c>
      <c r="AR599" s="142" t="s">
        <v>179</v>
      </c>
      <c r="AT599" s="142" t="s">
        <v>174</v>
      </c>
      <c r="AU599" s="142" t="s">
        <v>84</v>
      </c>
      <c r="AY599" s="18" t="s">
        <v>172</v>
      </c>
      <c r="BE599" s="143">
        <f>IF(N599="základní",J599,0)</f>
        <v>0</v>
      </c>
      <c r="BF599" s="143">
        <f>IF(N599="snížená",J599,0)</f>
        <v>0</v>
      </c>
      <c r="BG599" s="143">
        <f>IF(N599="zákl. přenesená",J599,0)</f>
        <v>0</v>
      </c>
      <c r="BH599" s="143">
        <f>IF(N599="sníž. přenesená",J599,0)</f>
        <v>0</v>
      </c>
      <c r="BI599" s="143">
        <f>IF(N599="nulová",J599,0)</f>
        <v>0</v>
      </c>
      <c r="BJ599" s="18" t="s">
        <v>82</v>
      </c>
      <c r="BK599" s="143">
        <f>ROUND(I599*H599,2)</f>
        <v>0</v>
      </c>
      <c r="BL599" s="18" t="s">
        <v>179</v>
      </c>
      <c r="BM599" s="142" t="s">
        <v>1922</v>
      </c>
    </row>
    <row r="600" spans="2:65" s="1" customFormat="1" ht="16.5" customHeight="1">
      <c r="B600" s="33"/>
      <c r="C600" s="179" t="s">
        <v>1423</v>
      </c>
      <c r="D600" s="179" t="s">
        <v>836</v>
      </c>
      <c r="E600" s="180" t="s">
        <v>1939</v>
      </c>
      <c r="F600" s="181" t="s">
        <v>4208</v>
      </c>
      <c r="G600" s="182" t="s">
        <v>337</v>
      </c>
      <c r="H600" s="183">
        <v>142</v>
      </c>
      <c r="I600" s="184"/>
      <c r="J600" s="185">
        <f>ROUND(I600*H600,2)</f>
        <v>0</v>
      </c>
      <c r="K600" s="181" t="s">
        <v>19</v>
      </c>
      <c r="L600" s="186"/>
      <c r="M600" s="187" t="s">
        <v>19</v>
      </c>
      <c r="N600" s="188" t="s">
        <v>46</v>
      </c>
      <c r="P600" s="140">
        <f>O600*H600</f>
        <v>0</v>
      </c>
      <c r="Q600" s="140">
        <v>0</v>
      </c>
      <c r="R600" s="140">
        <f>Q600*H600</f>
        <v>0</v>
      </c>
      <c r="S600" s="140">
        <v>0</v>
      </c>
      <c r="T600" s="140">
        <f>S600*H600</f>
        <v>0</v>
      </c>
      <c r="U600" s="141" t="s">
        <v>19</v>
      </c>
      <c r="AR600" s="142" t="s">
        <v>198</v>
      </c>
      <c r="AT600" s="142" t="s">
        <v>836</v>
      </c>
      <c r="AU600" s="142" t="s">
        <v>84</v>
      </c>
      <c r="AY600" s="18" t="s">
        <v>172</v>
      </c>
      <c r="BE600" s="143">
        <f>IF(N600="základní",J600,0)</f>
        <v>0</v>
      </c>
      <c r="BF600" s="143">
        <f>IF(N600="snížená",J600,0)</f>
        <v>0</v>
      </c>
      <c r="BG600" s="143">
        <f>IF(N600="zákl. přenesená",J600,0)</f>
        <v>0</v>
      </c>
      <c r="BH600" s="143">
        <f>IF(N600="sníž. přenesená",J600,0)</f>
        <v>0</v>
      </c>
      <c r="BI600" s="143">
        <f>IF(N600="nulová",J600,0)</f>
        <v>0</v>
      </c>
      <c r="BJ600" s="18" t="s">
        <v>82</v>
      </c>
      <c r="BK600" s="143">
        <f>ROUND(I600*H600,2)</f>
        <v>0</v>
      </c>
      <c r="BL600" s="18" t="s">
        <v>179</v>
      </c>
      <c r="BM600" s="142" t="s">
        <v>1926</v>
      </c>
    </row>
    <row r="601" spans="2:65" s="12" customFormat="1">
      <c r="B601" s="148"/>
      <c r="D601" s="149" t="s">
        <v>182</v>
      </c>
      <c r="E601" s="150" t="s">
        <v>19</v>
      </c>
      <c r="F601" s="151" t="s">
        <v>4292</v>
      </c>
      <c r="H601" s="150" t="s">
        <v>19</v>
      </c>
      <c r="I601" s="152"/>
      <c r="L601" s="148"/>
      <c r="M601" s="153"/>
      <c r="U601" s="154"/>
      <c r="AT601" s="150" t="s">
        <v>182</v>
      </c>
      <c r="AU601" s="150" t="s">
        <v>84</v>
      </c>
      <c r="AV601" s="12" t="s">
        <v>82</v>
      </c>
      <c r="AW601" s="12" t="s">
        <v>37</v>
      </c>
      <c r="AX601" s="12" t="s">
        <v>75</v>
      </c>
      <c r="AY601" s="150" t="s">
        <v>172</v>
      </c>
    </row>
    <row r="602" spans="2:65" s="13" customFormat="1">
      <c r="B602" s="155"/>
      <c r="D602" s="149" t="s">
        <v>182</v>
      </c>
      <c r="E602" s="156" t="s">
        <v>19</v>
      </c>
      <c r="F602" s="157" t="s">
        <v>4332</v>
      </c>
      <c r="H602" s="158">
        <v>142</v>
      </c>
      <c r="I602" s="159"/>
      <c r="L602" s="155"/>
      <c r="M602" s="160"/>
      <c r="U602" s="161"/>
      <c r="AT602" s="156" t="s">
        <v>182</v>
      </c>
      <c r="AU602" s="156" t="s">
        <v>84</v>
      </c>
      <c r="AV602" s="13" t="s">
        <v>84</v>
      </c>
      <c r="AW602" s="13" t="s">
        <v>37</v>
      </c>
      <c r="AX602" s="13" t="s">
        <v>75</v>
      </c>
      <c r="AY602" s="156" t="s">
        <v>172</v>
      </c>
    </row>
    <row r="603" spans="2:65" s="14" customFormat="1">
      <c r="B603" s="162"/>
      <c r="D603" s="149" t="s">
        <v>182</v>
      </c>
      <c r="E603" s="163" t="s">
        <v>19</v>
      </c>
      <c r="F603" s="164" t="s">
        <v>185</v>
      </c>
      <c r="H603" s="165">
        <v>142</v>
      </c>
      <c r="I603" s="166"/>
      <c r="L603" s="162"/>
      <c r="M603" s="167"/>
      <c r="U603" s="168"/>
      <c r="AT603" s="163" t="s">
        <v>182</v>
      </c>
      <c r="AU603" s="163" t="s">
        <v>84</v>
      </c>
      <c r="AV603" s="14" t="s">
        <v>179</v>
      </c>
      <c r="AW603" s="14" t="s">
        <v>37</v>
      </c>
      <c r="AX603" s="14" t="s">
        <v>82</v>
      </c>
      <c r="AY603" s="163" t="s">
        <v>172</v>
      </c>
    </row>
    <row r="604" spans="2:65" s="1" customFormat="1" ht="16.5" customHeight="1">
      <c r="B604" s="33"/>
      <c r="C604" s="131" t="s">
        <v>1931</v>
      </c>
      <c r="D604" s="131" t="s">
        <v>174</v>
      </c>
      <c r="E604" s="132" t="s">
        <v>1453</v>
      </c>
      <c r="F604" s="133" t="s">
        <v>4220</v>
      </c>
      <c r="G604" s="134" t="s">
        <v>337</v>
      </c>
      <c r="H604" s="135">
        <v>125</v>
      </c>
      <c r="I604" s="136"/>
      <c r="J604" s="137">
        <f>ROUND(I604*H604,2)</f>
        <v>0</v>
      </c>
      <c r="K604" s="133" t="s">
        <v>19</v>
      </c>
      <c r="L604" s="33"/>
      <c r="M604" s="138" t="s">
        <v>19</v>
      </c>
      <c r="N604" s="139" t="s">
        <v>46</v>
      </c>
      <c r="P604" s="140">
        <f>O604*H604</f>
        <v>0</v>
      </c>
      <c r="Q604" s="140">
        <v>0</v>
      </c>
      <c r="R604" s="140">
        <f>Q604*H604</f>
        <v>0</v>
      </c>
      <c r="S604" s="140">
        <v>0</v>
      </c>
      <c r="T604" s="140">
        <f>S604*H604</f>
        <v>0</v>
      </c>
      <c r="U604" s="141" t="s">
        <v>19</v>
      </c>
      <c r="AR604" s="142" t="s">
        <v>179</v>
      </c>
      <c r="AT604" s="142" t="s">
        <v>174</v>
      </c>
      <c r="AU604" s="142" t="s">
        <v>84</v>
      </c>
      <c r="AY604" s="18" t="s">
        <v>172</v>
      </c>
      <c r="BE604" s="143">
        <f>IF(N604="základní",J604,0)</f>
        <v>0</v>
      </c>
      <c r="BF604" s="143">
        <f>IF(N604="snížená",J604,0)</f>
        <v>0</v>
      </c>
      <c r="BG604" s="143">
        <f>IF(N604="zákl. přenesená",J604,0)</f>
        <v>0</v>
      </c>
      <c r="BH604" s="143">
        <f>IF(N604="sníž. přenesená",J604,0)</f>
        <v>0</v>
      </c>
      <c r="BI604" s="143">
        <f>IF(N604="nulová",J604,0)</f>
        <v>0</v>
      </c>
      <c r="BJ604" s="18" t="s">
        <v>82</v>
      </c>
      <c r="BK604" s="143">
        <f>ROUND(I604*H604,2)</f>
        <v>0</v>
      </c>
      <c r="BL604" s="18" t="s">
        <v>179</v>
      </c>
      <c r="BM604" s="142" t="s">
        <v>1934</v>
      </c>
    </row>
    <row r="605" spans="2:65" s="12" customFormat="1">
      <c r="B605" s="148"/>
      <c r="D605" s="149" t="s">
        <v>182</v>
      </c>
      <c r="E605" s="150" t="s">
        <v>19</v>
      </c>
      <c r="F605" s="151" t="s">
        <v>4292</v>
      </c>
      <c r="H605" s="150" t="s">
        <v>19</v>
      </c>
      <c r="I605" s="152"/>
      <c r="L605" s="148"/>
      <c r="M605" s="153"/>
      <c r="U605" s="154"/>
      <c r="AT605" s="150" t="s">
        <v>182</v>
      </c>
      <c r="AU605" s="150" t="s">
        <v>84</v>
      </c>
      <c r="AV605" s="12" t="s">
        <v>82</v>
      </c>
      <c r="AW605" s="12" t="s">
        <v>37</v>
      </c>
      <c r="AX605" s="12" t="s">
        <v>75</v>
      </c>
      <c r="AY605" s="150" t="s">
        <v>172</v>
      </c>
    </row>
    <row r="606" spans="2:65" s="13" customFormat="1">
      <c r="B606" s="155"/>
      <c r="D606" s="149" t="s">
        <v>182</v>
      </c>
      <c r="E606" s="156" t="s">
        <v>19</v>
      </c>
      <c r="F606" s="157" t="s">
        <v>4333</v>
      </c>
      <c r="H606" s="158">
        <v>125</v>
      </c>
      <c r="I606" s="159"/>
      <c r="L606" s="155"/>
      <c r="M606" s="160"/>
      <c r="U606" s="161"/>
      <c r="AT606" s="156" t="s">
        <v>182</v>
      </c>
      <c r="AU606" s="156" t="s">
        <v>84</v>
      </c>
      <c r="AV606" s="13" t="s">
        <v>84</v>
      </c>
      <c r="AW606" s="13" t="s">
        <v>37</v>
      </c>
      <c r="AX606" s="13" t="s">
        <v>75</v>
      </c>
      <c r="AY606" s="156" t="s">
        <v>172</v>
      </c>
    </row>
    <row r="607" spans="2:65" s="14" customFormat="1">
      <c r="B607" s="162"/>
      <c r="D607" s="149" t="s">
        <v>182</v>
      </c>
      <c r="E607" s="163" t="s">
        <v>19</v>
      </c>
      <c r="F607" s="164" t="s">
        <v>185</v>
      </c>
      <c r="H607" s="165">
        <v>125</v>
      </c>
      <c r="I607" s="166"/>
      <c r="L607" s="162"/>
      <c r="M607" s="167"/>
      <c r="U607" s="168"/>
      <c r="AT607" s="163" t="s">
        <v>182</v>
      </c>
      <c r="AU607" s="163" t="s">
        <v>84</v>
      </c>
      <c r="AV607" s="14" t="s">
        <v>179</v>
      </c>
      <c r="AW607" s="14" t="s">
        <v>37</v>
      </c>
      <c r="AX607" s="14" t="s">
        <v>82</v>
      </c>
      <c r="AY607" s="163" t="s">
        <v>172</v>
      </c>
    </row>
    <row r="608" spans="2:65" s="1" customFormat="1" ht="16.5" customHeight="1">
      <c r="B608" s="33"/>
      <c r="C608" s="131" t="s">
        <v>1431</v>
      </c>
      <c r="D608" s="131" t="s">
        <v>174</v>
      </c>
      <c r="E608" s="132" t="s">
        <v>1950</v>
      </c>
      <c r="F608" s="133" t="s">
        <v>4222</v>
      </c>
      <c r="G608" s="134" t="s">
        <v>337</v>
      </c>
      <c r="H608" s="135">
        <v>125</v>
      </c>
      <c r="I608" s="136"/>
      <c r="J608" s="137">
        <f>ROUND(I608*H608,2)</f>
        <v>0</v>
      </c>
      <c r="K608" s="133" t="s">
        <v>19</v>
      </c>
      <c r="L608" s="33"/>
      <c r="M608" s="138" t="s">
        <v>19</v>
      </c>
      <c r="N608" s="139" t="s">
        <v>46</v>
      </c>
      <c r="P608" s="140">
        <f>O608*H608</f>
        <v>0</v>
      </c>
      <c r="Q608" s="140">
        <v>0</v>
      </c>
      <c r="R608" s="140">
        <f>Q608*H608</f>
        <v>0</v>
      </c>
      <c r="S608" s="140">
        <v>0</v>
      </c>
      <c r="T608" s="140">
        <f>S608*H608</f>
        <v>0</v>
      </c>
      <c r="U608" s="141" t="s">
        <v>19</v>
      </c>
      <c r="AR608" s="142" t="s">
        <v>179</v>
      </c>
      <c r="AT608" s="142" t="s">
        <v>174</v>
      </c>
      <c r="AU608" s="142" t="s">
        <v>84</v>
      </c>
      <c r="AY608" s="18" t="s">
        <v>172</v>
      </c>
      <c r="BE608" s="143">
        <f>IF(N608="základní",J608,0)</f>
        <v>0</v>
      </c>
      <c r="BF608" s="143">
        <f>IF(N608="snížená",J608,0)</f>
        <v>0</v>
      </c>
      <c r="BG608" s="143">
        <f>IF(N608="zákl. přenesená",J608,0)</f>
        <v>0</v>
      </c>
      <c r="BH608" s="143">
        <f>IF(N608="sníž. přenesená",J608,0)</f>
        <v>0</v>
      </c>
      <c r="BI608" s="143">
        <f>IF(N608="nulová",J608,0)</f>
        <v>0</v>
      </c>
      <c r="BJ608" s="18" t="s">
        <v>82</v>
      </c>
      <c r="BK608" s="143">
        <f>ROUND(I608*H608,2)</f>
        <v>0</v>
      </c>
      <c r="BL608" s="18" t="s">
        <v>179</v>
      </c>
      <c r="BM608" s="142" t="s">
        <v>1937</v>
      </c>
    </row>
    <row r="609" spans="2:65" s="12" customFormat="1">
      <c r="B609" s="148"/>
      <c r="D609" s="149" t="s">
        <v>182</v>
      </c>
      <c r="E609" s="150" t="s">
        <v>19</v>
      </c>
      <c r="F609" s="151" t="s">
        <v>4292</v>
      </c>
      <c r="H609" s="150" t="s">
        <v>19</v>
      </c>
      <c r="I609" s="152"/>
      <c r="L609" s="148"/>
      <c r="M609" s="153"/>
      <c r="U609" s="154"/>
      <c r="AT609" s="150" t="s">
        <v>182</v>
      </c>
      <c r="AU609" s="150" t="s">
        <v>84</v>
      </c>
      <c r="AV609" s="12" t="s">
        <v>82</v>
      </c>
      <c r="AW609" s="12" t="s">
        <v>37</v>
      </c>
      <c r="AX609" s="12" t="s">
        <v>75</v>
      </c>
      <c r="AY609" s="150" t="s">
        <v>172</v>
      </c>
    </row>
    <row r="610" spans="2:65" s="13" customFormat="1">
      <c r="B610" s="155"/>
      <c r="D610" s="149" t="s">
        <v>182</v>
      </c>
      <c r="E610" s="156" t="s">
        <v>19</v>
      </c>
      <c r="F610" s="157" t="s">
        <v>4333</v>
      </c>
      <c r="H610" s="158">
        <v>125</v>
      </c>
      <c r="I610" s="159"/>
      <c r="L610" s="155"/>
      <c r="M610" s="160"/>
      <c r="U610" s="161"/>
      <c r="AT610" s="156" t="s">
        <v>182</v>
      </c>
      <c r="AU610" s="156" t="s">
        <v>84</v>
      </c>
      <c r="AV610" s="13" t="s">
        <v>84</v>
      </c>
      <c r="AW610" s="13" t="s">
        <v>37</v>
      </c>
      <c r="AX610" s="13" t="s">
        <v>75</v>
      </c>
      <c r="AY610" s="156" t="s">
        <v>172</v>
      </c>
    </row>
    <row r="611" spans="2:65" s="14" customFormat="1">
      <c r="B611" s="162"/>
      <c r="D611" s="149" t="s">
        <v>182</v>
      </c>
      <c r="E611" s="163" t="s">
        <v>19</v>
      </c>
      <c r="F611" s="164" t="s">
        <v>185</v>
      </c>
      <c r="H611" s="165">
        <v>125</v>
      </c>
      <c r="I611" s="166"/>
      <c r="L611" s="162"/>
      <c r="M611" s="167"/>
      <c r="U611" s="168"/>
      <c r="AT611" s="163" t="s">
        <v>182</v>
      </c>
      <c r="AU611" s="163" t="s">
        <v>84</v>
      </c>
      <c r="AV611" s="14" t="s">
        <v>179</v>
      </c>
      <c r="AW611" s="14" t="s">
        <v>37</v>
      </c>
      <c r="AX611" s="14" t="s">
        <v>82</v>
      </c>
      <c r="AY611" s="163" t="s">
        <v>172</v>
      </c>
    </row>
    <row r="612" spans="2:65" s="1" customFormat="1" ht="16.5" customHeight="1">
      <c r="B612" s="33"/>
      <c r="C612" s="131" t="s">
        <v>1939</v>
      </c>
      <c r="D612" s="131" t="s">
        <v>174</v>
      </c>
      <c r="E612" s="132" t="s">
        <v>1464</v>
      </c>
      <c r="F612" s="133" t="s">
        <v>4229</v>
      </c>
      <c r="G612" s="134" t="s">
        <v>2962</v>
      </c>
      <c r="H612" s="135">
        <v>2</v>
      </c>
      <c r="I612" s="136"/>
      <c r="J612" s="137">
        <f>ROUND(I612*H612,2)</f>
        <v>0</v>
      </c>
      <c r="K612" s="133" t="s">
        <v>19</v>
      </c>
      <c r="L612" s="33"/>
      <c r="M612" s="138" t="s">
        <v>19</v>
      </c>
      <c r="N612" s="139" t="s">
        <v>46</v>
      </c>
      <c r="P612" s="140">
        <f>O612*H612</f>
        <v>0</v>
      </c>
      <c r="Q612" s="140">
        <v>0</v>
      </c>
      <c r="R612" s="140">
        <f>Q612*H612</f>
        <v>0</v>
      </c>
      <c r="S612" s="140">
        <v>0</v>
      </c>
      <c r="T612" s="140">
        <f>S612*H612</f>
        <v>0</v>
      </c>
      <c r="U612" s="141" t="s">
        <v>19</v>
      </c>
      <c r="AR612" s="142" t="s">
        <v>179</v>
      </c>
      <c r="AT612" s="142" t="s">
        <v>174</v>
      </c>
      <c r="AU612" s="142" t="s">
        <v>84</v>
      </c>
      <c r="AY612" s="18" t="s">
        <v>172</v>
      </c>
      <c r="BE612" s="143">
        <f>IF(N612="základní",J612,0)</f>
        <v>0</v>
      </c>
      <c r="BF612" s="143">
        <f>IF(N612="snížená",J612,0)</f>
        <v>0</v>
      </c>
      <c r="BG612" s="143">
        <f>IF(N612="zákl. přenesená",J612,0)</f>
        <v>0</v>
      </c>
      <c r="BH612" s="143">
        <f>IF(N612="sníž. přenesená",J612,0)</f>
        <v>0</v>
      </c>
      <c r="BI612" s="143">
        <f>IF(N612="nulová",J612,0)</f>
        <v>0</v>
      </c>
      <c r="BJ612" s="18" t="s">
        <v>82</v>
      </c>
      <c r="BK612" s="143">
        <f>ROUND(I612*H612,2)</f>
        <v>0</v>
      </c>
      <c r="BL612" s="18" t="s">
        <v>179</v>
      </c>
      <c r="BM612" s="142" t="s">
        <v>1942</v>
      </c>
    </row>
    <row r="613" spans="2:65" s="12" customFormat="1">
      <c r="B613" s="148"/>
      <c r="D613" s="149" t="s">
        <v>182</v>
      </c>
      <c r="E613" s="150" t="s">
        <v>19</v>
      </c>
      <c r="F613" s="151" t="s">
        <v>4292</v>
      </c>
      <c r="H613" s="150" t="s">
        <v>19</v>
      </c>
      <c r="I613" s="152"/>
      <c r="L613" s="148"/>
      <c r="M613" s="153"/>
      <c r="U613" s="154"/>
      <c r="AT613" s="150" t="s">
        <v>182</v>
      </c>
      <c r="AU613" s="150" t="s">
        <v>84</v>
      </c>
      <c r="AV613" s="12" t="s">
        <v>82</v>
      </c>
      <c r="AW613" s="12" t="s">
        <v>37</v>
      </c>
      <c r="AX613" s="12" t="s">
        <v>75</v>
      </c>
      <c r="AY613" s="150" t="s">
        <v>172</v>
      </c>
    </row>
    <row r="614" spans="2:65" s="13" customFormat="1">
      <c r="B614" s="155"/>
      <c r="D614" s="149" t="s">
        <v>182</v>
      </c>
      <c r="E614" s="156" t="s">
        <v>19</v>
      </c>
      <c r="F614" s="157" t="s">
        <v>4230</v>
      </c>
      <c r="H614" s="158">
        <v>2</v>
      </c>
      <c r="I614" s="159"/>
      <c r="L614" s="155"/>
      <c r="M614" s="160"/>
      <c r="U614" s="161"/>
      <c r="AT614" s="156" t="s">
        <v>182</v>
      </c>
      <c r="AU614" s="156" t="s">
        <v>84</v>
      </c>
      <c r="AV614" s="13" t="s">
        <v>84</v>
      </c>
      <c r="AW614" s="13" t="s">
        <v>37</v>
      </c>
      <c r="AX614" s="13" t="s">
        <v>75</v>
      </c>
      <c r="AY614" s="156" t="s">
        <v>172</v>
      </c>
    </row>
    <row r="615" spans="2:65" s="14" customFormat="1">
      <c r="B615" s="162"/>
      <c r="D615" s="149" t="s">
        <v>182</v>
      </c>
      <c r="E615" s="163" t="s">
        <v>19</v>
      </c>
      <c r="F615" s="164" t="s">
        <v>185</v>
      </c>
      <c r="H615" s="165">
        <v>2</v>
      </c>
      <c r="I615" s="166"/>
      <c r="L615" s="162"/>
      <c r="M615" s="167"/>
      <c r="U615" s="168"/>
      <c r="AT615" s="163" t="s">
        <v>182</v>
      </c>
      <c r="AU615" s="163" t="s">
        <v>84</v>
      </c>
      <c r="AV615" s="14" t="s">
        <v>179</v>
      </c>
      <c r="AW615" s="14" t="s">
        <v>37</v>
      </c>
      <c r="AX615" s="14" t="s">
        <v>82</v>
      </c>
      <c r="AY615" s="163" t="s">
        <v>172</v>
      </c>
    </row>
    <row r="616" spans="2:65" s="1" customFormat="1" ht="16.5" customHeight="1">
      <c r="B616" s="33"/>
      <c r="C616" s="131" t="s">
        <v>1453</v>
      </c>
      <c r="D616" s="131" t="s">
        <v>174</v>
      </c>
      <c r="E616" s="132" t="s">
        <v>3503</v>
      </c>
      <c r="F616" s="133" t="s">
        <v>4231</v>
      </c>
      <c r="G616" s="134" t="s">
        <v>2962</v>
      </c>
      <c r="H616" s="135">
        <v>37</v>
      </c>
      <c r="I616" s="136"/>
      <c r="J616" s="137">
        <f>ROUND(I616*H616,2)</f>
        <v>0</v>
      </c>
      <c r="K616" s="133" t="s">
        <v>19</v>
      </c>
      <c r="L616" s="33"/>
      <c r="M616" s="138" t="s">
        <v>19</v>
      </c>
      <c r="N616" s="139" t="s">
        <v>46</v>
      </c>
      <c r="P616" s="140">
        <f>O616*H616</f>
        <v>0</v>
      </c>
      <c r="Q616" s="140">
        <v>0</v>
      </c>
      <c r="R616" s="140">
        <f>Q616*H616</f>
        <v>0</v>
      </c>
      <c r="S616" s="140">
        <v>0</v>
      </c>
      <c r="T616" s="140">
        <f>S616*H616</f>
        <v>0</v>
      </c>
      <c r="U616" s="141" t="s">
        <v>19</v>
      </c>
      <c r="AR616" s="142" t="s">
        <v>179</v>
      </c>
      <c r="AT616" s="142" t="s">
        <v>174</v>
      </c>
      <c r="AU616" s="142" t="s">
        <v>84</v>
      </c>
      <c r="AY616" s="18" t="s">
        <v>172</v>
      </c>
      <c r="BE616" s="143">
        <f>IF(N616="základní",J616,0)</f>
        <v>0</v>
      </c>
      <c r="BF616" s="143">
        <f>IF(N616="snížená",J616,0)</f>
        <v>0</v>
      </c>
      <c r="BG616" s="143">
        <f>IF(N616="zákl. přenesená",J616,0)</f>
        <v>0</v>
      </c>
      <c r="BH616" s="143">
        <f>IF(N616="sníž. přenesená",J616,0)</f>
        <v>0</v>
      </c>
      <c r="BI616" s="143">
        <f>IF(N616="nulová",J616,0)</f>
        <v>0</v>
      </c>
      <c r="BJ616" s="18" t="s">
        <v>82</v>
      </c>
      <c r="BK616" s="143">
        <f>ROUND(I616*H616,2)</f>
        <v>0</v>
      </c>
      <c r="BL616" s="18" t="s">
        <v>179</v>
      </c>
      <c r="BM616" s="142" t="s">
        <v>1947</v>
      </c>
    </row>
    <row r="617" spans="2:65" s="12" customFormat="1">
      <c r="B617" s="148"/>
      <c r="D617" s="149" t="s">
        <v>182</v>
      </c>
      <c r="E617" s="150" t="s">
        <v>19</v>
      </c>
      <c r="F617" s="151" t="s">
        <v>4292</v>
      </c>
      <c r="H617" s="150" t="s">
        <v>19</v>
      </c>
      <c r="I617" s="152"/>
      <c r="L617" s="148"/>
      <c r="M617" s="153"/>
      <c r="U617" s="154"/>
      <c r="AT617" s="150" t="s">
        <v>182</v>
      </c>
      <c r="AU617" s="150" t="s">
        <v>84</v>
      </c>
      <c r="AV617" s="12" t="s">
        <v>82</v>
      </c>
      <c r="AW617" s="12" t="s">
        <v>37</v>
      </c>
      <c r="AX617" s="12" t="s">
        <v>75</v>
      </c>
      <c r="AY617" s="150" t="s">
        <v>172</v>
      </c>
    </row>
    <row r="618" spans="2:65" s="13" customFormat="1">
      <c r="B618" s="155"/>
      <c r="D618" s="149" t="s">
        <v>182</v>
      </c>
      <c r="E618" s="156" t="s">
        <v>19</v>
      </c>
      <c r="F618" s="157" t="s">
        <v>4334</v>
      </c>
      <c r="H618" s="158">
        <v>37</v>
      </c>
      <c r="I618" s="159"/>
      <c r="L618" s="155"/>
      <c r="M618" s="160"/>
      <c r="U618" s="161"/>
      <c r="AT618" s="156" t="s">
        <v>182</v>
      </c>
      <c r="AU618" s="156" t="s">
        <v>84</v>
      </c>
      <c r="AV618" s="13" t="s">
        <v>84</v>
      </c>
      <c r="AW618" s="13" t="s">
        <v>37</v>
      </c>
      <c r="AX618" s="13" t="s">
        <v>75</v>
      </c>
      <c r="AY618" s="156" t="s">
        <v>172</v>
      </c>
    </row>
    <row r="619" spans="2:65" s="14" customFormat="1">
      <c r="B619" s="162"/>
      <c r="D619" s="149" t="s">
        <v>182</v>
      </c>
      <c r="E619" s="163" t="s">
        <v>19</v>
      </c>
      <c r="F619" s="164" t="s">
        <v>185</v>
      </c>
      <c r="H619" s="165">
        <v>37</v>
      </c>
      <c r="I619" s="166"/>
      <c r="L619" s="162"/>
      <c r="M619" s="167"/>
      <c r="U619" s="168"/>
      <c r="AT619" s="163" t="s">
        <v>182</v>
      </c>
      <c r="AU619" s="163" t="s">
        <v>84</v>
      </c>
      <c r="AV619" s="14" t="s">
        <v>179</v>
      </c>
      <c r="AW619" s="14" t="s">
        <v>37</v>
      </c>
      <c r="AX619" s="14" t="s">
        <v>82</v>
      </c>
      <c r="AY619" s="163" t="s">
        <v>172</v>
      </c>
    </row>
    <row r="620" spans="2:65" s="1" customFormat="1" ht="16.5" customHeight="1">
      <c r="B620" s="33"/>
      <c r="C620" s="131" t="s">
        <v>1950</v>
      </c>
      <c r="D620" s="131" t="s">
        <v>174</v>
      </c>
      <c r="E620" s="132" t="s">
        <v>1470</v>
      </c>
      <c r="F620" s="133" t="s">
        <v>4233</v>
      </c>
      <c r="G620" s="134" t="s">
        <v>2962</v>
      </c>
      <c r="H620" s="135">
        <v>18</v>
      </c>
      <c r="I620" s="136"/>
      <c r="J620" s="137">
        <f>ROUND(I620*H620,2)</f>
        <v>0</v>
      </c>
      <c r="K620" s="133" t="s">
        <v>19</v>
      </c>
      <c r="L620" s="33"/>
      <c r="M620" s="138" t="s">
        <v>19</v>
      </c>
      <c r="N620" s="139" t="s">
        <v>46</v>
      </c>
      <c r="P620" s="140">
        <f>O620*H620</f>
        <v>0</v>
      </c>
      <c r="Q620" s="140">
        <v>0</v>
      </c>
      <c r="R620" s="140">
        <f>Q620*H620</f>
        <v>0</v>
      </c>
      <c r="S620" s="140">
        <v>0</v>
      </c>
      <c r="T620" s="140">
        <f>S620*H620</f>
        <v>0</v>
      </c>
      <c r="U620" s="141" t="s">
        <v>19</v>
      </c>
      <c r="AR620" s="142" t="s">
        <v>179</v>
      </c>
      <c r="AT620" s="142" t="s">
        <v>174</v>
      </c>
      <c r="AU620" s="142" t="s">
        <v>84</v>
      </c>
      <c r="AY620" s="18" t="s">
        <v>172</v>
      </c>
      <c r="BE620" s="143">
        <f>IF(N620="základní",J620,0)</f>
        <v>0</v>
      </c>
      <c r="BF620" s="143">
        <f>IF(N620="snížená",J620,0)</f>
        <v>0</v>
      </c>
      <c r="BG620" s="143">
        <f>IF(N620="zákl. přenesená",J620,0)</f>
        <v>0</v>
      </c>
      <c r="BH620" s="143">
        <f>IF(N620="sníž. přenesená",J620,0)</f>
        <v>0</v>
      </c>
      <c r="BI620" s="143">
        <f>IF(N620="nulová",J620,0)</f>
        <v>0</v>
      </c>
      <c r="BJ620" s="18" t="s">
        <v>82</v>
      </c>
      <c r="BK620" s="143">
        <f>ROUND(I620*H620,2)</f>
        <v>0</v>
      </c>
      <c r="BL620" s="18" t="s">
        <v>179</v>
      </c>
      <c r="BM620" s="142" t="s">
        <v>1578</v>
      </c>
    </row>
    <row r="621" spans="2:65" s="12" customFormat="1">
      <c r="B621" s="148"/>
      <c r="D621" s="149" t="s">
        <v>182</v>
      </c>
      <c r="E621" s="150" t="s">
        <v>19</v>
      </c>
      <c r="F621" s="151" t="s">
        <v>4292</v>
      </c>
      <c r="H621" s="150" t="s">
        <v>19</v>
      </c>
      <c r="I621" s="152"/>
      <c r="L621" s="148"/>
      <c r="M621" s="153"/>
      <c r="U621" s="154"/>
      <c r="AT621" s="150" t="s">
        <v>182</v>
      </c>
      <c r="AU621" s="150" t="s">
        <v>84</v>
      </c>
      <c r="AV621" s="12" t="s">
        <v>82</v>
      </c>
      <c r="AW621" s="12" t="s">
        <v>37</v>
      </c>
      <c r="AX621" s="12" t="s">
        <v>75</v>
      </c>
      <c r="AY621" s="150" t="s">
        <v>172</v>
      </c>
    </row>
    <row r="622" spans="2:65" s="13" customFormat="1">
      <c r="B622" s="155"/>
      <c r="D622" s="149" t="s">
        <v>182</v>
      </c>
      <c r="E622" s="156" t="s">
        <v>19</v>
      </c>
      <c r="F622" s="157" t="s">
        <v>4335</v>
      </c>
      <c r="H622" s="158">
        <v>18</v>
      </c>
      <c r="I622" s="159"/>
      <c r="L622" s="155"/>
      <c r="M622" s="160"/>
      <c r="U622" s="161"/>
      <c r="AT622" s="156" t="s">
        <v>182</v>
      </c>
      <c r="AU622" s="156" t="s">
        <v>84</v>
      </c>
      <c r="AV622" s="13" t="s">
        <v>84</v>
      </c>
      <c r="AW622" s="13" t="s">
        <v>37</v>
      </c>
      <c r="AX622" s="13" t="s">
        <v>75</v>
      </c>
      <c r="AY622" s="156" t="s">
        <v>172</v>
      </c>
    </row>
    <row r="623" spans="2:65" s="14" customFormat="1">
      <c r="B623" s="162"/>
      <c r="D623" s="149" t="s">
        <v>182</v>
      </c>
      <c r="E623" s="163" t="s">
        <v>19</v>
      </c>
      <c r="F623" s="164" t="s">
        <v>185</v>
      </c>
      <c r="H623" s="165">
        <v>18</v>
      </c>
      <c r="I623" s="166"/>
      <c r="L623" s="162"/>
      <c r="M623" s="167"/>
      <c r="U623" s="168"/>
      <c r="AT623" s="163" t="s">
        <v>182</v>
      </c>
      <c r="AU623" s="163" t="s">
        <v>84</v>
      </c>
      <c r="AV623" s="14" t="s">
        <v>179</v>
      </c>
      <c r="AW623" s="14" t="s">
        <v>37</v>
      </c>
      <c r="AX623" s="14" t="s">
        <v>82</v>
      </c>
      <c r="AY623" s="163" t="s">
        <v>172</v>
      </c>
    </row>
    <row r="624" spans="2:65" s="1" customFormat="1" ht="16.5" customHeight="1">
      <c r="B624" s="33"/>
      <c r="C624" s="131" t="s">
        <v>1464</v>
      </c>
      <c r="D624" s="131" t="s">
        <v>174</v>
      </c>
      <c r="E624" s="132" t="s">
        <v>1979</v>
      </c>
      <c r="F624" s="133" t="s">
        <v>4235</v>
      </c>
      <c r="G624" s="134" t="s">
        <v>2962</v>
      </c>
      <c r="H624" s="135">
        <v>7</v>
      </c>
      <c r="I624" s="136"/>
      <c r="J624" s="137">
        <f>ROUND(I624*H624,2)</f>
        <v>0</v>
      </c>
      <c r="K624" s="133" t="s">
        <v>19</v>
      </c>
      <c r="L624" s="33"/>
      <c r="M624" s="138" t="s">
        <v>19</v>
      </c>
      <c r="N624" s="139" t="s">
        <v>46</v>
      </c>
      <c r="P624" s="140">
        <f>O624*H624</f>
        <v>0</v>
      </c>
      <c r="Q624" s="140">
        <v>0</v>
      </c>
      <c r="R624" s="140">
        <f>Q624*H624</f>
        <v>0</v>
      </c>
      <c r="S624" s="140">
        <v>0</v>
      </c>
      <c r="T624" s="140">
        <f>S624*H624</f>
        <v>0</v>
      </c>
      <c r="U624" s="141" t="s">
        <v>19</v>
      </c>
      <c r="AR624" s="142" t="s">
        <v>179</v>
      </c>
      <c r="AT624" s="142" t="s">
        <v>174</v>
      </c>
      <c r="AU624" s="142" t="s">
        <v>84</v>
      </c>
      <c r="AY624" s="18" t="s">
        <v>172</v>
      </c>
      <c r="BE624" s="143">
        <f>IF(N624="základní",J624,0)</f>
        <v>0</v>
      </c>
      <c r="BF624" s="143">
        <f>IF(N624="snížená",J624,0)</f>
        <v>0</v>
      </c>
      <c r="BG624" s="143">
        <f>IF(N624="zákl. přenesená",J624,0)</f>
        <v>0</v>
      </c>
      <c r="BH624" s="143">
        <f>IF(N624="sníž. přenesená",J624,0)</f>
        <v>0</v>
      </c>
      <c r="BI624" s="143">
        <f>IF(N624="nulová",J624,0)</f>
        <v>0</v>
      </c>
      <c r="BJ624" s="18" t="s">
        <v>82</v>
      </c>
      <c r="BK624" s="143">
        <f>ROUND(I624*H624,2)</f>
        <v>0</v>
      </c>
      <c r="BL624" s="18" t="s">
        <v>179</v>
      </c>
      <c r="BM624" s="142" t="s">
        <v>1956</v>
      </c>
    </row>
    <row r="625" spans="2:65" s="12" customFormat="1">
      <c r="B625" s="148"/>
      <c r="D625" s="149" t="s">
        <v>182</v>
      </c>
      <c r="E625" s="150" t="s">
        <v>19</v>
      </c>
      <c r="F625" s="151" t="s">
        <v>4292</v>
      </c>
      <c r="H625" s="150" t="s">
        <v>19</v>
      </c>
      <c r="I625" s="152"/>
      <c r="L625" s="148"/>
      <c r="M625" s="153"/>
      <c r="U625" s="154"/>
      <c r="AT625" s="150" t="s">
        <v>182</v>
      </c>
      <c r="AU625" s="150" t="s">
        <v>84</v>
      </c>
      <c r="AV625" s="12" t="s">
        <v>82</v>
      </c>
      <c r="AW625" s="12" t="s">
        <v>37</v>
      </c>
      <c r="AX625" s="12" t="s">
        <v>75</v>
      </c>
      <c r="AY625" s="150" t="s">
        <v>172</v>
      </c>
    </row>
    <row r="626" spans="2:65" s="13" customFormat="1">
      <c r="B626" s="155"/>
      <c r="D626" s="149" t="s">
        <v>182</v>
      </c>
      <c r="E626" s="156" t="s">
        <v>19</v>
      </c>
      <c r="F626" s="157" t="s">
        <v>4336</v>
      </c>
      <c r="H626" s="158">
        <v>7</v>
      </c>
      <c r="I626" s="159"/>
      <c r="L626" s="155"/>
      <c r="M626" s="160"/>
      <c r="U626" s="161"/>
      <c r="AT626" s="156" t="s">
        <v>182</v>
      </c>
      <c r="AU626" s="156" t="s">
        <v>84</v>
      </c>
      <c r="AV626" s="13" t="s">
        <v>84</v>
      </c>
      <c r="AW626" s="13" t="s">
        <v>37</v>
      </c>
      <c r="AX626" s="13" t="s">
        <v>75</v>
      </c>
      <c r="AY626" s="156" t="s">
        <v>172</v>
      </c>
    </row>
    <row r="627" spans="2:65" s="14" customFormat="1">
      <c r="B627" s="162"/>
      <c r="D627" s="149" t="s">
        <v>182</v>
      </c>
      <c r="E627" s="163" t="s">
        <v>19</v>
      </c>
      <c r="F627" s="164" t="s">
        <v>185</v>
      </c>
      <c r="H627" s="165">
        <v>7</v>
      </c>
      <c r="I627" s="166"/>
      <c r="L627" s="162"/>
      <c r="M627" s="167"/>
      <c r="U627" s="168"/>
      <c r="AT627" s="163" t="s">
        <v>182</v>
      </c>
      <c r="AU627" s="163" t="s">
        <v>84</v>
      </c>
      <c r="AV627" s="14" t="s">
        <v>179</v>
      </c>
      <c r="AW627" s="14" t="s">
        <v>37</v>
      </c>
      <c r="AX627" s="14" t="s">
        <v>82</v>
      </c>
      <c r="AY627" s="163" t="s">
        <v>172</v>
      </c>
    </row>
    <row r="628" spans="2:65" s="1" customFormat="1" ht="16.5" customHeight="1">
      <c r="B628" s="33"/>
      <c r="C628" s="131" t="s">
        <v>3503</v>
      </c>
      <c r="D628" s="131" t="s">
        <v>174</v>
      </c>
      <c r="E628" s="132" t="s">
        <v>1476</v>
      </c>
      <c r="F628" s="133" t="s">
        <v>4237</v>
      </c>
      <c r="G628" s="134" t="s">
        <v>1131</v>
      </c>
      <c r="H628" s="135">
        <v>1</v>
      </c>
      <c r="I628" s="136"/>
      <c r="J628" s="137">
        <f>ROUND(I628*H628,2)</f>
        <v>0</v>
      </c>
      <c r="K628" s="133" t="s">
        <v>19</v>
      </c>
      <c r="L628" s="33"/>
      <c r="M628" s="138" t="s">
        <v>19</v>
      </c>
      <c r="N628" s="139" t="s">
        <v>46</v>
      </c>
      <c r="P628" s="140">
        <f>O628*H628</f>
        <v>0</v>
      </c>
      <c r="Q628" s="140">
        <v>0</v>
      </c>
      <c r="R628" s="140">
        <f>Q628*H628</f>
        <v>0</v>
      </c>
      <c r="S628" s="140">
        <v>0</v>
      </c>
      <c r="T628" s="140">
        <f>S628*H628</f>
        <v>0</v>
      </c>
      <c r="U628" s="141" t="s">
        <v>19</v>
      </c>
      <c r="AR628" s="142" t="s">
        <v>179</v>
      </c>
      <c r="AT628" s="142" t="s">
        <v>174</v>
      </c>
      <c r="AU628" s="142" t="s">
        <v>84</v>
      </c>
      <c r="AY628" s="18" t="s">
        <v>172</v>
      </c>
      <c r="BE628" s="143">
        <f>IF(N628="základní",J628,0)</f>
        <v>0</v>
      </c>
      <c r="BF628" s="143">
        <f>IF(N628="snížená",J628,0)</f>
        <v>0</v>
      </c>
      <c r="BG628" s="143">
        <f>IF(N628="zákl. přenesená",J628,0)</f>
        <v>0</v>
      </c>
      <c r="BH628" s="143">
        <f>IF(N628="sníž. přenesená",J628,0)</f>
        <v>0</v>
      </c>
      <c r="BI628" s="143">
        <f>IF(N628="nulová",J628,0)</f>
        <v>0</v>
      </c>
      <c r="BJ628" s="18" t="s">
        <v>82</v>
      </c>
      <c r="BK628" s="143">
        <f>ROUND(I628*H628,2)</f>
        <v>0</v>
      </c>
      <c r="BL628" s="18" t="s">
        <v>179</v>
      </c>
      <c r="BM628" s="142" t="s">
        <v>2077</v>
      </c>
    </row>
    <row r="629" spans="2:65" s="1" customFormat="1" ht="16.5" customHeight="1">
      <c r="B629" s="33"/>
      <c r="C629" s="179" t="s">
        <v>1470</v>
      </c>
      <c r="D629" s="179" t="s">
        <v>836</v>
      </c>
      <c r="E629" s="180" t="s">
        <v>1988</v>
      </c>
      <c r="F629" s="181" t="s">
        <v>4238</v>
      </c>
      <c r="G629" s="182" t="s">
        <v>1131</v>
      </c>
      <c r="H629" s="183">
        <v>1</v>
      </c>
      <c r="I629" s="184"/>
      <c r="J629" s="185">
        <f>ROUND(I629*H629,2)</f>
        <v>0</v>
      </c>
      <c r="K629" s="181" t="s">
        <v>19</v>
      </c>
      <c r="L629" s="186"/>
      <c r="M629" s="187" t="s">
        <v>19</v>
      </c>
      <c r="N629" s="188" t="s">
        <v>46</v>
      </c>
      <c r="P629" s="140">
        <f>O629*H629</f>
        <v>0</v>
      </c>
      <c r="Q629" s="140">
        <v>0</v>
      </c>
      <c r="R629" s="140">
        <f>Q629*H629</f>
        <v>0</v>
      </c>
      <c r="S629" s="140">
        <v>0</v>
      </c>
      <c r="T629" s="140">
        <f>S629*H629</f>
        <v>0</v>
      </c>
      <c r="U629" s="141" t="s">
        <v>19</v>
      </c>
      <c r="AR629" s="142" t="s">
        <v>198</v>
      </c>
      <c r="AT629" s="142" t="s">
        <v>836</v>
      </c>
      <c r="AU629" s="142" t="s">
        <v>84</v>
      </c>
      <c r="AY629" s="18" t="s">
        <v>172</v>
      </c>
      <c r="BE629" s="143">
        <f>IF(N629="základní",J629,0)</f>
        <v>0</v>
      </c>
      <c r="BF629" s="143">
        <f>IF(N629="snížená",J629,0)</f>
        <v>0</v>
      </c>
      <c r="BG629" s="143">
        <f>IF(N629="zákl. přenesená",J629,0)</f>
        <v>0</v>
      </c>
      <c r="BH629" s="143">
        <f>IF(N629="sníž. přenesená",J629,0)</f>
        <v>0</v>
      </c>
      <c r="BI629" s="143">
        <f>IF(N629="nulová",J629,0)</f>
        <v>0</v>
      </c>
      <c r="BJ629" s="18" t="s">
        <v>82</v>
      </c>
      <c r="BK629" s="143">
        <f>ROUND(I629*H629,2)</f>
        <v>0</v>
      </c>
      <c r="BL629" s="18" t="s">
        <v>179</v>
      </c>
      <c r="BM629" s="142" t="s">
        <v>759</v>
      </c>
    </row>
    <row r="630" spans="2:65" s="12" customFormat="1">
      <c r="B630" s="148"/>
      <c r="D630" s="149" t="s">
        <v>182</v>
      </c>
      <c r="E630" s="150" t="s">
        <v>19</v>
      </c>
      <c r="F630" s="151" t="s">
        <v>4292</v>
      </c>
      <c r="H630" s="150" t="s">
        <v>19</v>
      </c>
      <c r="I630" s="152"/>
      <c r="L630" s="148"/>
      <c r="M630" s="153"/>
      <c r="U630" s="154"/>
      <c r="AT630" s="150" t="s">
        <v>182</v>
      </c>
      <c r="AU630" s="150" t="s">
        <v>84</v>
      </c>
      <c r="AV630" s="12" t="s">
        <v>82</v>
      </c>
      <c r="AW630" s="12" t="s">
        <v>37</v>
      </c>
      <c r="AX630" s="12" t="s">
        <v>75</v>
      </c>
      <c r="AY630" s="150" t="s">
        <v>172</v>
      </c>
    </row>
    <row r="631" spans="2:65" s="13" customFormat="1">
      <c r="B631" s="155"/>
      <c r="D631" s="149" t="s">
        <v>182</v>
      </c>
      <c r="E631" s="156" t="s">
        <v>19</v>
      </c>
      <c r="F631" s="157" t="s">
        <v>82</v>
      </c>
      <c r="H631" s="158">
        <v>1</v>
      </c>
      <c r="I631" s="159"/>
      <c r="L631" s="155"/>
      <c r="M631" s="160"/>
      <c r="U631" s="161"/>
      <c r="AT631" s="156" t="s">
        <v>182</v>
      </c>
      <c r="AU631" s="156" t="s">
        <v>84</v>
      </c>
      <c r="AV631" s="13" t="s">
        <v>84</v>
      </c>
      <c r="AW631" s="13" t="s">
        <v>37</v>
      </c>
      <c r="AX631" s="13" t="s">
        <v>75</v>
      </c>
      <c r="AY631" s="156" t="s">
        <v>172</v>
      </c>
    </row>
    <row r="632" spans="2:65" s="14" customFormat="1">
      <c r="B632" s="162"/>
      <c r="D632" s="149" t="s">
        <v>182</v>
      </c>
      <c r="E632" s="163" t="s">
        <v>19</v>
      </c>
      <c r="F632" s="164" t="s">
        <v>185</v>
      </c>
      <c r="H632" s="165">
        <v>1</v>
      </c>
      <c r="I632" s="166"/>
      <c r="L632" s="162"/>
      <c r="M632" s="167"/>
      <c r="U632" s="168"/>
      <c r="AT632" s="163" t="s">
        <v>182</v>
      </c>
      <c r="AU632" s="163" t="s">
        <v>84</v>
      </c>
      <c r="AV632" s="14" t="s">
        <v>179</v>
      </c>
      <c r="AW632" s="14" t="s">
        <v>37</v>
      </c>
      <c r="AX632" s="14" t="s">
        <v>82</v>
      </c>
      <c r="AY632" s="163" t="s">
        <v>172</v>
      </c>
    </row>
    <row r="633" spans="2:65" s="1" customFormat="1" ht="21.75" customHeight="1">
      <c r="B633" s="33"/>
      <c r="C633" s="179" t="s">
        <v>1979</v>
      </c>
      <c r="D633" s="179" t="s">
        <v>836</v>
      </c>
      <c r="E633" s="180" t="s">
        <v>1481</v>
      </c>
      <c r="F633" s="181" t="s">
        <v>4286</v>
      </c>
      <c r="G633" s="182" t="s">
        <v>1131</v>
      </c>
      <c r="H633" s="183">
        <v>1</v>
      </c>
      <c r="I633" s="184"/>
      <c r="J633" s="185">
        <f>ROUND(I633*H633,2)</f>
        <v>0</v>
      </c>
      <c r="K633" s="181" t="s">
        <v>19</v>
      </c>
      <c r="L633" s="186"/>
      <c r="M633" s="187" t="s">
        <v>19</v>
      </c>
      <c r="N633" s="188" t="s">
        <v>46</v>
      </c>
      <c r="P633" s="140">
        <f>O633*H633</f>
        <v>0</v>
      </c>
      <c r="Q633" s="140">
        <v>0</v>
      </c>
      <c r="R633" s="140">
        <f>Q633*H633</f>
        <v>0</v>
      </c>
      <c r="S633" s="140">
        <v>0</v>
      </c>
      <c r="T633" s="140">
        <f>S633*H633</f>
        <v>0</v>
      </c>
      <c r="U633" s="141" t="s">
        <v>19</v>
      </c>
      <c r="AR633" s="142" t="s">
        <v>198</v>
      </c>
      <c r="AT633" s="142" t="s">
        <v>836</v>
      </c>
      <c r="AU633" s="142" t="s">
        <v>84</v>
      </c>
      <c r="AY633" s="18" t="s">
        <v>172</v>
      </c>
      <c r="BE633" s="143">
        <f>IF(N633="základní",J633,0)</f>
        <v>0</v>
      </c>
      <c r="BF633" s="143">
        <f>IF(N633="snížená",J633,0)</f>
        <v>0</v>
      </c>
      <c r="BG633" s="143">
        <f>IF(N633="zákl. přenesená",J633,0)</f>
        <v>0</v>
      </c>
      <c r="BH633" s="143">
        <f>IF(N633="sníž. přenesená",J633,0)</f>
        <v>0</v>
      </c>
      <c r="BI633" s="143">
        <f>IF(N633="nulová",J633,0)</f>
        <v>0</v>
      </c>
      <c r="BJ633" s="18" t="s">
        <v>82</v>
      </c>
      <c r="BK633" s="143">
        <f>ROUND(I633*H633,2)</f>
        <v>0</v>
      </c>
      <c r="BL633" s="18" t="s">
        <v>179</v>
      </c>
      <c r="BM633" s="142" t="s">
        <v>1831</v>
      </c>
    </row>
    <row r="634" spans="2:65" s="12" customFormat="1">
      <c r="B634" s="148"/>
      <c r="D634" s="149" t="s">
        <v>182</v>
      </c>
      <c r="E634" s="150" t="s">
        <v>19</v>
      </c>
      <c r="F634" s="151" t="s">
        <v>4292</v>
      </c>
      <c r="H634" s="150" t="s">
        <v>19</v>
      </c>
      <c r="I634" s="152"/>
      <c r="L634" s="148"/>
      <c r="M634" s="153"/>
      <c r="U634" s="154"/>
      <c r="AT634" s="150" t="s">
        <v>182</v>
      </c>
      <c r="AU634" s="150" t="s">
        <v>84</v>
      </c>
      <c r="AV634" s="12" t="s">
        <v>82</v>
      </c>
      <c r="AW634" s="12" t="s">
        <v>37</v>
      </c>
      <c r="AX634" s="12" t="s">
        <v>75</v>
      </c>
      <c r="AY634" s="150" t="s">
        <v>172</v>
      </c>
    </row>
    <row r="635" spans="2:65" s="13" customFormat="1">
      <c r="B635" s="155"/>
      <c r="D635" s="149" t="s">
        <v>182</v>
      </c>
      <c r="E635" s="156" t="s">
        <v>19</v>
      </c>
      <c r="F635" s="157" t="s">
        <v>82</v>
      </c>
      <c r="H635" s="158">
        <v>1</v>
      </c>
      <c r="I635" s="159"/>
      <c r="L635" s="155"/>
      <c r="M635" s="160"/>
      <c r="U635" s="161"/>
      <c r="AT635" s="156" t="s">
        <v>182</v>
      </c>
      <c r="AU635" s="156" t="s">
        <v>84</v>
      </c>
      <c r="AV635" s="13" t="s">
        <v>84</v>
      </c>
      <c r="AW635" s="13" t="s">
        <v>37</v>
      </c>
      <c r="AX635" s="13" t="s">
        <v>75</v>
      </c>
      <c r="AY635" s="156" t="s">
        <v>172</v>
      </c>
    </row>
    <row r="636" spans="2:65" s="14" customFormat="1">
      <c r="B636" s="162"/>
      <c r="D636" s="149" t="s">
        <v>182</v>
      </c>
      <c r="E636" s="163" t="s">
        <v>19</v>
      </c>
      <c r="F636" s="164" t="s">
        <v>185</v>
      </c>
      <c r="H636" s="165">
        <v>1</v>
      </c>
      <c r="I636" s="166"/>
      <c r="L636" s="162"/>
      <c r="M636" s="167"/>
      <c r="U636" s="168"/>
      <c r="AT636" s="163" t="s">
        <v>182</v>
      </c>
      <c r="AU636" s="163" t="s">
        <v>84</v>
      </c>
      <c r="AV636" s="14" t="s">
        <v>179</v>
      </c>
      <c r="AW636" s="14" t="s">
        <v>37</v>
      </c>
      <c r="AX636" s="14" t="s">
        <v>82</v>
      </c>
      <c r="AY636" s="163" t="s">
        <v>172</v>
      </c>
    </row>
    <row r="637" spans="2:65" s="1" customFormat="1" ht="16.5" customHeight="1">
      <c r="B637" s="33"/>
      <c r="C637" s="131" t="s">
        <v>1476</v>
      </c>
      <c r="D637" s="131" t="s">
        <v>174</v>
      </c>
      <c r="E637" s="132" t="s">
        <v>2009</v>
      </c>
      <c r="F637" s="133" t="s">
        <v>4337</v>
      </c>
      <c r="G637" s="134" t="s">
        <v>796</v>
      </c>
      <c r="H637" s="135">
        <v>10</v>
      </c>
      <c r="I637" s="136"/>
      <c r="J637" s="137">
        <f>ROUND(I637*H637,2)</f>
        <v>0</v>
      </c>
      <c r="K637" s="133" t="s">
        <v>19</v>
      </c>
      <c r="L637" s="33"/>
      <c r="M637" s="138" t="s">
        <v>19</v>
      </c>
      <c r="N637" s="139" t="s">
        <v>46</v>
      </c>
      <c r="P637" s="140">
        <f>O637*H637</f>
        <v>0</v>
      </c>
      <c r="Q637" s="140">
        <v>0</v>
      </c>
      <c r="R637" s="140">
        <f>Q637*H637</f>
        <v>0</v>
      </c>
      <c r="S637" s="140">
        <v>0</v>
      </c>
      <c r="T637" s="140">
        <f>S637*H637</f>
        <v>0</v>
      </c>
      <c r="U637" s="141" t="s">
        <v>19</v>
      </c>
      <c r="AR637" s="142" t="s">
        <v>179</v>
      </c>
      <c r="AT637" s="142" t="s">
        <v>174</v>
      </c>
      <c r="AU637" s="142" t="s">
        <v>84</v>
      </c>
      <c r="AY637" s="18" t="s">
        <v>172</v>
      </c>
      <c r="BE637" s="143">
        <f>IF(N637="základní",J637,0)</f>
        <v>0</v>
      </c>
      <c r="BF637" s="143">
        <f>IF(N637="snížená",J637,0)</f>
        <v>0</v>
      </c>
      <c r="BG637" s="143">
        <f>IF(N637="zákl. přenesená",J637,0)</f>
        <v>0</v>
      </c>
      <c r="BH637" s="143">
        <f>IF(N637="sníž. přenesená",J637,0)</f>
        <v>0</v>
      </c>
      <c r="BI637" s="143">
        <f>IF(N637="nulová",J637,0)</f>
        <v>0</v>
      </c>
      <c r="BJ637" s="18" t="s">
        <v>82</v>
      </c>
      <c r="BK637" s="143">
        <f>ROUND(I637*H637,2)</f>
        <v>0</v>
      </c>
      <c r="BL637" s="18" t="s">
        <v>179</v>
      </c>
      <c r="BM637" s="142" t="s">
        <v>1985</v>
      </c>
    </row>
    <row r="638" spans="2:65" s="12" customFormat="1">
      <c r="B638" s="148"/>
      <c r="D638" s="149" t="s">
        <v>182</v>
      </c>
      <c r="E638" s="150" t="s">
        <v>19</v>
      </c>
      <c r="F638" s="151" t="s">
        <v>4292</v>
      </c>
      <c r="H638" s="150" t="s">
        <v>19</v>
      </c>
      <c r="I638" s="152"/>
      <c r="L638" s="148"/>
      <c r="M638" s="153"/>
      <c r="U638" s="154"/>
      <c r="AT638" s="150" t="s">
        <v>182</v>
      </c>
      <c r="AU638" s="150" t="s">
        <v>84</v>
      </c>
      <c r="AV638" s="12" t="s">
        <v>82</v>
      </c>
      <c r="AW638" s="12" t="s">
        <v>37</v>
      </c>
      <c r="AX638" s="12" t="s">
        <v>75</v>
      </c>
      <c r="AY638" s="150" t="s">
        <v>172</v>
      </c>
    </row>
    <row r="639" spans="2:65" s="13" customFormat="1">
      <c r="B639" s="155"/>
      <c r="D639" s="149" t="s">
        <v>182</v>
      </c>
      <c r="E639" s="156" t="s">
        <v>19</v>
      </c>
      <c r="F639" s="157" t="s">
        <v>205</v>
      </c>
      <c r="H639" s="158">
        <v>10</v>
      </c>
      <c r="I639" s="159"/>
      <c r="L639" s="155"/>
      <c r="M639" s="160"/>
      <c r="U639" s="161"/>
      <c r="AT639" s="156" t="s">
        <v>182</v>
      </c>
      <c r="AU639" s="156" t="s">
        <v>84</v>
      </c>
      <c r="AV639" s="13" t="s">
        <v>84</v>
      </c>
      <c r="AW639" s="13" t="s">
        <v>37</v>
      </c>
      <c r="AX639" s="13" t="s">
        <v>75</v>
      </c>
      <c r="AY639" s="156" t="s">
        <v>172</v>
      </c>
    </row>
    <row r="640" spans="2:65" s="14" customFormat="1">
      <c r="B640" s="162"/>
      <c r="D640" s="149" t="s">
        <v>182</v>
      </c>
      <c r="E640" s="163" t="s">
        <v>19</v>
      </c>
      <c r="F640" s="164" t="s">
        <v>185</v>
      </c>
      <c r="H640" s="165">
        <v>10</v>
      </c>
      <c r="I640" s="166"/>
      <c r="L640" s="162"/>
      <c r="M640" s="167"/>
      <c r="U640" s="168"/>
      <c r="AT640" s="163" t="s">
        <v>182</v>
      </c>
      <c r="AU640" s="163" t="s">
        <v>84</v>
      </c>
      <c r="AV640" s="14" t="s">
        <v>179</v>
      </c>
      <c r="AW640" s="14" t="s">
        <v>37</v>
      </c>
      <c r="AX640" s="14" t="s">
        <v>82</v>
      </c>
      <c r="AY640" s="163" t="s">
        <v>172</v>
      </c>
    </row>
    <row r="641" spans="2:65" s="1" customFormat="1" ht="16.5" customHeight="1">
      <c r="B641" s="33"/>
      <c r="C641" s="131" t="s">
        <v>1988</v>
      </c>
      <c r="D641" s="131" t="s">
        <v>174</v>
      </c>
      <c r="E641" s="132" t="s">
        <v>1492</v>
      </c>
      <c r="F641" s="133" t="s">
        <v>4338</v>
      </c>
      <c r="G641" s="134" t="s">
        <v>796</v>
      </c>
      <c r="H641" s="135">
        <v>4</v>
      </c>
      <c r="I641" s="136"/>
      <c r="J641" s="137">
        <f>ROUND(I641*H641,2)</f>
        <v>0</v>
      </c>
      <c r="K641" s="133" t="s">
        <v>19</v>
      </c>
      <c r="L641" s="33"/>
      <c r="M641" s="138" t="s">
        <v>19</v>
      </c>
      <c r="N641" s="139" t="s">
        <v>46</v>
      </c>
      <c r="P641" s="140">
        <f>O641*H641</f>
        <v>0</v>
      </c>
      <c r="Q641" s="140">
        <v>0</v>
      </c>
      <c r="R641" s="140">
        <f>Q641*H641</f>
        <v>0</v>
      </c>
      <c r="S641" s="140">
        <v>0</v>
      </c>
      <c r="T641" s="140">
        <f>S641*H641</f>
        <v>0</v>
      </c>
      <c r="U641" s="141" t="s">
        <v>19</v>
      </c>
      <c r="AR641" s="142" t="s">
        <v>179</v>
      </c>
      <c r="AT641" s="142" t="s">
        <v>174</v>
      </c>
      <c r="AU641" s="142" t="s">
        <v>84</v>
      </c>
      <c r="AY641" s="18" t="s">
        <v>172</v>
      </c>
      <c r="BE641" s="143">
        <f>IF(N641="základní",J641,0)</f>
        <v>0</v>
      </c>
      <c r="BF641" s="143">
        <f>IF(N641="snížená",J641,0)</f>
        <v>0</v>
      </c>
      <c r="BG641" s="143">
        <f>IF(N641="zákl. přenesená",J641,0)</f>
        <v>0</v>
      </c>
      <c r="BH641" s="143">
        <f>IF(N641="sníž. přenesená",J641,0)</f>
        <v>0</v>
      </c>
      <c r="BI641" s="143">
        <f>IF(N641="nulová",J641,0)</f>
        <v>0</v>
      </c>
      <c r="BJ641" s="18" t="s">
        <v>82</v>
      </c>
      <c r="BK641" s="143">
        <f>ROUND(I641*H641,2)</f>
        <v>0</v>
      </c>
      <c r="BL641" s="18" t="s">
        <v>179</v>
      </c>
      <c r="BM641" s="142" t="s">
        <v>1991</v>
      </c>
    </row>
    <row r="642" spans="2:65" s="12" customFormat="1">
      <c r="B642" s="148"/>
      <c r="D642" s="149" t="s">
        <v>182</v>
      </c>
      <c r="E642" s="150" t="s">
        <v>19</v>
      </c>
      <c r="F642" s="151" t="s">
        <v>4292</v>
      </c>
      <c r="H642" s="150" t="s">
        <v>19</v>
      </c>
      <c r="I642" s="152"/>
      <c r="L642" s="148"/>
      <c r="M642" s="153"/>
      <c r="U642" s="154"/>
      <c r="AT642" s="150" t="s">
        <v>182</v>
      </c>
      <c r="AU642" s="150" t="s">
        <v>84</v>
      </c>
      <c r="AV642" s="12" t="s">
        <v>82</v>
      </c>
      <c r="AW642" s="12" t="s">
        <v>37</v>
      </c>
      <c r="AX642" s="12" t="s">
        <v>75</v>
      </c>
      <c r="AY642" s="150" t="s">
        <v>172</v>
      </c>
    </row>
    <row r="643" spans="2:65" s="13" customFormat="1">
      <c r="B643" s="155"/>
      <c r="D643" s="149" t="s">
        <v>182</v>
      </c>
      <c r="E643" s="156" t="s">
        <v>19</v>
      </c>
      <c r="F643" s="157" t="s">
        <v>179</v>
      </c>
      <c r="H643" s="158">
        <v>4</v>
      </c>
      <c r="I643" s="159"/>
      <c r="L643" s="155"/>
      <c r="M643" s="160"/>
      <c r="U643" s="161"/>
      <c r="AT643" s="156" t="s">
        <v>182</v>
      </c>
      <c r="AU643" s="156" t="s">
        <v>84</v>
      </c>
      <c r="AV643" s="13" t="s">
        <v>84</v>
      </c>
      <c r="AW643" s="13" t="s">
        <v>37</v>
      </c>
      <c r="AX643" s="13" t="s">
        <v>75</v>
      </c>
      <c r="AY643" s="156" t="s">
        <v>172</v>
      </c>
    </row>
    <row r="644" spans="2:65" s="14" customFormat="1">
      <c r="B644" s="162"/>
      <c r="D644" s="149" t="s">
        <v>182</v>
      </c>
      <c r="E644" s="163" t="s">
        <v>19</v>
      </c>
      <c r="F644" s="164" t="s">
        <v>185</v>
      </c>
      <c r="H644" s="165">
        <v>4</v>
      </c>
      <c r="I644" s="166"/>
      <c r="L644" s="162"/>
      <c r="M644" s="167"/>
      <c r="U644" s="168"/>
      <c r="AT644" s="163" t="s">
        <v>182</v>
      </c>
      <c r="AU644" s="163" t="s">
        <v>84</v>
      </c>
      <c r="AV644" s="14" t="s">
        <v>179</v>
      </c>
      <c r="AW644" s="14" t="s">
        <v>37</v>
      </c>
      <c r="AX644" s="14" t="s">
        <v>82</v>
      </c>
      <c r="AY644" s="163" t="s">
        <v>172</v>
      </c>
    </row>
    <row r="645" spans="2:65" s="1" customFormat="1" ht="16.5" customHeight="1">
      <c r="B645" s="33"/>
      <c r="C645" s="131" t="s">
        <v>1481</v>
      </c>
      <c r="D645" s="131" t="s">
        <v>174</v>
      </c>
      <c r="E645" s="132" t="s">
        <v>3520</v>
      </c>
      <c r="F645" s="133" t="s">
        <v>4250</v>
      </c>
      <c r="G645" s="134" t="s">
        <v>1131</v>
      </c>
      <c r="H645" s="135">
        <v>1</v>
      </c>
      <c r="I645" s="136"/>
      <c r="J645" s="137">
        <f>ROUND(I645*H645,2)</f>
        <v>0</v>
      </c>
      <c r="K645" s="133" t="s">
        <v>19</v>
      </c>
      <c r="L645" s="33"/>
      <c r="M645" s="138" t="s">
        <v>19</v>
      </c>
      <c r="N645" s="139" t="s">
        <v>46</v>
      </c>
      <c r="P645" s="140">
        <f>O645*H645</f>
        <v>0</v>
      </c>
      <c r="Q645" s="140">
        <v>0</v>
      </c>
      <c r="R645" s="140">
        <f>Q645*H645</f>
        <v>0</v>
      </c>
      <c r="S645" s="140">
        <v>0</v>
      </c>
      <c r="T645" s="140">
        <f>S645*H645</f>
        <v>0</v>
      </c>
      <c r="U645" s="141" t="s">
        <v>19</v>
      </c>
      <c r="AR645" s="142" t="s">
        <v>179</v>
      </c>
      <c r="AT645" s="142" t="s">
        <v>174</v>
      </c>
      <c r="AU645" s="142" t="s">
        <v>84</v>
      </c>
      <c r="AY645" s="18" t="s">
        <v>172</v>
      </c>
      <c r="BE645" s="143">
        <f>IF(N645="základní",J645,0)</f>
        <v>0</v>
      </c>
      <c r="BF645" s="143">
        <f>IF(N645="snížená",J645,0)</f>
        <v>0</v>
      </c>
      <c r="BG645" s="143">
        <f>IF(N645="zákl. přenesená",J645,0)</f>
        <v>0</v>
      </c>
      <c r="BH645" s="143">
        <f>IF(N645="sníž. přenesená",J645,0)</f>
        <v>0</v>
      </c>
      <c r="BI645" s="143">
        <f>IF(N645="nulová",J645,0)</f>
        <v>0</v>
      </c>
      <c r="BJ645" s="18" t="s">
        <v>82</v>
      </c>
      <c r="BK645" s="143">
        <f>ROUND(I645*H645,2)</f>
        <v>0</v>
      </c>
      <c r="BL645" s="18" t="s">
        <v>179</v>
      </c>
      <c r="BM645" s="142" t="s">
        <v>2004</v>
      </c>
    </row>
    <row r="646" spans="2:65" s="12" customFormat="1">
      <c r="B646" s="148"/>
      <c r="D646" s="149" t="s">
        <v>182</v>
      </c>
      <c r="E646" s="150" t="s">
        <v>19</v>
      </c>
      <c r="F646" s="151" t="s">
        <v>4292</v>
      </c>
      <c r="H646" s="150" t="s">
        <v>19</v>
      </c>
      <c r="I646" s="152"/>
      <c r="L646" s="148"/>
      <c r="M646" s="153"/>
      <c r="U646" s="154"/>
      <c r="AT646" s="150" t="s">
        <v>182</v>
      </c>
      <c r="AU646" s="150" t="s">
        <v>84</v>
      </c>
      <c r="AV646" s="12" t="s">
        <v>82</v>
      </c>
      <c r="AW646" s="12" t="s">
        <v>37</v>
      </c>
      <c r="AX646" s="12" t="s">
        <v>75</v>
      </c>
      <c r="AY646" s="150" t="s">
        <v>172</v>
      </c>
    </row>
    <row r="647" spans="2:65" s="13" customFormat="1">
      <c r="B647" s="155"/>
      <c r="D647" s="149" t="s">
        <v>182</v>
      </c>
      <c r="E647" s="156" t="s">
        <v>19</v>
      </c>
      <c r="F647" s="157" t="s">
        <v>82</v>
      </c>
      <c r="H647" s="158">
        <v>1</v>
      </c>
      <c r="I647" s="159"/>
      <c r="L647" s="155"/>
      <c r="M647" s="160"/>
      <c r="U647" s="161"/>
      <c r="AT647" s="156" t="s">
        <v>182</v>
      </c>
      <c r="AU647" s="156" t="s">
        <v>84</v>
      </c>
      <c r="AV647" s="13" t="s">
        <v>84</v>
      </c>
      <c r="AW647" s="13" t="s">
        <v>37</v>
      </c>
      <c r="AX647" s="13" t="s">
        <v>75</v>
      </c>
      <c r="AY647" s="156" t="s">
        <v>172</v>
      </c>
    </row>
    <row r="648" spans="2:65" s="14" customFormat="1">
      <c r="B648" s="162"/>
      <c r="D648" s="149" t="s">
        <v>182</v>
      </c>
      <c r="E648" s="163" t="s">
        <v>19</v>
      </c>
      <c r="F648" s="164" t="s">
        <v>185</v>
      </c>
      <c r="H648" s="165">
        <v>1</v>
      </c>
      <c r="I648" s="166"/>
      <c r="L648" s="162"/>
      <c r="M648" s="167"/>
      <c r="U648" s="168"/>
      <c r="AT648" s="163" t="s">
        <v>182</v>
      </c>
      <c r="AU648" s="163" t="s">
        <v>84</v>
      </c>
      <c r="AV648" s="14" t="s">
        <v>179</v>
      </c>
      <c r="AW648" s="14" t="s">
        <v>37</v>
      </c>
      <c r="AX648" s="14" t="s">
        <v>82</v>
      </c>
      <c r="AY648" s="163" t="s">
        <v>172</v>
      </c>
    </row>
    <row r="649" spans="2:65" s="1" customFormat="1" ht="16.5" customHeight="1">
      <c r="B649" s="33"/>
      <c r="C649" s="131" t="s">
        <v>2009</v>
      </c>
      <c r="D649" s="131" t="s">
        <v>174</v>
      </c>
      <c r="E649" s="132" t="s">
        <v>1500</v>
      </c>
      <c r="F649" s="133" t="s">
        <v>4251</v>
      </c>
      <c r="G649" s="134" t="s">
        <v>1131</v>
      </c>
      <c r="H649" s="135">
        <v>1</v>
      </c>
      <c r="I649" s="136"/>
      <c r="J649" s="137">
        <f>ROUND(I649*H649,2)</f>
        <v>0</v>
      </c>
      <c r="K649" s="133" t="s">
        <v>19</v>
      </c>
      <c r="L649" s="33"/>
      <c r="M649" s="138" t="s">
        <v>19</v>
      </c>
      <c r="N649" s="139" t="s">
        <v>46</v>
      </c>
      <c r="P649" s="140">
        <f>O649*H649</f>
        <v>0</v>
      </c>
      <c r="Q649" s="140">
        <v>0</v>
      </c>
      <c r="R649" s="140">
        <f>Q649*H649</f>
        <v>0</v>
      </c>
      <c r="S649" s="140">
        <v>0</v>
      </c>
      <c r="T649" s="140">
        <f>S649*H649</f>
        <v>0</v>
      </c>
      <c r="U649" s="141" t="s">
        <v>19</v>
      </c>
      <c r="AR649" s="142" t="s">
        <v>179</v>
      </c>
      <c r="AT649" s="142" t="s">
        <v>174</v>
      </c>
      <c r="AU649" s="142" t="s">
        <v>84</v>
      </c>
      <c r="AY649" s="18" t="s">
        <v>172</v>
      </c>
      <c r="BE649" s="143">
        <f>IF(N649="základní",J649,0)</f>
        <v>0</v>
      </c>
      <c r="BF649" s="143">
        <f>IF(N649="snížená",J649,0)</f>
        <v>0</v>
      </c>
      <c r="BG649" s="143">
        <f>IF(N649="zákl. přenesená",J649,0)</f>
        <v>0</v>
      </c>
      <c r="BH649" s="143">
        <f>IF(N649="sníž. přenesená",J649,0)</f>
        <v>0</v>
      </c>
      <c r="BI649" s="143">
        <f>IF(N649="nulová",J649,0)</f>
        <v>0</v>
      </c>
      <c r="BJ649" s="18" t="s">
        <v>82</v>
      </c>
      <c r="BK649" s="143">
        <f>ROUND(I649*H649,2)</f>
        <v>0</v>
      </c>
      <c r="BL649" s="18" t="s">
        <v>179</v>
      </c>
      <c r="BM649" s="142" t="s">
        <v>2012</v>
      </c>
    </row>
    <row r="650" spans="2:65" s="12" customFormat="1">
      <c r="B650" s="148"/>
      <c r="D650" s="149" t="s">
        <v>182</v>
      </c>
      <c r="E650" s="150" t="s">
        <v>19</v>
      </c>
      <c r="F650" s="151" t="s">
        <v>4292</v>
      </c>
      <c r="H650" s="150" t="s">
        <v>19</v>
      </c>
      <c r="I650" s="152"/>
      <c r="L650" s="148"/>
      <c r="M650" s="153"/>
      <c r="U650" s="154"/>
      <c r="AT650" s="150" t="s">
        <v>182</v>
      </c>
      <c r="AU650" s="150" t="s">
        <v>84</v>
      </c>
      <c r="AV650" s="12" t="s">
        <v>82</v>
      </c>
      <c r="AW650" s="12" t="s">
        <v>37</v>
      </c>
      <c r="AX650" s="12" t="s">
        <v>75</v>
      </c>
      <c r="AY650" s="150" t="s">
        <v>172</v>
      </c>
    </row>
    <row r="651" spans="2:65" s="13" customFormat="1">
      <c r="B651" s="155"/>
      <c r="D651" s="149" t="s">
        <v>182</v>
      </c>
      <c r="E651" s="156" t="s">
        <v>19</v>
      </c>
      <c r="F651" s="157" t="s">
        <v>82</v>
      </c>
      <c r="H651" s="158">
        <v>1</v>
      </c>
      <c r="I651" s="159"/>
      <c r="L651" s="155"/>
      <c r="M651" s="160"/>
      <c r="U651" s="161"/>
      <c r="AT651" s="156" t="s">
        <v>182</v>
      </c>
      <c r="AU651" s="156" t="s">
        <v>84</v>
      </c>
      <c r="AV651" s="13" t="s">
        <v>84</v>
      </c>
      <c r="AW651" s="13" t="s">
        <v>37</v>
      </c>
      <c r="AX651" s="13" t="s">
        <v>75</v>
      </c>
      <c r="AY651" s="156" t="s">
        <v>172</v>
      </c>
    </row>
    <row r="652" spans="2:65" s="14" customFormat="1">
      <c r="B652" s="162"/>
      <c r="D652" s="149" t="s">
        <v>182</v>
      </c>
      <c r="E652" s="163" t="s">
        <v>19</v>
      </c>
      <c r="F652" s="164" t="s">
        <v>185</v>
      </c>
      <c r="H652" s="165">
        <v>1</v>
      </c>
      <c r="I652" s="166"/>
      <c r="L652" s="162"/>
      <c r="M652" s="167"/>
      <c r="U652" s="168"/>
      <c r="AT652" s="163" t="s">
        <v>182</v>
      </c>
      <c r="AU652" s="163" t="s">
        <v>84</v>
      </c>
      <c r="AV652" s="14" t="s">
        <v>179</v>
      </c>
      <c r="AW652" s="14" t="s">
        <v>37</v>
      </c>
      <c r="AX652" s="14" t="s">
        <v>82</v>
      </c>
      <c r="AY652" s="163" t="s">
        <v>172</v>
      </c>
    </row>
    <row r="653" spans="2:65" s="1" customFormat="1" ht="16.5" customHeight="1">
      <c r="B653" s="33"/>
      <c r="C653" s="131" t="s">
        <v>1492</v>
      </c>
      <c r="D653" s="131" t="s">
        <v>174</v>
      </c>
      <c r="E653" s="132" t="s">
        <v>2059</v>
      </c>
      <c r="F653" s="133" t="s">
        <v>4339</v>
      </c>
      <c r="G653" s="134" t="s">
        <v>1131</v>
      </c>
      <c r="H653" s="135">
        <v>1</v>
      </c>
      <c r="I653" s="136"/>
      <c r="J653" s="137">
        <f>ROUND(I653*H653,2)</f>
        <v>0</v>
      </c>
      <c r="K653" s="133" t="s">
        <v>19</v>
      </c>
      <c r="L653" s="33"/>
      <c r="M653" s="138" t="s">
        <v>19</v>
      </c>
      <c r="N653" s="139" t="s">
        <v>46</v>
      </c>
      <c r="P653" s="140">
        <f>O653*H653</f>
        <v>0</v>
      </c>
      <c r="Q653" s="140">
        <v>0</v>
      </c>
      <c r="R653" s="140">
        <f>Q653*H653</f>
        <v>0</v>
      </c>
      <c r="S653" s="140">
        <v>0</v>
      </c>
      <c r="T653" s="140">
        <f>S653*H653</f>
        <v>0</v>
      </c>
      <c r="U653" s="141" t="s">
        <v>19</v>
      </c>
      <c r="AR653" s="142" t="s">
        <v>179</v>
      </c>
      <c r="AT653" s="142" t="s">
        <v>174</v>
      </c>
      <c r="AU653" s="142" t="s">
        <v>84</v>
      </c>
      <c r="AY653" s="18" t="s">
        <v>172</v>
      </c>
      <c r="BE653" s="143">
        <f>IF(N653="základní",J653,0)</f>
        <v>0</v>
      </c>
      <c r="BF653" s="143">
        <f>IF(N653="snížená",J653,0)</f>
        <v>0</v>
      </c>
      <c r="BG653" s="143">
        <f>IF(N653="zákl. přenesená",J653,0)</f>
        <v>0</v>
      </c>
      <c r="BH653" s="143">
        <f>IF(N653="sníž. přenesená",J653,0)</f>
        <v>0</v>
      </c>
      <c r="BI653" s="143">
        <f>IF(N653="nulová",J653,0)</f>
        <v>0</v>
      </c>
      <c r="BJ653" s="18" t="s">
        <v>82</v>
      </c>
      <c r="BK653" s="143">
        <f>ROUND(I653*H653,2)</f>
        <v>0</v>
      </c>
      <c r="BL653" s="18" t="s">
        <v>179</v>
      </c>
      <c r="BM653" s="142" t="s">
        <v>3519</v>
      </c>
    </row>
    <row r="654" spans="2:65" s="12" customFormat="1">
      <c r="B654" s="148"/>
      <c r="D654" s="149" t="s">
        <v>182</v>
      </c>
      <c r="E654" s="150" t="s">
        <v>19</v>
      </c>
      <c r="F654" s="151" t="s">
        <v>4292</v>
      </c>
      <c r="H654" s="150" t="s">
        <v>19</v>
      </c>
      <c r="I654" s="152"/>
      <c r="L654" s="148"/>
      <c r="M654" s="153"/>
      <c r="U654" s="154"/>
      <c r="AT654" s="150" t="s">
        <v>182</v>
      </c>
      <c r="AU654" s="150" t="s">
        <v>84</v>
      </c>
      <c r="AV654" s="12" t="s">
        <v>82</v>
      </c>
      <c r="AW654" s="12" t="s">
        <v>37</v>
      </c>
      <c r="AX654" s="12" t="s">
        <v>75</v>
      </c>
      <c r="AY654" s="150" t="s">
        <v>172</v>
      </c>
    </row>
    <row r="655" spans="2:65" s="13" customFormat="1">
      <c r="B655" s="155"/>
      <c r="D655" s="149" t="s">
        <v>182</v>
      </c>
      <c r="E655" s="156" t="s">
        <v>19</v>
      </c>
      <c r="F655" s="157" t="s">
        <v>82</v>
      </c>
      <c r="H655" s="158">
        <v>1</v>
      </c>
      <c r="I655" s="159"/>
      <c r="L655" s="155"/>
      <c r="M655" s="160"/>
      <c r="U655" s="161"/>
      <c r="AT655" s="156" t="s">
        <v>182</v>
      </c>
      <c r="AU655" s="156" t="s">
        <v>84</v>
      </c>
      <c r="AV655" s="13" t="s">
        <v>84</v>
      </c>
      <c r="AW655" s="13" t="s">
        <v>37</v>
      </c>
      <c r="AX655" s="13" t="s">
        <v>75</v>
      </c>
      <c r="AY655" s="156" t="s">
        <v>172</v>
      </c>
    </row>
    <row r="656" spans="2:65" s="14" customFormat="1">
      <c r="B656" s="162"/>
      <c r="D656" s="149" t="s">
        <v>182</v>
      </c>
      <c r="E656" s="163" t="s">
        <v>19</v>
      </c>
      <c r="F656" s="164" t="s">
        <v>185</v>
      </c>
      <c r="H656" s="165">
        <v>1</v>
      </c>
      <c r="I656" s="166"/>
      <c r="L656" s="162"/>
      <c r="M656" s="167"/>
      <c r="U656" s="168"/>
      <c r="AT656" s="163" t="s">
        <v>182</v>
      </c>
      <c r="AU656" s="163" t="s">
        <v>84</v>
      </c>
      <c r="AV656" s="14" t="s">
        <v>179</v>
      </c>
      <c r="AW656" s="14" t="s">
        <v>37</v>
      </c>
      <c r="AX656" s="14" t="s">
        <v>82</v>
      </c>
      <c r="AY656" s="163" t="s">
        <v>172</v>
      </c>
    </row>
    <row r="657" spans="2:65" s="1" customFormat="1" ht="16.5" customHeight="1">
      <c r="B657" s="33"/>
      <c r="C657" s="131" t="s">
        <v>3520</v>
      </c>
      <c r="D657" s="131" t="s">
        <v>174</v>
      </c>
      <c r="E657" s="132" t="s">
        <v>4340</v>
      </c>
      <c r="F657" s="133" t="s">
        <v>4253</v>
      </c>
      <c r="G657" s="134" t="s">
        <v>1131</v>
      </c>
      <c r="H657" s="135">
        <v>1</v>
      </c>
      <c r="I657" s="136"/>
      <c r="J657" s="137">
        <f>ROUND(I657*H657,2)</f>
        <v>0</v>
      </c>
      <c r="K657" s="133" t="s">
        <v>19</v>
      </c>
      <c r="L657" s="33"/>
      <c r="M657" s="138" t="s">
        <v>19</v>
      </c>
      <c r="N657" s="139" t="s">
        <v>46</v>
      </c>
      <c r="P657" s="140">
        <f>O657*H657</f>
        <v>0</v>
      </c>
      <c r="Q657" s="140">
        <v>0</v>
      </c>
      <c r="R657" s="140">
        <f>Q657*H657</f>
        <v>0</v>
      </c>
      <c r="S657" s="140">
        <v>0</v>
      </c>
      <c r="T657" s="140">
        <f>S657*H657</f>
        <v>0</v>
      </c>
      <c r="U657" s="141" t="s">
        <v>19</v>
      </c>
      <c r="AR657" s="142" t="s">
        <v>179</v>
      </c>
      <c r="AT657" s="142" t="s">
        <v>174</v>
      </c>
      <c r="AU657" s="142" t="s">
        <v>84</v>
      </c>
      <c r="AY657" s="18" t="s">
        <v>172</v>
      </c>
      <c r="BE657" s="143">
        <f>IF(N657="základní",J657,0)</f>
        <v>0</v>
      </c>
      <c r="BF657" s="143">
        <f>IF(N657="snížená",J657,0)</f>
        <v>0</v>
      </c>
      <c r="BG657" s="143">
        <f>IF(N657="zákl. přenesená",J657,0)</f>
        <v>0</v>
      </c>
      <c r="BH657" s="143">
        <f>IF(N657="sníž. přenesená",J657,0)</f>
        <v>0</v>
      </c>
      <c r="BI657" s="143">
        <f>IF(N657="nulová",J657,0)</f>
        <v>0</v>
      </c>
      <c r="BJ657" s="18" t="s">
        <v>82</v>
      </c>
      <c r="BK657" s="143">
        <f>ROUND(I657*H657,2)</f>
        <v>0</v>
      </c>
      <c r="BL657" s="18" t="s">
        <v>179</v>
      </c>
      <c r="BM657" s="142" t="s">
        <v>3522</v>
      </c>
    </row>
    <row r="658" spans="2:65" s="11" customFormat="1" ht="22.9" customHeight="1">
      <c r="B658" s="119"/>
      <c r="D658" s="120" t="s">
        <v>74</v>
      </c>
      <c r="E658" s="129" t="s">
        <v>3092</v>
      </c>
      <c r="F658" s="129" t="s">
        <v>4341</v>
      </c>
      <c r="I658" s="122"/>
      <c r="J658" s="130">
        <f>BK658</f>
        <v>0</v>
      </c>
      <c r="L658" s="119"/>
      <c r="M658" s="124"/>
      <c r="P658" s="125">
        <f>SUM(P659:P724)</f>
        <v>0</v>
      </c>
      <c r="R658" s="125">
        <f>SUM(R659:R724)</f>
        <v>0</v>
      </c>
      <c r="T658" s="125">
        <f>SUM(T659:T724)</f>
        <v>0</v>
      </c>
      <c r="U658" s="126"/>
      <c r="AR658" s="120" t="s">
        <v>82</v>
      </c>
      <c r="AT658" s="127" t="s">
        <v>74</v>
      </c>
      <c r="AU658" s="127" t="s">
        <v>82</v>
      </c>
      <c r="AY658" s="120" t="s">
        <v>172</v>
      </c>
      <c r="BK658" s="128">
        <f>SUM(BK659:BK724)</f>
        <v>0</v>
      </c>
    </row>
    <row r="659" spans="2:65" s="1" customFormat="1" ht="16.5" customHeight="1">
      <c r="B659" s="33"/>
      <c r="C659" s="131" t="s">
        <v>1500</v>
      </c>
      <c r="D659" s="131" t="s">
        <v>174</v>
      </c>
      <c r="E659" s="132" t="s">
        <v>1513</v>
      </c>
      <c r="F659" s="133" t="s">
        <v>4342</v>
      </c>
      <c r="G659" s="134" t="s">
        <v>2962</v>
      </c>
      <c r="H659" s="135">
        <v>8</v>
      </c>
      <c r="I659" s="136"/>
      <c r="J659" s="137">
        <f>ROUND(I659*H659,2)</f>
        <v>0</v>
      </c>
      <c r="K659" s="133" t="s">
        <v>19</v>
      </c>
      <c r="L659" s="33"/>
      <c r="M659" s="138" t="s">
        <v>19</v>
      </c>
      <c r="N659" s="139" t="s">
        <v>46</v>
      </c>
      <c r="P659" s="140">
        <f>O659*H659</f>
        <v>0</v>
      </c>
      <c r="Q659" s="140">
        <v>0</v>
      </c>
      <c r="R659" s="140">
        <f>Q659*H659</f>
        <v>0</v>
      </c>
      <c r="S659" s="140">
        <v>0</v>
      </c>
      <c r="T659" s="140">
        <f>S659*H659</f>
        <v>0</v>
      </c>
      <c r="U659" s="141" t="s">
        <v>19</v>
      </c>
      <c r="AR659" s="142" t="s">
        <v>179</v>
      </c>
      <c r="AT659" s="142" t="s">
        <v>174</v>
      </c>
      <c r="AU659" s="142" t="s">
        <v>84</v>
      </c>
      <c r="AY659" s="18" t="s">
        <v>172</v>
      </c>
      <c r="BE659" s="143">
        <f>IF(N659="základní",J659,0)</f>
        <v>0</v>
      </c>
      <c r="BF659" s="143">
        <f>IF(N659="snížená",J659,0)</f>
        <v>0</v>
      </c>
      <c r="BG659" s="143">
        <f>IF(N659="zákl. přenesená",J659,0)</f>
        <v>0</v>
      </c>
      <c r="BH659" s="143">
        <f>IF(N659="sníž. přenesená",J659,0)</f>
        <v>0</v>
      </c>
      <c r="BI659" s="143">
        <f>IF(N659="nulová",J659,0)</f>
        <v>0</v>
      </c>
      <c r="BJ659" s="18" t="s">
        <v>82</v>
      </c>
      <c r="BK659" s="143">
        <f>ROUND(I659*H659,2)</f>
        <v>0</v>
      </c>
      <c r="BL659" s="18" t="s">
        <v>179</v>
      </c>
      <c r="BM659" s="142" t="s">
        <v>2053</v>
      </c>
    </row>
    <row r="660" spans="2:65" s="1" customFormat="1" ht="16.5" customHeight="1">
      <c r="B660" s="33"/>
      <c r="C660" s="179" t="s">
        <v>2059</v>
      </c>
      <c r="D660" s="179" t="s">
        <v>836</v>
      </c>
      <c r="E660" s="180" t="s">
        <v>2094</v>
      </c>
      <c r="F660" s="181" t="s">
        <v>4343</v>
      </c>
      <c r="G660" s="182" t="s">
        <v>2962</v>
      </c>
      <c r="H660" s="183">
        <v>8</v>
      </c>
      <c r="I660" s="184"/>
      <c r="J660" s="185">
        <f>ROUND(I660*H660,2)</f>
        <v>0</v>
      </c>
      <c r="K660" s="181" t="s">
        <v>19</v>
      </c>
      <c r="L660" s="186"/>
      <c r="M660" s="187" t="s">
        <v>19</v>
      </c>
      <c r="N660" s="188" t="s">
        <v>46</v>
      </c>
      <c r="P660" s="140">
        <f>O660*H660</f>
        <v>0</v>
      </c>
      <c r="Q660" s="140">
        <v>0</v>
      </c>
      <c r="R660" s="140">
        <f>Q660*H660</f>
        <v>0</v>
      </c>
      <c r="S660" s="140">
        <v>0</v>
      </c>
      <c r="T660" s="140">
        <f>S660*H660</f>
        <v>0</v>
      </c>
      <c r="U660" s="141" t="s">
        <v>19</v>
      </c>
      <c r="AR660" s="142" t="s">
        <v>198</v>
      </c>
      <c r="AT660" s="142" t="s">
        <v>836</v>
      </c>
      <c r="AU660" s="142" t="s">
        <v>84</v>
      </c>
      <c r="AY660" s="18" t="s">
        <v>172</v>
      </c>
      <c r="BE660" s="143">
        <f>IF(N660="základní",J660,0)</f>
        <v>0</v>
      </c>
      <c r="BF660" s="143">
        <f>IF(N660="snížená",J660,0)</f>
        <v>0</v>
      </c>
      <c r="BG660" s="143">
        <f>IF(N660="zákl. přenesená",J660,0)</f>
        <v>0</v>
      </c>
      <c r="BH660" s="143">
        <f>IF(N660="sníž. přenesená",J660,0)</f>
        <v>0</v>
      </c>
      <c r="BI660" s="143">
        <f>IF(N660="nulová",J660,0)</f>
        <v>0</v>
      </c>
      <c r="BJ660" s="18" t="s">
        <v>82</v>
      </c>
      <c r="BK660" s="143">
        <f>ROUND(I660*H660,2)</f>
        <v>0</v>
      </c>
      <c r="BL660" s="18" t="s">
        <v>179</v>
      </c>
      <c r="BM660" s="142" t="s">
        <v>2062</v>
      </c>
    </row>
    <row r="661" spans="2:65" s="12" customFormat="1">
      <c r="B661" s="148"/>
      <c r="D661" s="149" t="s">
        <v>182</v>
      </c>
      <c r="E661" s="150" t="s">
        <v>19</v>
      </c>
      <c r="F661" s="151" t="s">
        <v>4146</v>
      </c>
      <c r="H661" s="150" t="s">
        <v>19</v>
      </c>
      <c r="I661" s="152"/>
      <c r="L661" s="148"/>
      <c r="M661" s="153"/>
      <c r="U661" s="154"/>
      <c r="AT661" s="150" t="s">
        <v>182</v>
      </c>
      <c r="AU661" s="150" t="s">
        <v>84</v>
      </c>
      <c r="AV661" s="12" t="s">
        <v>82</v>
      </c>
      <c r="AW661" s="12" t="s">
        <v>37</v>
      </c>
      <c r="AX661" s="12" t="s">
        <v>75</v>
      </c>
      <c r="AY661" s="150" t="s">
        <v>172</v>
      </c>
    </row>
    <row r="662" spans="2:65" s="13" customFormat="1">
      <c r="B662" s="155"/>
      <c r="D662" s="149" t="s">
        <v>182</v>
      </c>
      <c r="E662" s="156" t="s">
        <v>19</v>
      </c>
      <c r="F662" s="157" t="s">
        <v>4344</v>
      </c>
      <c r="H662" s="158">
        <v>8</v>
      </c>
      <c r="I662" s="159"/>
      <c r="L662" s="155"/>
      <c r="M662" s="160"/>
      <c r="U662" s="161"/>
      <c r="AT662" s="156" t="s">
        <v>182</v>
      </c>
      <c r="AU662" s="156" t="s">
        <v>84</v>
      </c>
      <c r="AV662" s="13" t="s">
        <v>84</v>
      </c>
      <c r="AW662" s="13" t="s">
        <v>37</v>
      </c>
      <c r="AX662" s="13" t="s">
        <v>75</v>
      </c>
      <c r="AY662" s="156" t="s">
        <v>172</v>
      </c>
    </row>
    <row r="663" spans="2:65" s="14" customFormat="1">
      <c r="B663" s="162"/>
      <c r="D663" s="149" t="s">
        <v>182</v>
      </c>
      <c r="E663" s="163" t="s">
        <v>19</v>
      </c>
      <c r="F663" s="164" t="s">
        <v>185</v>
      </c>
      <c r="H663" s="165">
        <v>8</v>
      </c>
      <c r="I663" s="166"/>
      <c r="L663" s="162"/>
      <c r="M663" s="167"/>
      <c r="U663" s="168"/>
      <c r="AT663" s="163" t="s">
        <v>182</v>
      </c>
      <c r="AU663" s="163" t="s">
        <v>84</v>
      </c>
      <c r="AV663" s="14" t="s">
        <v>179</v>
      </c>
      <c r="AW663" s="14" t="s">
        <v>37</v>
      </c>
      <c r="AX663" s="14" t="s">
        <v>82</v>
      </c>
      <c r="AY663" s="163" t="s">
        <v>172</v>
      </c>
    </row>
    <row r="664" spans="2:65" s="1" customFormat="1" ht="16.5" customHeight="1">
      <c r="B664" s="33"/>
      <c r="C664" s="131" t="s">
        <v>1506</v>
      </c>
      <c r="D664" s="131" t="s">
        <v>174</v>
      </c>
      <c r="E664" s="132" t="s">
        <v>1520</v>
      </c>
      <c r="F664" s="133" t="s">
        <v>4345</v>
      </c>
      <c r="G664" s="134" t="s">
        <v>2962</v>
      </c>
      <c r="H664" s="135">
        <v>8</v>
      </c>
      <c r="I664" s="136"/>
      <c r="J664" s="137">
        <f>ROUND(I664*H664,2)</f>
        <v>0</v>
      </c>
      <c r="K664" s="133" t="s">
        <v>19</v>
      </c>
      <c r="L664" s="33"/>
      <c r="M664" s="138" t="s">
        <v>19</v>
      </c>
      <c r="N664" s="139" t="s">
        <v>46</v>
      </c>
      <c r="P664" s="140">
        <f>O664*H664</f>
        <v>0</v>
      </c>
      <c r="Q664" s="140">
        <v>0</v>
      </c>
      <c r="R664" s="140">
        <f>Q664*H664</f>
        <v>0</v>
      </c>
      <c r="S664" s="140">
        <v>0</v>
      </c>
      <c r="T664" s="140">
        <f>S664*H664</f>
        <v>0</v>
      </c>
      <c r="U664" s="141" t="s">
        <v>19</v>
      </c>
      <c r="AR664" s="142" t="s">
        <v>179</v>
      </c>
      <c r="AT664" s="142" t="s">
        <v>174</v>
      </c>
      <c r="AU664" s="142" t="s">
        <v>84</v>
      </c>
      <c r="AY664" s="18" t="s">
        <v>172</v>
      </c>
      <c r="BE664" s="143">
        <f>IF(N664="základní",J664,0)</f>
        <v>0</v>
      </c>
      <c r="BF664" s="143">
        <f>IF(N664="snížená",J664,0)</f>
        <v>0</v>
      </c>
      <c r="BG664" s="143">
        <f>IF(N664="zákl. přenesená",J664,0)</f>
        <v>0</v>
      </c>
      <c r="BH664" s="143">
        <f>IF(N664="sníž. přenesená",J664,0)</f>
        <v>0</v>
      </c>
      <c r="BI664" s="143">
        <f>IF(N664="nulová",J664,0)</f>
        <v>0</v>
      </c>
      <c r="BJ664" s="18" t="s">
        <v>82</v>
      </c>
      <c r="BK664" s="143">
        <f>ROUND(I664*H664,2)</f>
        <v>0</v>
      </c>
      <c r="BL664" s="18" t="s">
        <v>179</v>
      </c>
      <c r="BM664" s="142" t="s">
        <v>2066</v>
      </c>
    </row>
    <row r="665" spans="2:65" s="1" customFormat="1" ht="16.5" customHeight="1">
      <c r="B665" s="33"/>
      <c r="C665" s="179" t="s">
        <v>2072</v>
      </c>
      <c r="D665" s="179" t="s">
        <v>836</v>
      </c>
      <c r="E665" s="180" t="s">
        <v>2103</v>
      </c>
      <c r="F665" s="181" t="s">
        <v>4346</v>
      </c>
      <c r="G665" s="182" t="s">
        <v>2962</v>
      </c>
      <c r="H665" s="183">
        <v>8</v>
      </c>
      <c r="I665" s="184"/>
      <c r="J665" s="185">
        <f>ROUND(I665*H665,2)</f>
        <v>0</v>
      </c>
      <c r="K665" s="181" t="s">
        <v>19</v>
      </c>
      <c r="L665" s="186"/>
      <c r="M665" s="187" t="s">
        <v>19</v>
      </c>
      <c r="N665" s="188" t="s">
        <v>46</v>
      </c>
      <c r="P665" s="140">
        <f>O665*H665</f>
        <v>0</v>
      </c>
      <c r="Q665" s="140">
        <v>0</v>
      </c>
      <c r="R665" s="140">
        <f>Q665*H665</f>
        <v>0</v>
      </c>
      <c r="S665" s="140">
        <v>0</v>
      </c>
      <c r="T665" s="140">
        <f>S665*H665</f>
        <v>0</v>
      </c>
      <c r="U665" s="141" t="s">
        <v>19</v>
      </c>
      <c r="AR665" s="142" t="s">
        <v>198</v>
      </c>
      <c r="AT665" s="142" t="s">
        <v>836</v>
      </c>
      <c r="AU665" s="142" t="s">
        <v>84</v>
      </c>
      <c r="AY665" s="18" t="s">
        <v>172</v>
      </c>
      <c r="BE665" s="143">
        <f>IF(N665="základní",J665,0)</f>
        <v>0</v>
      </c>
      <c r="BF665" s="143">
        <f>IF(N665="snížená",J665,0)</f>
        <v>0</v>
      </c>
      <c r="BG665" s="143">
        <f>IF(N665="zákl. přenesená",J665,0)</f>
        <v>0</v>
      </c>
      <c r="BH665" s="143">
        <f>IF(N665="sníž. přenesená",J665,0)</f>
        <v>0</v>
      </c>
      <c r="BI665" s="143">
        <f>IF(N665="nulová",J665,0)</f>
        <v>0</v>
      </c>
      <c r="BJ665" s="18" t="s">
        <v>82</v>
      </c>
      <c r="BK665" s="143">
        <f>ROUND(I665*H665,2)</f>
        <v>0</v>
      </c>
      <c r="BL665" s="18" t="s">
        <v>179</v>
      </c>
      <c r="BM665" s="142" t="s">
        <v>2075</v>
      </c>
    </row>
    <row r="666" spans="2:65" s="12" customFormat="1">
      <c r="B666" s="148"/>
      <c r="D666" s="149" t="s">
        <v>182</v>
      </c>
      <c r="E666" s="150" t="s">
        <v>19</v>
      </c>
      <c r="F666" s="151" t="s">
        <v>4146</v>
      </c>
      <c r="H666" s="150" t="s">
        <v>19</v>
      </c>
      <c r="I666" s="152"/>
      <c r="L666" s="148"/>
      <c r="M666" s="153"/>
      <c r="U666" s="154"/>
      <c r="AT666" s="150" t="s">
        <v>182</v>
      </c>
      <c r="AU666" s="150" t="s">
        <v>84</v>
      </c>
      <c r="AV666" s="12" t="s">
        <v>82</v>
      </c>
      <c r="AW666" s="12" t="s">
        <v>37</v>
      </c>
      <c r="AX666" s="12" t="s">
        <v>75</v>
      </c>
      <c r="AY666" s="150" t="s">
        <v>172</v>
      </c>
    </row>
    <row r="667" spans="2:65" s="13" customFormat="1">
      <c r="B667" s="155"/>
      <c r="D667" s="149" t="s">
        <v>182</v>
      </c>
      <c r="E667" s="156" t="s">
        <v>19</v>
      </c>
      <c r="F667" s="157" t="s">
        <v>4344</v>
      </c>
      <c r="H667" s="158">
        <v>8</v>
      </c>
      <c r="I667" s="159"/>
      <c r="L667" s="155"/>
      <c r="M667" s="160"/>
      <c r="U667" s="161"/>
      <c r="AT667" s="156" t="s">
        <v>182</v>
      </c>
      <c r="AU667" s="156" t="s">
        <v>84</v>
      </c>
      <c r="AV667" s="13" t="s">
        <v>84</v>
      </c>
      <c r="AW667" s="13" t="s">
        <v>37</v>
      </c>
      <c r="AX667" s="13" t="s">
        <v>75</v>
      </c>
      <c r="AY667" s="156" t="s">
        <v>172</v>
      </c>
    </row>
    <row r="668" spans="2:65" s="14" customFormat="1">
      <c r="B668" s="162"/>
      <c r="D668" s="149" t="s">
        <v>182</v>
      </c>
      <c r="E668" s="163" t="s">
        <v>19</v>
      </c>
      <c r="F668" s="164" t="s">
        <v>185</v>
      </c>
      <c r="H668" s="165">
        <v>8</v>
      </c>
      <c r="I668" s="166"/>
      <c r="L668" s="162"/>
      <c r="M668" s="167"/>
      <c r="U668" s="168"/>
      <c r="AT668" s="163" t="s">
        <v>182</v>
      </c>
      <c r="AU668" s="163" t="s">
        <v>84</v>
      </c>
      <c r="AV668" s="14" t="s">
        <v>179</v>
      </c>
      <c r="AW668" s="14" t="s">
        <v>37</v>
      </c>
      <c r="AX668" s="14" t="s">
        <v>82</v>
      </c>
      <c r="AY668" s="163" t="s">
        <v>172</v>
      </c>
    </row>
    <row r="669" spans="2:65" s="1" customFormat="1" ht="16.5" customHeight="1">
      <c r="B669" s="33"/>
      <c r="C669" s="131" t="s">
        <v>1513</v>
      </c>
      <c r="D669" s="131" t="s">
        <v>174</v>
      </c>
      <c r="E669" s="132" t="s">
        <v>1524</v>
      </c>
      <c r="F669" s="133" t="s">
        <v>4347</v>
      </c>
      <c r="G669" s="134" t="s">
        <v>2962</v>
      </c>
      <c r="H669" s="135">
        <v>3</v>
      </c>
      <c r="I669" s="136"/>
      <c r="J669" s="137">
        <f>ROUND(I669*H669,2)</f>
        <v>0</v>
      </c>
      <c r="K669" s="133" t="s">
        <v>19</v>
      </c>
      <c r="L669" s="33"/>
      <c r="M669" s="138" t="s">
        <v>19</v>
      </c>
      <c r="N669" s="139" t="s">
        <v>46</v>
      </c>
      <c r="P669" s="140">
        <f>O669*H669</f>
        <v>0</v>
      </c>
      <c r="Q669" s="140">
        <v>0</v>
      </c>
      <c r="R669" s="140">
        <f>Q669*H669</f>
        <v>0</v>
      </c>
      <c r="S669" s="140">
        <v>0</v>
      </c>
      <c r="T669" s="140">
        <f>S669*H669</f>
        <v>0</v>
      </c>
      <c r="U669" s="141" t="s">
        <v>19</v>
      </c>
      <c r="AR669" s="142" t="s">
        <v>179</v>
      </c>
      <c r="AT669" s="142" t="s">
        <v>174</v>
      </c>
      <c r="AU669" s="142" t="s">
        <v>84</v>
      </c>
      <c r="AY669" s="18" t="s">
        <v>172</v>
      </c>
      <c r="BE669" s="143">
        <f>IF(N669="základní",J669,0)</f>
        <v>0</v>
      </c>
      <c r="BF669" s="143">
        <f>IF(N669="snížená",J669,0)</f>
        <v>0</v>
      </c>
      <c r="BG669" s="143">
        <f>IF(N669="zákl. přenesená",J669,0)</f>
        <v>0</v>
      </c>
      <c r="BH669" s="143">
        <f>IF(N669="sníž. přenesená",J669,0)</f>
        <v>0</v>
      </c>
      <c r="BI669" s="143">
        <f>IF(N669="nulová",J669,0)</f>
        <v>0</v>
      </c>
      <c r="BJ669" s="18" t="s">
        <v>82</v>
      </c>
      <c r="BK669" s="143">
        <f>ROUND(I669*H669,2)</f>
        <v>0</v>
      </c>
      <c r="BL669" s="18" t="s">
        <v>179</v>
      </c>
      <c r="BM669" s="142" t="s">
        <v>2087</v>
      </c>
    </row>
    <row r="670" spans="2:65" s="1" customFormat="1" ht="16.5" customHeight="1">
      <c r="B670" s="33"/>
      <c r="C670" s="179" t="s">
        <v>2094</v>
      </c>
      <c r="D670" s="179" t="s">
        <v>836</v>
      </c>
      <c r="E670" s="180" t="s">
        <v>2112</v>
      </c>
      <c r="F670" s="181" t="s">
        <v>4348</v>
      </c>
      <c r="G670" s="182" t="s">
        <v>2962</v>
      </c>
      <c r="H670" s="183">
        <v>3</v>
      </c>
      <c r="I670" s="184"/>
      <c r="J670" s="185">
        <f>ROUND(I670*H670,2)</f>
        <v>0</v>
      </c>
      <c r="K670" s="181" t="s">
        <v>19</v>
      </c>
      <c r="L670" s="186"/>
      <c r="M670" s="187" t="s">
        <v>19</v>
      </c>
      <c r="N670" s="188" t="s">
        <v>46</v>
      </c>
      <c r="P670" s="140">
        <f>O670*H670</f>
        <v>0</v>
      </c>
      <c r="Q670" s="140">
        <v>0</v>
      </c>
      <c r="R670" s="140">
        <f>Q670*H670</f>
        <v>0</v>
      </c>
      <c r="S670" s="140">
        <v>0</v>
      </c>
      <c r="T670" s="140">
        <f>S670*H670</f>
        <v>0</v>
      </c>
      <c r="U670" s="141" t="s">
        <v>19</v>
      </c>
      <c r="AR670" s="142" t="s">
        <v>198</v>
      </c>
      <c r="AT670" s="142" t="s">
        <v>836</v>
      </c>
      <c r="AU670" s="142" t="s">
        <v>84</v>
      </c>
      <c r="AY670" s="18" t="s">
        <v>172</v>
      </c>
      <c r="BE670" s="143">
        <f>IF(N670="základní",J670,0)</f>
        <v>0</v>
      </c>
      <c r="BF670" s="143">
        <f>IF(N670="snížená",J670,0)</f>
        <v>0</v>
      </c>
      <c r="BG670" s="143">
        <f>IF(N670="zákl. přenesená",J670,0)</f>
        <v>0</v>
      </c>
      <c r="BH670" s="143">
        <f>IF(N670="sníž. přenesená",J670,0)</f>
        <v>0</v>
      </c>
      <c r="BI670" s="143">
        <f>IF(N670="nulová",J670,0)</f>
        <v>0</v>
      </c>
      <c r="BJ670" s="18" t="s">
        <v>82</v>
      </c>
      <c r="BK670" s="143">
        <f>ROUND(I670*H670,2)</f>
        <v>0</v>
      </c>
      <c r="BL670" s="18" t="s">
        <v>179</v>
      </c>
      <c r="BM670" s="142" t="s">
        <v>2097</v>
      </c>
    </row>
    <row r="671" spans="2:65" s="12" customFormat="1">
      <c r="B671" s="148"/>
      <c r="D671" s="149" t="s">
        <v>182</v>
      </c>
      <c r="E671" s="150" t="s">
        <v>19</v>
      </c>
      <c r="F671" s="151" t="s">
        <v>4146</v>
      </c>
      <c r="H671" s="150" t="s">
        <v>19</v>
      </c>
      <c r="I671" s="152"/>
      <c r="L671" s="148"/>
      <c r="M671" s="153"/>
      <c r="U671" s="154"/>
      <c r="AT671" s="150" t="s">
        <v>182</v>
      </c>
      <c r="AU671" s="150" t="s">
        <v>84</v>
      </c>
      <c r="AV671" s="12" t="s">
        <v>82</v>
      </c>
      <c r="AW671" s="12" t="s">
        <v>37</v>
      </c>
      <c r="AX671" s="12" t="s">
        <v>75</v>
      </c>
      <c r="AY671" s="150" t="s">
        <v>172</v>
      </c>
    </row>
    <row r="672" spans="2:65" s="13" customFormat="1">
      <c r="B672" s="155"/>
      <c r="D672" s="149" t="s">
        <v>182</v>
      </c>
      <c r="E672" s="156" t="s">
        <v>19</v>
      </c>
      <c r="F672" s="157" t="s">
        <v>4117</v>
      </c>
      <c r="H672" s="158">
        <v>3</v>
      </c>
      <c r="I672" s="159"/>
      <c r="L672" s="155"/>
      <c r="M672" s="160"/>
      <c r="U672" s="161"/>
      <c r="AT672" s="156" t="s">
        <v>182</v>
      </c>
      <c r="AU672" s="156" t="s">
        <v>84</v>
      </c>
      <c r="AV672" s="13" t="s">
        <v>84</v>
      </c>
      <c r="AW672" s="13" t="s">
        <v>37</v>
      </c>
      <c r="AX672" s="13" t="s">
        <v>75</v>
      </c>
      <c r="AY672" s="156" t="s">
        <v>172</v>
      </c>
    </row>
    <row r="673" spans="2:65" s="14" customFormat="1">
      <c r="B673" s="162"/>
      <c r="D673" s="149" t="s">
        <v>182</v>
      </c>
      <c r="E673" s="163" t="s">
        <v>19</v>
      </c>
      <c r="F673" s="164" t="s">
        <v>185</v>
      </c>
      <c r="H673" s="165">
        <v>3</v>
      </c>
      <c r="I673" s="166"/>
      <c r="L673" s="162"/>
      <c r="M673" s="167"/>
      <c r="U673" s="168"/>
      <c r="AT673" s="163" t="s">
        <v>182</v>
      </c>
      <c r="AU673" s="163" t="s">
        <v>84</v>
      </c>
      <c r="AV673" s="14" t="s">
        <v>179</v>
      </c>
      <c r="AW673" s="14" t="s">
        <v>37</v>
      </c>
      <c r="AX673" s="14" t="s">
        <v>82</v>
      </c>
      <c r="AY673" s="163" t="s">
        <v>172</v>
      </c>
    </row>
    <row r="674" spans="2:65" s="1" customFormat="1" ht="16.5" customHeight="1">
      <c r="B674" s="33"/>
      <c r="C674" s="131" t="s">
        <v>1520</v>
      </c>
      <c r="D674" s="131" t="s">
        <v>174</v>
      </c>
      <c r="E674" s="132" t="s">
        <v>1529</v>
      </c>
      <c r="F674" s="133" t="s">
        <v>4349</v>
      </c>
      <c r="G674" s="134" t="s">
        <v>2962</v>
      </c>
      <c r="H674" s="135">
        <v>3</v>
      </c>
      <c r="I674" s="136"/>
      <c r="J674" s="137">
        <f>ROUND(I674*H674,2)</f>
        <v>0</v>
      </c>
      <c r="K674" s="133" t="s">
        <v>19</v>
      </c>
      <c r="L674" s="33"/>
      <c r="M674" s="138" t="s">
        <v>19</v>
      </c>
      <c r="N674" s="139" t="s">
        <v>46</v>
      </c>
      <c r="P674" s="140">
        <f>O674*H674</f>
        <v>0</v>
      </c>
      <c r="Q674" s="140">
        <v>0</v>
      </c>
      <c r="R674" s="140">
        <f>Q674*H674</f>
        <v>0</v>
      </c>
      <c r="S674" s="140">
        <v>0</v>
      </c>
      <c r="T674" s="140">
        <f>S674*H674</f>
        <v>0</v>
      </c>
      <c r="U674" s="141" t="s">
        <v>19</v>
      </c>
      <c r="AR674" s="142" t="s">
        <v>179</v>
      </c>
      <c r="AT674" s="142" t="s">
        <v>174</v>
      </c>
      <c r="AU674" s="142" t="s">
        <v>84</v>
      </c>
      <c r="AY674" s="18" t="s">
        <v>172</v>
      </c>
      <c r="BE674" s="143">
        <f>IF(N674="základní",J674,0)</f>
        <v>0</v>
      </c>
      <c r="BF674" s="143">
        <f>IF(N674="snížená",J674,0)</f>
        <v>0</v>
      </c>
      <c r="BG674" s="143">
        <f>IF(N674="zákl. přenesená",J674,0)</f>
        <v>0</v>
      </c>
      <c r="BH674" s="143">
        <f>IF(N674="sníž. přenesená",J674,0)</f>
        <v>0</v>
      </c>
      <c r="BI674" s="143">
        <f>IF(N674="nulová",J674,0)</f>
        <v>0</v>
      </c>
      <c r="BJ674" s="18" t="s">
        <v>82</v>
      </c>
      <c r="BK674" s="143">
        <f>ROUND(I674*H674,2)</f>
        <v>0</v>
      </c>
      <c r="BL674" s="18" t="s">
        <v>179</v>
      </c>
      <c r="BM674" s="142" t="s">
        <v>2101</v>
      </c>
    </row>
    <row r="675" spans="2:65" s="1" customFormat="1" ht="16.5" customHeight="1">
      <c r="B675" s="33"/>
      <c r="C675" s="179" t="s">
        <v>2103</v>
      </c>
      <c r="D675" s="179" t="s">
        <v>836</v>
      </c>
      <c r="E675" s="180" t="s">
        <v>2123</v>
      </c>
      <c r="F675" s="181" t="s">
        <v>4350</v>
      </c>
      <c r="G675" s="182" t="s">
        <v>2962</v>
      </c>
      <c r="H675" s="183">
        <v>3</v>
      </c>
      <c r="I675" s="184"/>
      <c r="J675" s="185">
        <f>ROUND(I675*H675,2)</f>
        <v>0</v>
      </c>
      <c r="K675" s="181" t="s">
        <v>19</v>
      </c>
      <c r="L675" s="186"/>
      <c r="M675" s="187" t="s">
        <v>19</v>
      </c>
      <c r="N675" s="188" t="s">
        <v>46</v>
      </c>
      <c r="P675" s="140">
        <f>O675*H675</f>
        <v>0</v>
      </c>
      <c r="Q675" s="140">
        <v>0</v>
      </c>
      <c r="R675" s="140">
        <f>Q675*H675</f>
        <v>0</v>
      </c>
      <c r="S675" s="140">
        <v>0</v>
      </c>
      <c r="T675" s="140">
        <f>S675*H675</f>
        <v>0</v>
      </c>
      <c r="U675" s="141" t="s">
        <v>19</v>
      </c>
      <c r="AR675" s="142" t="s">
        <v>198</v>
      </c>
      <c r="AT675" s="142" t="s">
        <v>836</v>
      </c>
      <c r="AU675" s="142" t="s">
        <v>84</v>
      </c>
      <c r="AY675" s="18" t="s">
        <v>172</v>
      </c>
      <c r="BE675" s="143">
        <f>IF(N675="základní",J675,0)</f>
        <v>0</v>
      </c>
      <c r="BF675" s="143">
        <f>IF(N675="snížená",J675,0)</f>
        <v>0</v>
      </c>
      <c r="BG675" s="143">
        <f>IF(N675="zákl. přenesená",J675,0)</f>
        <v>0</v>
      </c>
      <c r="BH675" s="143">
        <f>IF(N675="sníž. přenesená",J675,0)</f>
        <v>0</v>
      </c>
      <c r="BI675" s="143">
        <f>IF(N675="nulová",J675,0)</f>
        <v>0</v>
      </c>
      <c r="BJ675" s="18" t="s">
        <v>82</v>
      </c>
      <c r="BK675" s="143">
        <f>ROUND(I675*H675,2)</f>
        <v>0</v>
      </c>
      <c r="BL675" s="18" t="s">
        <v>179</v>
      </c>
      <c r="BM675" s="142" t="s">
        <v>2106</v>
      </c>
    </row>
    <row r="676" spans="2:65" s="12" customFormat="1">
      <c r="B676" s="148"/>
      <c r="D676" s="149" t="s">
        <v>182</v>
      </c>
      <c r="E676" s="150" t="s">
        <v>19</v>
      </c>
      <c r="F676" s="151" t="s">
        <v>4146</v>
      </c>
      <c r="H676" s="150" t="s">
        <v>19</v>
      </c>
      <c r="I676" s="152"/>
      <c r="L676" s="148"/>
      <c r="M676" s="153"/>
      <c r="U676" s="154"/>
      <c r="AT676" s="150" t="s">
        <v>182</v>
      </c>
      <c r="AU676" s="150" t="s">
        <v>84</v>
      </c>
      <c r="AV676" s="12" t="s">
        <v>82</v>
      </c>
      <c r="AW676" s="12" t="s">
        <v>37</v>
      </c>
      <c r="AX676" s="12" t="s">
        <v>75</v>
      </c>
      <c r="AY676" s="150" t="s">
        <v>172</v>
      </c>
    </row>
    <row r="677" spans="2:65" s="13" customFormat="1">
      <c r="B677" s="155"/>
      <c r="D677" s="149" t="s">
        <v>182</v>
      </c>
      <c r="E677" s="156" t="s">
        <v>19</v>
      </c>
      <c r="F677" s="157" t="s">
        <v>4117</v>
      </c>
      <c r="H677" s="158">
        <v>3</v>
      </c>
      <c r="I677" s="159"/>
      <c r="L677" s="155"/>
      <c r="M677" s="160"/>
      <c r="U677" s="161"/>
      <c r="AT677" s="156" t="s">
        <v>182</v>
      </c>
      <c r="AU677" s="156" t="s">
        <v>84</v>
      </c>
      <c r="AV677" s="13" t="s">
        <v>84</v>
      </c>
      <c r="AW677" s="13" t="s">
        <v>37</v>
      </c>
      <c r="AX677" s="13" t="s">
        <v>75</v>
      </c>
      <c r="AY677" s="156" t="s">
        <v>172</v>
      </c>
    </row>
    <row r="678" spans="2:65" s="14" customFormat="1">
      <c r="B678" s="162"/>
      <c r="D678" s="149" t="s">
        <v>182</v>
      </c>
      <c r="E678" s="163" t="s">
        <v>19</v>
      </c>
      <c r="F678" s="164" t="s">
        <v>185</v>
      </c>
      <c r="H678" s="165">
        <v>3</v>
      </c>
      <c r="I678" s="166"/>
      <c r="L678" s="162"/>
      <c r="M678" s="167"/>
      <c r="U678" s="168"/>
      <c r="AT678" s="163" t="s">
        <v>182</v>
      </c>
      <c r="AU678" s="163" t="s">
        <v>84</v>
      </c>
      <c r="AV678" s="14" t="s">
        <v>179</v>
      </c>
      <c r="AW678" s="14" t="s">
        <v>37</v>
      </c>
      <c r="AX678" s="14" t="s">
        <v>82</v>
      </c>
      <c r="AY678" s="163" t="s">
        <v>172</v>
      </c>
    </row>
    <row r="679" spans="2:65" s="1" customFormat="1" ht="16.5" customHeight="1">
      <c r="B679" s="33"/>
      <c r="C679" s="131" t="s">
        <v>1524</v>
      </c>
      <c r="D679" s="131" t="s">
        <v>174</v>
      </c>
      <c r="E679" s="132" t="s">
        <v>1533</v>
      </c>
      <c r="F679" s="133" t="s">
        <v>4351</v>
      </c>
      <c r="G679" s="134" t="s">
        <v>2962</v>
      </c>
      <c r="H679" s="135">
        <v>1</v>
      </c>
      <c r="I679" s="136"/>
      <c r="J679" s="137">
        <f>ROUND(I679*H679,2)</f>
        <v>0</v>
      </c>
      <c r="K679" s="133" t="s">
        <v>19</v>
      </c>
      <c r="L679" s="33"/>
      <c r="M679" s="138" t="s">
        <v>19</v>
      </c>
      <c r="N679" s="139" t="s">
        <v>46</v>
      </c>
      <c r="P679" s="140">
        <f>O679*H679</f>
        <v>0</v>
      </c>
      <c r="Q679" s="140">
        <v>0</v>
      </c>
      <c r="R679" s="140">
        <f>Q679*H679</f>
        <v>0</v>
      </c>
      <c r="S679" s="140">
        <v>0</v>
      </c>
      <c r="T679" s="140">
        <f>S679*H679</f>
        <v>0</v>
      </c>
      <c r="U679" s="141" t="s">
        <v>19</v>
      </c>
      <c r="AR679" s="142" t="s">
        <v>179</v>
      </c>
      <c r="AT679" s="142" t="s">
        <v>174</v>
      </c>
      <c r="AU679" s="142" t="s">
        <v>84</v>
      </c>
      <c r="AY679" s="18" t="s">
        <v>172</v>
      </c>
      <c r="BE679" s="143">
        <f>IF(N679="základní",J679,0)</f>
        <v>0</v>
      </c>
      <c r="BF679" s="143">
        <f>IF(N679="snížená",J679,0)</f>
        <v>0</v>
      </c>
      <c r="BG679" s="143">
        <f>IF(N679="zákl. přenesená",J679,0)</f>
        <v>0</v>
      </c>
      <c r="BH679" s="143">
        <f>IF(N679="sníž. přenesená",J679,0)</f>
        <v>0</v>
      </c>
      <c r="BI679" s="143">
        <f>IF(N679="nulová",J679,0)</f>
        <v>0</v>
      </c>
      <c r="BJ679" s="18" t="s">
        <v>82</v>
      </c>
      <c r="BK679" s="143">
        <f>ROUND(I679*H679,2)</f>
        <v>0</v>
      </c>
      <c r="BL679" s="18" t="s">
        <v>179</v>
      </c>
      <c r="BM679" s="142" t="s">
        <v>2110</v>
      </c>
    </row>
    <row r="680" spans="2:65" s="1" customFormat="1" ht="16.5" customHeight="1">
      <c r="B680" s="33"/>
      <c r="C680" s="179" t="s">
        <v>2112</v>
      </c>
      <c r="D680" s="179" t="s">
        <v>836</v>
      </c>
      <c r="E680" s="180" t="s">
        <v>2134</v>
      </c>
      <c r="F680" s="181" t="s">
        <v>4352</v>
      </c>
      <c r="G680" s="182" t="s">
        <v>2962</v>
      </c>
      <c r="H680" s="183">
        <v>1</v>
      </c>
      <c r="I680" s="184"/>
      <c r="J680" s="185">
        <f>ROUND(I680*H680,2)</f>
        <v>0</v>
      </c>
      <c r="K680" s="181" t="s">
        <v>19</v>
      </c>
      <c r="L680" s="186"/>
      <c r="M680" s="187" t="s">
        <v>19</v>
      </c>
      <c r="N680" s="188" t="s">
        <v>46</v>
      </c>
      <c r="P680" s="140">
        <f>O680*H680</f>
        <v>0</v>
      </c>
      <c r="Q680" s="140">
        <v>0</v>
      </c>
      <c r="R680" s="140">
        <f>Q680*H680</f>
        <v>0</v>
      </c>
      <c r="S680" s="140">
        <v>0</v>
      </c>
      <c r="T680" s="140">
        <f>S680*H680</f>
        <v>0</v>
      </c>
      <c r="U680" s="141" t="s">
        <v>19</v>
      </c>
      <c r="AR680" s="142" t="s">
        <v>198</v>
      </c>
      <c r="AT680" s="142" t="s">
        <v>836</v>
      </c>
      <c r="AU680" s="142" t="s">
        <v>84</v>
      </c>
      <c r="AY680" s="18" t="s">
        <v>172</v>
      </c>
      <c r="BE680" s="143">
        <f>IF(N680="základní",J680,0)</f>
        <v>0</v>
      </c>
      <c r="BF680" s="143">
        <f>IF(N680="snížená",J680,0)</f>
        <v>0</v>
      </c>
      <c r="BG680" s="143">
        <f>IF(N680="zákl. přenesená",J680,0)</f>
        <v>0</v>
      </c>
      <c r="BH680" s="143">
        <f>IF(N680="sníž. přenesená",J680,0)</f>
        <v>0</v>
      </c>
      <c r="BI680" s="143">
        <f>IF(N680="nulová",J680,0)</f>
        <v>0</v>
      </c>
      <c r="BJ680" s="18" t="s">
        <v>82</v>
      </c>
      <c r="BK680" s="143">
        <f>ROUND(I680*H680,2)</f>
        <v>0</v>
      </c>
      <c r="BL680" s="18" t="s">
        <v>179</v>
      </c>
      <c r="BM680" s="142" t="s">
        <v>2115</v>
      </c>
    </row>
    <row r="681" spans="2:65" s="12" customFormat="1">
      <c r="B681" s="148"/>
      <c r="D681" s="149" t="s">
        <v>182</v>
      </c>
      <c r="E681" s="150" t="s">
        <v>19</v>
      </c>
      <c r="F681" s="151" t="s">
        <v>4146</v>
      </c>
      <c r="H681" s="150" t="s">
        <v>19</v>
      </c>
      <c r="I681" s="152"/>
      <c r="L681" s="148"/>
      <c r="M681" s="153"/>
      <c r="U681" s="154"/>
      <c r="AT681" s="150" t="s">
        <v>182</v>
      </c>
      <c r="AU681" s="150" t="s">
        <v>84</v>
      </c>
      <c r="AV681" s="12" t="s">
        <v>82</v>
      </c>
      <c r="AW681" s="12" t="s">
        <v>37</v>
      </c>
      <c r="AX681" s="12" t="s">
        <v>75</v>
      </c>
      <c r="AY681" s="150" t="s">
        <v>172</v>
      </c>
    </row>
    <row r="682" spans="2:65" s="13" customFormat="1">
      <c r="B682" s="155"/>
      <c r="D682" s="149" t="s">
        <v>182</v>
      </c>
      <c r="E682" s="156" t="s">
        <v>19</v>
      </c>
      <c r="F682" s="157" t="s">
        <v>4134</v>
      </c>
      <c r="H682" s="158">
        <v>1</v>
      </c>
      <c r="I682" s="159"/>
      <c r="L682" s="155"/>
      <c r="M682" s="160"/>
      <c r="U682" s="161"/>
      <c r="AT682" s="156" t="s">
        <v>182</v>
      </c>
      <c r="AU682" s="156" t="s">
        <v>84</v>
      </c>
      <c r="AV682" s="13" t="s">
        <v>84</v>
      </c>
      <c r="AW682" s="13" t="s">
        <v>37</v>
      </c>
      <c r="AX682" s="13" t="s">
        <v>75</v>
      </c>
      <c r="AY682" s="156" t="s">
        <v>172</v>
      </c>
    </row>
    <row r="683" spans="2:65" s="14" customFormat="1">
      <c r="B683" s="162"/>
      <c r="D683" s="149" t="s">
        <v>182</v>
      </c>
      <c r="E683" s="163" t="s">
        <v>19</v>
      </c>
      <c r="F683" s="164" t="s">
        <v>185</v>
      </c>
      <c r="H683" s="165">
        <v>1</v>
      </c>
      <c r="I683" s="166"/>
      <c r="L683" s="162"/>
      <c r="M683" s="167"/>
      <c r="U683" s="168"/>
      <c r="AT683" s="163" t="s">
        <v>182</v>
      </c>
      <c r="AU683" s="163" t="s">
        <v>84</v>
      </c>
      <c r="AV683" s="14" t="s">
        <v>179</v>
      </c>
      <c r="AW683" s="14" t="s">
        <v>37</v>
      </c>
      <c r="AX683" s="14" t="s">
        <v>82</v>
      </c>
      <c r="AY683" s="163" t="s">
        <v>172</v>
      </c>
    </row>
    <row r="684" spans="2:65" s="1" customFormat="1" ht="16.5" customHeight="1">
      <c r="B684" s="33"/>
      <c r="C684" s="131" t="s">
        <v>1529</v>
      </c>
      <c r="D684" s="131" t="s">
        <v>174</v>
      </c>
      <c r="E684" s="132" t="s">
        <v>1537</v>
      </c>
      <c r="F684" s="133" t="s">
        <v>4353</v>
      </c>
      <c r="G684" s="134" t="s">
        <v>2962</v>
      </c>
      <c r="H684" s="135">
        <v>2</v>
      </c>
      <c r="I684" s="136"/>
      <c r="J684" s="137">
        <f>ROUND(I684*H684,2)</f>
        <v>0</v>
      </c>
      <c r="K684" s="133" t="s">
        <v>19</v>
      </c>
      <c r="L684" s="33"/>
      <c r="M684" s="138" t="s">
        <v>19</v>
      </c>
      <c r="N684" s="139" t="s">
        <v>46</v>
      </c>
      <c r="P684" s="140">
        <f>O684*H684</f>
        <v>0</v>
      </c>
      <c r="Q684" s="140">
        <v>0</v>
      </c>
      <c r="R684" s="140">
        <f>Q684*H684</f>
        <v>0</v>
      </c>
      <c r="S684" s="140">
        <v>0</v>
      </c>
      <c r="T684" s="140">
        <f>S684*H684</f>
        <v>0</v>
      </c>
      <c r="U684" s="141" t="s">
        <v>19</v>
      </c>
      <c r="AR684" s="142" t="s">
        <v>179</v>
      </c>
      <c r="AT684" s="142" t="s">
        <v>174</v>
      </c>
      <c r="AU684" s="142" t="s">
        <v>84</v>
      </c>
      <c r="AY684" s="18" t="s">
        <v>172</v>
      </c>
      <c r="BE684" s="143">
        <f>IF(N684="základní",J684,0)</f>
        <v>0</v>
      </c>
      <c r="BF684" s="143">
        <f>IF(N684="snížená",J684,0)</f>
        <v>0</v>
      </c>
      <c r="BG684" s="143">
        <f>IF(N684="zákl. přenesená",J684,0)</f>
        <v>0</v>
      </c>
      <c r="BH684" s="143">
        <f>IF(N684="sníž. přenesená",J684,0)</f>
        <v>0</v>
      </c>
      <c r="BI684" s="143">
        <f>IF(N684="nulová",J684,0)</f>
        <v>0</v>
      </c>
      <c r="BJ684" s="18" t="s">
        <v>82</v>
      </c>
      <c r="BK684" s="143">
        <f>ROUND(I684*H684,2)</f>
        <v>0</v>
      </c>
      <c r="BL684" s="18" t="s">
        <v>179</v>
      </c>
      <c r="BM684" s="142" t="s">
        <v>2120</v>
      </c>
    </row>
    <row r="685" spans="2:65" s="1" customFormat="1" ht="16.5" customHeight="1">
      <c r="B685" s="33"/>
      <c r="C685" s="179" t="s">
        <v>2123</v>
      </c>
      <c r="D685" s="179" t="s">
        <v>836</v>
      </c>
      <c r="E685" s="180" t="s">
        <v>2146</v>
      </c>
      <c r="F685" s="181" t="s">
        <v>4354</v>
      </c>
      <c r="G685" s="182" t="s">
        <v>2962</v>
      </c>
      <c r="H685" s="183">
        <v>2</v>
      </c>
      <c r="I685" s="184"/>
      <c r="J685" s="185">
        <f>ROUND(I685*H685,2)</f>
        <v>0</v>
      </c>
      <c r="K685" s="181" t="s">
        <v>19</v>
      </c>
      <c r="L685" s="186"/>
      <c r="M685" s="187" t="s">
        <v>19</v>
      </c>
      <c r="N685" s="188" t="s">
        <v>46</v>
      </c>
      <c r="P685" s="140">
        <f>O685*H685</f>
        <v>0</v>
      </c>
      <c r="Q685" s="140">
        <v>0</v>
      </c>
      <c r="R685" s="140">
        <f>Q685*H685</f>
        <v>0</v>
      </c>
      <c r="S685" s="140">
        <v>0</v>
      </c>
      <c r="T685" s="140">
        <f>S685*H685</f>
        <v>0</v>
      </c>
      <c r="U685" s="141" t="s">
        <v>19</v>
      </c>
      <c r="AR685" s="142" t="s">
        <v>198</v>
      </c>
      <c r="AT685" s="142" t="s">
        <v>836</v>
      </c>
      <c r="AU685" s="142" t="s">
        <v>84</v>
      </c>
      <c r="AY685" s="18" t="s">
        <v>172</v>
      </c>
      <c r="BE685" s="143">
        <f>IF(N685="základní",J685,0)</f>
        <v>0</v>
      </c>
      <c r="BF685" s="143">
        <f>IF(N685="snížená",J685,0)</f>
        <v>0</v>
      </c>
      <c r="BG685" s="143">
        <f>IF(N685="zákl. přenesená",J685,0)</f>
        <v>0</v>
      </c>
      <c r="BH685" s="143">
        <f>IF(N685="sníž. přenesená",J685,0)</f>
        <v>0</v>
      </c>
      <c r="BI685" s="143">
        <f>IF(N685="nulová",J685,0)</f>
        <v>0</v>
      </c>
      <c r="BJ685" s="18" t="s">
        <v>82</v>
      </c>
      <c r="BK685" s="143">
        <f>ROUND(I685*H685,2)</f>
        <v>0</v>
      </c>
      <c r="BL685" s="18" t="s">
        <v>179</v>
      </c>
      <c r="BM685" s="142" t="s">
        <v>2126</v>
      </c>
    </row>
    <row r="686" spans="2:65" s="12" customFormat="1">
      <c r="B686" s="148"/>
      <c r="D686" s="149" t="s">
        <v>182</v>
      </c>
      <c r="E686" s="150" t="s">
        <v>19</v>
      </c>
      <c r="F686" s="151" t="s">
        <v>4146</v>
      </c>
      <c r="H686" s="150" t="s">
        <v>19</v>
      </c>
      <c r="I686" s="152"/>
      <c r="L686" s="148"/>
      <c r="M686" s="153"/>
      <c r="U686" s="154"/>
      <c r="AT686" s="150" t="s">
        <v>182</v>
      </c>
      <c r="AU686" s="150" t="s">
        <v>84</v>
      </c>
      <c r="AV686" s="12" t="s">
        <v>82</v>
      </c>
      <c r="AW686" s="12" t="s">
        <v>37</v>
      </c>
      <c r="AX686" s="12" t="s">
        <v>75</v>
      </c>
      <c r="AY686" s="150" t="s">
        <v>172</v>
      </c>
    </row>
    <row r="687" spans="2:65" s="13" customFormat="1">
      <c r="B687" s="155"/>
      <c r="D687" s="149" t="s">
        <v>182</v>
      </c>
      <c r="E687" s="156" t="s">
        <v>19</v>
      </c>
      <c r="F687" s="157" t="s">
        <v>4110</v>
      </c>
      <c r="H687" s="158">
        <v>2</v>
      </c>
      <c r="I687" s="159"/>
      <c r="L687" s="155"/>
      <c r="M687" s="160"/>
      <c r="U687" s="161"/>
      <c r="AT687" s="156" t="s">
        <v>182</v>
      </c>
      <c r="AU687" s="156" t="s">
        <v>84</v>
      </c>
      <c r="AV687" s="13" t="s">
        <v>84</v>
      </c>
      <c r="AW687" s="13" t="s">
        <v>37</v>
      </c>
      <c r="AX687" s="13" t="s">
        <v>75</v>
      </c>
      <c r="AY687" s="156" t="s">
        <v>172</v>
      </c>
    </row>
    <row r="688" spans="2:65" s="14" customFormat="1">
      <c r="B688" s="162"/>
      <c r="D688" s="149" t="s">
        <v>182</v>
      </c>
      <c r="E688" s="163" t="s">
        <v>19</v>
      </c>
      <c r="F688" s="164" t="s">
        <v>185</v>
      </c>
      <c r="H688" s="165">
        <v>2</v>
      </c>
      <c r="I688" s="166"/>
      <c r="L688" s="162"/>
      <c r="M688" s="167"/>
      <c r="U688" s="168"/>
      <c r="AT688" s="163" t="s">
        <v>182</v>
      </c>
      <c r="AU688" s="163" t="s">
        <v>84</v>
      </c>
      <c r="AV688" s="14" t="s">
        <v>179</v>
      </c>
      <c r="AW688" s="14" t="s">
        <v>37</v>
      </c>
      <c r="AX688" s="14" t="s">
        <v>82</v>
      </c>
      <c r="AY688" s="163" t="s">
        <v>172</v>
      </c>
    </row>
    <row r="689" spans="2:65" s="1" customFormat="1" ht="16.5" customHeight="1">
      <c r="B689" s="33"/>
      <c r="C689" s="131" t="s">
        <v>1533</v>
      </c>
      <c r="D689" s="131" t="s">
        <v>174</v>
      </c>
      <c r="E689" s="132" t="s">
        <v>1539</v>
      </c>
      <c r="F689" s="133" t="s">
        <v>4355</v>
      </c>
      <c r="G689" s="134" t="s">
        <v>2962</v>
      </c>
      <c r="H689" s="135">
        <v>11</v>
      </c>
      <c r="I689" s="136"/>
      <c r="J689" s="137">
        <f>ROUND(I689*H689,2)</f>
        <v>0</v>
      </c>
      <c r="K689" s="133" t="s">
        <v>19</v>
      </c>
      <c r="L689" s="33"/>
      <c r="M689" s="138" t="s">
        <v>19</v>
      </c>
      <c r="N689" s="139" t="s">
        <v>46</v>
      </c>
      <c r="P689" s="140">
        <f>O689*H689</f>
        <v>0</v>
      </c>
      <c r="Q689" s="140">
        <v>0</v>
      </c>
      <c r="R689" s="140">
        <f>Q689*H689</f>
        <v>0</v>
      </c>
      <c r="S689" s="140">
        <v>0</v>
      </c>
      <c r="T689" s="140">
        <f>S689*H689</f>
        <v>0</v>
      </c>
      <c r="U689" s="141" t="s">
        <v>19</v>
      </c>
      <c r="AR689" s="142" t="s">
        <v>179</v>
      </c>
      <c r="AT689" s="142" t="s">
        <v>174</v>
      </c>
      <c r="AU689" s="142" t="s">
        <v>84</v>
      </c>
      <c r="AY689" s="18" t="s">
        <v>172</v>
      </c>
      <c r="BE689" s="143">
        <f>IF(N689="základní",J689,0)</f>
        <v>0</v>
      </c>
      <c r="BF689" s="143">
        <f>IF(N689="snížená",J689,0)</f>
        <v>0</v>
      </c>
      <c r="BG689" s="143">
        <f>IF(N689="zákl. přenesená",J689,0)</f>
        <v>0</v>
      </c>
      <c r="BH689" s="143">
        <f>IF(N689="sníž. přenesená",J689,0)</f>
        <v>0</v>
      </c>
      <c r="BI689" s="143">
        <f>IF(N689="nulová",J689,0)</f>
        <v>0</v>
      </c>
      <c r="BJ689" s="18" t="s">
        <v>82</v>
      </c>
      <c r="BK689" s="143">
        <f>ROUND(I689*H689,2)</f>
        <v>0</v>
      </c>
      <c r="BL689" s="18" t="s">
        <v>179</v>
      </c>
      <c r="BM689" s="142" t="s">
        <v>2131</v>
      </c>
    </row>
    <row r="690" spans="2:65" s="1" customFormat="1" ht="16.5" customHeight="1">
      <c r="B690" s="33"/>
      <c r="C690" s="179" t="s">
        <v>2134</v>
      </c>
      <c r="D690" s="179" t="s">
        <v>836</v>
      </c>
      <c r="E690" s="180" t="s">
        <v>2155</v>
      </c>
      <c r="F690" s="181" t="s">
        <v>4356</v>
      </c>
      <c r="G690" s="182" t="s">
        <v>2962</v>
      </c>
      <c r="H690" s="183">
        <v>11</v>
      </c>
      <c r="I690" s="184"/>
      <c r="J690" s="185">
        <f>ROUND(I690*H690,2)</f>
        <v>0</v>
      </c>
      <c r="K690" s="181" t="s">
        <v>19</v>
      </c>
      <c r="L690" s="186"/>
      <c r="M690" s="187" t="s">
        <v>19</v>
      </c>
      <c r="N690" s="188" t="s">
        <v>46</v>
      </c>
      <c r="P690" s="140">
        <f>O690*H690</f>
        <v>0</v>
      </c>
      <c r="Q690" s="140">
        <v>0</v>
      </c>
      <c r="R690" s="140">
        <f>Q690*H690</f>
        <v>0</v>
      </c>
      <c r="S690" s="140">
        <v>0</v>
      </c>
      <c r="T690" s="140">
        <f>S690*H690</f>
        <v>0</v>
      </c>
      <c r="U690" s="141" t="s">
        <v>19</v>
      </c>
      <c r="AR690" s="142" t="s">
        <v>198</v>
      </c>
      <c r="AT690" s="142" t="s">
        <v>836</v>
      </c>
      <c r="AU690" s="142" t="s">
        <v>84</v>
      </c>
      <c r="AY690" s="18" t="s">
        <v>172</v>
      </c>
      <c r="BE690" s="143">
        <f>IF(N690="základní",J690,0)</f>
        <v>0</v>
      </c>
      <c r="BF690" s="143">
        <f>IF(N690="snížená",J690,0)</f>
        <v>0</v>
      </c>
      <c r="BG690" s="143">
        <f>IF(N690="zákl. přenesená",J690,0)</f>
        <v>0</v>
      </c>
      <c r="BH690" s="143">
        <f>IF(N690="sníž. přenesená",J690,0)</f>
        <v>0</v>
      </c>
      <c r="BI690" s="143">
        <f>IF(N690="nulová",J690,0)</f>
        <v>0</v>
      </c>
      <c r="BJ690" s="18" t="s">
        <v>82</v>
      </c>
      <c r="BK690" s="143">
        <f>ROUND(I690*H690,2)</f>
        <v>0</v>
      </c>
      <c r="BL690" s="18" t="s">
        <v>179</v>
      </c>
      <c r="BM690" s="142" t="s">
        <v>2137</v>
      </c>
    </row>
    <row r="691" spans="2:65" s="12" customFormat="1">
      <c r="B691" s="148"/>
      <c r="D691" s="149" t="s">
        <v>182</v>
      </c>
      <c r="E691" s="150" t="s">
        <v>19</v>
      </c>
      <c r="F691" s="151" t="s">
        <v>4146</v>
      </c>
      <c r="H691" s="150" t="s">
        <v>19</v>
      </c>
      <c r="I691" s="152"/>
      <c r="L691" s="148"/>
      <c r="M691" s="153"/>
      <c r="U691" s="154"/>
      <c r="AT691" s="150" t="s">
        <v>182</v>
      </c>
      <c r="AU691" s="150" t="s">
        <v>84</v>
      </c>
      <c r="AV691" s="12" t="s">
        <v>82</v>
      </c>
      <c r="AW691" s="12" t="s">
        <v>37</v>
      </c>
      <c r="AX691" s="12" t="s">
        <v>75</v>
      </c>
      <c r="AY691" s="150" t="s">
        <v>172</v>
      </c>
    </row>
    <row r="692" spans="2:65" s="13" customFormat="1">
      <c r="B692" s="155"/>
      <c r="D692" s="149" t="s">
        <v>182</v>
      </c>
      <c r="E692" s="156" t="s">
        <v>19</v>
      </c>
      <c r="F692" s="157" t="s">
        <v>4357</v>
      </c>
      <c r="H692" s="158">
        <v>11</v>
      </c>
      <c r="I692" s="159"/>
      <c r="L692" s="155"/>
      <c r="M692" s="160"/>
      <c r="U692" s="161"/>
      <c r="AT692" s="156" t="s">
        <v>182</v>
      </c>
      <c r="AU692" s="156" t="s">
        <v>84</v>
      </c>
      <c r="AV692" s="13" t="s">
        <v>84</v>
      </c>
      <c r="AW692" s="13" t="s">
        <v>37</v>
      </c>
      <c r="AX692" s="13" t="s">
        <v>75</v>
      </c>
      <c r="AY692" s="156" t="s">
        <v>172</v>
      </c>
    </row>
    <row r="693" spans="2:65" s="14" customFormat="1">
      <c r="B693" s="162"/>
      <c r="D693" s="149" t="s">
        <v>182</v>
      </c>
      <c r="E693" s="163" t="s">
        <v>19</v>
      </c>
      <c r="F693" s="164" t="s">
        <v>185</v>
      </c>
      <c r="H693" s="165">
        <v>11</v>
      </c>
      <c r="I693" s="166"/>
      <c r="L693" s="162"/>
      <c r="M693" s="167"/>
      <c r="U693" s="168"/>
      <c r="AT693" s="163" t="s">
        <v>182</v>
      </c>
      <c r="AU693" s="163" t="s">
        <v>84</v>
      </c>
      <c r="AV693" s="14" t="s">
        <v>179</v>
      </c>
      <c r="AW693" s="14" t="s">
        <v>37</v>
      </c>
      <c r="AX693" s="14" t="s">
        <v>82</v>
      </c>
      <c r="AY693" s="163" t="s">
        <v>172</v>
      </c>
    </row>
    <row r="694" spans="2:65" s="1" customFormat="1" ht="16.5" customHeight="1">
      <c r="B694" s="33"/>
      <c r="C694" s="131" t="s">
        <v>1537</v>
      </c>
      <c r="D694" s="131" t="s">
        <v>174</v>
      </c>
      <c r="E694" s="132" t="s">
        <v>1542</v>
      </c>
      <c r="F694" s="133" t="s">
        <v>4358</v>
      </c>
      <c r="G694" s="134" t="s">
        <v>2962</v>
      </c>
      <c r="H694" s="135">
        <v>3</v>
      </c>
      <c r="I694" s="136"/>
      <c r="J694" s="137">
        <f>ROUND(I694*H694,2)</f>
        <v>0</v>
      </c>
      <c r="K694" s="133" t="s">
        <v>19</v>
      </c>
      <c r="L694" s="33"/>
      <c r="M694" s="138" t="s">
        <v>19</v>
      </c>
      <c r="N694" s="139" t="s">
        <v>46</v>
      </c>
      <c r="P694" s="140">
        <f>O694*H694</f>
        <v>0</v>
      </c>
      <c r="Q694" s="140">
        <v>0</v>
      </c>
      <c r="R694" s="140">
        <f>Q694*H694</f>
        <v>0</v>
      </c>
      <c r="S694" s="140">
        <v>0</v>
      </c>
      <c r="T694" s="140">
        <f>S694*H694</f>
        <v>0</v>
      </c>
      <c r="U694" s="141" t="s">
        <v>19</v>
      </c>
      <c r="AR694" s="142" t="s">
        <v>179</v>
      </c>
      <c r="AT694" s="142" t="s">
        <v>174</v>
      </c>
      <c r="AU694" s="142" t="s">
        <v>84</v>
      </c>
      <c r="AY694" s="18" t="s">
        <v>172</v>
      </c>
      <c r="BE694" s="143">
        <f>IF(N694="základní",J694,0)</f>
        <v>0</v>
      </c>
      <c r="BF694" s="143">
        <f>IF(N694="snížená",J694,0)</f>
        <v>0</v>
      </c>
      <c r="BG694" s="143">
        <f>IF(N694="zákl. přenesená",J694,0)</f>
        <v>0</v>
      </c>
      <c r="BH694" s="143">
        <f>IF(N694="sníž. přenesená",J694,0)</f>
        <v>0</v>
      </c>
      <c r="BI694" s="143">
        <f>IF(N694="nulová",J694,0)</f>
        <v>0</v>
      </c>
      <c r="BJ694" s="18" t="s">
        <v>82</v>
      </c>
      <c r="BK694" s="143">
        <f>ROUND(I694*H694,2)</f>
        <v>0</v>
      </c>
      <c r="BL694" s="18" t="s">
        <v>179</v>
      </c>
      <c r="BM694" s="142" t="s">
        <v>2142</v>
      </c>
    </row>
    <row r="695" spans="2:65" s="1" customFormat="1" ht="16.5" customHeight="1">
      <c r="B695" s="33"/>
      <c r="C695" s="179" t="s">
        <v>2146</v>
      </c>
      <c r="D695" s="179" t="s">
        <v>836</v>
      </c>
      <c r="E695" s="180" t="s">
        <v>2166</v>
      </c>
      <c r="F695" s="181" t="s">
        <v>4359</v>
      </c>
      <c r="G695" s="182" t="s">
        <v>2962</v>
      </c>
      <c r="H695" s="183">
        <v>3</v>
      </c>
      <c r="I695" s="184"/>
      <c r="J695" s="185">
        <f>ROUND(I695*H695,2)</f>
        <v>0</v>
      </c>
      <c r="K695" s="181" t="s">
        <v>19</v>
      </c>
      <c r="L695" s="186"/>
      <c r="M695" s="187" t="s">
        <v>19</v>
      </c>
      <c r="N695" s="188" t="s">
        <v>46</v>
      </c>
      <c r="P695" s="140">
        <f>O695*H695</f>
        <v>0</v>
      </c>
      <c r="Q695" s="140">
        <v>0</v>
      </c>
      <c r="R695" s="140">
        <f>Q695*H695</f>
        <v>0</v>
      </c>
      <c r="S695" s="140">
        <v>0</v>
      </c>
      <c r="T695" s="140">
        <f>S695*H695</f>
        <v>0</v>
      </c>
      <c r="U695" s="141" t="s">
        <v>19</v>
      </c>
      <c r="AR695" s="142" t="s">
        <v>198</v>
      </c>
      <c r="AT695" s="142" t="s">
        <v>836</v>
      </c>
      <c r="AU695" s="142" t="s">
        <v>84</v>
      </c>
      <c r="AY695" s="18" t="s">
        <v>172</v>
      </c>
      <c r="BE695" s="143">
        <f>IF(N695="základní",J695,0)</f>
        <v>0</v>
      </c>
      <c r="BF695" s="143">
        <f>IF(N695="snížená",J695,0)</f>
        <v>0</v>
      </c>
      <c r="BG695" s="143">
        <f>IF(N695="zákl. přenesená",J695,0)</f>
        <v>0</v>
      </c>
      <c r="BH695" s="143">
        <f>IF(N695="sníž. přenesená",J695,0)</f>
        <v>0</v>
      </c>
      <c r="BI695" s="143">
        <f>IF(N695="nulová",J695,0)</f>
        <v>0</v>
      </c>
      <c r="BJ695" s="18" t="s">
        <v>82</v>
      </c>
      <c r="BK695" s="143">
        <f>ROUND(I695*H695,2)</f>
        <v>0</v>
      </c>
      <c r="BL695" s="18" t="s">
        <v>179</v>
      </c>
      <c r="BM695" s="142" t="s">
        <v>2149</v>
      </c>
    </row>
    <row r="696" spans="2:65" s="1" customFormat="1">
      <c r="B696" s="33"/>
      <c r="D696" s="149" t="s">
        <v>943</v>
      </c>
      <c r="F696" s="189" t="s">
        <v>4360</v>
      </c>
      <c r="I696" s="146"/>
      <c r="L696" s="33"/>
      <c r="M696" s="147"/>
      <c r="U696" s="54"/>
      <c r="AT696" s="18" t="s">
        <v>943</v>
      </c>
      <c r="AU696" s="18" t="s">
        <v>84</v>
      </c>
    </row>
    <row r="697" spans="2:65" s="12" customFormat="1">
      <c r="B697" s="148"/>
      <c r="D697" s="149" t="s">
        <v>182</v>
      </c>
      <c r="E697" s="150" t="s">
        <v>19</v>
      </c>
      <c r="F697" s="151" t="s">
        <v>4146</v>
      </c>
      <c r="H697" s="150" t="s">
        <v>19</v>
      </c>
      <c r="I697" s="152"/>
      <c r="L697" s="148"/>
      <c r="M697" s="153"/>
      <c r="U697" s="154"/>
      <c r="AT697" s="150" t="s">
        <v>182</v>
      </c>
      <c r="AU697" s="150" t="s">
        <v>84</v>
      </c>
      <c r="AV697" s="12" t="s">
        <v>82</v>
      </c>
      <c r="AW697" s="12" t="s">
        <v>37</v>
      </c>
      <c r="AX697" s="12" t="s">
        <v>75</v>
      </c>
      <c r="AY697" s="150" t="s">
        <v>172</v>
      </c>
    </row>
    <row r="698" spans="2:65" s="13" customFormat="1">
      <c r="B698" s="155"/>
      <c r="D698" s="149" t="s">
        <v>182</v>
      </c>
      <c r="E698" s="156" t="s">
        <v>19</v>
      </c>
      <c r="F698" s="157" t="s">
        <v>4117</v>
      </c>
      <c r="H698" s="158">
        <v>3</v>
      </c>
      <c r="I698" s="159"/>
      <c r="L698" s="155"/>
      <c r="M698" s="160"/>
      <c r="U698" s="161"/>
      <c r="AT698" s="156" t="s">
        <v>182</v>
      </c>
      <c r="AU698" s="156" t="s">
        <v>84</v>
      </c>
      <c r="AV698" s="13" t="s">
        <v>84</v>
      </c>
      <c r="AW698" s="13" t="s">
        <v>37</v>
      </c>
      <c r="AX698" s="13" t="s">
        <v>75</v>
      </c>
      <c r="AY698" s="156" t="s">
        <v>172</v>
      </c>
    </row>
    <row r="699" spans="2:65" s="14" customFormat="1">
      <c r="B699" s="162"/>
      <c r="D699" s="149" t="s">
        <v>182</v>
      </c>
      <c r="E699" s="163" t="s">
        <v>19</v>
      </c>
      <c r="F699" s="164" t="s">
        <v>185</v>
      </c>
      <c r="H699" s="165">
        <v>3</v>
      </c>
      <c r="I699" s="166"/>
      <c r="L699" s="162"/>
      <c r="M699" s="167"/>
      <c r="U699" s="168"/>
      <c r="AT699" s="163" t="s">
        <v>182</v>
      </c>
      <c r="AU699" s="163" t="s">
        <v>84</v>
      </c>
      <c r="AV699" s="14" t="s">
        <v>179</v>
      </c>
      <c r="AW699" s="14" t="s">
        <v>37</v>
      </c>
      <c r="AX699" s="14" t="s">
        <v>82</v>
      </c>
      <c r="AY699" s="163" t="s">
        <v>172</v>
      </c>
    </row>
    <row r="700" spans="2:65" s="1" customFormat="1" ht="21.75" customHeight="1">
      <c r="B700" s="33"/>
      <c r="C700" s="179" t="s">
        <v>1539</v>
      </c>
      <c r="D700" s="179" t="s">
        <v>836</v>
      </c>
      <c r="E700" s="180" t="s">
        <v>1546</v>
      </c>
      <c r="F700" s="181" t="s">
        <v>4286</v>
      </c>
      <c r="G700" s="182" t="s">
        <v>1131</v>
      </c>
      <c r="H700" s="183">
        <v>1</v>
      </c>
      <c r="I700" s="184"/>
      <c r="J700" s="185">
        <f>ROUND(I700*H700,2)</f>
        <v>0</v>
      </c>
      <c r="K700" s="181" t="s">
        <v>19</v>
      </c>
      <c r="L700" s="186"/>
      <c r="M700" s="187" t="s">
        <v>19</v>
      </c>
      <c r="N700" s="188" t="s">
        <v>46</v>
      </c>
      <c r="P700" s="140">
        <f>O700*H700</f>
        <v>0</v>
      </c>
      <c r="Q700" s="140">
        <v>0</v>
      </c>
      <c r="R700" s="140">
        <f>Q700*H700</f>
        <v>0</v>
      </c>
      <c r="S700" s="140">
        <v>0</v>
      </c>
      <c r="T700" s="140">
        <f>S700*H700</f>
        <v>0</v>
      </c>
      <c r="U700" s="141" t="s">
        <v>19</v>
      </c>
      <c r="AR700" s="142" t="s">
        <v>198</v>
      </c>
      <c r="AT700" s="142" t="s">
        <v>836</v>
      </c>
      <c r="AU700" s="142" t="s">
        <v>84</v>
      </c>
      <c r="AY700" s="18" t="s">
        <v>172</v>
      </c>
      <c r="BE700" s="143">
        <f>IF(N700="základní",J700,0)</f>
        <v>0</v>
      </c>
      <c r="BF700" s="143">
        <f>IF(N700="snížená",J700,0)</f>
        <v>0</v>
      </c>
      <c r="BG700" s="143">
        <f>IF(N700="zákl. přenesená",J700,0)</f>
        <v>0</v>
      </c>
      <c r="BH700" s="143">
        <f>IF(N700="sníž. přenesená",J700,0)</f>
        <v>0</v>
      </c>
      <c r="BI700" s="143">
        <f>IF(N700="nulová",J700,0)</f>
        <v>0</v>
      </c>
      <c r="BJ700" s="18" t="s">
        <v>82</v>
      </c>
      <c r="BK700" s="143">
        <f>ROUND(I700*H700,2)</f>
        <v>0</v>
      </c>
      <c r="BL700" s="18" t="s">
        <v>179</v>
      </c>
      <c r="BM700" s="142" t="s">
        <v>2153</v>
      </c>
    </row>
    <row r="701" spans="2:65" s="12" customFormat="1">
      <c r="B701" s="148"/>
      <c r="D701" s="149" t="s">
        <v>182</v>
      </c>
      <c r="E701" s="150" t="s">
        <v>19</v>
      </c>
      <c r="F701" s="151" t="s">
        <v>4146</v>
      </c>
      <c r="H701" s="150" t="s">
        <v>19</v>
      </c>
      <c r="I701" s="152"/>
      <c r="L701" s="148"/>
      <c r="M701" s="153"/>
      <c r="U701" s="154"/>
      <c r="AT701" s="150" t="s">
        <v>182</v>
      </c>
      <c r="AU701" s="150" t="s">
        <v>84</v>
      </c>
      <c r="AV701" s="12" t="s">
        <v>82</v>
      </c>
      <c r="AW701" s="12" t="s">
        <v>37</v>
      </c>
      <c r="AX701" s="12" t="s">
        <v>75</v>
      </c>
      <c r="AY701" s="150" t="s">
        <v>172</v>
      </c>
    </row>
    <row r="702" spans="2:65" s="13" customFormat="1">
      <c r="B702" s="155"/>
      <c r="D702" s="149" t="s">
        <v>182</v>
      </c>
      <c r="E702" s="156" t="s">
        <v>19</v>
      </c>
      <c r="F702" s="157" t="s">
        <v>82</v>
      </c>
      <c r="H702" s="158">
        <v>1</v>
      </c>
      <c r="I702" s="159"/>
      <c r="L702" s="155"/>
      <c r="M702" s="160"/>
      <c r="U702" s="161"/>
      <c r="AT702" s="156" t="s">
        <v>182</v>
      </c>
      <c r="AU702" s="156" t="s">
        <v>84</v>
      </c>
      <c r="AV702" s="13" t="s">
        <v>84</v>
      </c>
      <c r="AW702" s="13" t="s">
        <v>37</v>
      </c>
      <c r="AX702" s="13" t="s">
        <v>75</v>
      </c>
      <c r="AY702" s="156" t="s">
        <v>172</v>
      </c>
    </row>
    <row r="703" spans="2:65" s="14" customFormat="1">
      <c r="B703" s="162"/>
      <c r="D703" s="149" t="s">
        <v>182</v>
      </c>
      <c r="E703" s="163" t="s">
        <v>19</v>
      </c>
      <c r="F703" s="164" t="s">
        <v>185</v>
      </c>
      <c r="H703" s="165">
        <v>1</v>
      </c>
      <c r="I703" s="166"/>
      <c r="L703" s="162"/>
      <c r="M703" s="167"/>
      <c r="U703" s="168"/>
      <c r="AT703" s="163" t="s">
        <v>182</v>
      </c>
      <c r="AU703" s="163" t="s">
        <v>84</v>
      </c>
      <c r="AV703" s="14" t="s">
        <v>179</v>
      </c>
      <c r="AW703" s="14" t="s">
        <v>37</v>
      </c>
      <c r="AX703" s="14" t="s">
        <v>82</v>
      </c>
      <c r="AY703" s="163" t="s">
        <v>172</v>
      </c>
    </row>
    <row r="704" spans="2:65" s="1" customFormat="1" ht="16.5" customHeight="1">
      <c r="B704" s="33"/>
      <c r="C704" s="131" t="s">
        <v>2155</v>
      </c>
      <c r="D704" s="131" t="s">
        <v>174</v>
      </c>
      <c r="E704" s="132" t="s">
        <v>2176</v>
      </c>
      <c r="F704" s="133" t="s">
        <v>4361</v>
      </c>
      <c r="G704" s="134" t="s">
        <v>796</v>
      </c>
      <c r="H704" s="135">
        <v>6</v>
      </c>
      <c r="I704" s="136"/>
      <c r="J704" s="137">
        <f>ROUND(I704*H704,2)</f>
        <v>0</v>
      </c>
      <c r="K704" s="133" t="s">
        <v>19</v>
      </c>
      <c r="L704" s="33"/>
      <c r="M704" s="138" t="s">
        <v>19</v>
      </c>
      <c r="N704" s="139" t="s">
        <v>46</v>
      </c>
      <c r="P704" s="140">
        <f>O704*H704</f>
        <v>0</v>
      </c>
      <c r="Q704" s="140">
        <v>0</v>
      </c>
      <c r="R704" s="140">
        <f>Q704*H704</f>
        <v>0</v>
      </c>
      <c r="S704" s="140">
        <v>0</v>
      </c>
      <c r="T704" s="140">
        <f>S704*H704</f>
        <v>0</v>
      </c>
      <c r="U704" s="141" t="s">
        <v>19</v>
      </c>
      <c r="AR704" s="142" t="s">
        <v>179</v>
      </c>
      <c r="AT704" s="142" t="s">
        <v>174</v>
      </c>
      <c r="AU704" s="142" t="s">
        <v>84</v>
      </c>
      <c r="AY704" s="18" t="s">
        <v>172</v>
      </c>
      <c r="BE704" s="143">
        <f>IF(N704="základní",J704,0)</f>
        <v>0</v>
      </c>
      <c r="BF704" s="143">
        <f>IF(N704="snížená",J704,0)</f>
        <v>0</v>
      </c>
      <c r="BG704" s="143">
        <f>IF(N704="zákl. přenesená",J704,0)</f>
        <v>0</v>
      </c>
      <c r="BH704" s="143">
        <f>IF(N704="sníž. přenesená",J704,0)</f>
        <v>0</v>
      </c>
      <c r="BI704" s="143">
        <f>IF(N704="nulová",J704,0)</f>
        <v>0</v>
      </c>
      <c r="BJ704" s="18" t="s">
        <v>82</v>
      </c>
      <c r="BK704" s="143">
        <f>ROUND(I704*H704,2)</f>
        <v>0</v>
      </c>
      <c r="BL704" s="18" t="s">
        <v>179</v>
      </c>
      <c r="BM704" s="142" t="s">
        <v>2158</v>
      </c>
    </row>
    <row r="705" spans="2:65" s="12" customFormat="1">
      <c r="B705" s="148"/>
      <c r="D705" s="149" t="s">
        <v>182</v>
      </c>
      <c r="E705" s="150" t="s">
        <v>19</v>
      </c>
      <c r="F705" s="151" t="s">
        <v>4146</v>
      </c>
      <c r="H705" s="150" t="s">
        <v>19</v>
      </c>
      <c r="I705" s="152"/>
      <c r="L705" s="148"/>
      <c r="M705" s="153"/>
      <c r="U705" s="154"/>
      <c r="AT705" s="150" t="s">
        <v>182</v>
      </c>
      <c r="AU705" s="150" t="s">
        <v>84</v>
      </c>
      <c r="AV705" s="12" t="s">
        <v>82</v>
      </c>
      <c r="AW705" s="12" t="s">
        <v>37</v>
      </c>
      <c r="AX705" s="12" t="s">
        <v>75</v>
      </c>
      <c r="AY705" s="150" t="s">
        <v>172</v>
      </c>
    </row>
    <row r="706" spans="2:65" s="13" customFormat="1">
      <c r="B706" s="155"/>
      <c r="D706" s="149" t="s">
        <v>182</v>
      </c>
      <c r="E706" s="156" t="s">
        <v>19</v>
      </c>
      <c r="F706" s="157" t="s">
        <v>192</v>
      </c>
      <c r="H706" s="158">
        <v>6</v>
      </c>
      <c r="I706" s="159"/>
      <c r="L706" s="155"/>
      <c r="M706" s="160"/>
      <c r="U706" s="161"/>
      <c r="AT706" s="156" t="s">
        <v>182</v>
      </c>
      <c r="AU706" s="156" t="s">
        <v>84</v>
      </c>
      <c r="AV706" s="13" t="s">
        <v>84</v>
      </c>
      <c r="AW706" s="13" t="s">
        <v>37</v>
      </c>
      <c r="AX706" s="13" t="s">
        <v>75</v>
      </c>
      <c r="AY706" s="156" t="s">
        <v>172</v>
      </c>
    </row>
    <row r="707" spans="2:65" s="14" customFormat="1">
      <c r="B707" s="162"/>
      <c r="D707" s="149" t="s">
        <v>182</v>
      </c>
      <c r="E707" s="163" t="s">
        <v>19</v>
      </c>
      <c r="F707" s="164" t="s">
        <v>185</v>
      </c>
      <c r="H707" s="165">
        <v>6</v>
      </c>
      <c r="I707" s="166"/>
      <c r="L707" s="162"/>
      <c r="M707" s="167"/>
      <c r="U707" s="168"/>
      <c r="AT707" s="163" t="s">
        <v>182</v>
      </c>
      <c r="AU707" s="163" t="s">
        <v>84</v>
      </c>
      <c r="AV707" s="14" t="s">
        <v>179</v>
      </c>
      <c r="AW707" s="14" t="s">
        <v>37</v>
      </c>
      <c r="AX707" s="14" t="s">
        <v>82</v>
      </c>
      <c r="AY707" s="163" t="s">
        <v>172</v>
      </c>
    </row>
    <row r="708" spans="2:65" s="1" customFormat="1" ht="16.5" customHeight="1">
      <c r="B708" s="33"/>
      <c r="C708" s="131" t="s">
        <v>1542</v>
      </c>
      <c r="D708" s="131" t="s">
        <v>174</v>
      </c>
      <c r="E708" s="132" t="s">
        <v>1550</v>
      </c>
      <c r="F708" s="133" t="s">
        <v>4338</v>
      </c>
      <c r="G708" s="134" t="s">
        <v>796</v>
      </c>
      <c r="H708" s="135">
        <v>4</v>
      </c>
      <c r="I708" s="136"/>
      <c r="J708" s="137">
        <f>ROUND(I708*H708,2)</f>
        <v>0</v>
      </c>
      <c r="K708" s="133" t="s">
        <v>19</v>
      </c>
      <c r="L708" s="33"/>
      <c r="M708" s="138" t="s">
        <v>19</v>
      </c>
      <c r="N708" s="139" t="s">
        <v>46</v>
      </c>
      <c r="P708" s="140">
        <f>O708*H708</f>
        <v>0</v>
      </c>
      <c r="Q708" s="140">
        <v>0</v>
      </c>
      <c r="R708" s="140">
        <f>Q708*H708</f>
        <v>0</v>
      </c>
      <c r="S708" s="140">
        <v>0</v>
      </c>
      <c r="T708" s="140">
        <f>S708*H708</f>
        <v>0</v>
      </c>
      <c r="U708" s="141" t="s">
        <v>19</v>
      </c>
      <c r="AR708" s="142" t="s">
        <v>179</v>
      </c>
      <c r="AT708" s="142" t="s">
        <v>174</v>
      </c>
      <c r="AU708" s="142" t="s">
        <v>84</v>
      </c>
      <c r="AY708" s="18" t="s">
        <v>172</v>
      </c>
      <c r="BE708" s="143">
        <f>IF(N708="základní",J708,0)</f>
        <v>0</v>
      </c>
      <c r="BF708" s="143">
        <f>IF(N708="snížená",J708,0)</f>
        <v>0</v>
      </c>
      <c r="BG708" s="143">
        <f>IF(N708="zákl. přenesená",J708,0)</f>
        <v>0</v>
      </c>
      <c r="BH708" s="143">
        <f>IF(N708="sníž. přenesená",J708,0)</f>
        <v>0</v>
      </c>
      <c r="BI708" s="143">
        <f>IF(N708="nulová",J708,0)</f>
        <v>0</v>
      </c>
      <c r="BJ708" s="18" t="s">
        <v>82</v>
      </c>
      <c r="BK708" s="143">
        <f>ROUND(I708*H708,2)</f>
        <v>0</v>
      </c>
      <c r="BL708" s="18" t="s">
        <v>179</v>
      </c>
      <c r="BM708" s="142" t="s">
        <v>2163</v>
      </c>
    </row>
    <row r="709" spans="2:65" s="12" customFormat="1">
      <c r="B709" s="148"/>
      <c r="D709" s="149" t="s">
        <v>182</v>
      </c>
      <c r="E709" s="150" t="s">
        <v>19</v>
      </c>
      <c r="F709" s="151" t="s">
        <v>4146</v>
      </c>
      <c r="H709" s="150" t="s">
        <v>19</v>
      </c>
      <c r="I709" s="152"/>
      <c r="L709" s="148"/>
      <c r="M709" s="153"/>
      <c r="U709" s="154"/>
      <c r="AT709" s="150" t="s">
        <v>182</v>
      </c>
      <c r="AU709" s="150" t="s">
        <v>84</v>
      </c>
      <c r="AV709" s="12" t="s">
        <v>82</v>
      </c>
      <c r="AW709" s="12" t="s">
        <v>37</v>
      </c>
      <c r="AX709" s="12" t="s">
        <v>75</v>
      </c>
      <c r="AY709" s="150" t="s">
        <v>172</v>
      </c>
    </row>
    <row r="710" spans="2:65" s="13" customFormat="1">
      <c r="B710" s="155"/>
      <c r="D710" s="149" t="s">
        <v>182</v>
      </c>
      <c r="E710" s="156" t="s">
        <v>19</v>
      </c>
      <c r="F710" s="157" t="s">
        <v>179</v>
      </c>
      <c r="H710" s="158">
        <v>4</v>
      </c>
      <c r="I710" s="159"/>
      <c r="L710" s="155"/>
      <c r="M710" s="160"/>
      <c r="U710" s="161"/>
      <c r="AT710" s="156" t="s">
        <v>182</v>
      </c>
      <c r="AU710" s="156" t="s">
        <v>84</v>
      </c>
      <c r="AV710" s="13" t="s">
        <v>84</v>
      </c>
      <c r="AW710" s="13" t="s">
        <v>37</v>
      </c>
      <c r="AX710" s="13" t="s">
        <v>75</v>
      </c>
      <c r="AY710" s="156" t="s">
        <v>172</v>
      </c>
    </row>
    <row r="711" spans="2:65" s="14" customFormat="1">
      <c r="B711" s="162"/>
      <c r="D711" s="149" t="s">
        <v>182</v>
      </c>
      <c r="E711" s="163" t="s">
        <v>19</v>
      </c>
      <c r="F711" s="164" t="s">
        <v>185</v>
      </c>
      <c r="H711" s="165">
        <v>4</v>
      </c>
      <c r="I711" s="166"/>
      <c r="L711" s="162"/>
      <c r="M711" s="167"/>
      <c r="U711" s="168"/>
      <c r="AT711" s="163" t="s">
        <v>182</v>
      </c>
      <c r="AU711" s="163" t="s">
        <v>84</v>
      </c>
      <c r="AV711" s="14" t="s">
        <v>179</v>
      </c>
      <c r="AW711" s="14" t="s">
        <v>37</v>
      </c>
      <c r="AX711" s="14" t="s">
        <v>82</v>
      </c>
      <c r="AY711" s="163" t="s">
        <v>172</v>
      </c>
    </row>
    <row r="712" spans="2:65" s="1" customFormat="1" ht="16.5" customHeight="1">
      <c r="B712" s="33"/>
      <c r="C712" s="131" t="s">
        <v>2166</v>
      </c>
      <c r="D712" s="131" t="s">
        <v>174</v>
      </c>
      <c r="E712" s="132" t="s">
        <v>2185</v>
      </c>
      <c r="F712" s="133" t="s">
        <v>4250</v>
      </c>
      <c r="G712" s="134" t="s">
        <v>1131</v>
      </c>
      <c r="H712" s="135">
        <v>1</v>
      </c>
      <c r="I712" s="136"/>
      <c r="J712" s="137">
        <f>ROUND(I712*H712,2)</f>
        <v>0</v>
      </c>
      <c r="K712" s="133" t="s">
        <v>19</v>
      </c>
      <c r="L712" s="33"/>
      <c r="M712" s="138" t="s">
        <v>19</v>
      </c>
      <c r="N712" s="139" t="s">
        <v>46</v>
      </c>
      <c r="P712" s="140">
        <f>O712*H712</f>
        <v>0</v>
      </c>
      <c r="Q712" s="140">
        <v>0</v>
      </c>
      <c r="R712" s="140">
        <f>Q712*H712</f>
        <v>0</v>
      </c>
      <c r="S712" s="140">
        <v>0</v>
      </c>
      <c r="T712" s="140">
        <f>S712*H712</f>
        <v>0</v>
      </c>
      <c r="U712" s="141" t="s">
        <v>19</v>
      </c>
      <c r="AR712" s="142" t="s">
        <v>179</v>
      </c>
      <c r="AT712" s="142" t="s">
        <v>174</v>
      </c>
      <c r="AU712" s="142" t="s">
        <v>84</v>
      </c>
      <c r="AY712" s="18" t="s">
        <v>172</v>
      </c>
      <c r="BE712" s="143">
        <f>IF(N712="základní",J712,0)</f>
        <v>0</v>
      </c>
      <c r="BF712" s="143">
        <f>IF(N712="snížená",J712,0)</f>
        <v>0</v>
      </c>
      <c r="BG712" s="143">
        <f>IF(N712="zákl. přenesená",J712,0)</f>
        <v>0</v>
      </c>
      <c r="BH712" s="143">
        <f>IF(N712="sníž. přenesená",J712,0)</f>
        <v>0</v>
      </c>
      <c r="BI712" s="143">
        <f>IF(N712="nulová",J712,0)</f>
        <v>0</v>
      </c>
      <c r="BJ712" s="18" t="s">
        <v>82</v>
      </c>
      <c r="BK712" s="143">
        <f>ROUND(I712*H712,2)</f>
        <v>0</v>
      </c>
      <c r="BL712" s="18" t="s">
        <v>179</v>
      </c>
      <c r="BM712" s="142" t="s">
        <v>2169</v>
      </c>
    </row>
    <row r="713" spans="2:65" s="12" customFormat="1">
      <c r="B713" s="148"/>
      <c r="D713" s="149" t="s">
        <v>182</v>
      </c>
      <c r="E713" s="150" t="s">
        <v>19</v>
      </c>
      <c r="F713" s="151" t="s">
        <v>4146</v>
      </c>
      <c r="H713" s="150" t="s">
        <v>19</v>
      </c>
      <c r="I713" s="152"/>
      <c r="L713" s="148"/>
      <c r="M713" s="153"/>
      <c r="U713" s="154"/>
      <c r="AT713" s="150" t="s">
        <v>182</v>
      </c>
      <c r="AU713" s="150" t="s">
        <v>84</v>
      </c>
      <c r="AV713" s="12" t="s">
        <v>82</v>
      </c>
      <c r="AW713" s="12" t="s">
        <v>37</v>
      </c>
      <c r="AX713" s="12" t="s">
        <v>75</v>
      </c>
      <c r="AY713" s="150" t="s">
        <v>172</v>
      </c>
    </row>
    <row r="714" spans="2:65" s="13" customFormat="1">
      <c r="B714" s="155"/>
      <c r="D714" s="149" t="s">
        <v>182</v>
      </c>
      <c r="E714" s="156" t="s">
        <v>19</v>
      </c>
      <c r="F714" s="157" t="s">
        <v>82</v>
      </c>
      <c r="H714" s="158">
        <v>1</v>
      </c>
      <c r="I714" s="159"/>
      <c r="L714" s="155"/>
      <c r="M714" s="160"/>
      <c r="U714" s="161"/>
      <c r="AT714" s="156" t="s">
        <v>182</v>
      </c>
      <c r="AU714" s="156" t="s">
        <v>84</v>
      </c>
      <c r="AV714" s="13" t="s">
        <v>84</v>
      </c>
      <c r="AW714" s="13" t="s">
        <v>37</v>
      </c>
      <c r="AX714" s="13" t="s">
        <v>75</v>
      </c>
      <c r="AY714" s="156" t="s">
        <v>172</v>
      </c>
    </row>
    <row r="715" spans="2:65" s="14" customFormat="1">
      <c r="B715" s="162"/>
      <c r="D715" s="149" t="s">
        <v>182</v>
      </c>
      <c r="E715" s="163" t="s">
        <v>19</v>
      </c>
      <c r="F715" s="164" t="s">
        <v>185</v>
      </c>
      <c r="H715" s="165">
        <v>1</v>
      </c>
      <c r="I715" s="166"/>
      <c r="L715" s="162"/>
      <c r="M715" s="167"/>
      <c r="U715" s="168"/>
      <c r="AT715" s="163" t="s">
        <v>182</v>
      </c>
      <c r="AU715" s="163" t="s">
        <v>84</v>
      </c>
      <c r="AV715" s="14" t="s">
        <v>179</v>
      </c>
      <c r="AW715" s="14" t="s">
        <v>37</v>
      </c>
      <c r="AX715" s="14" t="s">
        <v>82</v>
      </c>
      <c r="AY715" s="163" t="s">
        <v>172</v>
      </c>
    </row>
    <row r="716" spans="2:65" s="1" customFormat="1" ht="16.5" customHeight="1">
      <c r="B716" s="33"/>
      <c r="C716" s="131" t="s">
        <v>1546</v>
      </c>
      <c r="D716" s="131" t="s">
        <v>174</v>
      </c>
      <c r="E716" s="132" t="s">
        <v>1553</v>
      </c>
      <c r="F716" s="133" t="s">
        <v>4251</v>
      </c>
      <c r="G716" s="134" t="s">
        <v>1131</v>
      </c>
      <c r="H716" s="135">
        <v>1</v>
      </c>
      <c r="I716" s="136"/>
      <c r="J716" s="137">
        <f>ROUND(I716*H716,2)</f>
        <v>0</v>
      </c>
      <c r="K716" s="133" t="s">
        <v>19</v>
      </c>
      <c r="L716" s="33"/>
      <c r="M716" s="138" t="s">
        <v>19</v>
      </c>
      <c r="N716" s="139" t="s">
        <v>46</v>
      </c>
      <c r="P716" s="140">
        <f>O716*H716</f>
        <v>0</v>
      </c>
      <c r="Q716" s="140">
        <v>0</v>
      </c>
      <c r="R716" s="140">
        <f>Q716*H716</f>
        <v>0</v>
      </c>
      <c r="S716" s="140">
        <v>0</v>
      </c>
      <c r="T716" s="140">
        <f>S716*H716</f>
        <v>0</v>
      </c>
      <c r="U716" s="141" t="s">
        <v>19</v>
      </c>
      <c r="AR716" s="142" t="s">
        <v>179</v>
      </c>
      <c r="AT716" s="142" t="s">
        <v>174</v>
      </c>
      <c r="AU716" s="142" t="s">
        <v>84</v>
      </c>
      <c r="AY716" s="18" t="s">
        <v>172</v>
      </c>
      <c r="BE716" s="143">
        <f>IF(N716="základní",J716,0)</f>
        <v>0</v>
      </c>
      <c r="BF716" s="143">
        <f>IF(N716="snížená",J716,0)</f>
        <v>0</v>
      </c>
      <c r="BG716" s="143">
        <f>IF(N716="zákl. přenesená",J716,0)</f>
        <v>0</v>
      </c>
      <c r="BH716" s="143">
        <f>IF(N716="sníž. přenesená",J716,0)</f>
        <v>0</v>
      </c>
      <c r="BI716" s="143">
        <f>IF(N716="nulová",J716,0)</f>
        <v>0</v>
      </c>
      <c r="BJ716" s="18" t="s">
        <v>82</v>
      </c>
      <c r="BK716" s="143">
        <f>ROUND(I716*H716,2)</f>
        <v>0</v>
      </c>
      <c r="BL716" s="18" t="s">
        <v>179</v>
      </c>
      <c r="BM716" s="142" t="s">
        <v>2174</v>
      </c>
    </row>
    <row r="717" spans="2:65" s="12" customFormat="1">
      <c r="B717" s="148"/>
      <c r="D717" s="149" t="s">
        <v>182</v>
      </c>
      <c r="E717" s="150" t="s">
        <v>19</v>
      </c>
      <c r="F717" s="151" t="s">
        <v>4146</v>
      </c>
      <c r="H717" s="150" t="s">
        <v>19</v>
      </c>
      <c r="I717" s="152"/>
      <c r="L717" s="148"/>
      <c r="M717" s="153"/>
      <c r="U717" s="154"/>
      <c r="AT717" s="150" t="s">
        <v>182</v>
      </c>
      <c r="AU717" s="150" t="s">
        <v>84</v>
      </c>
      <c r="AV717" s="12" t="s">
        <v>82</v>
      </c>
      <c r="AW717" s="12" t="s">
        <v>37</v>
      </c>
      <c r="AX717" s="12" t="s">
        <v>75</v>
      </c>
      <c r="AY717" s="150" t="s">
        <v>172</v>
      </c>
    </row>
    <row r="718" spans="2:65" s="13" customFormat="1">
      <c r="B718" s="155"/>
      <c r="D718" s="149" t="s">
        <v>182</v>
      </c>
      <c r="E718" s="156" t="s">
        <v>19</v>
      </c>
      <c r="F718" s="157" t="s">
        <v>82</v>
      </c>
      <c r="H718" s="158">
        <v>1</v>
      </c>
      <c r="I718" s="159"/>
      <c r="L718" s="155"/>
      <c r="M718" s="160"/>
      <c r="U718" s="161"/>
      <c r="AT718" s="156" t="s">
        <v>182</v>
      </c>
      <c r="AU718" s="156" t="s">
        <v>84</v>
      </c>
      <c r="AV718" s="13" t="s">
        <v>84</v>
      </c>
      <c r="AW718" s="13" t="s">
        <v>37</v>
      </c>
      <c r="AX718" s="13" t="s">
        <v>75</v>
      </c>
      <c r="AY718" s="156" t="s">
        <v>172</v>
      </c>
    </row>
    <row r="719" spans="2:65" s="14" customFormat="1">
      <c r="B719" s="162"/>
      <c r="D719" s="149" t="s">
        <v>182</v>
      </c>
      <c r="E719" s="163" t="s">
        <v>19</v>
      </c>
      <c r="F719" s="164" t="s">
        <v>185</v>
      </c>
      <c r="H719" s="165">
        <v>1</v>
      </c>
      <c r="I719" s="166"/>
      <c r="L719" s="162"/>
      <c r="M719" s="167"/>
      <c r="U719" s="168"/>
      <c r="AT719" s="163" t="s">
        <v>182</v>
      </c>
      <c r="AU719" s="163" t="s">
        <v>84</v>
      </c>
      <c r="AV719" s="14" t="s">
        <v>179</v>
      </c>
      <c r="AW719" s="14" t="s">
        <v>37</v>
      </c>
      <c r="AX719" s="14" t="s">
        <v>82</v>
      </c>
      <c r="AY719" s="163" t="s">
        <v>172</v>
      </c>
    </row>
    <row r="720" spans="2:65" s="1" customFormat="1" ht="16.5" customHeight="1">
      <c r="B720" s="33"/>
      <c r="C720" s="131" t="s">
        <v>2176</v>
      </c>
      <c r="D720" s="131" t="s">
        <v>174</v>
      </c>
      <c r="E720" s="132" t="s">
        <v>2197</v>
      </c>
      <c r="F720" s="133" t="s">
        <v>4362</v>
      </c>
      <c r="G720" s="134" t="s">
        <v>1131</v>
      </c>
      <c r="H720" s="135">
        <v>1</v>
      </c>
      <c r="I720" s="136"/>
      <c r="J720" s="137">
        <f>ROUND(I720*H720,2)</f>
        <v>0</v>
      </c>
      <c r="K720" s="133" t="s">
        <v>19</v>
      </c>
      <c r="L720" s="33"/>
      <c r="M720" s="138" t="s">
        <v>19</v>
      </c>
      <c r="N720" s="139" t="s">
        <v>46</v>
      </c>
      <c r="P720" s="140">
        <f>O720*H720</f>
        <v>0</v>
      </c>
      <c r="Q720" s="140">
        <v>0</v>
      </c>
      <c r="R720" s="140">
        <f>Q720*H720</f>
        <v>0</v>
      </c>
      <c r="S720" s="140">
        <v>0</v>
      </c>
      <c r="T720" s="140">
        <f>S720*H720</f>
        <v>0</v>
      </c>
      <c r="U720" s="141" t="s">
        <v>19</v>
      </c>
      <c r="AR720" s="142" t="s">
        <v>179</v>
      </c>
      <c r="AT720" s="142" t="s">
        <v>174</v>
      </c>
      <c r="AU720" s="142" t="s">
        <v>84</v>
      </c>
      <c r="AY720" s="18" t="s">
        <v>172</v>
      </c>
      <c r="BE720" s="143">
        <f>IF(N720="základní",J720,0)</f>
        <v>0</v>
      </c>
      <c r="BF720" s="143">
        <f>IF(N720="snížená",J720,0)</f>
        <v>0</v>
      </c>
      <c r="BG720" s="143">
        <f>IF(N720="zákl. přenesená",J720,0)</f>
        <v>0</v>
      </c>
      <c r="BH720" s="143">
        <f>IF(N720="sníž. přenesená",J720,0)</f>
        <v>0</v>
      </c>
      <c r="BI720" s="143">
        <f>IF(N720="nulová",J720,0)</f>
        <v>0</v>
      </c>
      <c r="BJ720" s="18" t="s">
        <v>82</v>
      </c>
      <c r="BK720" s="143">
        <f>ROUND(I720*H720,2)</f>
        <v>0</v>
      </c>
      <c r="BL720" s="18" t="s">
        <v>179</v>
      </c>
      <c r="BM720" s="142" t="s">
        <v>2179</v>
      </c>
    </row>
    <row r="721" spans="2:65" s="12" customFormat="1">
      <c r="B721" s="148"/>
      <c r="D721" s="149" t="s">
        <v>182</v>
      </c>
      <c r="E721" s="150" t="s">
        <v>19</v>
      </c>
      <c r="F721" s="151" t="s">
        <v>4146</v>
      </c>
      <c r="H721" s="150" t="s">
        <v>19</v>
      </c>
      <c r="I721" s="152"/>
      <c r="L721" s="148"/>
      <c r="M721" s="153"/>
      <c r="U721" s="154"/>
      <c r="AT721" s="150" t="s">
        <v>182</v>
      </c>
      <c r="AU721" s="150" t="s">
        <v>84</v>
      </c>
      <c r="AV721" s="12" t="s">
        <v>82</v>
      </c>
      <c r="AW721" s="12" t="s">
        <v>37</v>
      </c>
      <c r="AX721" s="12" t="s">
        <v>75</v>
      </c>
      <c r="AY721" s="150" t="s">
        <v>172</v>
      </c>
    </row>
    <row r="722" spans="2:65" s="13" customFormat="1">
      <c r="B722" s="155"/>
      <c r="D722" s="149" t="s">
        <v>182</v>
      </c>
      <c r="E722" s="156" t="s">
        <v>19</v>
      </c>
      <c r="F722" s="157" t="s">
        <v>82</v>
      </c>
      <c r="H722" s="158">
        <v>1</v>
      </c>
      <c r="I722" s="159"/>
      <c r="L722" s="155"/>
      <c r="M722" s="160"/>
      <c r="U722" s="161"/>
      <c r="AT722" s="156" t="s">
        <v>182</v>
      </c>
      <c r="AU722" s="156" t="s">
        <v>84</v>
      </c>
      <c r="AV722" s="13" t="s">
        <v>84</v>
      </c>
      <c r="AW722" s="13" t="s">
        <v>37</v>
      </c>
      <c r="AX722" s="13" t="s">
        <v>75</v>
      </c>
      <c r="AY722" s="156" t="s">
        <v>172</v>
      </c>
    </row>
    <row r="723" spans="2:65" s="14" customFormat="1">
      <c r="B723" s="162"/>
      <c r="D723" s="149" t="s">
        <v>182</v>
      </c>
      <c r="E723" s="163" t="s">
        <v>19</v>
      </c>
      <c r="F723" s="164" t="s">
        <v>185</v>
      </c>
      <c r="H723" s="165">
        <v>1</v>
      </c>
      <c r="I723" s="166"/>
      <c r="L723" s="162"/>
      <c r="M723" s="167"/>
      <c r="U723" s="168"/>
      <c r="AT723" s="163" t="s">
        <v>182</v>
      </c>
      <c r="AU723" s="163" t="s">
        <v>84</v>
      </c>
      <c r="AV723" s="14" t="s">
        <v>179</v>
      </c>
      <c r="AW723" s="14" t="s">
        <v>37</v>
      </c>
      <c r="AX723" s="14" t="s">
        <v>82</v>
      </c>
      <c r="AY723" s="163" t="s">
        <v>172</v>
      </c>
    </row>
    <row r="724" spans="2:65" s="1" customFormat="1" ht="16.5" customHeight="1">
      <c r="B724" s="33"/>
      <c r="C724" s="131" t="s">
        <v>1550</v>
      </c>
      <c r="D724" s="131" t="s">
        <v>174</v>
      </c>
      <c r="E724" s="132" t="s">
        <v>4363</v>
      </c>
      <c r="F724" s="133" t="s">
        <v>4253</v>
      </c>
      <c r="G724" s="134" t="s">
        <v>1131</v>
      </c>
      <c r="H724" s="135">
        <v>1</v>
      </c>
      <c r="I724" s="136"/>
      <c r="J724" s="137">
        <f>ROUND(I724*H724,2)</f>
        <v>0</v>
      </c>
      <c r="K724" s="133" t="s">
        <v>19</v>
      </c>
      <c r="L724" s="33"/>
      <c r="M724" s="138" t="s">
        <v>19</v>
      </c>
      <c r="N724" s="139" t="s">
        <v>46</v>
      </c>
      <c r="P724" s="140">
        <f>O724*H724</f>
        <v>0</v>
      </c>
      <c r="Q724" s="140">
        <v>0</v>
      </c>
      <c r="R724" s="140">
        <f>Q724*H724</f>
        <v>0</v>
      </c>
      <c r="S724" s="140">
        <v>0</v>
      </c>
      <c r="T724" s="140">
        <f>S724*H724</f>
        <v>0</v>
      </c>
      <c r="U724" s="141" t="s">
        <v>19</v>
      </c>
      <c r="AR724" s="142" t="s">
        <v>179</v>
      </c>
      <c r="AT724" s="142" t="s">
        <v>174</v>
      </c>
      <c r="AU724" s="142" t="s">
        <v>84</v>
      </c>
      <c r="AY724" s="18" t="s">
        <v>172</v>
      </c>
      <c r="BE724" s="143">
        <f>IF(N724="základní",J724,0)</f>
        <v>0</v>
      </c>
      <c r="BF724" s="143">
        <f>IF(N724="snížená",J724,0)</f>
        <v>0</v>
      </c>
      <c r="BG724" s="143">
        <f>IF(N724="zákl. přenesená",J724,0)</f>
        <v>0</v>
      </c>
      <c r="BH724" s="143">
        <f>IF(N724="sníž. přenesená",J724,0)</f>
        <v>0</v>
      </c>
      <c r="BI724" s="143">
        <f>IF(N724="nulová",J724,0)</f>
        <v>0</v>
      </c>
      <c r="BJ724" s="18" t="s">
        <v>82</v>
      </c>
      <c r="BK724" s="143">
        <f>ROUND(I724*H724,2)</f>
        <v>0</v>
      </c>
      <c r="BL724" s="18" t="s">
        <v>179</v>
      </c>
      <c r="BM724" s="142" t="s">
        <v>2183</v>
      </c>
    </row>
    <row r="725" spans="2:65" s="11" customFormat="1" ht="22.9" customHeight="1">
      <c r="B725" s="119"/>
      <c r="D725" s="120" t="s">
        <v>74</v>
      </c>
      <c r="E725" s="129" t="s">
        <v>3146</v>
      </c>
      <c r="F725" s="129" t="s">
        <v>4364</v>
      </c>
      <c r="I725" s="122"/>
      <c r="J725" s="130">
        <f>BK725</f>
        <v>0</v>
      </c>
      <c r="L725" s="119"/>
      <c r="M725" s="124"/>
      <c r="P725" s="125">
        <f>SUM(P726:P853)</f>
        <v>0</v>
      </c>
      <c r="R725" s="125">
        <f>SUM(R726:R853)</f>
        <v>0</v>
      </c>
      <c r="T725" s="125">
        <f>SUM(T726:T853)</f>
        <v>0</v>
      </c>
      <c r="U725" s="126"/>
      <c r="AR725" s="120" t="s">
        <v>82</v>
      </c>
      <c r="AT725" s="127" t="s">
        <v>74</v>
      </c>
      <c r="AU725" s="127" t="s">
        <v>82</v>
      </c>
      <c r="AY725" s="120" t="s">
        <v>172</v>
      </c>
      <c r="BK725" s="128">
        <f>SUM(BK726:BK853)</f>
        <v>0</v>
      </c>
    </row>
    <row r="726" spans="2:65" s="1" customFormat="1" ht="16.5" customHeight="1">
      <c r="B726" s="33"/>
      <c r="C726" s="131" t="s">
        <v>2185</v>
      </c>
      <c r="D726" s="131" t="s">
        <v>174</v>
      </c>
      <c r="E726" s="132" t="s">
        <v>1560</v>
      </c>
      <c r="F726" s="133" t="s">
        <v>4365</v>
      </c>
      <c r="G726" s="134" t="s">
        <v>2962</v>
      </c>
      <c r="H726" s="135">
        <v>3</v>
      </c>
      <c r="I726" s="136"/>
      <c r="J726" s="137">
        <f>ROUND(I726*H726,2)</f>
        <v>0</v>
      </c>
      <c r="K726" s="133" t="s">
        <v>19</v>
      </c>
      <c r="L726" s="33"/>
      <c r="M726" s="138" t="s">
        <v>19</v>
      </c>
      <c r="N726" s="139" t="s">
        <v>46</v>
      </c>
      <c r="P726" s="140">
        <f>O726*H726</f>
        <v>0</v>
      </c>
      <c r="Q726" s="140">
        <v>0</v>
      </c>
      <c r="R726" s="140">
        <f>Q726*H726</f>
        <v>0</v>
      </c>
      <c r="S726" s="140">
        <v>0</v>
      </c>
      <c r="T726" s="140">
        <f>S726*H726</f>
        <v>0</v>
      </c>
      <c r="U726" s="141" t="s">
        <v>19</v>
      </c>
      <c r="AR726" s="142" t="s">
        <v>179</v>
      </c>
      <c r="AT726" s="142" t="s">
        <v>174</v>
      </c>
      <c r="AU726" s="142" t="s">
        <v>84</v>
      </c>
      <c r="AY726" s="18" t="s">
        <v>172</v>
      </c>
      <c r="BE726" s="143">
        <f>IF(N726="základní",J726,0)</f>
        <v>0</v>
      </c>
      <c r="BF726" s="143">
        <f>IF(N726="snížená",J726,0)</f>
        <v>0</v>
      </c>
      <c r="BG726" s="143">
        <f>IF(N726="zákl. přenesená",J726,0)</f>
        <v>0</v>
      </c>
      <c r="BH726" s="143">
        <f>IF(N726="sníž. přenesená",J726,0)</f>
        <v>0</v>
      </c>
      <c r="BI726" s="143">
        <f>IF(N726="nulová",J726,0)</f>
        <v>0</v>
      </c>
      <c r="BJ726" s="18" t="s">
        <v>82</v>
      </c>
      <c r="BK726" s="143">
        <f>ROUND(I726*H726,2)</f>
        <v>0</v>
      </c>
      <c r="BL726" s="18" t="s">
        <v>179</v>
      </c>
      <c r="BM726" s="142" t="s">
        <v>2188</v>
      </c>
    </row>
    <row r="727" spans="2:65" s="1" customFormat="1" ht="16.5" customHeight="1">
      <c r="B727" s="33"/>
      <c r="C727" s="179" t="s">
        <v>1553</v>
      </c>
      <c r="D727" s="179" t="s">
        <v>836</v>
      </c>
      <c r="E727" s="180" t="s">
        <v>2218</v>
      </c>
      <c r="F727" s="181" t="s">
        <v>4366</v>
      </c>
      <c r="G727" s="182" t="s">
        <v>2962</v>
      </c>
      <c r="H727" s="183">
        <v>3</v>
      </c>
      <c r="I727" s="184"/>
      <c r="J727" s="185">
        <f>ROUND(I727*H727,2)</f>
        <v>0</v>
      </c>
      <c r="K727" s="181" t="s">
        <v>19</v>
      </c>
      <c r="L727" s="186"/>
      <c r="M727" s="187" t="s">
        <v>19</v>
      </c>
      <c r="N727" s="188" t="s">
        <v>46</v>
      </c>
      <c r="P727" s="140">
        <f>O727*H727</f>
        <v>0</v>
      </c>
      <c r="Q727" s="140">
        <v>0</v>
      </c>
      <c r="R727" s="140">
        <f>Q727*H727</f>
        <v>0</v>
      </c>
      <c r="S727" s="140">
        <v>0</v>
      </c>
      <c r="T727" s="140">
        <f>S727*H727</f>
        <v>0</v>
      </c>
      <c r="U727" s="141" t="s">
        <v>19</v>
      </c>
      <c r="AR727" s="142" t="s">
        <v>198</v>
      </c>
      <c r="AT727" s="142" t="s">
        <v>836</v>
      </c>
      <c r="AU727" s="142" t="s">
        <v>84</v>
      </c>
      <c r="AY727" s="18" t="s">
        <v>172</v>
      </c>
      <c r="BE727" s="143">
        <f>IF(N727="základní",J727,0)</f>
        <v>0</v>
      </c>
      <c r="BF727" s="143">
        <f>IF(N727="snížená",J727,0)</f>
        <v>0</v>
      </c>
      <c r="BG727" s="143">
        <f>IF(N727="zákl. přenesená",J727,0)</f>
        <v>0</v>
      </c>
      <c r="BH727" s="143">
        <f>IF(N727="sníž. přenesená",J727,0)</f>
        <v>0</v>
      </c>
      <c r="BI727" s="143">
        <f>IF(N727="nulová",J727,0)</f>
        <v>0</v>
      </c>
      <c r="BJ727" s="18" t="s">
        <v>82</v>
      </c>
      <c r="BK727" s="143">
        <f>ROUND(I727*H727,2)</f>
        <v>0</v>
      </c>
      <c r="BL727" s="18" t="s">
        <v>179</v>
      </c>
      <c r="BM727" s="142" t="s">
        <v>2192</v>
      </c>
    </row>
    <row r="728" spans="2:65" s="12" customFormat="1">
      <c r="B728" s="148"/>
      <c r="D728" s="149" t="s">
        <v>182</v>
      </c>
      <c r="E728" s="150" t="s">
        <v>19</v>
      </c>
      <c r="F728" s="151" t="s">
        <v>4292</v>
      </c>
      <c r="H728" s="150" t="s">
        <v>19</v>
      </c>
      <c r="I728" s="152"/>
      <c r="L728" s="148"/>
      <c r="M728" s="153"/>
      <c r="U728" s="154"/>
      <c r="AT728" s="150" t="s">
        <v>182</v>
      </c>
      <c r="AU728" s="150" t="s">
        <v>84</v>
      </c>
      <c r="AV728" s="12" t="s">
        <v>82</v>
      </c>
      <c r="AW728" s="12" t="s">
        <v>37</v>
      </c>
      <c r="AX728" s="12" t="s">
        <v>75</v>
      </c>
      <c r="AY728" s="150" t="s">
        <v>172</v>
      </c>
    </row>
    <row r="729" spans="2:65" s="13" customFormat="1">
      <c r="B729" s="155"/>
      <c r="D729" s="149" t="s">
        <v>182</v>
      </c>
      <c r="E729" s="156" t="s">
        <v>19</v>
      </c>
      <c r="F729" s="157" t="s">
        <v>4117</v>
      </c>
      <c r="H729" s="158">
        <v>3</v>
      </c>
      <c r="I729" s="159"/>
      <c r="L729" s="155"/>
      <c r="M729" s="160"/>
      <c r="U729" s="161"/>
      <c r="AT729" s="156" t="s">
        <v>182</v>
      </c>
      <c r="AU729" s="156" t="s">
        <v>84</v>
      </c>
      <c r="AV729" s="13" t="s">
        <v>84</v>
      </c>
      <c r="AW729" s="13" t="s">
        <v>37</v>
      </c>
      <c r="AX729" s="13" t="s">
        <v>75</v>
      </c>
      <c r="AY729" s="156" t="s">
        <v>172</v>
      </c>
    </row>
    <row r="730" spans="2:65" s="14" customFormat="1">
      <c r="B730" s="162"/>
      <c r="D730" s="149" t="s">
        <v>182</v>
      </c>
      <c r="E730" s="163" t="s">
        <v>19</v>
      </c>
      <c r="F730" s="164" t="s">
        <v>185</v>
      </c>
      <c r="H730" s="165">
        <v>3</v>
      </c>
      <c r="I730" s="166"/>
      <c r="L730" s="162"/>
      <c r="M730" s="167"/>
      <c r="U730" s="168"/>
      <c r="AT730" s="163" t="s">
        <v>182</v>
      </c>
      <c r="AU730" s="163" t="s">
        <v>84</v>
      </c>
      <c r="AV730" s="14" t="s">
        <v>179</v>
      </c>
      <c r="AW730" s="14" t="s">
        <v>37</v>
      </c>
      <c r="AX730" s="14" t="s">
        <v>82</v>
      </c>
      <c r="AY730" s="163" t="s">
        <v>172</v>
      </c>
    </row>
    <row r="731" spans="2:65" s="1" customFormat="1" ht="16.5" customHeight="1">
      <c r="B731" s="33"/>
      <c r="C731" s="131" t="s">
        <v>2197</v>
      </c>
      <c r="D731" s="131" t="s">
        <v>174</v>
      </c>
      <c r="E731" s="132" t="s">
        <v>1564</v>
      </c>
      <c r="F731" s="133" t="s">
        <v>4367</v>
      </c>
      <c r="G731" s="134" t="s">
        <v>2962</v>
      </c>
      <c r="H731" s="135">
        <v>2</v>
      </c>
      <c r="I731" s="136"/>
      <c r="J731" s="137">
        <f>ROUND(I731*H731,2)</f>
        <v>0</v>
      </c>
      <c r="K731" s="133" t="s">
        <v>19</v>
      </c>
      <c r="L731" s="33"/>
      <c r="M731" s="138" t="s">
        <v>19</v>
      </c>
      <c r="N731" s="139" t="s">
        <v>46</v>
      </c>
      <c r="P731" s="140">
        <f>O731*H731</f>
        <v>0</v>
      </c>
      <c r="Q731" s="140">
        <v>0</v>
      </c>
      <c r="R731" s="140">
        <f>Q731*H731</f>
        <v>0</v>
      </c>
      <c r="S731" s="140">
        <v>0</v>
      </c>
      <c r="T731" s="140">
        <f>S731*H731</f>
        <v>0</v>
      </c>
      <c r="U731" s="141" t="s">
        <v>19</v>
      </c>
      <c r="AR731" s="142" t="s">
        <v>179</v>
      </c>
      <c r="AT731" s="142" t="s">
        <v>174</v>
      </c>
      <c r="AU731" s="142" t="s">
        <v>84</v>
      </c>
      <c r="AY731" s="18" t="s">
        <v>172</v>
      </c>
      <c r="BE731" s="143">
        <f>IF(N731="základní",J731,0)</f>
        <v>0</v>
      </c>
      <c r="BF731" s="143">
        <f>IF(N731="snížená",J731,0)</f>
        <v>0</v>
      </c>
      <c r="BG731" s="143">
        <f>IF(N731="zákl. přenesená",J731,0)</f>
        <v>0</v>
      </c>
      <c r="BH731" s="143">
        <f>IF(N731="sníž. přenesená",J731,0)</f>
        <v>0</v>
      </c>
      <c r="BI731" s="143">
        <f>IF(N731="nulová",J731,0)</f>
        <v>0</v>
      </c>
      <c r="BJ731" s="18" t="s">
        <v>82</v>
      </c>
      <c r="BK731" s="143">
        <f>ROUND(I731*H731,2)</f>
        <v>0</v>
      </c>
      <c r="BL731" s="18" t="s">
        <v>179</v>
      </c>
      <c r="BM731" s="142" t="s">
        <v>2200</v>
      </c>
    </row>
    <row r="732" spans="2:65" s="1" customFormat="1" ht="16.5" customHeight="1">
      <c r="B732" s="33"/>
      <c r="C732" s="179" t="s">
        <v>1557</v>
      </c>
      <c r="D732" s="179" t="s">
        <v>836</v>
      </c>
      <c r="E732" s="180" t="s">
        <v>4368</v>
      </c>
      <c r="F732" s="181" t="s">
        <v>4369</v>
      </c>
      <c r="G732" s="182" t="s">
        <v>2962</v>
      </c>
      <c r="H732" s="183">
        <v>2</v>
      </c>
      <c r="I732" s="184"/>
      <c r="J732" s="185">
        <f>ROUND(I732*H732,2)</f>
        <v>0</v>
      </c>
      <c r="K732" s="181" t="s">
        <v>19</v>
      </c>
      <c r="L732" s="186"/>
      <c r="M732" s="187" t="s">
        <v>19</v>
      </c>
      <c r="N732" s="188" t="s">
        <v>46</v>
      </c>
      <c r="P732" s="140">
        <f>O732*H732</f>
        <v>0</v>
      </c>
      <c r="Q732" s="140">
        <v>0</v>
      </c>
      <c r="R732" s="140">
        <f>Q732*H732</f>
        <v>0</v>
      </c>
      <c r="S732" s="140">
        <v>0</v>
      </c>
      <c r="T732" s="140">
        <f>S732*H732</f>
        <v>0</v>
      </c>
      <c r="U732" s="141" t="s">
        <v>19</v>
      </c>
      <c r="AR732" s="142" t="s">
        <v>198</v>
      </c>
      <c r="AT732" s="142" t="s">
        <v>836</v>
      </c>
      <c r="AU732" s="142" t="s">
        <v>84</v>
      </c>
      <c r="AY732" s="18" t="s">
        <v>172</v>
      </c>
      <c r="BE732" s="143">
        <f>IF(N732="základní",J732,0)</f>
        <v>0</v>
      </c>
      <c r="BF732" s="143">
        <f>IF(N732="snížená",J732,0)</f>
        <v>0</v>
      </c>
      <c r="BG732" s="143">
        <f>IF(N732="zákl. přenesená",J732,0)</f>
        <v>0</v>
      </c>
      <c r="BH732" s="143">
        <f>IF(N732="sníž. přenesená",J732,0)</f>
        <v>0</v>
      </c>
      <c r="BI732" s="143">
        <f>IF(N732="nulová",J732,0)</f>
        <v>0</v>
      </c>
      <c r="BJ732" s="18" t="s">
        <v>82</v>
      </c>
      <c r="BK732" s="143">
        <f>ROUND(I732*H732,2)</f>
        <v>0</v>
      </c>
      <c r="BL732" s="18" t="s">
        <v>179</v>
      </c>
      <c r="BM732" s="142" t="s">
        <v>2204</v>
      </c>
    </row>
    <row r="733" spans="2:65" s="12" customFormat="1">
      <c r="B733" s="148"/>
      <c r="D733" s="149" t="s">
        <v>182</v>
      </c>
      <c r="E733" s="150" t="s">
        <v>19</v>
      </c>
      <c r="F733" s="151" t="s">
        <v>4292</v>
      </c>
      <c r="H733" s="150" t="s">
        <v>19</v>
      </c>
      <c r="I733" s="152"/>
      <c r="L733" s="148"/>
      <c r="M733" s="153"/>
      <c r="U733" s="154"/>
      <c r="AT733" s="150" t="s">
        <v>182</v>
      </c>
      <c r="AU733" s="150" t="s">
        <v>84</v>
      </c>
      <c r="AV733" s="12" t="s">
        <v>82</v>
      </c>
      <c r="AW733" s="12" t="s">
        <v>37</v>
      </c>
      <c r="AX733" s="12" t="s">
        <v>75</v>
      </c>
      <c r="AY733" s="150" t="s">
        <v>172</v>
      </c>
    </row>
    <row r="734" spans="2:65" s="13" customFormat="1">
      <c r="B734" s="155"/>
      <c r="D734" s="149" t="s">
        <v>182</v>
      </c>
      <c r="E734" s="156" t="s">
        <v>19</v>
      </c>
      <c r="F734" s="157" t="s">
        <v>4110</v>
      </c>
      <c r="H734" s="158">
        <v>2</v>
      </c>
      <c r="I734" s="159"/>
      <c r="L734" s="155"/>
      <c r="M734" s="160"/>
      <c r="U734" s="161"/>
      <c r="AT734" s="156" t="s">
        <v>182</v>
      </c>
      <c r="AU734" s="156" t="s">
        <v>84</v>
      </c>
      <c r="AV734" s="13" t="s">
        <v>84</v>
      </c>
      <c r="AW734" s="13" t="s">
        <v>37</v>
      </c>
      <c r="AX734" s="13" t="s">
        <v>75</v>
      </c>
      <c r="AY734" s="156" t="s">
        <v>172</v>
      </c>
    </row>
    <row r="735" spans="2:65" s="14" customFormat="1">
      <c r="B735" s="162"/>
      <c r="D735" s="149" t="s">
        <v>182</v>
      </c>
      <c r="E735" s="163" t="s">
        <v>19</v>
      </c>
      <c r="F735" s="164" t="s">
        <v>185</v>
      </c>
      <c r="H735" s="165">
        <v>2</v>
      </c>
      <c r="I735" s="166"/>
      <c r="L735" s="162"/>
      <c r="M735" s="167"/>
      <c r="U735" s="168"/>
      <c r="AT735" s="163" t="s">
        <v>182</v>
      </c>
      <c r="AU735" s="163" t="s">
        <v>84</v>
      </c>
      <c r="AV735" s="14" t="s">
        <v>179</v>
      </c>
      <c r="AW735" s="14" t="s">
        <v>37</v>
      </c>
      <c r="AX735" s="14" t="s">
        <v>82</v>
      </c>
      <c r="AY735" s="163" t="s">
        <v>172</v>
      </c>
    </row>
    <row r="736" spans="2:65" s="1" customFormat="1" ht="16.5" customHeight="1">
      <c r="B736" s="33"/>
      <c r="C736" s="131" t="s">
        <v>2206</v>
      </c>
      <c r="D736" s="131" t="s">
        <v>174</v>
      </c>
      <c r="E736" s="132" t="s">
        <v>1567</v>
      </c>
      <c r="F736" s="133" t="s">
        <v>4370</v>
      </c>
      <c r="G736" s="134" t="s">
        <v>2962</v>
      </c>
      <c r="H736" s="135">
        <v>3</v>
      </c>
      <c r="I736" s="136"/>
      <c r="J736" s="137">
        <f>ROUND(I736*H736,2)</f>
        <v>0</v>
      </c>
      <c r="K736" s="133" t="s">
        <v>19</v>
      </c>
      <c r="L736" s="33"/>
      <c r="M736" s="138" t="s">
        <v>19</v>
      </c>
      <c r="N736" s="139" t="s">
        <v>46</v>
      </c>
      <c r="P736" s="140">
        <f>O736*H736</f>
        <v>0</v>
      </c>
      <c r="Q736" s="140">
        <v>0</v>
      </c>
      <c r="R736" s="140">
        <f>Q736*H736</f>
        <v>0</v>
      </c>
      <c r="S736" s="140">
        <v>0</v>
      </c>
      <c r="T736" s="140">
        <f>S736*H736</f>
        <v>0</v>
      </c>
      <c r="U736" s="141" t="s">
        <v>19</v>
      </c>
      <c r="AR736" s="142" t="s">
        <v>179</v>
      </c>
      <c r="AT736" s="142" t="s">
        <v>174</v>
      </c>
      <c r="AU736" s="142" t="s">
        <v>84</v>
      </c>
      <c r="AY736" s="18" t="s">
        <v>172</v>
      </c>
      <c r="BE736" s="143">
        <f>IF(N736="základní",J736,0)</f>
        <v>0</v>
      </c>
      <c r="BF736" s="143">
        <f>IF(N736="snížená",J736,0)</f>
        <v>0</v>
      </c>
      <c r="BG736" s="143">
        <f>IF(N736="zákl. přenesená",J736,0)</f>
        <v>0</v>
      </c>
      <c r="BH736" s="143">
        <f>IF(N736="sníž. přenesená",J736,0)</f>
        <v>0</v>
      </c>
      <c r="BI736" s="143">
        <f>IF(N736="nulová",J736,0)</f>
        <v>0</v>
      </c>
      <c r="BJ736" s="18" t="s">
        <v>82</v>
      </c>
      <c r="BK736" s="143">
        <f>ROUND(I736*H736,2)</f>
        <v>0</v>
      </c>
      <c r="BL736" s="18" t="s">
        <v>179</v>
      </c>
      <c r="BM736" s="142" t="s">
        <v>2209</v>
      </c>
    </row>
    <row r="737" spans="2:65" s="1" customFormat="1" ht="16.5" customHeight="1">
      <c r="B737" s="33"/>
      <c r="C737" s="179" t="s">
        <v>1560</v>
      </c>
      <c r="D737" s="179" t="s">
        <v>836</v>
      </c>
      <c r="E737" s="180" t="s">
        <v>2223</v>
      </c>
      <c r="F737" s="181" t="s">
        <v>4371</v>
      </c>
      <c r="G737" s="182" t="s">
        <v>2962</v>
      </c>
      <c r="H737" s="183">
        <v>3</v>
      </c>
      <c r="I737" s="184"/>
      <c r="J737" s="185">
        <f>ROUND(I737*H737,2)</f>
        <v>0</v>
      </c>
      <c r="K737" s="181" t="s">
        <v>19</v>
      </c>
      <c r="L737" s="186"/>
      <c r="M737" s="187" t="s">
        <v>19</v>
      </c>
      <c r="N737" s="188" t="s">
        <v>46</v>
      </c>
      <c r="P737" s="140">
        <f>O737*H737</f>
        <v>0</v>
      </c>
      <c r="Q737" s="140">
        <v>0</v>
      </c>
      <c r="R737" s="140">
        <f>Q737*H737</f>
        <v>0</v>
      </c>
      <c r="S737" s="140">
        <v>0</v>
      </c>
      <c r="T737" s="140">
        <f>S737*H737</f>
        <v>0</v>
      </c>
      <c r="U737" s="141" t="s">
        <v>19</v>
      </c>
      <c r="AR737" s="142" t="s">
        <v>198</v>
      </c>
      <c r="AT737" s="142" t="s">
        <v>836</v>
      </c>
      <c r="AU737" s="142" t="s">
        <v>84</v>
      </c>
      <c r="AY737" s="18" t="s">
        <v>172</v>
      </c>
      <c r="BE737" s="143">
        <f>IF(N737="základní",J737,0)</f>
        <v>0</v>
      </c>
      <c r="BF737" s="143">
        <f>IF(N737="snížená",J737,0)</f>
        <v>0</v>
      </c>
      <c r="BG737" s="143">
        <f>IF(N737="zákl. přenesená",J737,0)</f>
        <v>0</v>
      </c>
      <c r="BH737" s="143">
        <f>IF(N737="sníž. přenesená",J737,0)</f>
        <v>0</v>
      </c>
      <c r="BI737" s="143">
        <f>IF(N737="nulová",J737,0)</f>
        <v>0</v>
      </c>
      <c r="BJ737" s="18" t="s">
        <v>82</v>
      </c>
      <c r="BK737" s="143">
        <f>ROUND(I737*H737,2)</f>
        <v>0</v>
      </c>
      <c r="BL737" s="18" t="s">
        <v>179</v>
      </c>
      <c r="BM737" s="142" t="s">
        <v>2217</v>
      </c>
    </row>
    <row r="738" spans="2:65" s="12" customFormat="1">
      <c r="B738" s="148"/>
      <c r="D738" s="149" t="s">
        <v>182</v>
      </c>
      <c r="E738" s="150" t="s">
        <v>19</v>
      </c>
      <c r="F738" s="151" t="s">
        <v>4292</v>
      </c>
      <c r="H738" s="150" t="s">
        <v>19</v>
      </c>
      <c r="I738" s="152"/>
      <c r="L738" s="148"/>
      <c r="M738" s="153"/>
      <c r="U738" s="154"/>
      <c r="AT738" s="150" t="s">
        <v>182</v>
      </c>
      <c r="AU738" s="150" t="s">
        <v>84</v>
      </c>
      <c r="AV738" s="12" t="s">
        <v>82</v>
      </c>
      <c r="AW738" s="12" t="s">
        <v>37</v>
      </c>
      <c r="AX738" s="12" t="s">
        <v>75</v>
      </c>
      <c r="AY738" s="150" t="s">
        <v>172</v>
      </c>
    </row>
    <row r="739" spans="2:65" s="13" customFormat="1">
      <c r="B739" s="155"/>
      <c r="D739" s="149" t="s">
        <v>182</v>
      </c>
      <c r="E739" s="156" t="s">
        <v>19</v>
      </c>
      <c r="F739" s="157" t="s">
        <v>4117</v>
      </c>
      <c r="H739" s="158">
        <v>3</v>
      </c>
      <c r="I739" s="159"/>
      <c r="L739" s="155"/>
      <c r="M739" s="160"/>
      <c r="U739" s="161"/>
      <c r="AT739" s="156" t="s">
        <v>182</v>
      </c>
      <c r="AU739" s="156" t="s">
        <v>84</v>
      </c>
      <c r="AV739" s="13" t="s">
        <v>84</v>
      </c>
      <c r="AW739" s="13" t="s">
        <v>37</v>
      </c>
      <c r="AX739" s="13" t="s">
        <v>75</v>
      </c>
      <c r="AY739" s="156" t="s">
        <v>172</v>
      </c>
    </row>
    <row r="740" spans="2:65" s="14" customFormat="1">
      <c r="B740" s="162"/>
      <c r="D740" s="149" t="s">
        <v>182</v>
      </c>
      <c r="E740" s="163" t="s">
        <v>19</v>
      </c>
      <c r="F740" s="164" t="s">
        <v>185</v>
      </c>
      <c r="H740" s="165">
        <v>3</v>
      </c>
      <c r="I740" s="166"/>
      <c r="L740" s="162"/>
      <c r="M740" s="167"/>
      <c r="U740" s="168"/>
      <c r="AT740" s="163" t="s">
        <v>182</v>
      </c>
      <c r="AU740" s="163" t="s">
        <v>84</v>
      </c>
      <c r="AV740" s="14" t="s">
        <v>179</v>
      </c>
      <c r="AW740" s="14" t="s">
        <v>37</v>
      </c>
      <c r="AX740" s="14" t="s">
        <v>82</v>
      </c>
      <c r="AY740" s="163" t="s">
        <v>172</v>
      </c>
    </row>
    <row r="741" spans="2:65" s="1" customFormat="1" ht="16.5" customHeight="1">
      <c r="B741" s="33"/>
      <c r="C741" s="131" t="s">
        <v>2218</v>
      </c>
      <c r="D741" s="131" t="s">
        <v>174</v>
      </c>
      <c r="E741" s="132" t="s">
        <v>1571</v>
      </c>
      <c r="F741" s="133" t="s">
        <v>4372</v>
      </c>
      <c r="G741" s="134" t="s">
        <v>2962</v>
      </c>
      <c r="H741" s="135">
        <v>3</v>
      </c>
      <c r="I741" s="136"/>
      <c r="J741" s="137">
        <f>ROUND(I741*H741,2)</f>
        <v>0</v>
      </c>
      <c r="K741" s="133" t="s">
        <v>19</v>
      </c>
      <c r="L741" s="33"/>
      <c r="M741" s="138" t="s">
        <v>19</v>
      </c>
      <c r="N741" s="139" t="s">
        <v>46</v>
      </c>
      <c r="P741" s="140">
        <f>O741*H741</f>
        <v>0</v>
      </c>
      <c r="Q741" s="140">
        <v>0</v>
      </c>
      <c r="R741" s="140">
        <f>Q741*H741</f>
        <v>0</v>
      </c>
      <c r="S741" s="140">
        <v>0</v>
      </c>
      <c r="T741" s="140">
        <f>S741*H741</f>
        <v>0</v>
      </c>
      <c r="U741" s="141" t="s">
        <v>19</v>
      </c>
      <c r="AR741" s="142" t="s">
        <v>179</v>
      </c>
      <c r="AT741" s="142" t="s">
        <v>174</v>
      </c>
      <c r="AU741" s="142" t="s">
        <v>84</v>
      </c>
      <c r="AY741" s="18" t="s">
        <v>172</v>
      </c>
      <c r="BE741" s="143">
        <f>IF(N741="základní",J741,0)</f>
        <v>0</v>
      </c>
      <c r="BF741" s="143">
        <f>IF(N741="snížená",J741,0)</f>
        <v>0</v>
      </c>
      <c r="BG741" s="143">
        <f>IF(N741="zákl. přenesená",J741,0)</f>
        <v>0</v>
      </c>
      <c r="BH741" s="143">
        <f>IF(N741="sníž. přenesená",J741,0)</f>
        <v>0</v>
      </c>
      <c r="BI741" s="143">
        <f>IF(N741="nulová",J741,0)</f>
        <v>0</v>
      </c>
      <c r="BJ741" s="18" t="s">
        <v>82</v>
      </c>
      <c r="BK741" s="143">
        <f>ROUND(I741*H741,2)</f>
        <v>0</v>
      </c>
      <c r="BL741" s="18" t="s">
        <v>179</v>
      </c>
      <c r="BM741" s="142" t="s">
        <v>2221</v>
      </c>
    </row>
    <row r="742" spans="2:65" s="1" customFormat="1" ht="16.5" customHeight="1">
      <c r="B742" s="33"/>
      <c r="C742" s="179" t="s">
        <v>1564</v>
      </c>
      <c r="D742" s="179" t="s">
        <v>836</v>
      </c>
      <c r="E742" s="180" t="s">
        <v>4373</v>
      </c>
      <c r="F742" s="181" t="s">
        <v>4374</v>
      </c>
      <c r="G742" s="182" t="s">
        <v>2962</v>
      </c>
      <c r="H742" s="183">
        <v>3</v>
      </c>
      <c r="I742" s="184"/>
      <c r="J742" s="185">
        <f>ROUND(I742*H742,2)</f>
        <v>0</v>
      </c>
      <c r="K742" s="181" t="s">
        <v>19</v>
      </c>
      <c r="L742" s="186"/>
      <c r="M742" s="187" t="s">
        <v>19</v>
      </c>
      <c r="N742" s="188" t="s">
        <v>46</v>
      </c>
      <c r="P742" s="140">
        <f>O742*H742</f>
        <v>0</v>
      </c>
      <c r="Q742" s="140">
        <v>0</v>
      </c>
      <c r="R742" s="140">
        <f>Q742*H742</f>
        <v>0</v>
      </c>
      <c r="S742" s="140">
        <v>0</v>
      </c>
      <c r="T742" s="140">
        <f>S742*H742</f>
        <v>0</v>
      </c>
      <c r="U742" s="141" t="s">
        <v>19</v>
      </c>
      <c r="AR742" s="142" t="s">
        <v>198</v>
      </c>
      <c r="AT742" s="142" t="s">
        <v>836</v>
      </c>
      <c r="AU742" s="142" t="s">
        <v>84</v>
      </c>
      <c r="AY742" s="18" t="s">
        <v>172</v>
      </c>
      <c r="BE742" s="143">
        <f>IF(N742="základní",J742,0)</f>
        <v>0</v>
      </c>
      <c r="BF742" s="143">
        <f>IF(N742="snížená",J742,0)</f>
        <v>0</v>
      </c>
      <c r="BG742" s="143">
        <f>IF(N742="zákl. přenesená",J742,0)</f>
        <v>0</v>
      </c>
      <c r="BH742" s="143">
        <f>IF(N742="sníž. přenesená",J742,0)</f>
        <v>0</v>
      </c>
      <c r="BI742" s="143">
        <f>IF(N742="nulová",J742,0)</f>
        <v>0</v>
      </c>
      <c r="BJ742" s="18" t="s">
        <v>82</v>
      </c>
      <c r="BK742" s="143">
        <f>ROUND(I742*H742,2)</f>
        <v>0</v>
      </c>
      <c r="BL742" s="18" t="s">
        <v>179</v>
      </c>
      <c r="BM742" s="142" t="s">
        <v>4375</v>
      </c>
    </row>
    <row r="743" spans="2:65" s="12" customFormat="1">
      <c r="B743" s="148"/>
      <c r="D743" s="149" t="s">
        <v>182</v>
      </c>
      <c r="E743" s="150" t="s">
        <v>19</v>
      </c>
      <c r="F743" s="151" t="s">
        <v>4292</v>
      </c>
      <c r="H743" s="150" t="s">
        <v>19</v>
      </c>
      <c r="I743" s="152"/>
      <c r="L743" s="148"/>
      <c r="M743" s="153"/>
      <c r="U743" s="154"/>
      <c r="AT743" s="150" t="s">
        <v>182</v>
      </c>
      <c r="AU743" s="150" t="s">
        <v>84</v>
      </c>
      <c r="AV743" s="12" t="s">
        <v>82</v>
      </c>
      <c r="AW743" s="12" t="s">
        <v>37</v>
      </c>
      <c r="AX743" s="12" t="s">
        <v>75</v>
      </c>
      <c r="AY743" s="150" t="s">
        <v>172</v>
      </c>
    </row>
    <row r="744" spans="2:65" s="13" customFormat="1">
      <c r="B744" s="155"/>
      <c r="D744" s="149" t="s">
        <v>182</v>
      </c>
      <c r="E744" s="156" t="s">
        <v>19</v>
      </c>
      <c r="F744" s="157" t="s">
        <v>4117</v>
      </c>
      <c r="H744" s="158">
        <v>3</v>
      </c>
      <c r="I744" s="159"/>
      <c r="L744" s="155"/>
      <c r="M744" s="160"/>
      <c r="U744" s="161"/>
      <c r="AT744" s="156" t="s">
        <v>182</v>
      </c>
      <c r="AU744" s="156" t="s">
        <v>84</v>
      </c>
      <c r="AV744" s="13" t="s">
        <v>84</v>
      </c>
      <c r="AW744" s="13" t="s">
        <v>37</v>
      </c>
      <c r="AX744" s="13" t="s">
        <v>75</v>
      </c>
      <c r="AY744" s="156" t="s">
        <v>172</v>
      </c>
    </row>
    <row r="745" spans="2:65" s="14" customFormat="1">
      <c r="B745" s="162"/>
      <c r="D745" s="149" t="s">
        <v>182</v>
      </c>
      <c r="E745" s="163" t="s">
        <v>19</v>
      </c>
      <c r="F745" s="164" t="s">
        <v>185</v>
      </c>
      <c r="H745" s="165">
        <v>3</v>
      </c>
      <c r="I745" s="166"/>
      <c r="L745" s="162"/>
      <c r="M745" s="167"/>
      <c r="U745" s="168"/>
      <c r="AT745" s="163" t="s">
        <v>182</v>
      </c>
      <c r="AU745" s="163" t="s">
        <v>84</v>
      </c>
      <c r="AV745" s="14" t="s">
        <v>179</v>
      </c>
      <c r="AW745" s="14" t="s">
        <v>37</v>
      </c>
      <c r="AX745" s="14" t="s">
        <v>82</v>
      </c>
      <c r="AY745" s="163" t="s">
        <v>172</v>
      </c>
    </row>
    <row r="746" spans="2:65" s="1" customFormat="1" ht="16.5" customHeight="1">
      <c r="B746" s="33"/>
      <c r="C746" s="131" t="s">
        <v>4368</v>
      </c>
      <c r="D746" s="131" t="s">
        <v>174</v>
      </c>
      <c r="E746" s="132" t="s">
        <v>1577</v>
      </c>
      <c r="F746" s="133" t="s">
        <v>4376</v>
      </c>
      <c r="G746" s="134" t="s">
        <v>2962</v>
      </c>
      <c r="H746" s="135">
        <v>32</v>
      </c>
      <c r="I746" s="136"/>
      <c r="J746" s="137">
        <f>ROUND(I746*H746,2)</f>
        <v>0</v>
      </c>
      <c r="K746" s="133" t="s">
        <v>19</v>
      </c>
      <c r="L746" s="33"/>
      <c r="M746" s="138" t="s">
        <v>19</v>
      </c>
      <c r="N746" s="139" t="s">
        <v>46</v>
      </c>
      <c r="P746" s="140">
        <f>O746*H746</f>
        <v>0</v>
      </c>
      <c r="Q746" s="140">
        <v>0</v>
      </c>
      <c r="R746" s="140">
        <f>Q746*H746</f>
        <v>0</v>
      </c>
      <c r="S746" s="140">
        <v>0</v>
      </c>
      <c r="T746" s="140">
        <f>S746*H746</f>
        <v>0</v>
      </c>
      <c r="U746" s="141" t="s">
        <v>19</v>
      </c>
      <c r="AR746" s="142" t="s">
        <v>179</v>
      </c>
      <c r="AT746" s="142" t="s">
        <v>174</v>
      </c>
      <c r="AU746" s="142" t="s">
        <v>84</v>
      </c>
      <c r="AY746" s="18" t="s">
        <v>172</v>
      </c>
      <c r="BE746" s="143">
        <f>IF(N746="základní",J746,0)</f>
        <v>0</v>
      </c>
      <c r="BF746" s="143">
        <f>IF(N746="snížená",J746,0)</f>
        <v>0</v>
      </c>
      <c r="BG746" s="143">
        <f>IF(N746="zákl. přenesená",J746,0)</f>
        <v>0</v>
      </c>
      <c r="BH746" s="143">
        <f>IF(N746="sníž. přenesená",J746,0)</f>
        <v>0</v>
      </c>
      <c r="BI746" s="143">
        <f>IF(N746="nulová",J746,0)</f>
        <v>0</v>
      </c>
      <c r="BJ746" s="18" t="s">
        <v>82</v>
      </c>
      <c r="BK746" s="143">
        <f>ROUND(I746*H746,2)</f>
        <v>0</v>
      </c>
      <c r="BL746" s="18" t="s">
        <v>179</v>
      </c>
      <c r="BM746" s="142" t="s">
        <v>4377</v>
      </c>
    </row>
    <row r="747" spans="2:65" s="1" customFormat="1" ht="16.5" customHeight="1">
      <c r="B747" s="33"/>
      <c r="C747" s="179" t="s">
        <v>1567</v>
      </c>
      <c r="D747" s="179" t="s">
        <v>836</v>
      </c>
      <c r="E747" s="180" t="s">
        <v>2242</v>
      </c>
      <c r="F747" s="181" t="s">
        <v>4378</v>
      </c>
      <c r="G747" s="182" t="s">
        <v>2962</v>
      </c>
      <c r="H747" s="183">
        <v>32</v>
      </c>
      <c r="I747" s="184"/>
      <c r="J747" s="185">
        <f>ROUND(I747*H747,2)</f>
        <v>0</v>
      </c>
      <c r="K747" s="181" t="s">
        <v>19</v>
      </c>
      <c r="L747" s="186"/>
      <c r="M747" s="187" t="s">
        <v>19</v>
      </c>
      <c r="N747" s="188" t="s">
        <v>46</v>
      </c>
      <c r="P747" s="140">
        <f>O747*H747</f>
        <v>0</v>
      </c>
      <c r="Q747" s="140">
        <v>0</v>
      </c>
      <c r="R747" s="140">
        <f>Q747*H747</f>
        <v>0</v>
      </c>
      <c r="S747" s="140">
        <v>0</v>
      </c>
      <c r="T747" s="140">
        <f>S747*H747</f>
        <v>0</v>
      </c>
      <c r="U747" s="141" t="s">
        <v>19</v>
      </c>
      <c r="AR747" s="142" t="s">
        <v>198</v>
      </c>
      <c r="AT747" s="142" t="s">
        <v>836</v>
      </c>
      <c r="AU747" s="142" t="s">
        <v>84</v>
      </c>
      <c r="AY747" s="18" t="s">
        <v>172</v>
      </c>
      <c r="BE747" s="143">
        <f>IF(N747="základní",J747,0)</f>
        <v>0</v>
      </c>
      <c r="BF747" s="143">
        <f>IF(N747="snížená",J747,0)</f>
        <v>0</v>
      </c>
      <c r="BG747" s="143">
        <f>IF(N747="zákl. přenesená",J747,0)</f>
        <v>0</v>
      </c>
      <c r="BH747" s="143">
        <f>IF(N747="sníž. přenesená",J747,0)</f>
        <v>0</v>
      </c>
      <c r="BI747" s="143">
        <f>IF(N747="nulová",J747,0)</f>
        <v>0</v>
      </c>
      <c r="BJ747" s="18" t="s">
        <v>82</v>
      </c>
      <c r="BK747" s="143">
        <f>ROUND(I747*H747,2)</f>
        <v>0</v>
      </c>
      <c r="BL747" s="18" t="s">
        <v>179</v>
      </c>
      <c r="BM747" s="142" t="s">
        <v>4379</v>
      </c>
    </row>
    <row r="748" spans="2:65" s="12" customFormat="1">
      <c r="B748" s="148"/>
      <c r="D748" s="149" t="s">
        <v>182</v>
      </c>
      <c r="E748" s="150" t="s">
        <v>19</v>
      </c>
      <c r="F748" s="151" t="s">
        <v>4292</v>
      </c>
      <c r="H748" s="150" t="s">
        <v>19</v>
      </c>
      <c r="I748" s="152"/>
      <c r="L748" s="148"/>
      <c r="M748" s="153"/>
      <c r="U748" s="154"/>
      <c r="AT748" s="150" t="s">
        <v>182</v>
      </c>
      <c r="AU748" s="150" t="s">
        <v>84</v>
      </c>
      <c r="AV748" s="12" t="s">
        <v>82</v>
      </c>
      <c r="AW748" s="12" t="s">
        <v>37</v>
      </c>
      <c r="AX748" s="12" t="s">
        <v>75</v>
      </c>
      <c r="AY748" s="150" t="s">
        <v>172</v>
      </c>
    </row>
    <row r="749" spans="2:65" s="13" customFormat="1">
      <c r="B749" s="155"/>
      <c r="D749" s="149" t="s">
        <v>182</v>
      </c>
      <c r="E749" s="156" t="s">
        <v>19</v>
      </c>
      <c r="F749" s="157" t="s">
        <v>4380</v>
      </c>
      <c r="H749" s="158">
        <v>32</v>
      </c>
      <c r="I749" s="159"/>
      <c r="L749" s="155"/>
      <c r="M749" s="160"/>
      <c r="U749" s="161"/>
      <c r="AT749" s="156" t="s">
        <v>182</v>
      </c>
      <c r="AU749" s="156" t="s">
        <v>84</v>
      </c>
      <c r="AV749" s="13" t="s">
        <v>84</v>
      </c>
      <c r="AW749" s="13" t="s">
        <v>37</v>
      </c>
      <c r="AX749" s="13" t="s">
        <v>75</v>
      </c>
      <c r="AY749" s="156" t="s">
        <v>172</v>
      </c>
    </row>
    <row r="750" spans="2:65" s="14" customFormat="1">
      <c r="B750" s="162"/>
      <c r="D750" s="149" t="s">
        <v>182</v>
      </c>
      <c r="E750" s="163" t="s">
        <v>19</v>
      </c>
      <c r="F750" s="164" t="s">
        <v>185</v>
      </c>
      <c r="H750" s="165">
        <v>32</v>
      </c>
      <c r="I750" s="166"/>
      <c r="L750" s="162"/>
      <c r="M750" s="167"/>
      <c r="U750" s="168"/>
      <c r="AT750" s="163" t="s">
        <v>182</v>
      </c>
      <c r="AU750" s="163" t="s">
        <v>84</v>
      </c>
      <c r="AV750" s="14" t="s">
        <v>179</v>
      </c>
      <c r="AW750" s="14" t="s">
        <v>37</v>
      </c>
      <c r="AX750" s="14" t="s">
        <v>82</v>
      </c>
      <c r="AY750" s="163" t="s">
        <v>172</v>
      </c>
    </row>
    <row r="751" spans="2:65" s="1" customFormat="1" ht="16.5" customHeight="1">
      <c r="B751" s="33"/>
      <c r="C751" s="131" t="s">
        <v>2223</v>
      </c>
      <c r="D751" s="131" t="s">
        <v>174</v>
      </c>
      <c r="E751" s="132" t="s">
        <v>1586</v>
      </c>
      <c r="F751" s="133" t="s">
        <v>4381</v>
      </c>
      <c r="G751" s="134" t="s">
        <v>2962</v>
      </c>
      <c r="H751" s="135">
        <v>32</v>
      </c>
      <c r="I751" s="136"/>
      <c r="J751" s="137">
        <f>ROUND(I751*H751,2)</f>
        <v>0</v>
      </c>
      <c r="K751" s="133" t="s">
        <v>19</v>
      </c>
      <c r="L751" s="33"/>
      <c r="M751" s="138" t="s">
        <v>19</v>
      </c>
      <c r="N751" s="139" t="s">
        <v>46</v>
      </c>
      <c r="P751" s="140">
        <f>O751*H751</f>
        <v>0</v>
      </c>
      <c r="Q751" s="140">
        <v>0</v>
      </c>
      <c r="R751" s="140">
        <f>Q751*H751</f>
        <v>0</v>
      </c>
      <c r="S751" s="140">
        <v>0</v>
      </c>
      <c r="T751" s="140">
        <f>S751*H751</f>
        <v>0</v>
      </c>
      <c r="U751" s="141" t="s">
        <v>19</v>
      </c>
      <c r="AR751" s="142" t="s">
        <v>179</v>
      </c>
      <c r="AT751" s="142" t="s">
        <v>174</v>
      </c>
      <c r="AU751" s="142" t="s">
        <v>84</v>
      </c>
      <c r="AY751" s="18" t="s">
        <v>172</v>
      </c>
      <c r="BE751" s="143">
        <f>IF(N751="základní",J751,0)</f>
        <v>0</v>
      </c>
      <c r="BF751" s="143">
        <f>IF(N751="snížená",J751,0)</f>
        <v>0</v>
      </c>
      <c r="BG751" s="143">
        <f>IF(N751="zákl. přenesená",J751,0)</f>
        <v>0</v>
      </c>
      <c r="BH751" s="143">
        <f>IF(N751="sníž. přenesená",J751,0)</f>
        <v>0</v>
      </c>
      <c r="BI751" s="143">
        <f>IF(N751="nulová",J751,0)</f>
        <v>0</v>
      </c>
      <c r="BJ751" s="18" t="s">
        <v>82</v>
      </c>
      <c r="BK751" s="143">
        <f>ROUND(I751*H751,2)</f>
        <v>0</v>
      </c>
      <c r="BL751" s="18" t="s">
        <v>179</v>
      </c>
      <c r="BM751" s="142" t="s">
        <v>2226</v>
      </c>
    </row>
    <row r="752" spans="2:65" s="1" customFormat="1" ht="16.5" customHeight="1">
      <c r="B752" s="33"/>
      <c r="C752" s="179" t="s">
        <v>1571</v>
      </c>
      <c r="D752" s="179" t="s">
        <v>836</v>
      </c>
      <c r="E752" s="180" t="s">
        <v>2250</v>
      </c>
      <c r="F752" s="181" t="s">
        <v>4382</v>
      </c>
      <c r="G752" s="182" t="s">
        <v>2962</v>
      </c>
      <c r="H752" s="183">
        <v>32</v>
      </c>
      <c r="I752" s="184"/>
      <c r="J752" s="185">
        <f>ROUND(I752*H752,2)</f>
        <v>0</v>
      </c>
      <c r="K752" s="181" t="s">
        <v>19</v>
      </c>
      <c r="L752" s="186"/>
      <c r="M752" s="187" t="s">
        <v>19</v>
      </c>
      <c r="N752" s="188" t="s">
        <v>46</v>
      </c>
      <c r="P752" s="140">
        <f>O752*H752</f>
        <v>0</v>
      </c>
      <c r="Q752" s="140">
        <v>0</v>
      </c>
      <c r="R752" s="140">
        <f>Q752*H752</f>
        <v>0</v>
      </c>
      <c r="S752" s="140">
        <v>0</v>
      </c>
      <c r="T752" s="140">
        <f>S752*H752</f>
        <v>0</v>
      </c>
      <c r="U752" s="141" t="s">
        <v>19</v>
      </c>
      <c r="AR752" s="142" t="s">
        <v>198</v>
      </c>
      <c r="AT752" s="142" t="s">
        <v>836</v>
      </c>
      <c r="AU752" s="142" t="s">
        <v>84</v>
      </c>
      <c r="AY752" s="18" t="s">
        <v>172</v>
      </c>
      <c r="BE752" s="143">
        <f>IF(N752="základní",J752,0)</f>
        <v>0</v>
      </c>
      <c r="BF752" s="143">
        <f>IF(N752="snížená",J752,0)</f>
        <v>0</v>
      </c>
      <c r="BG752" s="143">
        <f>IF(N752="zákl. přenesená",J752,0)</f>
        <v>0</v>
      </c>
      <c r="BH752" s="143">
        <f>IF(N752="sníž. přenesená",J752,0)</f>
        <v>0</v>
      </c>
      <c r="BI752" s="143">
        <f>IF(N752="nulová",J752,0)</f>
        <v>0</v>
      </c>
      <c r="BJ752" s="18" t="s">
        <v>82</v>
      </c>
      <c r="BK752" s="143">
        <f>ROUND(I752*H752,2)</f>
        <v>0</v>
      </c>
      <c r="BL752" s="18" t="s">
        <v>179</v>
      </c>
      <c r="BM752" s="142" t="s">
        <v>2233</v>
      </c>
    </row>
    <row r="753" spans="2:65" s="12" customFormat="1">
      <c r="B753" s="148"/>
      <c r="D753" s="149" t="s">
        <v>182</v>
      </c>
      <c r="E753" s="150" t="s">
        <v>19</v>
      </c>
      <c r="F753" s="151" t="s">
        <v>4292</v>
      </c>
      <c r="H753" s="150" t="s">
        <v>19</v>
      </c>
      <c r="I753" s="152"/>
      <c r="L753" s="148"/>
      <c r="M753" s="153"/>
      <c r="U753" s="154"/>
      <c r="AT753" s="150" t="s">
        <v>182</v>
      </c>
      <c r="AU753" s="150" t="s">
        <v>84</v>
      </c>
      <c r="AV753" s="12" t="s">
        <v>82</v>
      </c>
      <c r="AW753" s="12" t="s">
        <v>37</v>
      </c>
      <c r="AX753" s="12" t="s">
        <v>75</v>
      </c>
      <c r="AY753" s="150" t="s">
        <v>172</v>
      </c>
    </row>
    <row r="754" spans="2:65" s="13" customFormat="1">
      <c r="B754" s="155"/>
      <c r="D754" s="149" t="s">
        <v>182</v>
      </c>
      <c r="E754" s="156" t="s">
        <v>19</v>
      </c>
      <c r="F754" s="157" t="s">
        <v>4380</v>
      </c>
      <c r="H754" s="158">
        <v>32</v>
      </c>
      <c r="I754" s="159"/>
      <c r="L754" s="155"/>
      <c r="M754" s="160"/>
      <c r="U754" s="161"/>
      <c r="AT754" s="156" t="s">
        <v>182</v>
      </c>
      <c r="AU754" s="156" t="s">
        <v>84</v>
      </c>
      <c r="AV754" s="13" t="s">
        <v>84</v>
      </c>
      <c r="AW754" s="13" t="s">
        <v>37</v>
      </c>
      <c r="AX754" s="13" t="s">
        <v>75</v>
      </c>
      <c r="AY754" s="156" t="s">
        <v>172</v>
      </c>
    </row>
    <row r="755" spans="2:65" s="14" customFormat="1">
      <c r="B755" s="162"/>
      <c r="D755" s="149" t="s">
        <v>182</v>
      </c>
      <c r="E755" s="163" t="s">
        <v>19</v>
      </c>
      <c r="F755" s="164" t="s">
        <v>185</v>
      </c>
      <c r="H755" s="165">
        <v>32</v>
      </c>
      <c r="I755" s="166"/>
      <c r="L755" s="162"/>
      <c r="M755" s="167"/>
      <c r="U755" s="168"/>
      <c r="AT755" s="163" t="s">
        <v>182</v>
      </c>
      <c r="AU755" s="163" t="s">
        <v>84</v>
      </c>
      <c r="AV755" s="14" t="s">
        <v>179</v>
      </c>
      <c r="AW755" s="14" t="s">
        <v>37</v>
      </c>
      <c r="AX755" s="14" t="s">
        <v>82</v>
      </c>
      <c r="AY755" s="163" t="s">
        <v>172</v>
      </c>
    </row>
    <row r="756" spans="2:65" s="1" customFormat="1" ht="16.5" customHeight="1">
      <c r="B756" s="33"/>
      <c r="C756" s="131" t="s">
        <v>4373</v>
      </c>
      <c r="D756" s="131" t="s">
        <v>174</v>
      </c>
      <c r="E756" s="132" t="s">
        <v>1590</v>
      </c>
      <c r="F756" s="133" t="s">
        <v>4383</v>
      </c>
      <c r="G756" s="134" t="s">
        <v>2962</v>
      </c>
      <c r="H756" s="135">
        <v>32</v>
      </c>
      <c r="I756" s="136"/>
      <c r="J756" s="137">
        <f>ROUND(I756*H756,2)</f>
        <v>0</v>
      </c>
      <c r="K756" s="133" t="s">
        <v>19</v>
      </c>
      <c r="L756" s="33"/>
      <c r="M756" s="138" t="s">
        <v>19</v>
      </c>
      <c r="N756" s="139" t="s">
        <v>46</v>
      </c>
      <c r="P756" s="140">
        <f>O756*H756</f>
        <v>0</v>
      </c>
      <c r="Q756" s="140">
        <v>0</v>
      </c>
      <c r="R756" s="140">
        <f>Q756*H756</f>
        <v>0</v>
      </c>
      <c r="S756" s="140">
        <v>0</v>
      </c>
      <c r="T756" s="140">
        <f>S756*H756</f>
        <v>0</v>
      </c>
      <c r="U756" s="141" t="s">
        <v>19</v>
      </c>
      <c r="AR756" s="142" t="s">
        <v>179</v>
      </c>
      <c r="AT756" s="142" t="s">
        <v>174</v>
      </c>
      <c r="AU756" s="142" t="s">
        <v>84</v>
      </c>
      <c r="AY756" s="18" t="s">
        <v>172</v>
      </c>
      <c r="BE756" s="143">
        <f>IF(N756="základní",J756,0)</f>
        <v>0</v>
      </c>
      <c r="BF756" s="143">
        <f>IF(N756="snížená",J756,0)</f>
        <v>0</v>
      </c>
      <c r="BG756" s="143">
        <f>IF(N756="zákl. přenesená",J756,0)</f>
        <v>0</v>
      </c>
      <c r="BH756" s="143">
        <f>IF(N756="sníž. přenesená",J756,0)</f>
        <v>0</v>
      </c>
      <c r="BI756" s="143">
        <f>IF(N756="nulová",J756,0)</f>
        <v>0</v>
      </c>
      <c r="BJ756" s="18" t="s">
        <v>82</v>
      </c>
      <c r="BK756" s="143">
        <f>ROUND(I756*H756,2)</f>
        <v>0</v>
      </c>
      <c r="BL756" s="18" t="s">
        <v>179</v>
      </c>
      <c r="BM756" s="142" t="s">
        <v>4384</v>
      </c>
    </row>
    <row r="757" spans="2:65" s="1" customFormat="1" ht="16.5" customHeight="1">
      <c r="B757" s="33"/>
      <c r="C757" s="179" t="s">
        <v>1577</v>
      </c>
      <c r="D757" s="179" t="s">
        <v>836</v>
      </c>
      <c r="E757" s="180" t="s">
        <v>2257</v>
      </c>
      <c r="F757" s="181" t="s">
        <v>4385</v>
      </c>
      <c r="G757" s="182" t="s">
        <v>2962</v>
      </c>
      <c r="H757" s="183">
        <v>32</v>
      </c>
      <c r="I757" s="184"/>
      <c r="J757" s="185">
        <f>ROUND(I757*H757,2)</f>
        <v>0</v>
      </c>
      <c r="K757" s="181" t="s">
        <v>19</v>
      </c>
      <c r="L757" s="186"/>
      <c r="M757" s="187" t="s">
        <v>19</v>
      </c>
      <c r="N757" s="188" t="s">
        <v>46</v>
      </c>
      <c r="P757" s="140">
        <f>O757*H757</f>
        <v>0</v>
      </c>
      <c r="Q757" s="140">
        <v>0</v>
      </c>
      <c r="R757" s="140">
        <f>Q757*H757</f>
        <v>0</v>
      </c>
      <c r="S757" s="140">
        <v>0</v>
      </c>
      <c r="T757" s="140">
        <f>S757*H757</f>
        <v>0</v>
      </c>
      <c r="U757" s="141" t="s">
        <v>19</v>
      </c>
      <c r="AR757" s="142" t="s">
        <v>198</v>
      </c>
      <c r="AT757" s="142" t="s">
        <v>836</v>
      </c>
      <c r="AU757" s="142" t="s">
        <v>84</v>
      </c>
      <c r="AY757" s="18" t="s">
        <v>172</v>
      </c>
      <c r="BE757" s="143">
        <f>IF(N757="základní",J757,0)</f>
        <v>0</v>
      </c>
      <c r="BF757" s="143">
        <f>IF(N757="snížená",J757,0)</f>
        <v>0</v>
      </c>
      <c r="BG757" s="143">
        <f>IF(N757="zákl. přenesená",J757,0)</f>
        <v>0</v>
      </c>
      <c r="BH757" s="143">
        <f>IF(N757="sníž. přenesená",J757,0)</f>
        <v>0</v>
      </c>
      <c r="BI757" s="143">
        <f>IF(N757="nulová",J757,0)</f>
        <v>0</v>
      </c>
      <c r="BJ757" s="18" t="s">
        <v>82</v>
      </c>
      <c r="BK757" s="143">
        <f>ROUND(I757*H757,2)</f>
        <v>0</v>
      </c>
      <c r="BL757" s="18" t="s">
        <v>179</v>
      </c>
      <c r="BM757" s="142" t="s">
        <v>2239</v>
      </c>
    </row>
    <row r="758" spans="2:65" s="12" customFormat="1">
      <c r="B758" s="148"/>
      <c r="D758" s="149" t="s">
        <v>182</v>
      </c>
      <c r="E758" s="150" t="s">
        <v>19</v>
      </c>
      <c r="F758" s="151" t="s">
        <v>4292</v>
      </c>
      <c r="H758" s="150" t="s">
        <v>19</v>
      </c>
      <c r="I758" s="152"/>
      <c r="L758" s="148"/>
      <c r="M758" s="153"/>
      <c r="U758" s="154"/>
      <c r="AT758" s="150" t="s">
        <v>182</v>
      </c>
      <c r="AU758" s="150" t="s">
        <v>84</v>
      </c>
      <c r="AV758" s="12" t="s">
        <v>82</v>
      </c>
      <c r="AW758" s="12" t="s">
        <v>37</v>
      </c>
      <c r="AX758" s="12" t="s">
        <v>75</v>
      </c>
      <c r="AY758" s="150" t="s">
        <v>172</v>
      </c>
    </row>
    <row r="759" spans="2:65" s="13" customFormat="1">
      <c r="B759" s="155"/>
      <c r="D759" s="149" t="s">
        <v>182</v>
      </c>
      <c r="E759" s="156" t="s">
        <v>19</v>
      </c>
      <c r="F759" s="157" t="s">
        <v>4380</v>
      </c>
      <c r="H759" s="158">
        <v>32</v>
      </c>
      <c r="I759" s="159"/>
      <c r="L759" s="155"/>
      <c r="M759" s="160"/>
      <c r="U759" s="161"/>
      <c r="AT759" s="156" t="s">
        <v>182</v>
      </c>
      <c r="AU759" s="156" t="s">
        <v>84</v>
      </c>
      <c r="AV759" s="13" t="s">
        <v>84</v>
      </c>
      <c r="AW759" s="13" t="s">
        <v>37</v>
      </c>
      <c r="AX759" s="13" t="s">
        <v>75</v>
      </c>
      <c r="AY759" s="156" t="s">
        <v>172</v>
      </c>
    </row>
    <row r="760" spans="2:65" s="14" customFormat="1">
      <c r="B760" s="162"/>
      <c r="D760" s="149" t="s">
        <v>182</v>
      </c>
      <c r="E760" s="163" t="s">
        <v>19</v>
      </c>
      <c r="F760" s="164" t="s">
        <v>185</v>
      </c>
      <c r="H760" s="165">
        <v>32</v>
      </c>
      <c r="I760" s="166"/>
      <c r="L760" s="162"/>
      <c r="M760" s="167"/>
      <c r="U760" s="168"/>
      <c r="AT760" s="163" t="s">
        <v>182</v>
      </c>
      <c r="AU760" s="163" t="s">
        <v>84</v>
      </c>
      <c r="AV760" s="14" t="s">
        <v>179</v>
      </c>
      <c r="AW760" s="14" t="s">
        <v>37</v>
      </c>
      <c r="AX760" s="14" t="s">
        <v>82</v>
      </c>
      <c r="AY760" s="163" t="s">
        <v>172</v>
      </c>
    </row>
    <row r="761" spans="2:65" s="1" customFormat="1" ht="16.5" customHeight="1">
      <c r="B761" s="33"/>
      <c r="C761" s="131" t="s">
        <v>2242</v>
      </c>
      <c r="D761" s="131" t="s">
        <v>174</v>
      </c>
      <c r="E761" s="132" t="s">
        <v>1596</v>
      </c>
      <c r="F761" s="133" t="s">
        <v>4386</v>
      </c>
      <c r="G761" s="134" t="s">
        <v>2962</v>
      </c>
      <c r="H761" s="135">
        <v>32</v>
      </c>
      <c r="I761" s="136"/>
      <c r="J761" s="137">
        <f>ROUND(I761*H761,2)</f>
        <v>0</v>
      </c>
      <c r="K761" s="133" t="s">
        <v>19</v>
      </c>
      <c r="L761" s="33"/>
      <c r="M761" s="138" t="s">
        <v>19</v>
      </c>
      <c r="N761" s="139" t="s">
        <v>46</v>
      </c>
      <c r="P761" s="140">
        <f>O761*H761</f>
        <v>0</v>
      </c>
      <c r="Q761" s="140">
        <v>0</v>
      </c>
      <c r="R761" s="140">
        <f>Q761*H761</f>
        <v>0</v>
      </c>
      <c r="S761" s="140">
        <v>0</v>
      </c>
      <c r="T761" s="140">
        <f>S761*H761</f>
        <v>0</v>
      </c>
      <c r="U761" s="141" t="s">
        <v>19</v>
      </c>
      <c r="AR761" s="142" t="s">
        <v>179</v>
      </c>
      <c r="AT761" s="142" t="s">
        <v>174</v>
      </c>
      <c r="AU761" s="142" t="s">
        <v>84</v>
      </c>
      <c r="AY761" s="18" t="s">
        <v>172</v>
      </c>
      <c r="BE761" s="143">
        <f>IF(N761="základní",J761,0)</f>
        <v>0</v>
      </c>
      <c r="BF761" s="143">
        <f>IF(N761="snížená",J761,0)</f>
        <v>0</v>
      </c>
      <c r="BG761" s="143">
        <f>IF(N761="zákl. přenesená",J761,0)</f>
        <v>0</v>
      </c>
      <c r="BH761" s="143">
        <f>IF(N761="sníž. přenesená",J761,0)</f>
        <v>0</v>
      </c>
      <c r="BI761" s="143">
        <f>IF(N761="nulová",J761,0)</f>
        <v>0</v>
      </c>
      <c r="BJ761" s="18" t="s">
        <v>82</v>
      </c>
      <c r="BK761" s="143">
        <f>ROUND(I761*H761,2)</f>
        <v>0</v>
      </c>
      <c r="BL761" s="18" t="s">
        <v>179</v>
      </c>
      <c r="BM761" s="142" t="s">
        <v>2245</v>
      </c>
    </row>
    <row r="762" spans="2:65" s="1" customFormat="1" ht="16.5" customHeight="1">
      <c r="B762" s="33"/>
      <c r="C762" s="179" t="s">
        <v>1586</v>
      </c>
      <c r="D762" s="179" t="s">
        <v>836</v>
      </c>
      <c r="E762" s="180" t="s">
        <v>2268</v>
      </c>
      <c r="F762" s="181" t="s">
        <v>4387</v>
      </c>
      <c r="G762" s="182" t="s">
        <v>2962</v>
      </c>
      <c r="H762" s="183">
        <v>32</v>
      </c>
      <c r="I762" s="184"/>
      <c r="J762" s="185">
        <f>ROUND(I762*H762,2)</f>
        <v>0</v>
      </c>
      <c r="K762" s="181" t="s">
        <v>19</v>
      </c>
      <c r="L762" s="186"/>
      <c r="M762" s="187" t="s">
        <v>19</v>
      </c>
      <c r="N762" s="188" t="s">
        <v>46</v>
      </c>
      <c r="P762" s="140">
        <f>O762*H762</f>
        <v>0</v>
      </c>
      <c r="Q762" s="140">
        <v>0</v>
      </c>
      <c r="R762" s="140">
        <f>Q762*H762</f>
        <v>0</v>
      </c>
      <c r="S762" s="140">
        <v>0</v>
      </c>
      <c r="T762" s="140">
        <f>S762*H762</f>
        <v>0</v>
      </c>
      <c r="U762" s="141" t="s">
        <v>19</v>
      </c>
      <c r="AR762" s="142" t="s">
        <v>198</v>
      </c>
      <c r="AT762" s="142" t="s">
        <v>836</v>
      </c>
      <c r="AU762" s="142" t="s">
        <v>84</v>
      </c>
      <c r="AY762" s="18" t="s">
        <v>172</v>
      </c>
      <c r="BE762" s="143">
        <f>IF(N762="základní",J762,0)</f>
        <v>0</v>
      </c>
      <c r="BF762" s="143">
        <f>IF(N762="snížená",J762,0)</f>
        <v>0</v>
      </c>
      <c r="BG762" s="143">
        <f>IF(N762="zákl. přenesená",J762,0)</f>
        <v>0</v>
      </c>
      <c r="BH762" s="143">
        <f>IF(N762="sníž. přenesená",J762,0)</f>
        <v>0</v>
      </c>
      <c r="BI762" s="143">
        <f>IF(N762="nulová",J762,0)</f>
        <v>0</v>
      </c>
      <c r="BJ762" s="18" t="s">
        <v>82</v>
      </c>
      <c r="BK762" s="143">
        <f>ROUND(I762*H762,2)</f>
        <v>0</v>
      </c>
      <c r="BL762" s="18" t="s">
        <v>179</v>
      </c>
      <c r="BM762" s="142" t="s">
        <v>2248</v>
      </c>
    </row>
    <row r="763" spans="2:65" s="12" customFormat="1">
      <c r="B763" s="148"/>
      <c r="D763" s="149" t="s">
        <v>182</v>
      </c>
      <c r="E763" s="150" t="s">
        <v>19</v>
      </c>
      <c r="F763" s="151" t="s">
        <v>4292</v>
      </c>
      <c r="H763" s="150" t="s">
        <v>19</v>
      </c>
      <c r="I763" s="152"/>
      <c r="L763" s="148"/>
      <c r="M763" s="153"/>
      <c r="U763" s="154"/>
      <c r="AT763" s="150" t="s">
        <v>182</v>
      </c>
      <c r="AU763" s="150" t="s">
        <v>84</v>
      </c>
      <c r="AV763" s="12" t="s">
        <v>82</v>
      </c>
      <c r="AW763" s="12" t="s">
        <v>37</v>
      </c>
      <c r="AX763" s="12" t="s">
        <v>75</v>
      </c>
      <c r="AY763" s="150" t="s">
        <v>172</v>
      </c>
    </row>
    <row r="764" spans="2:65" s="13" customFormat="1">
      <c r="B764" s="155"/>
      <c r="D764" s="149" t="s">
        <v>182</v>
      </c>
      <c r="E764" s="156" t="s">
        <v>19</v>
      </c>
      <c r="F764" s="157" t="s">
        <v>4380</v>
      </c>
      <c r="H764" s="158">
        <v>32</v>
      </c>
      <c r="I764" s="159"/>
      <c r="L764" s="155"/>
      <c r="M764" s="160"/>
      <c r="U764" s="161"/>
      <c r="AT764" s="156" t="s">
        <v>182</v>
      </c>
      <c r="AU764" s="156" t="s">
        <v>84</v>
      </c>
      <c r="AV764" s="13" t="s">
        <v>84</v>
      </c>
      <c r="AW764" s="13" t="s">
        <v>37</v>
      </c>
      <c r="AX764" s="13" t="s">
        <v>75</v>
      </c>
      <c r="AY764" s="156" t="s">
        <v>172</v>
      </c>
    </row>
    <row r="765" spans="2:65" s="14" customFormat="1">
      <c r="B765" s="162"/>
      <c r="D765" s="149" t="s">
        <v>182</v>
      </c>
      <c r="E765" s="163" t="s">
        <v>19</v>
      </c>
      <c r="F765" s="164" t="s">
        <v>185</v>
      </c>
      <c r="H765" s="165">
        <v>32</v>
      </c>
      <c r="I765" s="166"/>
      <c r="L765" s="162"/>
      <c r="M765" s="167"/>
      <c r="U765" s="168"/>
      <c r="AT765" s="163" t="s">
        <v>182</v>
      </c>
      <c r="AU765" s="163" t="s">
        <v>84</v>
      </c>
      <c r="AV765" s="14" t="s">
        <v>179</v>
      </c>
      <c r="AW765" s="14" t="s">
        <v>37</v>
      </c>
      <c r="AX765" s="14" t="s">
        <v>82</v>
      </c>
      <c r="AY765" s="163" t="s">
        <v>172</v>
      </c>
    </row>
    <row r="766" spans="2:65" s="1" customFormat="1" ht="16.5" customHeight="1">
      <c r="B766" s="33"/>
      <c r="C766" s="131" t="s">
        <v>2250</v>
      </c>
      <c r="D766" s="131" t="s">
        <v>174</v>
      </c>
      <c r="E766" s="132" t="s">
        <v>4388</v>
      </c>
      <c r="F766" s="133" t="s">
        <v>4389</v>
      </c>
      <c r="G766" s="134" t="s">
        <v>2962</v>
      </c>
      <c r="H766" s="135">
        <v>32</v>
      </c>
      <c r="I766" s="136"/>
      <c r="J766" s="137">
        <f>ROUND(I766*H766,2)</f>
        <v>0</v>
      </c>
      <c r="K766" s="133" t="s">
        <v>19</v>
      </c>
      <c r="L766" s="33"/>
      <c r="M766" s="138" t="s">
        <v>19</v>
      </c>
      <c r="N766" s="139" t="s">
        <v>46</v>
      </c>
      <c r="P766" s="140">
        <f>O766*H766</f>
        <v>0</v>
      </c>
      <c r="Q766" s="140">
        <v>0</v>
      </c>
      <c r="R766" s="140">
        <f>Q766*H766</f>
        <v>0</v>
      </c>
      <c r="S766" s="140">
        <v>0</v>
      </c>
      <c r="T766" s="140">
        <f>S766*H766</f>
        <v>0</v>
      </c>
      <c r="U766" s="141" t="s">
        <v>19</v>
      </c>
      <c r="AR766" s="142" t="s">
        <v>179</v>
      </c>
      <c r="AT766" s="142" t="s">
        <v>174</v>
      </c>
      <c r="AU766" s="142" t="s">
        <v>84</v>
      </c>
      <c r="AY766" s="18" t="s">
        <v>172</v>
      </c>
      <c r="BE766" s="143">
        <f>IF(N766="základní",J766,0)</f>
        <v>0</v>
      </c>
      <c r="BF766" s="143">
        <f>IF(N766="snížená",J766,0)</f>
        <v>0</v>
      </c>
      <c r="BG766" s="143">
        <f>IF(N766="zákl. přenesená",J766,0)</f>
        <v>0</v>
      </c>
      <c r="BH766" s="143">
        <f>IF(N766="sníž. přenesená",J766,0)</f>
        <v>0</v>
      </c>
      <c r="BI766" s="143">
        <f>IF(N766="nulová",J766,0)</f>
        <v>0</v>
      </c>
      <c r="BJ766" s="18" t="s">
        <v>82</v>
      </c>
      <c r="BK766" s="143">
        <f>ROUND(I766*H766,2)</f>
        <v>0</v>
      </c>
      <c r="BL766" s="18" t="s">
        <v>179</v>
      </c>
      <c r="BM766" s="142" t="s">
        <v>2253</v>
      </c>
    </row>
    <row r="767" spans="2:65" s="13" customFormat="1">
      <c r="B767" s="155"/>
      <c r="D767" s="149" t="s">
        <v>182</v>
      </c>
      <c r="E767" s="156" t="s">
        <v>19</v>
      </c>
      <c r="F767" s="157" t="s">
        <v>313</v>
      </c>
      <c r="H767" s="158">
        <v>32</v>
      </c>
      <c r="I767" s="159"/>
      <c r="L767" s="155"/>
      <c r="M767" s="160"/>
      <c r="U767" s="161"/>
      <c r="AT767" s="156" t="s">
        <v>182</v>
      </c>
      <c r="AU767" s="156" t="s">
        <v>84</v>
      </c>
      <c r="AV767" s="13" t="s">
        <v>84</v>
      </c>
      <c r="AW767" s="13" t="s">
        <v>37</v>
      </c>
      <c r="AX767" s="13" t="s">
        <v>75</v>
      </c>
      <c r="AY767" s="156" t="s">
        <v>172</v>
      </c>
    </row>
    <row r="768" spans="2:65" s="14" customFormat="1">
      <c r="B768" s="162"/>
      <c r="D768" s="149" t="s">
        <v>182</v>
      </c>
      <c r="E768" s="163" t="s">
        <v>19</v>
      </c>
      <c r="F768" s="164" t="s">
        <v>185</v>
      </c>
      <c r="H768" s="165">
        <v>32</v>
      </c>
      <c r="I768" s="166"/>
      <c r="L768" s="162"/>
      <c r="M768" s="167"/>
      <c r="U768" s="168"/>
      <c r="AT768" s="163" t="s">
        <v>182</v>
      </c>
      <c r="AU768" s="163" t="s">
        <v>84</v>
      </c>
      <c r="AV768" s="14" t="s">
        <v>179</v>
      </c>
      <c r="AW768" s="14" t="s">
        <v>37</v>
      </c>
      <c r="AX768" s="14" t="s">
        <v>82</v>
      </c>
      <c r="AY768" s="163" t="s">
        <v>172</v>
      </c>
    </row>
    <row r="769" spans="2:65" s="1" customFormat="1" ht="16.5" customHeight="1">
      <c r="B769" s="33"/>
      <c r="C769" s="179" t="s">
        <v>1590</v>
      </c>
      <c r="D769" s="179" t="s">
        <v>836</v>
      </c>
      <c r="E769" s="180" t="s">
        <v>4390</v>
      </c>
      <c r="F769" s="181" t="s">
        <v>4391</v>
      </c>
      <c r="G769" s="182" t="s">
        <v>2962</v>
      </c>
      <c r="H769" s="183">
        <v>32</v>
      </c>
      <c r="I769" s="184"/>
      <c r="J769" s="185">
        <f>ROUND(I769*H769,2)</f>
        <v>0</v>
      </c>
      <c r="K769" s="181" t="s">
        <v>19</v>
      </c>
      <c r="L769" s="186"/>
      <c r="M769" s="187" t="s">
        <v>19</v>
      </c>
      <c r="N769" s="188" t="s">
        <v>46</v>
      </c>
      <c r="P769" s="140">
        <f>O769*H769</f>
        <v>0</v>
      </c>
      <c r="Q769" s="140">
        <v>0</v>
      </c>
      <c r="R769" s="140">
        <f>Q769*H769</f>
        <v>0</v>
      </c>
      <c r="S769" s="140">
        <v>0</v>
      </c>
      <c r="T769" s="140">
        <f>S769*H769</f>
        <v>0</v>
      </c>
      <c r="U769" s="141" t="s">
        <v>19</v>
      </c>
      <c r="AR769" s="142" t="s">
        <v>198</v>
      </c>
      <c r="AT769" s="142" t="s">
        <v>836</v>
      </c>
      <c r="AU769" s="142" t="s">
        <v>84</v>
      </c>
      <c r="AY769" s="18" t="s">
        <v>172</v>
      </c>
      <c r="BE769" s="143">
        <f>IF(N769="základní",J769,0)</f>
        <v>0</v>
      </c>
      <c r="BF769" s="143">
        <f>IF(N769="snížená",J769,0)</f>
        <v>0</v>
      </c>
      <c r="BG769" s="143">
        <f>IF(N769="zákl. přenesená",J769,0)</f>
        <v>0</v>
      </c>
      <c r="BH769" s="143">
        <f>IF(N769="sníž. přenesená",J769,0)</f>
        <v>0</v>
      </c>
      <c r="BI769" s="143">
        <f>IF(N769="nulová",J769,0)</f>
        <v>0</v>
      </c>
      <c r="BJ769" s="18" t="s">
        <v>82</v>
      </c>
      <c r="BK769" s="143">
        <f>ROUND(I769*H769,2)</f>
        <v>0</v>
      </c>
      <c r="BL769" s="18" t="s">
        <v>179</v>
      </c>
      <c r="BM769" s="142" t="s">
        <v>2256</v>
      </c>
    </row>
    <row r="770" spans="2:65" s="1" customFormat="1" ht="21.75" customHeight="1">
      <c r="B770" s="33"/>
      <c r="C770" s="131" t="s">
        <v>2257</v>
      </c>
      <c r="D770" s="131" t="s">
        <v>174</v>
      </c>
      <c r="E770" s="132" t="s">
        <v>1601</v>
      </c>
      <c r="F770" s="133" t="s">
        <v>4392</v>
      </c>
      <c r="G770" s="134" t="s">
        <v>2962</v>
      </c>
      <c r="H770" s="135">
        <v>12</v>
      </c>
      <c r="I770" s="136"/>
      <c r="J770" s="137">
        <f>ROUND(I770*H770,2)</f>
        <v>0</v>
      </c>
      <c r="K770" s="133" t="s">
        <v>19</v>
      </c>
      <c r="L770" s="33"/>
      <c r="M770" s="138" t="s">
        <v>19</v>
      </c>
      <c r="N770" s="139" t="s">
        <v>46</v>
      </c>
      <c r="P770" s="140">
        <f>O770*H770</f>
        <v>0</v>
      </c>
      <c r="Q770" s="140">
        <v>0</v>
      </c>
      <c r="R770" s="140">
        <f>Q770*H770</f>
        <v>0</v>
      </c>
      <c r="S770" s="140">
        <v>0</v>
      </c>
      <c r="T770" s="140">
        <f>S770*H770</f>
        <v>0</v>
      </c>
      <c r="U770" s="141" t="s">
        <v>19</v>
      </c>
      <c r="AR770" s="142" t="s">
        <v>179</v>
      </c>
      <c r="AT770" s="142" t="s">
        <v>174</v>
      </c>
      <c r="AU770" s="142" t="s">
        <v>84</v>
      </c>
      <c r="AY770" s="18" t="s">
        <v>172</v>
      </c>
      <c r="BE770" s="143">
        <f>IF(N770="základní",J770,0)</f>
        <v>0</v>
      </c>
      <c r="BF770" s="143">
        <f>IF(N770="snížená",J770,0)</f>
        <v>0</v>
      </c>
      <c r="BG770" s="143">
        <f>IF(N770="zákl. přenesená",J770,0)</f>
        <v>0</v>
      </c>
      <c r="BH770" s="143">
        <f>IF(N770="sníž. přenesená",J770,0)</f>
        <v>0</v>
      </c>
      <c r="BI770" s="143">
        <f>IF(N770="nulová",J770,0)</f>
        <v>0</v>
      </c>
      <c r="BJ770" s="18" t="s">
        <v>82</v>
      </c>
      <c r="BK770" s="143">
        <f>ROUND(I770*H770,2)</f>
        <v>0</v>
      </c>
      <c r="BL770" s="18" t="s">
        <v>179</v>
      </c>
      <c r="BM770" s="142" t="s">
        <v>2260</v>
      </c>
    </row>
    <row r="771" spans="2:65" s="1" customFormat="1" ht="21.75" customHeight="1">
      <c r="B771" s="33"/>
      <c r="C771" s="179" t="s">
        <v>1596</v>
      </c>
      <c r="D771" s="179" t="s">
        <v>836</v>
      </c>
      <c r="E771" s="180" t="s">
        <v>2278</v>
      </c>
      <c r="F771" s="181" t="s">
        <v>4393</v>
      </c>
      <c r="G771" s="182" t="s">
        <v>2962</v>
      </c>
      <c r="H771" s="183">
        <v>12</v>
      </c>
      <c r="I771" s="184"/>
      <c r="J771" s="185">
        <f>ROUND(I771*H771,2)</f>
        <v>0</v>
      </c>
      <c r="K771" s="181" t="s">
        <v>19</v>
      </c>
      <c r="L771" s="186"/>
      <c r="M771" s="187" t="s">
        <v>19</v>
      </c>
      <c r="N771" s="188" t="s">
        <v>46</v>
      </c>
      <c r="P771" s="140">
        <f>O771*H771</f>
        <v>0</v>
      </c>
      <c r="Q771" s="140">
        <v>0</v>
      </c>
      <c r="R771" s="140">
        <f>Q771*H771</f>
        <v>0</v>
      </c>
      <c r="S771" s="140">
        <v>0</v>
      </c>
      <c r="T771" s="140">
        <f>S771*H771</f>
        <v>0</v>
      </c>
      <c r="U771" s="141" t="s">
        <v>19</v>
      </c>
      <c r="AR771" s="142" t="s">
        <v>198</v>
      </c>
      <c r="AT771" s="142" t="s">
        <v>836</v>
      </c>
      <c r="AU771" s="142" t="s">
        <v>84</v>
      </c>
      <c r="AY771" s="18" t="s">
        <v>172</v>
      </c>
      <c r="BE771" s="143">
        <f>IF(N771="základní",J771,0)</f>
        <v>0</v>
      </c>
      <c r="BF771" s="143">
        <f>IF(N771="snížená",J771,0)</f>
        <v>0</v>
      </c>
      <c r="BG771" s="143">
        <f>IF(N771="zákl. přenesená",J771,0)</f>
        <v>0</v>
      </c>
      <c r="BH771" s="143">
        <f>IF(N771="sníž. přenesená",J771,0)</f>
        <v>0</v>
      </c>
      <c r="BI771" s="143">
        <f>IF(N771="nulová",J771,0)</f>
        <v>0</v>
      </c>
      <c r="BJ771" s="18" t="s">
        <v>82</v>
      </c>
      <c r="BK771" s="143">
        <f>ROUND(I771*H771,2)</f>
        <v>0</v>
      </c>
      <c r="BL771" s="18" t="s">
        <v>179</v>
      </c>
      <c r="BM771" s="142" t="s">
        <v>2267</v>
      </c>
    </row>
    <row r="772" spans="2:65" s="12" customFormat="1">
      <c r="B772" s="148"/>
      <c r="D772" s="149" t="s">
        <v>182</v>
      </c>
      <c r="E772" s="150" t="s">
        <v>19</v>
      </c>
      <c r="F772" s="151" t="s">
        <v>4292</v>
      </c>
      <c r="H772" s="150" t="s">
        <v>19</v>
      </c>
      <c r="I772" s="152"/>
      <c r="L772" s="148"/>
      <c r="M772" s="153"/>
      <c r="U772" s="154"/>
      <c r="AT772" s="150" t="s">
        <v>182</v>
      </c>
      <c r="AU772" s="150" t="s">
        <v>84</v>
      </c>
      <c r="AV772" s="12" t="s">
        <v>82</v>
      </c>
      <c r="AW772" s="12" t="s">
        <v>37</v>
      </c>
      <c r="AX772" s="12" t="s">
        <v>75</v>
      </c>
      <c r="AY772" s="150" t="s">
        <v>172</v>
      </c>
    </row>
    <row r="773" spans="2:65" s="13" customFormat="1">
      <c r="B773" s="155"/>
      <c r="D773" s="149" t="s">
        <v>182</v>
      </c>
      <c r="E773" s="156" t="s">
        <v>19</v>
      </c>
      <c r="F773" s="157" t="s">
        <v>4394</v>
      </c>
      <c r="H773" s="158">
        <v>12</v>
      </c>
      <c r="I773" s="159"/>
      <c r="L773" s="155"/>
      <c r="M773" s="160"/>
      <c r="U773" s="161"/>
      <c r="AT773" s="156" t="s">
        <v>182</v>
      </c>
      <c r="AU773" s="156" t="s">
        <v>84</v>
      </c>
      <c r="AV773" s="13" t="s">
        <v>84</v>
      </c>
      <c r="AW773" s="13" t="s">
        <v>37</v>
      </c>
      <c r="AX773" s="13" t="s">
        <v>75</v>
      </c>
      <c r="AY773" s="156" t="s">
        <v>172</v>
      </c>
    </row>
    <row r="774" spans="2:65" s="14" customFormat="1">
      <c r="B774" s="162"/>
      <c r="D774" s="149" t="s">
        <v>182</v>
      </c>
      <c r="E774" s="163" t="s">
        <v>19</v>
      </c>
      <c r="F774" s="164" t="s">
        <v>185</v>
      </c>
      <c r="H774" s="165">
        <v>12</v>
      </c>
      <c r="I774" s="166"/>
      <c r="L774" s="162"/>
      <c r="M774" s="167"/>
      <c r="U774" s="168"/>
      <c r="AT774" s="163" t="s">
        <v>182</v>
      </c>
      <c r="AU774" s="163" t="s">
        <v>84</v>
      </c>
      <c r="AV774" s="14" t="s">
        <v>179</v>
      </c>
      <c r="AW774" s="14" t="s">
        <v>37</v>
      </c>
      <c r="AX774" s="14" t="s">
        <v>82</v>
      </c>
      <c r="AY774" s="163" t="s">
        <v>172</v>
      </c>
    </row>
    <row r="775" spans="2:65" s="1" customFormat="1" ht="16.5" customHeight="1">
      <c r="B775" s="33"/>
      <c r="C775" s="131" t="s">
        <v>2268</v>
      </c>
      <c r="D775" s="131" t="s">
        <v>174</v>
      </c>
      <c r="E775" s="132" t="s">
        <v>1607</v>
      </c>
      <c r="F775" s="133" t="s">
        <v>4395</v>
      </c>
      <c r="G775" s="134" t="s">
        <v>2962</v>
      </c>
      <c r="H775" s="135">
        <v>20</v>
      </c>
      <c r="I775" s="136"/>
      <c r="J775" s="137">
        <f>ROUND(I775*H775,2)</f>
        <v>0</v>
      </c>
      <c r="K775" s="133" t="s">
        <v>19</v>
      </c>
      <c r="L775" s="33"/>
      <c r="M775" s="138" t="s">
        <v>19</v>
      </c>
      <c r="N775" s="139" t="s">
        <v>46</v>
      </c>
      <c r="P775" s="140">
        <f>O775*H775</f>
        <v>0</v>
      </c>
      <c r="Q775" s="140">
        <v>0</v>
      </c>
      <c r="R775" s="140">
        <f>Q775*H775</f>
        <v>0</v>
      </c>
      <c r="S775" s="140">
        <v>0</v>
      </c>
      <c r="T775" s="140">
        <f>S775*H775</f>
        <v>0</v>
      </c>
      <c r="U775" s="141" t="s">
        <v>19</v>
      </c>
      <c r="AR775" s="142" t="s">
        <v>179</v>
      </c>
      <c r="AT775" s="142" t="s">
        <v>174</v>
      </c>
      <c r="AU775" s="142" t="s">
        <v>84</v>
      </c>
      <c r="AY775" s="18" t="s">
        <v>172</v>
      </c>
      <c r="BE775" s="143">
        <f>IF(N775="základní",J775,0)</f>
        <v>0</v>
      </c>
      <c r="BF775" s="143">
        <f>IF(N775="snížená",J775,0)</f>
        <v>0</v>
      </c>
      <c r="BG775" s="143">
        <f>IF(N775="zákl. přenesená",J775,0)</f>
        <v>0</v>
      </c>
      <c r="BH775" s="143">
        <f>IF(N775="sníž. přenesená",J775,0)</f>
        <v>0</v>
      </c>
      <c r="BI775" s="143">
        <f>IF(N775="nulová",J775,0)</f>
        <v>0</v>
      </c>
      <c r="BJ775" s="18" t="s">
        <v>82</v>
      </c>
      <c r="BK775" s="143">
        <f>ROUND(I775*H775,2)</f>
        <v>0</v>
      </c>
      <c r="BL775" s="18" t="s">
        <v>179</v>
      </c>
      <c r="BM775" s="142" t="s">
        <v>2271</v>
      </c>
    </row>
    <row r="776" spans="2:65" s="1" customFormat="1" ht="16.5" customHeight="1">
      <c r="B776" s="33"/>
      <c r="C776" s="179" t="s">
        <v>1601</v>
      </c>
      <c r="D776" s="179" t="s">
        <v>836</v>
      </c>
      <c r="E776" s="180" t="s">
        <v>4396</v>
      </c>
      <c r="F776" s="181" t="s">
        <v>4397</v>
      </c>
      <c r="G776" s="182" t="s">
        <v>2962</v>
      </c>
      <c r="H776" s="183">
        <v>20</v>
      </c>
      <c r="I776" s="184"/>
      <c r="J776" s="185">
        <f>ROUND(I776*H776,2)</f>
        <v>0</v>
      </c>
      <c r="K776" s="181" t="s">
        <v>19</v>
      </c>
      <c r="L776" s="186"/>
      <c r="M776" s="187" t="s">
        <v>19</v>
      </c>
      <c r="N776" s="188" t="s">
        <v>46</v>
      </c>
      <c r="P776" s="140">
        <f>O776*H776</f>
        <v>0</v>
      </c>
      <c r="Q776" s="140">
        <v>0</v>
      </c>
      <c r="R776" s="140">
        <f>Q776*H776</f>
        <v>0</v>
      </c>
      <c r="S776" s="140">
        <v>0</v>
      </c>
      <c r="T776" s="140">
        <f>S776*H776</f>
        <v>0</v>
      </c>
      <c r="U776" s="141" t="s">
        <v>19</v>
      </c>
      <c r="AR776" s="142" t="s">
        <v>198</v>
      </c>
      <c r="AT776" s="142" t="s">
        <v>836</v>
      </c>
      <c r="AU776" s="142" t="s">
        <v>84</v>
      </c>
      <c r="AY776" s="18" t="s">
        <v>172</v>
      </c>
      <c r="BE776" s="143">
        <f>IF(N776="základní",J776,0)</f>
        <v>0</v>
      </c>
      <c r="BF776" s="143">
        <f>IF(N776="snížená",J776,0)</f>
        <v>0</v>
      </c>
      <c r="BG776" s="143">
        <f>IF(N776="zákl. přenesená",J776,0)</f>
        <v>0</v>
      </c>
      <c r="BH776" s="143">
        <f>IF(N776="sníž. přenesená",J776,0)</f>
        <v>0</v>
      </c>
      <c r="BI776" s="143">
        <f>IF(N776="nulová",J776,0)</f>
        <v>0</v>
      </c>
      <c r="BJ776" s="18" t="s">
        <v>82</v>
      </c>
      <c r="BK776" s="143">
        <f>ROUND(I776*H776,2)</f>
        <v>0</v>
      </c>
      <c r="BL776" s="18" t="s">
        <v>179</v>
      </c>
      <c r="BM776" s="142" t="s">
        <v>2276</v>
      </c>
    </row>
    <row r="777" spans="2:65" s="12" customFormat="1">
      <c r="B777" s="148"/>
      <c r="D777" s="149" t="s">
        <v>182</v>
      </c>
      <c r="E777" s="150" t="s">
        <v>19</v>
      </c>
      <c r="F777" s="151" t="s">
        <v>4292</v>
      </c>
      <c r="H777" s="150" t="s">
        <v>19</v>
      </c>
      <c r="I777" s="152"/>
      <c r="L777" s="148"/>
      <c r="M777" s="153"/>
      <c r="U777" s="154"/>
      <c r="AT777" s="150" t="s">
        <v>182</v>
      </c>
      <c r="AU777" s="150" t="s">
        <v>84</v>
      </c>
      <c r="AV777" s="12" t="s">
        <v>82</v>
      </c>
      <c r="AW777" s="12" t="s">
        <v>37</v>
      </c>
      <c r="AX777" s="12" t="s">
        <v>75</v>
      </c>
      <c r="AY777" s="150" t="s">
        <v>172</v>
      </c>
    </row>
    <row r="778" spans="2:65" s="13" customFormat="1">
      <c r="B778" s="155"/>
      <c r="D778" s="149" t="s">
        <v>182</v>
      </c>
      <c r="E778" s="156" t="s">
        <v>19</v>
      </c>
      <c r="F778" s="157" t="s">
        <v>232</v>
      </c>
      <c r="H778" s="158">
        <v>20</v>
      </c>
      <c r="I778" s="159"/>
      <c r="L778" s="155"/>
      <c r="M778" s="160"/>
      <c r="U778" s="161"/>
      <c r="AT778" s="156" t="s">
        <v>182</v>
      </c>
      <c r="AU778" s="156" t="s">
        <v>84</v>
      </c>
      <c r="AV778" s="13" t="s">
        <v>84</v>
      </c>
      <c r="AW778" s="13" t="s">
        <v>37</v>
      </c>
      <c r="AX778" s="13" t="s">
        <v>75</v>
      </c>
      <c r="AY778" s="156" t="s">
        <v>172</v>
      </c>
    </row>
    <row r="779" spans="2:65" s="14" customFormat="1">
      <c r="B779" s="162"/>
      <c r="D779" s="149" t="s">
        <v>182</v>
      </c>
      <c r="E779" s="163" t="s">
        <v>19</v>
      </c>
      <c r="F779" s="164" t="s">
        <v>185</v>
      </c>
      <c r="H779" s="165">
        <v>20</v>
      </c>
      <c r="I779" s="166"/>
      <c r="L779" s="162"/>
      <c r="M779" s="167"/>
      <c r="U779" s="168"/>
      <c r="AT779" s="163" t="s">
        <v>182</v>
      </c>
      <c r="AU779" s="163" t="s">
        <v>84</v>
      </c>
      <c r="AV779" s="14" t="s">
        <v>179</v>
      </c>
      <c r="AW779" s="14" t="s">
        <v>37</v>
      </c>
      <c r="AX779" s="14" t="s">
        <v>82</v>
      </c>
      <c r="AY779" s="163" t="s">
        <v>172</v>
      </c>
    </row>
    <row r="780" spans="2:65" s="1" customFormat="1" ht="16.5" customHeight="1">
      <c r="B780" s="33"/>
      <c r="C780" s="131" t="s">
        <v>2278</v>
      </c>
      <c r="D780" s="131" t="s">
        <v>174</v>
      </c>
      <c r="E780" s="132" t="s">
        <v>1611</v>
      </c>
      <c r="F780" s="133" t="s">
        <v>4324</v>
      </c>
      <c r="G780" s="134" t="s">
        <v>337</v>
      </c>
      <c r="H780" s="135">
        <v>562</v>
      </c>
      <c r="I780" s="136"/>
      <c r="J780" s="137">
        <f>ROUND(I780*H780,2)</f>
        <v>0</v>
      </c>
      <c r="K780" s="133" t="s">
        <v>19</v>
      </c>
      <c r="L780" s="33"/>
      <c r="M780" s="138" t="s">
        <v>19</v>
      </c>
      <c r="N780" s="139" t="s">
        <v>46</v>
      </c>
      <c r="P780" s="140">
        <f>O780*H780</f>
        <v>0</v>
      </c>
      <c r="Q780" s="140">
        <v>0</v>
      </c>
      <c r="R780" s="140">
        <f>Q780*H780</f>
        <v>0</v>
      </c>
      <c r="S780" s="140">
        <v>0</v>
      </c>
      <c r="T780" s="140">
        <f>S780*H780</f>
        <v>0</v>
      </c>
      <c r="U780" s="141" t="s">
        <v>19</v>
      </c>
      <c r="AR780" s="142" t="s">
        <v>179</v>
      </c>
      <c r="AT780" s="142" t="s">
        <v>174</v>
      </c>
      <c r="AU780" s="142" t="s">
        <v>84</v>
      </c>
      <c r="AY780" s="18" t="s">
        <v>172</v>
      </c>
      <c r="BE780" s="143">
        <f>IF(N780="základní",J780,0)</f>
        <v>0</v>
      </c>
      <c r="BF780" s="143">
        <f>IF(N780="snížená",J780,0)</f>
        <v>0</v>
      </c>
      <c r="BG780" s="143">
        <f>IF(N780="zákl. přenesená",J780,0)</f>
        <v>0</v>
      </c>
      <c r="BH780" s="143">
        <f>IF(N780="sníž. přenesená",J780,0)</f>
        <v>0</v>
      </c>
      <c r="BI780" s="143">
        <f>IF(N780="nulová",J780,0)</f>
        <v>0</v>
      </c>
      <c r="BJ780" s="18" t="s">
        <v>82</v>
      </c>
      <c r="BK780" s="143">
        <f>ROUND(I780*H780,2)</f>
        <v>0</v>
      </c>
      <c r="BL780" s="18" t="s">
        <v>179</v>
      </c>
      <c r="BM780" s="142" t="s">
        <v>2281</v>
      </c>
    </row>
    <row r="781" spans="2:65" s="1" customFormat="1" ht="16.5" customHeight="1">
      <c r="B781" s="33"/>
      <c r="C781" s="179" t="s">
        <v>1607</v>
      </c>
      <c r="D781" s="179" t="s">
        <v>836</v>
      </c>
      <c r="E781" s="180" t="s">
        <v>2287</v>
      </c>
      <c r="F781" s="181" t="s">
        <v>4325</v>
      </c>
      <c r="G781" s="182" t="s">
        <v>337</v>
      </c>
      <c r="H781" s="183">
        <v>562</v>
      </c>
      <c r="I781" s="184"/>
      <c r="J781" s="185">
        <f>ROUND(I781*H781,2)</f>
        <v>0</v>
      </c>
      <c r="K781" s="181" t="s">
        <v>19</v>
      </c>
      <c r="L781" s="186"/>
      <c r="M781" s="187" t="s">
        <v>19</v>
      </c>
      <c r="N781" s="188" t="s">
        <v>46</v>
      </c>
      <c r="P781" s="140">
        <f>O781*H781</f>
        <v>0</v>
      </c>
      <c r="Q781" s="140">
        <v>0</v>
      </c>
      <c r="R781" s="140">
        <f>Q781*H781</f>
        <v>0</v>
      </c>
      <c r="S781" s="140">
        <v>0</v>
      </c>
      <c r="T781" s="140">
        <f>S781*H781</f>
        <v>0</v>
      </c>
      <c r="U781" s="141" t="s">
        <v>19</v>
      </c>
      <c r="AR781" s="142" t="s">
        <v>198</v>
      </c>
      <c r="AT781" s="142" t="s">
        <v>836</v>
      </c>
      <c r="AU781" s="142" t="s">
        <v>84</v>
      </c>
      <c r="AY781" s="18" t="s">
        <v>172</v>
      </c>
      <c r="BE781" s="143">
        <f>IF(N781="základní",J781,0)</f>
        <v>0</v>
      </c>
      <c r="BF781" s="143">
        <f>IF(N781="snížená",J781,0)</f>
        <v>0</v>
      </c>
      <c r="BG781" s="143">
        <f>IF(N781="zákl. přenesená",J781,0)</f>
        <v>0</v>
      </c>
      <c r="BH781" s="143">
        <f>IF(N781="sníž. přenesená",J781,0)</f>
        <v>0</v>
      </c>
      <c r="BI781" s="143">
        <f>IF(N781="nulová",J781,0)</f>
        <v>0</v>
      </c>
      <c r="BJ781" s="18" t="s">
        <v>82</v>
      </c>
      <c r="BK781" s="143">
        <f>ROUND(I781*H781,2)</f>
        <v>0</v>
      </c>
      <c r="BL781" s="18" t="s">
        <v>179</v>
      </c>
      <c r="BM781" s="142" t="s">
        <v>2285</v>
      </c>
    </row>
    <row r="782" spans="2:65" s="12" customFormat="1">
      <c r="B782" s="148"/>
      <c r="D782" s="149" t="s">
        <v>182</v>
      </c>
      <c r="E782" s="150" t="s">
        <v>19</v>
      </c>
      <c r="F782" s="151" t="s">
        <v>4292</v>
      </c>
      <c r="H782" s="150" t="s">
        <v>19</v>
      </c>
      <c r="I782" s="152"/>
      <c r="L782" s="148"/>
      <c r="M782" s="153"/>
      <c r="U782" s="154"/>
      <c r="AT782" s="150" t="s">
        <v>182</v>
      </c>
      <c r="AU782" s="150" t="s">
        <v>84</v>
      </c>
      <c r="AV782" s="12" t="s">
        <v>82</v>
      </c>
      <c r="AW782" s="12" t="s">
        <v>37</v>
      </c>
      <c r="AX782" s="12" t="s">
        <v>75</v>
      </c>
      <c r="AY782" s="150" t="s">
        <v>172</v>
      </c>
    </row>
    <row r="783" spans="2:65" s="13" customFormat="1">
      <c r="B783" s="155"/>
      <c r="D783" s="149" t="s">
        <v>182</v>
      </c>
      <c r="E783" s="156" t="s">
        <v>19</v>
      </c>
      <c r="F783" s="157" t="s">
        <v>4398</v>
      </c>
      <c r="H783" s="158">
        <v>562</v>
      </c>
      <c r="I783" s="159"/>
      <c r="L783" s="155"/>
      <c r="M783" s="160"/>
      <c r="U783" s="161"/>
      <c r="AT783" s="156" t="s">
        <v>182</v>
      </c>
      <c r="AU783" s="156" t="s">
        <v>84</v>
      </c>
      <c r="AV783" s="13" t="s">
        <v>84</v>
      </c>
      <c r="AW783" s="13" t="s">
        <v>37</v>
      </c>
      <c r="AX783" s="13" t="s">
        <v>75</v>
      </c>
      <c r="AY783" s="156" t="s">
        <v>172</v>
      </c>
    </row>
    <row r="784" spans="2:65" s="14" customFormat="1">
      <c r="B784" s="162"/>
      <c r="D784" s="149" t="s">
        <v>182</v>
      </c>
      <c r="E784" s="163" t="s">
        <v>19</v>
      </c>
      <c r="F784" s="164" t="s">
        <v>185</v>
      </c>
      <c r="H784" s="165">
        <v>562</v>
      </c>
      <c r="I784" s="166"/>
      <c r="L784" s="162"/>
      <c r="M784" s="167"/>
      <c r="U784" s="168"/>
      <c r="AT784" s="163" t="s">
        <v>182</v>
      </c>
      <c r="AU784" s="163" t="s">
        <v>84</v>
      </c>
      <c r="AV784" s="14" t="s">
        <v>179</v>
      </c>
      <c r="AW784" s="14" t="s">
        <v>37</v>
      </c>
      <c r="AX784" s="14" t="s">
        <v>82</v>
      </c>
      <c r="AY784" s="163" t="s">
        <v>172</v>
      </c>
    </row>
    <row r="785" spans="2:65" s="1" customFormat="1" ht="16.5" customHeight="1">
      <c r="B785" s="33"/>
      <c r="C785" s="131" t="s">
        <v>4396</v>
      </c>
      <c r="D785" s="131" t="s">
        <v>174</v>
      </c>
      <c r="E785" s="132" t="s">
        <v>1616</v>
      </c>
      <c r="F785" s="133" t="s">
        <v>4327</v>
      </c>
      <c r="G785" s="134" t="s">
        <v>337</v>
      </c>
      <c r="H785" s="135">
        <v>562</v>
      </c>
      <c r="I785" s="136"/>
      <c r="J785" s="137">
        <f>ROUND(I785*H785,2)</f>
        <v>0</v>
      </c>
      <c r="K785" s="133" t="s">
        <v>19</v>
      </c>
      <c r="L785" s="33"/>
      <c r="M785" s="138" t="s">
        <v>19</v>
      </c>
      <c r="N785" s="139" t="s">
        <v>46</v>
      </c>
      <c r="P785" s="140">
        <f>O785*H785</f>
        <v>0</v>
      </c>
      <c r="Q785" s="140">
        <v>0</v>
      </c>
      <c r="R785" s="140">
        <f>Q785*H785</f>
        <v>0</v>
      </c>
      <c r="S785" s="140">
        <v>0</v>
      </c>
      <c r="T785" s="140">
        <f>S785*H785</f>
        <v>0</v>
      </c>
      <c r="U785" s="141" t="s">
        <v>19</v>
      </c>
      <c r="AR785" s="142" t="s">
        <v>179</v>
      </c>
      <c r="AT785" s="142" t="s">
        <v>174</v>
      </c>
      <c r="AU785" s="142" t="s">
        <v>84</v>
      </c>
      <c r="AY785" s="18" t="s">
        <v>172</v>
      </c>
      <c r="BE785" s="143">
        <f>IF(N785="základní",J785,0)</f>
        <v>0</v>
      </c>
      <c r="BF785" s="143">
        <f>IF(N785="snížená",J785,0)</f>
        <v>0</v>
      </c>
      <c r="BG785" s="143">
        <f>IF(N785="zákl. přenesená",J785,0)</f>
        <v>0</v>
      </c>
      <c r="BH785" s="143">
        <f>IF(N785="sníž. přenesená",J785,0)</f>
        <v>0</v>
      </c>
      <c r="BI785" s="143">
        <f>IF(N785="nulová",J785,0)</f>
        <v>0</v>
      </c>
      <c r="BJ785" s="18" t="s">
        <v>82</v>
      </c>
      <c r="BK785" s="143">
        <f>ROUND(I785*H785,2)</f>
        <v>0</v>
      </c>
      <c r="BL785" s="18" t="s">
        <v>179</v>
      </c>
      <c r="BM785" s="142" t="s">
        <v>4399</v>
      </c>
    </row>
    <row r="786" spans="2:65" s="1" customFormat="1" ht="16.5" customHeight="1">
      <c r="B786" s="33"/>
      <c r="C786" s="179" t="s">
        <v>1611</v>
      </c>
      <c r="D786" s="179" t="s">
        <v>836</v>
      </c>
      <c r="E786" s="180" t="s">
        <v>4400</v>
      </c>
      <c r="F786" s="181" t="s">
        <v>4328</v>
      </c>
      <c r="G786" s="182" t="s">
        <v>337</v>
      </c>
      <c r="H786" s="183">
        <v>562</v>
      </c>
      <c r="I786" s="184"/>
      <c r="J786" s="185">
        <f>ROUND(I786*H786,2)</f>
        <v>0</v>
      </c>
      <c r="K786" s="181" t="s">
        <v>19</v>
      </c>
      <c r="L786" s="186"/>
      <c r="M786" s="187" t="s">
        <v>19</v>
      </c>
      <c r="N786" s="188" t="s">
        <v>46</v>
      </c>
      <c r="P786" s="140">
        <f>O786*H786</f>
        <v>0</v>
      </c>
      <c r="Q786" s="140">
        <v>0</v>
      </c>
      <c r="R786" s="140">
        <f>Q786*H786</f>
        <v>0</v>
      </c>
      <c r="S786" s="140">
        <v>0</v>
      </c>
      <c r="T786" s="140">
        <f>S786*H786</f>
        <v>0</v>
      </c>
      <c r="U786" s="141" t="s">
        <v>19</v>
      </c>
      <c r="AR786" s="142" t="s">
        <v>198</v>
      </c>
      <c r="AT786" s="142" t="s">
        <v>836</v>
      </c>
      <c r="AU786" s="142" t="s">
        <v>84</v>
      </c>
      <c r="AY786" s="18" t="s">
        <v>172</v>
      </c>
      <c r="BE786" s="143">
        <f>IF(N786="základní",J786,0)</f>
        <v>0</v>
      </c>
      <c r="BF786" s="143">
        <f>IF(N786="snížená",J786,0)</f>
        <v>0</v>
      </c>
      <c r="BG786" s="143">
        <f>IF(N786="zákl. přenesená",J786,0)</f>
        <v>0</v>
      </c>
      <c r="BH786" s="143">
        <f>IF(N786="sníž. přenesená",J786,0)</f>
        <v>0</v>
      </c>
      <c r="BI786" s="143">
        <f>IF(N786="nulová",J786,0)</f>
        <v>0</v>
      </c>
      <c r="BJ786" s="18" t="s">
        <v>82</v>
      </c>
      <c r="BK786" s="143">
        <f>ROUND(I786*H786,2)</f>
        <v>0</v>
      </c>
      <c r="BL786" s="18" t="s">
        <v>179</v>
      </c>
      <c r="BM786" s="142" t="s">
        <v>4401</v>
      </c>
    </row>
    <row r="787" spans="2:65" s="12" customFormat="1">
      <c r="B787" s="148"/>
      <c r="D787" s="149" t="s">
        <v>182</v>
      </c>
      <c r="E787" s="150" t="s">
        <v>19</v>
      </c>
      <c r="F787" s="151" t="s">
        <v>4292</v>
      </c>
      <c r="H787" s="150" t="s">
        <v>19</v>
      </c>
      <c r="I787" s="152"/>
      <c r="L787" s="148"/>
      <c r="M787" s="153"/>
      <c r="U787" s="154"/>
      <c r="AT787" s="150" t="s">
        <v>182</v>
      </c>
      <c r="AU787" s="150" t="s">
        <v>84</v>
      </c>
      <c r="AV787" s="12" t="s">
        <v>82</v>
      </c>
      <c r="AW787" s="12" t="s">
        <v>37</v>
      </c>
      <c r="AX787" s="12" t="s">
        <v>75</v>
      </c>
      <c r="AY787" s="150" t="s">
        <v>172</v>
      </c>
    </row>
    <row r="788" spans="2:65" s="13" customFormat="1">
      <c r="B788" s="155"/>
      <c r="D788" s="149" t="s">
        <v>182</v>
      </c>
      <c r="E788" s="156" t="s">
        <v>19</v>
      </c>
      <c r="F788" s="157" t="s">
        <v>4398</v>
      </c>
      <c r="H788" s="158">
        <v>562</v>
      </c>
      <c r="I788" s="159"/>
      <c r="L788" s="155"/>
      <c r="M788" s="160"/>
      <c r="U788" s="161"/>
      <c r="AT788" s="156" t="s">
        <v>182</v>
      </c>
      <c r="AU788" s="156" t="s">
        <v>84</v>
      </c>
      <c r="AV788" s="13" t="s">
        <v>84</v>
      </c>
      <c r="AW788" s="13" t="s">
        <v>37</v>
      </c>
      <c r="AX788" s="13" t="s">
        <v>75</v>
      </c>
      <c r="AY788" s="156" t="s">
        <v>172</v>
      </c>
    </row>
    <row r="789" spans="2:65" s="14" customFormat="1">
      <c r="B789" s="162"/>
      <c r="D789" s="149" t="s">
        <v>182</v>
      </c>
      <c r="E789" s="163" t="s">
        <v>19</v>
      </c>
      <c r="F789" s="164" t="s">
        <v>185</v>
      </c>
      <c r="H789" s="165">
        <v>562</v>
      </c>
      <c r="I789" s="166"/>
      <c r="L789" s="162"/>
      <c r="M789" s="167"/>
      <c r="U789" s="168"/>
      <c r="AT789" s="163" t="s">
        <v>182</v>
      </c>
      <c r="AU789" s="163" t="s">
        <v>84</v>
      </c>
      <c r="AV789" s="14" t="s">
        <v>179</v>
      </c>
      <c r="AW789" s="14" t="s">
        <v>37</v>
      </c>
      <c r="AX789" s="14" t="s">
        <v>82</v>
      </c>
      <c r="AY789" s="163" t="s">
        <v>172</v>
      </c>
    </row>
    <row r="790" spans="2:65" s="1" customFormat="1" ht="16.5" customHeight="1">
      <c r="B790" s="33"/>
      <c r="C790" s="131" t="s">
        <v>2287</v>
      </c>
      <c r="D790" s="131" t="s">
        <v>174</v>
      </c>
      <c r="E790" s="132" t="s">
        <v>4402</v>
      </c>
      <c r="F790" s="133" t="s">
        <v>4321</v>
      </c>
      <c r="G790" s="134" t="s">
        <v>337</v>
      </c>
      <c r="H790" s="135">
        <v>192</v>
      </c>
      <c r="I790" s="136"/>
      <c r="J790" s="137">
        <f>ROUND(I790*H790,2)</f>
        <v>0</v>
      </c>
      <c r="K790" s="133" t="s">
        <v>19</v>
      </c>
      <c r="L790" s="33"/>
      <c r="M790" s="138" t="s">
        <v>19</v>
      </c>
      <c r="N790" s="139" t="s">
        <v>46</v>
      </c>
      <c r="P790" s="140">
        <f>O790*H790</f>
        <v>0</v>
      </c>
      <c r="Q790" s="140">
        <v>0</v>
      </c>
      <c r="R790" s="140">
        <f>Q790*H790</f>
        <v>0</v>
      </c>
      <c r="S790" s="140">
        <v>0</v>
      </c>
      <c r="T790" s="140">
        <f>S790*H790</f>
        <v>0</v>
      </c>
      <c r="U790" s="141" t="s">
        <v>19</v>
      </c>
      <c r="AR790" s="142" t="s">
        <v>179</v>
      </c>
      <c r="AT790" s="142" t="s">
        <v>174</v>
      </c>
      <c r="AU790" s="142" t="s">
        <v>84</v>
      </c>
      <c r="AY790" s="18" t="s">
        <v>172</v>
      </c>
      <c r="BE790" s="143">
        <f>IF(N790="základní",J790,0)</f>
        <v>0</v>
      </c>
      <c r="BF790" s="143">
        <f>IF(N790="snížená",J790,0)</f>
        <v>0</v>
      </c>
      <c r="BG790" s="143">
        <f>IF(N790="zákl. přenesená",J790,0)</f>
        <v>0</v>
      </c>
      <c r="BH790" s="143">
        <f>IF(N790="sníž. přenesená",J790,0)</f>
        <v>0</v>
      </c>
      <c r="BI790" s="143">
        <f>IF(N790="nulová",J790,0)</f>
        <v>0</v>
      </c>
      <c r="BJ790" s="18" t="s">
        <v>82</v>
      </c>
      <c r="BK790" s="143">
        <f>ROUND(I790*H790,2)</f>
        <v>0</v>
      </c>
      <c r="BL790" s="18" t="s">
        <v>179</v>
      </c>
      <c r="BM790" s="142" t="s">
        <v>2290</v>
      </c>
    </row>
    <row r="791" spans="2:65" s="13" customFormat="1">
      <c r="B791" s="155"/>
      <c r="D791" s="149" t="s">
        <v>182</v>
      </c>
      <c r="E791" s="156" t="s">
        <v>19</v>
      </c>
      <c r="F791" s="157" t="s">
        <v>1423</v>
      </c>
      <c r="H791" s="158">
        <v>192</v>
      </c>
      <c r="I791" s="159"/>
      <c r="L791" s="155"/>
      <c r="M791" s="160"/>
      <c r="U791" s="161"/>
      <c r="AT791" s="156" t="s">
        <v>182</v>
      </c>
      <c r="AU791" s="156" t="s">
        <v>84</v>
      </c>
      <c r="AV791" s="13" t="s">
        <v>84</v>
      </c>
      <c r="AW791" s="13" t="s">
        <v>37</v>
      </c>
      <c r="AX791" s="13" t="s">
        <v>75</v>
      </c>
      <c r="AY791" s="156" t="s">
        <v>172</v>
      </c>
    </row>
    <row r="792" spans="2:65" s="14" customFormat="1">
      <c r="B792" s="162"/>
      <c r="D792" s="149" t="s">
        <v>182</v>
      </c>
      <c r="E792" s="163" t="s">
        <v>19</v>
      </c>
      <c r="F792" s="164" t="s">
        <v>185</v>
      </c>
      <c r="H792" s="165">
        <v>192</v>
      </c>
      <c r="I792" s="166"/>
      <c r="L792" s="162"/>
      <c r="M792" s="167"/>
      <c r="U792" s="168"/>
      <c r="AT792" s="163" t="s">
        <v>182</v>
      </c>
      <c r="AU792" s="163" t="s">
        <v>84</v>
      </c>
      <c r="AV792" s="14" t="s">
        <v>179</v>
      </c>
      <c r="AW792" s="14" t="s">
        <v>37</v>
      </c>
      <c r="AX792" s="14" t="s">
        <v>82</v>
      </c>
      <c r="AY792" s="163" t="s">
        <v>172</v>
      </c>
    </row>
    <row r="793" spans="2:65" s="1" customFormat="1" ht="16.5" customHeight="1">
      <c r="B793" s="33"/>
      <c r="C793" s="179" t="s">
        <v>1616</v>
      </c>
      <c r="D793" s="179" t="s">
        <v>836</v>
      </c>
      <c r="E793" s="180" t="s">
        <v>4403</v>
      </c>
      <c r="F793" s="181" t="s">
        <v>4322</v>
      </c>
      <c r="G793" s="182" t="s">
        <v>337</v>
      </c>
      <c r="H793" s="183">
        <v>192</v>
      </c>
      <c r="I793" s="184"/>
      <c r="J793" s="185">
        <f>ROUND(I793*H793,2)</f>
        <v>0</v>
      </c>
      <c r="K793" s="181" t="s">
        <v>19</v>
      </c>
      <c r="L793" s="186"/>
      <c r="M793" s="187" t="s">
        <v>19</v>
      </c>
      <c r="N793" s="188" t="s">
        <v>46</v>
      </c>
      <c r="P793" s="140">
        <f>O793*H793</f>
        <v>0</v>
      </c>
      <c r="Q793" s="140">
        <v>0</v>
      </c>
      <c r="R793" s="140">
        <f>Q793*H793</f>
        <v>0</v>
      </c>
      <c r="S793" s="140">
        <v>0</v>
      </c>
      <c r="T793" s="140">
        <f>S793*H793</f>
        <v>0</v>
      </c>
      <c r="U793" s="141" t="s">
        <v>19</v>
      </c>
      <c r="AR793" s="142" t="s">
        <v>198</v>
      </c>
      <c r="AT793" s="142" t="s">
        <v>836</v>
      </c>
      <c r="AU793" s="142" t="s">
        <v>84</v>
      </c>
      <c r="AY793" s="18" t="s">
        <v>172</v>
      </c>
      <c r="BE793" s="143">
        <f>IF(N793="základní",J793,0)</f>
        <v>0</v>
      </c>
      <c r="BF793" s="143">
        <f>IF(N793="snížená",J793,0)</f>
        <v>0</v>
      </c>
      <c r="BG793" s="143">
        <f>IF(N793="zákl. přenesená",J793,0)</f>
        <v>0</v>
      </c>
      <c r="BH793" s="143">
        <f>IF(N793="sníž. přenesená",J793,0)</f>
        <v>0</v>
      </c>
      <c r="BI793" s="143">
        <f>IF(N793="nulová",J793,0)</f>
        <v>0</v>
      </c>
      <c r="BJ793" s="18" t="s">
        <v>82</v>
      </c>
      <c r="BK793" s="143">
        <f>ROUND(I793*H793,2)</f>
        <v>0</v>
      </c>
      <c r="BL793" s="18" t="s">
        <v>179</v>
      </c>
      <c r="BM793" s="142" t="s">
        <v>2295</v>
      </c>
    </row>
    <row r="794" spans="2:65" s="1" customFormat="1" ht="16.5" customHeight="1">
      <c r="B794" s="33"/>
      <c r="C794" s="131" t="s">
        <v>4400</v>
      </c>
      <c r="D794" s="131" t="s">
        <v>174</v>
      </c>
      <c r="E794" s="132" t="s">
        <v>1620</v>
      </c>
      <c r="F794" s="133" t="s">
        <v>4201</v>
      </c>
      <c r="G794" s="134" t="s">
        <v>2962</v>
      </c>
      <c r="H794" s="135">
        <v>536</v>
      </c>
      <c r="I794" s="136"/>
      <c r="J794" s="137">
        <f>ROUND(I794*H794,2)</f>
        <v>0</v>
      </c>
      <c r="K794" s="133" t="s">
        <v>19</v>
      </c>
      <c r="L794" s="33"/>
      <c r="M794" s="138" t="s">
        <v>19</v>
      </c>
      <c r="N794" s="139" t="s">
        <v>46</v>
      </c>
      <c r="P794" s="140">
        <f>O794*H794</f>
        <v>0</v>
      </c>
      <c r="Q794" s="140">
        <v>0</v>
      </c>
      <c r="R794" s="140">
        <f>Q794*H794</f>
        <v>0</v>
      </c>
      <c r="S794" s="140">
        <v>0</v>
      </c>
      <c r="T794" s="140">
        <f>S794*H794</f>
        <v>0</v>
      </c>
      <c r="U794" s="141" t="s">
        <v>19</v>
      </c>
      <c r="AR794" s="142" t="s">
        <v>179</v>
      </c>
      <c r="AT794" s="142" t="s">
        <v>174</v>
      </c>
      <c r="AU794" s="142" t="s">
        <v>84</v>
      </c>
      <c r="AY794" s="18" t="s">
        <v>172</v>
      </c>
      <c r="BE794" s="143">
        <f>IF(N794="základní",J794,0)</f>
        <v>0</v>
      </c>
      <c r="BF794" s="143">
        <f>IF(N794="snížená",J794,0)</f>
        <v>0</v>
      </c>
      <c r="BG794" s="143">
        <f>IF(N794="zákl. přenesená",J794,0)</f>
        <v>0</v>
      </c>
      <c r="BH794" s="143">
        <f>IF(N794="sníž. přenesená",J794,0)</f>
        <v>0</v>
      </c>
      <c r="BI794" s="143">
        <f>IF(N794="nulová",J794,0)</f>
        <v>0</v>
      </c>
      <c r="BJ794" s="18" t="s">
        <v>82</v>
      </c>
      <c r="BK794" s="143">
        <f>ROUND(I794*H794,2)</f>
        <v>0</v>
      </c>
      <c r="BL794" s="18" t="s">
        <v>179</v>
      </c>
      <c r="BM794" s="142" t="s">
        <v>4404</v>
      </c>
    </row>
    <row r="795" spans="2:65" s="1" customFormat="1" ht="16.5" customHeight="1">
      <c r="B795" s="33"/>
      <c r="C795" s="179" t="s">
        <v>1620</v>
      </c>
      <c r="D795" s="179" t="s">
        <v>836</v>
      </c>
      <c r="E795" s="180" t="s">
        <v>2314</v>
      </c>
      <c r="F795" s="181" t="s">
        <v>4202</v>
      </c>
      <c r="G795" s="182" t="s">
        <v>2962</v>
      </c>
      <c r="H795" s="183">
        <v>536</v>
      </c>
      <c r="I795" s="184"/>
      <c r="J795" s="185">
        <f>ROUND(I795*H795,2)</f>
        <v>0</v>
      </c>
      <c r="K795" s="181" t="s">
        <v>19</v>
      </c>
      <c r="L795" s="186"/>
      <c r="M795" s="187" t="s">
        <v>19</v>
      </c>
      <c r="N795" s="188" t="s">
        <v>46</v>
      </c>
      <c r="P795" s="140">
        <f>O795*H795</f>
        <v>0</v>
      </c>
      <c r="Q795" s="140">
        <v>0</v>
      </c>
      <c r="R795" s="140">
        <f>Q795*H795</f>
        <v>0</v>
      </c>
      <c r="S795" s="140">
        <v>0</v>
      </c>
      <c r="T795" s="140">
        <f>S795*H795</f>
        <v>0</v>
      </c>
      <c r="U795" s="141" t="s">
        <v>19</v>
      </c>
      <c r="AR795" s="142" t="s">
        <v>198</v>
      </c>
      <c r="AT795" s="142" t="s">
        <v>836</v>
      </c>
      <c r="AU795" s="142" t="s">
        <v>84</v>
      </c>
      <c r="AY795" s="18" t="s">
        <v>172</v>
      </c>
      <c r="BE795" s="143">
        <f>IF(N795="základní",J795,0)</f>
        <v>0</v>
      </c>
      <c r="BF795" s="143">
        <f>IF(N795="snížená",J795,0)</f>
        <v>0</v>
      </c>
      <c r="BG795" s="143">
        <f>IF(N795="zákl. přenesená",J795,0)</f>
        <v>0</v>
      </c>
      <c r="BH795" s="143">
        <f>IF(N795="sníž. přenesená",J795,0)</f>
        <v>0</v>
      </c>
      <c r="BI795" s="143">
        <f>IF(N795="nulová",J795,0)</f>
        <v>0</v>
      </c>
      <c r="BJ795" s="18" t="s">
        <v>82</v>
      </c>
      <c r="BK795" s="143">
        <f>ROUND(I795*H795,2)</f>
        <v>0</v>
      </c>
      <c r="BL795" s="18" t="s">
        <v>179</v>
      </c>
      <c r="BM795" s="142" t="s">
        <v>2312</v>
      </c>
    </row>
    <row r="796" spans="2:65" s="12" customFormat="1">
      <c r="B796" s="148"/>
      <c r="D796" s="149" t="s">
        <v>182</v>
      </c>
      <c r="E796" s="150" t="s">
        <v>19</v>
      </c>
      <c r="F796" s="151" t="s">
        <v>4292</v>
      </c>
      <c r="H796" s="150" t="s">
        <v>19</v>
      </c>
      <c r="I796" s="152"/>
      <c r="L796" s="148"/>
      <c r="M796" s="153"/>
      <c r="U796" s="154"/>
      <c r="AT796" s="150" t="s">
        <v>182</v>
      </c>
      <c r="AU796" s="150" t="s">
        <v>84</v>
      </c>
      <c r="AV796" s="12" t="s">
        <v>82</v>
      </c>
      <c r="AW796" s="12" t="s">
        <v>37</v>
      </c>
      <c r="AX796" s="12" t="s">
        <v>75</v>
      </c>
      <c r="AY796" s="150" t="s">
        <v>172</v>
      </c>
    </row>
    <row r="797" spans="2:65" s="13" customFormat="1">
      <c r="B797" s="155"/>
      <c r="D797" s="149" t="s">
        <v>182</v>
      </c>
      <c r="E797" s="156" t="s">
        <v>19</v>
      </c>
      <c r="F797" s="157" t="s">
        <v>2366</v>
      </c>
      <c r="H797" s="158">
        <v>536</v>
      </c>
      <c r="I797" s="159"/>
      <c r="L797" s="155"/>
      <c r="M797" s="160"/>
      <c r="U797" s="161"/>
      <c r="AT797" s="156" t="s">
        <v>182</v>
      </c>
      <c r="AU797" s="156" t="s">
        <v>84</v>
      </c>
      <c r="AV797" s="13" t="s">
        <v>84</v>
      </c>
      <c r="AW797" s="13" t="s">
        <v>37</v>
      </c>
      <c r="AX797" s="13" t="s">
        <v>75</v>
      </c>
      <c r="AY797" s="156" t="s">
        <v>172</v>
      </c>
    </row>
    <row r="798" spans="2:65" s="14" customFormat="1">
      <c r="B798" s="162"/>
      <c r="D798" s="149" t="s">
        <v>182</v>
      </c>
      <c r="E798" s="163" t="s">
        <v>19</v>
      </c>
      <c r="F798" s="164" t="s">
        <v>185</v>
      </c>
      <c r="H798" s="165">
        <v>536</v>
      </c>
      <c r="I798" s="166"/>
      <c r="L798" s="162"/>
      <c r="M798" s="167"/>
      <c r="U798" s="168"/>
      <c r="AT798" s="163" t="s">
        <v>182</v>
      </c>
      <c r="AU798" s="163" t="s">
        <v>84</v>
      </c>
      <c r="AV798" s="14" t="s">
        <v>179</v>
      </c>
      <c r="AW798" s="14" t="s">
        <v>37</v>
      </c>
      <c r="AX798" s="14" t="s">
        <v>82</v>
      </c>
      <c r="AY798" s="163" t="s">
        <v>172</v>
      </c>
    </row>
    <row r="799" spans="2:65" s="1" customFormat="1" ht="16.5" customHeight="1">
      <c r="B799" s="33"/>
      <c r="C799" s="131" t="s">
        <v>2314</v>
      </c>
      <c r="D799" s="131" t="s">
        <v>174</v>
      </c>
      <c r="E799" s="132" t="s">
        <v>1625</v>
      </c>
      <c r="F799" s="133" t="s">
        <v>4207</v>
      </c>
      <c r="G799" s="134" t="s">
        <v>337</v>
      </c>
      <c r="H799" s="135">
        <v>186</v>
      </c>
      <c r="I799" s="136"/>
      <c r="J799" s="137">
        <f>ROUND(I799*H799,2)</f>
        <v>0</v>
      </c>
      <c r="K799" s="133" t="s">
        <v>19</v>
      </c>
      <c r="L799" s="33"/>
      <c r="M799" s="138" t="s">
        <v>19</v>
      </c>
      <c r="N799" s="139" t="s">
        <v>46</v>
      </c>
      <c r="P799" s="140">
        <f>O799*H799</f>
        <v>0</v>
      </c>
      <c r="Q799" s="140">
        <v>0</v>
      </c>
      <c r="R799" s="140">
        <f>Q799*H799</f>
        <v>0</v>
      </c>
      <c r="S799" s="140">
        <v>0</v>
      </c>
      <c r="T799" s="140">
        <f>S799*H799</f>
        <v>0</v>
      </c>
      <c r="U799" s="141" t="s">
        <v>19</v>
      </c>
      <c r="AR799" s="142" t="s">
        <v>179</v>
      </c>
      <c r="AT799" s="142" t="s">
        <v>174</v>
      </c>
      <c r="AU799" s="142" t="s">
        <v>84</v>
      </c>
      <c r="AY799" s="18" t="s">
        <v>172</v>
      </c>
      <c r="BE799" s="143">
        <f>IF(N799="základní",J799,0)</f>
        <v>0</v>
      </c>
      <c r="BF799" s="143">
        <f>IF(N799="snížená",J799,0)</f>
        <v>0</v>
      </c>
      <c r="BG799" s="143">
        <f>IF(N799="zákl. přenesená",J799,0)</f>
        <v>0</v>
      </c>
      <c r="BH799" s="143">
        <f>IF(N799="sníž. přenesená",J799,0)</f>
        <v>0</v>
      </c>
      <c r="BI799" s="143">
        <f>IF(N799="nulová",J799,0)</f>
        <v>0</v>
      </c>
      <c r="BJ799" s="18" t="s">
        <v>82</v>
      </c>
      <c r="BK799" s="143">
        <f>ROUND(I799*H799,2)</f>
        <v>0</v>
      </c>
      <c r="BL799" s="18" t="s">
        <v>179</v>
      </c>
      <c r="BM799" s="142" t="s">
        <v>2317</v>
      </c>
    </row>
    <row r="800" spans="2:65" s="1" customFormat="1" ht="16.5" customHeight="1">
      <c r="B800" s="33"/>
      <c r="C800" s="179" t="s">
        <v>1625</v>
      </c>
      <c r="D800" s="179" t="s">
        <v>836</v>
      </c>
      <c r="E800" s="180" t="s">
        <v>2330</v>
      </c>
      <c r="F800" s="181" t="s">
        <v>4208</v>
      </c>
      <c r="G800" s="182" t="s">
        <v>337</v>
      </c>
      <c r="H800" s="183">
        <v>186</v>
      </c>
      <c r="I800" s="184"/>
      <c r="J800" s="185">
        <f>ROUND(I800*H800,2)</f>
        <v>0</v>
      </c>
      <c r="K800" s="181" t="s">
        <v>19</v>
      </c>
      <c r="L800" s="186"/>
      <c r="M800" s="187" t="s">
        <v>19</v>
      </c>
      <c r="N800" s="188" t="s">
        <v>46</v>
      </c>
      <c r="P800" s="140">
        <f>O800*H800</f>
        <v>0</v>
      </c>
      <c r="Q800" s="140">
        <v>0</v>
      </c>
      <c r="R800" s="140">
        <f>Q800*H800</f>
        <v>0</v>
      </c>
      <c r="S800" s="140">
        <v>0</v>
      </c>
      <c r="T800" s="140">
        <f>S800*H800</f>
        <v>0</v>
      </c>
      <c r="U800" s="141" t="s">
        <v>19</v>
      </c>
      <c r="AR800" s="142" t="s">
        <v>198</v>
      </c>
      <c r="AT800" s="142" t="s">
        <v>836</v>
      </c>
      <c r="AU800" s="142" t="s">
        <v>84</v>
      </c>
      <c r="AY800" s="18" t="s">
        <v>172</v>
      </c>
      <c r="BE800" s="143">
        <f>IF(N800="základní",J800,0)</f>
        <v>0</v>
      </c>
      <c r="BF800" s="143">
        <f>IF(N800="snížená",J800,0)</f>
        <v>0</v>
      </c>
      <c r="BG800" s="143">
        <f>IF(N800="zákl. přenesená",J800,0)</f>
        <v>0</v>
      </c>
      <c r="BH800" s="143">
        <f>IF(N800="sníž. přenesená",J800,0)</f>
        <v>0</v>
      </c>
      <c r="BI800" s="143">
        <f>IF(N800="nulová",J800,0)</f>
        <v>0</v>
      </c>
      <c r="BJ800" s="18" t="s">
        <v>82</v>
      </c>
      <c r="BK800" s="143">
        <f>ROUND(I800*H800,2)</f>
        <v>0</v>
      </c>
      <c r="BL800" s="18" t="s">
        <v>179</v>
      </c>
      <c r="BM800" s="142" t="s">
        <v>2327</v>
      </c>
    </row>
    <row r="801" spans="2:65" s="12" customFormat="1">
      <c r="B801" s="148"/>
      <c r="D801" s="149" t="s">
        <v>182</v>
      </c>
      <c r="E801" s="150" t="s">
        <v>19</v>
      </c>
      <c r="F801" s="151" t="s">
        <v>4292</v>
      </c>
      <c r="H801" s="150" t="s">
        <v>19</v>
      </c>
      <c r="I801" s="152"/>
      <c r="L801" s="148"/>
      <c r="M801" s="153"/>
      <c r="U801" s="154"/>
      <c r="AT801" s="150" t="s">
        <v>182</v>
      </c>
      <c r="AU801" s="150" t="s">
        <v>84</v>
      </c>
      <c r="AV801" s="12" t="s">
        <v>82</v>
      </c>
      <c r="AW801" s="12" t="s">
        <v>37</v>
      </c>
      <c r="AX801" s="12" t="s">
        <v>75</v>
      </c>
      <c r="AY801" s="150" t="s">
        <v>172</v>
      </c>
    </row>
    <row r="802" spans="2:65" s="13" customFormat="1">
      <c r="B802" s="155"/>
      <c r="D802" s="149" t="s">
        <v>182</v>
      </c>
      <c r="E802" s="156" t="s">
        <v>19</v>
      </c>
      <c r="F802" s="157" t="s">
        <v>1389</v>
      </c>
      <c r="H802" s="158">
        <v>186</v>
      </c>
      <c r="I802" s="159"/>
      <c r="L802" s="155"/>
      <c r="M802" s="160"/>
      <c r="U802" s="161"/>
      <c r="AT802" s="156" t="s">
        <v>182</v>
      </c>
      <c r="AU802" s="156" t="s">
        <v>84</v>
      </c>
      <c r="AV802" s="13" t="s">
        <v>84</v>
      </c>
      <c r="AW802" s="13" t="s">
        <v>37</v>
      </c>
      <c r="AX802" s="13" t="s">
        <v>75</v>
      </c>
      <c r="AY802" s="156" t="s">
        <v>172</v>
      </c>
    </row>
    <row r="803" spans="2:65" s="14" customFormat="1">
      <c r="B803" s="162"/>
      <c r="D803" s="149" t="s">
        <v>182</v>
      </c>
      <c r="E803" s="163" t="s">
        <v>19</v>
      </c>
      <c r="F803" s="164" t="s">
        <v>185</v>
      </c>
      <c r="H803" s="165">
        <v>186</v>
      </c>
      <c r="I803" s="166"/>
      <c r="L803" s="162"/>
      <c r="M803" s="167"/>
      <c r="U803" s="168"/>
      <c r="AT803" s="163" t="s">
        <v>182</v>
      </c>
      <c r="AU803" s="163" t="s">
        <v>84</v>
      </c>
      <c r="AV803" s="14" t="s">
        <v>179</v>
      </c>
      <c r="AW803" s="14" t="s">
        <v>37</v>
      </c>
      <c r="AX803" s="14" t="s">
        <v>82</v>
      </c>
      <c r="AY803" s="163" t="s">
        <v>172</v>
      </c>
    </row>
    <row r="804" spans="2:65" s="1" customFormat="1" ht="16.5" customHeight="1">
      <c r="B804" s="33"/>
      <c r="C804" s="131" t="s">
        <v>2330</v>
      </c>
      <c r="D804" s="131" t="s">
        <v>174</v>
      </c>
      <c r="E804" s="132" t="s">
        <v>1630</v>
      </c>
      <c r="F804" s="133" t="s">
        <v>4220</v>
      </c>
      <c r="G804" s="134" t="s">
        <v>337</v>
      </c>
      <c r="H804" s="135">
        <v>160</v>
      </c>
      <c r="I804" s="136"/>
      <c r="J804" s="137">
        <f>ROUND(I804*H804,2)</f>
        <v>0</v>
      </c>
      <c r="K804" s="133" t="s">
        <v>19</v>
      </c>
      <c r="L804" s="33"/>
      <c r="M804" s="138" t="s">
        <v>19</v>
      </c>
      <c r="N804" s="139" t="s">
        <v>46</v>
      </c>
      <c r="P804" s="140">
        <f>O804*H804</f>
        <v>0</v>
      </c>
      <c r="Q804" s="140">
        <v>0</v>
      </c>
      <c r="R804" s="140">
        <f>Q804*H804</f>
        <v>0</v>
      </c>
      <c r="S804" s="140">
        <v>0</v>
      </c>
      <c r="T804" s="140">
        <f>S804*H804</f>
        <v>0</v>
      </c>
      <c r="U804" s="141" t="s">
        <v>19</v>
      </c>
      <c r="AR804" s="142" t="s">
        <v>179</v>
      </c>
      <c r="AT804" s="142" t="s">
        <v>174</v>
      </c>
      <c r="AU804" s="142" t="s">
        <v>84</v>
      </c>
      <c r="AY804" s="18" t="s">
        <v>172</v>
      </c>
      <c r="BE804" s="143">
        <f>IF(N804="základní",J804,0)</f>
        <v>0</v>
      </c>
      <c r="BF804" s="143">
        <f>IF(N804="snížená",J804,0)</f>
        <v>0</v>
      </c>
      <c r="BG804" s="143">
        <f>IF(N804="zákl. přenesená",J804,0)</f>
        <v>0</v>
      </c>
      <c r="BH804" s="143">
        <f>IF(N804="sníž. přenesená",J804,0)</f>
        <v>0</v>
      </c>
      <c r="BI804" s="143">
        <f>IF(N804="nulová",J804,0)</f>
        <v>0</v>
      </c>
      <c r="BJ804" s="18" t="s">
        <v>82</v>
      </c>
      <c r="BK804" s="143">
        <f>ROUND(I804*H804,2)</f>
        <v>0</v>
      </c>
      <c r="BL804" s="18" t="s">
        <v>179</v>
      </c>
      <c r="BM804" s="142" t="s">
        <v>2333</v>
      </c>
    </row>
    <row r="805" spans="2:65" s="12" customFormat="1">
      <c r="B805" s="148"/>
      <c r="D805" s="149" t="s">
        <v>182</v>
      </c>
      <c r="E805" s="150" t="s">
        <v>19</v>
      </c>
      <c r="F805" s="151" t="s">
        <v>4292</v>
      </c>
      <c r="H805" s="150" t="s">
        <v>19</v>
      </c>
      <c r="I805" s="152"/>
      <c r="L805" s="148"/>
      <c r="M805" s="153"/>
      <c r="U805" s="154"/>
      <c r="AT805" s="150" t="s">
        <v>182</v>
      </c>
      <c r="AU805" s="150" t="s">
        <v>84</v>
      </c>
      <c r="AV805" s="12" t="s">
        <v>82</v>
      </c>
      <c r="AW805" s="12" t="s">
        <v>37</v>
      </c>
      <c r="AX805" s="12" t="s">
        <v>75</v>
      </c>
      <c r="AY805" s="150" t="s">
        <v>172</v>
      </c>
    </row>
    <row r="806" spans="2:65" s="13" customFormat="1">
      <c r="B806" s="155"/>
      <c r="D806" s="149" t="s">
        <v>182</v>
      </c>
      <c r="E806" s="156" t="s">
        <v>19</v>
      </c>
      <c r="F806" s="157" t="s">
        <v>764</v>
      </c>
      <c r="H806" s="158">
        <v>160</v>
      </c>
      <c r="I806" s="159"/>
      <c r="L806" s="155"/>
      <c r="M806" s="160"/>
      <c r="U806" s="161"/>
      <c r="AT806" s="156" t="s">
        <v>182</v>
      </c>
      <c r="AU806" s="156" t="s">
        <v>84</v>
      </c>
      <c r="AV806" s="13" t="s">
        <v>84</v>
      </c>
      <c r="AW806" s="13" t="s">
        <v>37</v>
      </c>
      <c r="AX806" s="13" t="s">
        <v>75</v>
      </c>
      <c r="AY806" s="156" t="s">
        <v>172</v>
      </c>
    </row>
    <row r="807" spans="2:65" s="14" customFormat="1">
      <c r="B807" s="162"/>
      <c r="D807" s="149" t="s">
        <v>182</v>
      </c>
      <c r="E807" s="163" t="s">
        <v>19</v>
      </c>
      <c r="F807" s="164" t="s">
        <v>185</v>
      </c>
      <c r="H807" s="165">
        <v>160</v>
      </c>
      <c r="I807" s="166"/>
      <c r="L807" s="162"/>
      <c r="M807" s="167"/>
      <c r="U807" s="168"/>
      <c r="AT807" s="163" t="s">
        <v>182</v>
      </c>
      <c r="AU807" s="163" t="s">
        <v>84</v>
      </c>
      <c r="AV807" s="14" t="s">
        <v>179</v>
      </c>
      <c r="AW807" s="14" t="s">
        <v>37</v>
      </c>
      <c r="AX807" s="14" t="s">
        <v>82</v>
      </c>
      <c r="AY807" s="163" t="s">
        <v>172</v>
      </c>
    </row>
    <row r="808" spans="2:65" s="1" customFormat="1" ht="16.5" customHeight="1">
      <c r="B808" s="33"/>
      <c r="C808" s="131" t="s">
        <v>1630</v>
      </c>
      <c r="D808" s="131" t="s">
        <v>174</v>
      </c>
      <c r="E808" s="132" t="s">
        <v>2339</v>
      </c>
      <c r="F808" s="133" t="s">
        <v>4222</v>
      </c>
      <c r="G808" s="134" t="s">
        <v>337</v>
      </c>
      <c r="H808" s="135">
        <v>160</v>
      </c>
      <c r="I808" s="136"/>
      <c r="J808" s="137">
        <f>ROUND(I808*H808,2)</f>
        <v>0</v>
      </c>
      <c r="K808" s="133" t="s">
        <v>19</v>
      </c>
      <c r="L808" s="33"/>
      <c r="M808" s="138" t="s">
        <v>19</v>
      </c>
      <c r="N808" s="139" t="s">
        <v>46</v>
      </c>
      <c r="P808" s="140">
        <f>O808*H808</f>
        <v>0</v>
      </c>
      <c r="Q808" s="140">
        <v>0</v>
      </c>
      <c r="R808" s="140">
        <f>Q808*H808</f>
        <v>0</v>
      </c>
      <c r="S808" s="140">
        <v>0</v>
      </c>
      <c r="T808" s="140">
        <f>S808*H808</f>
        <v>0</v>
      </c>
      <c r="U808" s="141" t="s">
        <v>19</v>
      </c>
      <c r="AR808" s="142" t="s">
        <v>179</v>
      </c>
      <c r="AT808" s="142" t="s">
        <v>174</v>
      </c>
      <c r="AU808" s="142" t="s">
        <v>84</v>
      </c>
      <c r="AY808" s="18" t="s">
        <v>172</v>
      </c>
      <c r="BE808" s="143">
        <f>IF(N808="základní",J808,0)</f>
        <v>0</v>
      </c>
      <c r="BF808" s="143">
        <f>IF(N808="snížená",J808,0)</f>
        <v>0</v>
      </c>
      <c r="BG808" s="143">
        <f>IF(N808="zákl. přenesená",J808,0)</f>
        <v>0</v>
      </c>
      <c r="BH808" s="143">
        <f>IF(N808="sníž. přenesená",J808,0)</f>
        <v>0</v>
      </c>
      <c r="BI808" s="143">
        <f>IF(N808="nulová",J808,0)</f>
        <v>0</v>
      </c>
      <c r="BJ808" s="18" t="s">
        <v>82</v>
      </c>
      <c r="BK808" s="143">
        <f>ROUND(I808*H808,2)</f>
        <v>0</v>
      </c>
      <c r="BL808" s="18" t="s">
        <v>179</v>
      </c>
      <c r="BM808" s="142" t="s">
        <v>2337</v>
      </c>
    </row>
    <row r="809" spans="2:65" s="12" customFormat="1">
      <c r="B809" s="148"/>
      <c r="D809" s="149" t="s">
        <v>182</v>
      </c>
      <c r="E809" s="150" t="s">
        <v>19</v>
      </c>
      <c r="F809" s="151" t="s">
        <v>4292</v>
      </c>
      <c r="H809" s="150" t="s">
        <v>19</v>
      </c>
      <c r="I809" s="152"/>
      <c r="L809" s="148"/>
      <c r="M809" s="153"/>
      <c r="U809" s="154"/>
      <c r="AT809" s="150" t="s">
        <v>182</v>
      </c>
      <c r="AU809" s="150" t="s">
        <v>84</v>
      </c>
      <c r="AV809" s="12" t="s">
        <v>82</v>
      </c>
      <c r="AW809" s="12" t="s">
        <v>37</v>
      </c>
      <c r="AX809" s="12" t="s">
        <v>75</v>
      </c>
      <c r="AY809" s="150" t="s">
        <v>172</v>
      </c>
    </row>
    <row r="810" spans="2:65" s="13" customFormat="1">
      <c r="B810" s="155"/>
      <c r="D810" s="149" t="s">
        <v>182</v>
      </c>
      <c r="E810" s="156" t="s">
        <v>19</v>
      </c>
      <c r="F810" s="157" t="s">
        <v>764</v>
      </c>
      <c r="H810" s="158">
        <v>160</v>
      </c>
      <c r="I810" s="159"/>
      <c r="L810" s="155"/>
      <c r="M810" s="160"/>
      <c r="U810" s="161"/>
      <c r="AT810" s="156" t="s">
        <v>182</v>
      </c>
      <c r="AU810" s="156" t="s">
        <v>84</v>
      </c>
      <c r="AV810" s="13" t="s">
        <v>84</v>
      </c>
      <c r="AW810" s="13" t="s">
        <v>37</v>
      </c>
      <c r="AX810" s="13" t="s">
        <v>75</v>
      </c>
      <c r="AY810" s="156" t="s">
        <v>172</v>
      </c>
    </row>
    <row r="811" spans="2:65" s="14" customFormat="1">
      <c r="B811" s="162"/>
      <c r="D811" s="149" t="s">
        <v>182</v>
      </c>
      <c r="E811" s="163" t="s">
        <v>19</v>
      </c>
      <c r="F811" s="164" t="s">
        <v>185</v>
      </c>
      <c r="H811" s="165">
        <v>160</v>
      </c>
      <c r="I811" s="166"/>
      <c r="L811" s="162"/>
      <c r="M811" s="167"/>
      <c r="U811" s="168"/>
      <c r="AT811" s="163" t="s">
        <v>182</v>
      </c>
      <c r="AU811" s="163" t="s">
        <v>84</v>
      </c>
      <c r="AV811" s="14" t="s">
        <v>179</v>
      </c>
      <c r="AW811" s="14" t="s">
        <v>37</v>
      </c>
      <c r="AX811" s="14" t="s">
        <v>82</v>
      </c>
      <c r="AY811" s="163" t="s">
        <v>172</v>
      </c>
    </row>
    <row r="812" spans="2:65" s="1" customFormat="1" ht="16.5" customHeight="1">
      <c r="B812" s="33"/>
      <c r="C812" s="131" t="s">
        <v>2339</v>
      </c>
      <c r="D812" s="131" t="s">
        <v>174</v>
      </c>
      <c r="E812" s="132" t="s">
        <v>1636</v>
      </c>
      <c r="F812" s="133" t="s">
        <v>4229</v>
      </c>
      <c r="G812" s="134" t="s">
        <v>337</v>
      </c>
      <c r="H812" s="135">
        <v>2</v>
      </c>
      <c r="I812" s="136"/>
      <c r="J812" s="137">
        <f>ROUND(I812*H812,2)</f>
        <v>0</v>
      </c>
      <c r="K812" s="133" t="s">
        <v>19</v>
      </c>
      <c r="L812" s="33"/>
      <c r="M812" s="138" t="s">
        <v>19</v>
      </c>
      <c r="N812" s="139" t="s">
        <v>46</v>
      </c>
      <c r="P812" s="140">
        <f>O812*H812</f>
        <v>0</v>
      </c>
      <c r="Q812" s="140">
        <v>0</v>
      </c>
      <c r="R812" s="140">
        <f>Q812*H812</f>
        <v>0</v>
      </c>
      <c r="S812" s="140">
        <v>0</v>
      </c>
      <c r="T812" s="140">
        <f>S812*H812</f>
        <v>0</v>
      </c>
      <c r="U812" s="141" t="s">
        <v>19</v>
      </c>
      <c r="AR812" s="142" t="s">
        <v>179</v>
      </c>
      <c r="AT812" s="142" t="s">
        <v>174</v>
      </c>
      <c r="AU812" s="142" t="s">
        <v>84</v>
      </c>
      <c r="AY812" s="18" t="s">
        <v>172</v>
      </c>
      <c r="BE812" s="143">
        <f>IF(N812="základní",J812,0)</f>
        <v>0</v>
      </c>
      <c r="BF812" s="143">
        <f>IF(N812="snížená",J812,0)</f>
        <v>0</v>
      </c>
      <c r="BG812" s="143">
        <f>IF(N812="zákl. přenesená",J812,0)</f>
        <v>0</v>
      </c>
      <c r="BH812" s="143">
        <f>IF(N812="sníž. přenesená",J812,0)</f>
        <v>0</v>
      </c>
      <c r="BI812" s="143">
        <f>IF(N812="nulová",J812,0)</f>
        <v>0</v>
      </c>
      <c r="BJ812" s="18" t="s">
        <v>82</v>
      </c>
      <c r="BK812" s="143">
        <f>ROUND(I812*H812,2)</f>
        <v>0</v>
      </c>
      <c r="BL812" s="18" t="s">
        <v>179</v>
      </c>
      <c r="BM812" s="142" t="s">
        <v>2342</v>
      </c>
    </row>
    <row r="813" spans="2:65" s="12" customFormat="1">
      <c r="B813" s="148"/>
      <c r="D813" s="149" t="s">
        <v>182</v>
      </c>
      <c r="E813" s="150" t="s">
        <v>19</v>
      </c>
      <c r="F813" s="151" t="s">
        <v>4292</v>
      </c>
      <c r="H813" s="150" t="s">
        <v>19</v>
      </c>
      <c r="I813" s="152"/>
      <c r="L813" s="148"/>
      <c r="M813" s="153"/>
      <c r="U813" s="154"/>
      <c r="AT813" s="150" t="s">
        <v>182</v>
      </c>
      <c r="AU813" s="150" t="s">
        <v>84</v>
      </c>
      <c r="AV813" s="12" t="s">
        <v>82</v>
      </c>
      <c r="AW813" s="12" t="s">
        <v>37</v>
      </c>
      <c r="AX813" s="12" t="s">
        <v>75</v>
      </c>
      <c r="AY813" s="150" t="s">
        <v>172</v>
      </c>
    </row>
    <row r="814" spans="2:65" s="13" customFormat="1">
      <c r="B814" s="155"/>
      <c r="D814" s="149" t="s">
        <v>182</v>
      </c>
      <c r="E814" s="156" t="s">
        <v>19</v>
      </c>
      <c r="F814" s="157" t="s">
        <v>4230</v>
      </c>
      <c r="H814" s="158">
        <v>2</v>
      </c>
      <c r="I814" s="159"/>
      <c r="L814" s="155"/>
      <c r="M814" s="160"/>
      <c r="U814" s="161"/>
      <c r="AT814" s="156" t="s">
        <v>182</v>
      </c>
      <c r="AU814" s="156" t="s">
        <v>84</v>
      </c>
      <c r="AV814" s="13" t="s">
        <v>84</v>
      </c>
      <c r="AW814" s="13" t="s">
        <v>37</v>
      </c>
      <c r="AX814" s="13" t="s">
        <v>75</v>
      </c>
      <c r="AY814" s="156" t="s">
        <v>172</v>
      </c>
    </row>
    <row r="815" spans="2:65" s="14" customFormat="1">
      <c r="B815" s="162"/>
      <c r="D815" s="149" t="s">
        <v>182</v>
      </c>
      <c r="E815" s="163" t="s">
        <v>19</v>
      </c>
      <c r="F815" s="164" t="s">
        <v>185</v>
      </c>
      <c r="H815" s="165">
        <v>2</v>
      </c>
      <c r="I815" s="166"/>
      <c r="L815" s="162"/>
      <c r="M815" s="167"/>
      <c r="U815" s="168"/>
      <c r="AT815" s="163" t="s">
        <v>182</v>
      </c>
      <c r="AU815" s="163" t="s">
        <v>84</v>
      </c>
      <c r="AV815" s="14" t="s">
        <v>179</v>
      </c>
      <c r="AW815" s="14" t="s">
        <v>37</v>
      </c>
      <c r="AX815" s="14" t="s">
        <v>82</v>
      </c>
      <c r="AY815" s="163" t="s">
        <v>172</v>
      </c>
    </row>
    <row r="816" spans="2:65" s="1" customFormat="1" ht="16.5" customHeight="1">
      <c r="B816" s="33"/>
      <c r="C816" s="131" t="s">
        <v>1636</v>
      </c>
      <c r="D816" s="131" t="s">
        <v>174</v>
      </c>
      <c r="E816" s="132" t="s">
        <v>4405</v>
      </c>
      <c r="F816" s="133" t="s">
        <v>4231</v>
      </c>
      <c r="G816" s="134" t="s">
        <v>2962</v>
      </c>
      <c r="H816" s="135">
        <v>7</v>
      </c>
      <c r="I816" s="136"/>
      <c r="J816" s="137">
        <f>ROUND(I816*H816,2)</f>
        <v>0</v>
      </c>
      <c r="K816" s="133" t="s">
        <v>19</v>
      </c>
      <c r="L816" s="33"/>
      <c r="M816" s="138" t="s">
        <v>19</v>
      </c>
      <c r="N816" s="139" t="s">
        <v>46</v>
      </c>
      <c r="P816" s="140">
        <f>O816*H816</f>
        <v>0</v>
      </c>
      <c r="Q816" s="140">
        <v>0</v>
      </c>
      <c r="R816" s="140">
        <f>Q816*H816</f>
        <v>0</v>
      </c>
      <c r="S816" s="140">
        <v>0</v>
      </c>
      <c r="T816" s="140">
        <f>S816*H816</f>
        <v>0</v>
      </c>
      <c r="U816" s="141" t="s">
        <v>19</v>
      </c>
      <c r="AR816" s="142" t="s">
        <v>179</v>
      </c>
      <c r="AT816" s="142" t="s">
        <v>174</v>
      </c>
      <c r="AU816" s="142" t="s">
        <v>84</v>
      </c>
      <c r="AY816" s="18" t="s">
        <v>172</v>
      </c>
      <c r="BE816" s="143">
        <f>IF(N816="základní",J816,0)</f>
        <v>0</v>
      </c>
      <c r="BF816" s="143">
        <f>IF(N816="snížená",J816,0)</f>
        <v>0</v>
      </c>
      <c r="BG816" s="143">
        <f>IF(N816="zákl. přenesená",J816,0)</f>
        <v>0</v>
      </c>
      <c r="BH816" s="143">
        <f>IF(N816="sníž. přenesená",J816,0)</f>
        <v>0</v>
      </c>
      <c r="BI816" s="143">
        <f>IF(N816="nulová",J816,0)</f>
        <v>0</v>
      </c>
      <c r="BJ816" s="18" t="s">
        <v>82</v>
      </c>
      <c r="BK816" s="143">
        <f>ROUND(I816*H816,2)</f>
        <v>0</v>
      </c>
      <c r="BL816" s="18" t="s">
        <v>179</v>
      </c>
      <c r="BM816" s="142" t="s">
        <v>2354</v>
      </c>
    </row>
    <row r="817" spans="2:65" s="12" customFormat="1">
      <c r="B817" s="148"/>
      <c r="D817" s="149" t="s">
        <v>182</v>
      </c>
      <c r="E817" s="150" t="s">
        <v>19</v>
      </c>
      <c r="F817" s="151" t="s">
        <v>4292</v>
      </c>
      <c r="H817" s="150" t="s">
        <v>19</v>
      </c>
      <c r="I817" s="152"/>
      <c r="L817" s="148"/>
      <c r="M817" s="153"/>
      <c r="U817" s="154"/>
      <c r="AT817" s="150" t="s">
        <v>182</v>
      </c>
      <c r="AU817" s="150" t="s">
        <v>84</v>
      </c>
      <c r="AV817" s="12" t="s">
        <v>82</v>
      </c>
      <c r="AW817" s="12" t="s">
        <v>37</v>
      </c>
      <c r="AX817" s="12" t="s">
        <v>75</v>
      </c>
      <c r="AY817" s="150" t="s">
        <v>172</v>
      </c>
    </row>
    <row r="818" spans="2:65" s="13" customFormat="1">
      <c r="B818" s="155"/>
      <c r="D818" s="149" t="s">
        <v>182</v>
      </c>
      <c r="E818" s="156" t="s">
        <v>19</v>
      </c>
      <c r="F818" s="157" t="s">
        <v>212</v>
      </c>
      <c r="H818" s="158">
        <v>7</v>
      </c>
      <c r="I818" s="159"/>
      <c r="L818" s="155"/>
      <c r="M818" s="160"/>
      <c r="U818" s="161"/>
      <c r="AT818" s="156" t="s">
        <v>182</v>
      </c>
      <c r="AU818" s="156" t="s">
        <v>84</v>
      </c>
      <c r="AV818" s="13" t="s">
        <v>84</v>
      </c>
      <c r="AW818" s="13" t="s">
        <v>37</v>
      </c>
      <c r="AX818" s="13" t="s">
        <v>75</v>
      </c>
      <c r="AY818" s="156" t="s">
        <v>172</v>
      </c>
    </row>
    <row r="819" spans="2:65" s="14" customFormat="1">
      <c r="B819" s="162"/>
      <c r="D819" s="149" t="s">
        <v>182</v>
      </c>
      <c r="E819" s="163" t="s">
        <v>19</v>
      </c>
      <c r="F819" s="164" t="s">
        <v>185</v>
      </c>
      <c r="H819" s="165">
        <v>7</v>
      </c>
      <c r="I819" s="166"/>
      <c r="L819" s="162"/>
      <c r="M819" s="167"/>
      <c r="U819" s="168"/>
      <c r="AT819" s="163" t="s">
        <v>182</v>
      </c>
      <c r="AU819" s="163" t="s">
        <v>84</v>
      </c>
      <c r="AV819" s="14" t="s">
        <v>179</v>
      </c>
      <c r="AW819" s="14" t="s">
        <v>37</v>
      </c>
      <c r="AX819" s="14" t="s">
        <v>82</v>
      </c>
      <c r="AY819" s="163" t="s">
        <v>172</v>
      </c>
    </row>
    <row r="820" spans="2:65" s="1" customFormat="1" ht="16.5" customHeight="1">
      <c r="B820" s="33"/>
      <c r="C820" s="131" t="s">
        <v>4405</v>
      </c>
      <c r="D820" s="131" t="s">
        <v>174</v>
      </c>
      <c r="E820" s="132" t="s">
        <v>1640</v>
      </c>
      <c r="F820" s="133" t="s">
        <v>4233</v>
      </c>
      <c r="G820" s="134" t="s">
        <v>2962</v>
      </c>
      <c r="H820" s="135">
        <v>2</v>
      </c>
      <c r="I820" s="136"/>
      <c r="J820" s="137">
        <f>ROUND(I820*H820,2)</f>
        <v>0</v>
      </c>
      <c r="K820" s="133" t="s">
        <v>19</v>
      </c>
      <c r="L820" s="33"/>
      <c r="M820" s="138" t="s">
        <v>19</v>
      </c>
      <c r="N820" s="139" t="s">
        <v>46</v>
      </c>
      <c r="P820" s="140">
        <f>O820*H820</f>
        <v>0</v>
      </c>
      <c r="Q820" s="140">
        <v>0</v>
      </c>
      <c r="R820" s="140">
        <f>Q820*H820</f>
        <v>0</v>
      </c>
      <c r="S820" s="140">
        <v>0</v>
      </c>
      <c r="T820" s="140">
        <f>S820*H820</f>
        <v>0</v>
      </c>
      <c r="U820" s="141" t="s">
        <v>19</v>
      </c>
      <c r="AR820" s="142" t="s">
        <v>179</v>
      </c>
      <c r="AT820" s="142" t="s">
        <v>174</v>
      </c>
      <c r="AU820" s="142" t="s">
        <v>84</v>
      </c>
      <c r="AY820" s="18" t="s">
        <v>172</v>
      </c>
      <c r="BE820" s="143">
        <f>IF(N820="základní",J820,0)</f>
        <v>0</v>
      </c>
      <c r="BF820" s="143">
        <f>IF(N820="snížená",J820,0)</f>
        <v>0</v>
      </c>
      <c r="BG820" s="143">
        <f>IF(N820="zákl. přenesená",J820,0)</f>
        <v>0</v>
      </c>
      <c r="BH820" s="143">
        <f>IF(N820="sníž. přenesená",J820,0)</f>
        <v>0</v>
      </c>
      <c r="BI820" s="143">
        <f>IF(N820="nulová",J820,0)</f>
        <v>0</v>
      </c>
      <c r="BJ820" s="18" t="s">
        <v>82</v>
      </c>
      <c r="BK820" s="143">
        <f>ROUND(I820*H820,2)</f>
        <v>0</v>
      </c>
      <c r="BL820" s="18" t="s">
        <v>179</v>
      </c>
      <c r="BM820" s="142" t="s">
        <v>4406</v>
      </c>
    </row>
    <row r="821" spans="2:65" s="12" customFormat="1">
      <c r="B821" s="148"/>
      <c r="D821" s="149" t="s">
        <v>182</v>
      </c>
      <c r="E821" s="150" t="s">
        <v>19</v>
      </c>
      <c r="F821" s="151" t="s">
        <v>4292</v>
      </c>
      <c r="H821" s="150" t="s">
        <v>19</v>
      </c>
      <c r="I821" s="152"/>
      <c r="L821" s="148"/>
      <c r="M821" s="153"/>
      <c r="U821" s="154"/>
      <c r="AT821" s="150" t="s">
        <v>182</v>
      </c>
      <c r="AU821" s="150" t="s">
        <v>84</v>
      </c>
      <c r="AV821" s="12" t="s">
        <v>82</v>
      </c>
      <c r="AW821" s="12" t="s">
        <v>37</v>
      </c>
      <c r="AX821" s="12" t="s">
        <v>75</v>
      </c>
      <c r="AY821" s="150" t="s">
        <v>172</v>
      </c>
    </row>
    <row r="822" spans="2:65" s="13" customFormat="1">
      <c r="B822" s="155"/>
      <c r="D822" s="149" t="s">
        <v>182</v>
      </c>
      <c r="E822" s="156" t="s">
        <v>19</v>
      </c>
      <c r="F822" s="157" t="s">
        <v>4230</v>
      </c>
      <c r="H822" s="158">
        <v>2</v>
      </c>
      <c r="I822" s="159"/>
      <c r="L822" s="155"/>
      <c r="M822" s="160"/>
      <c r="U822" s="161"/>
      <c r="AT822" s="156" t="s">
        <v>182</v>
      </c>
      <c r="AU822" s="156" t="s">
        <v>84</v>
      </c>
      <c r="AV822" s="13" t="s">
        <v>84</v>
      </c>
      <c r="AW822" s="13" t="s">
        <v>37</v>
      </c>
      <c r="AX822" s="13" t="s">
        <v>75</v>
      </c>
      <c r="AY822" s="156" t="s">
        <v>172</v>
      </c>
    </row>
    <row r="823" spans="2:65" s="14" customFormat="1">
      <c r="B823" s="162"/>
      <c r="D823" s="149" t="s">
        <v>182</v>
      </c>
      <c r="E823" s="163" t="s">
        <v>19</v>
      </c>
      <c r="F823" s="164" t="s">
        <v>185</v>
      </c>
      <c r="H823" s="165">
        <v>2</v>
      </c>
      <c r="I823" s="166"/>
      <c r="L823" s="162"/>
      <c r="M823" s="167"/>
      <c r="U823" s="168"/>
      <c r="AT823" s="163" t="s">
        <v>182</v>
      </c>
      <c r="AU823" s="163" t="s">
        <v>84</v>
      </c>
      <c r="AV823" s="14" t="s">
        <v>179</v>
      </c>
      <c r="AW823" s="14" t="s">
        <v>37</v>
      </c>
      <c r="AX823" s="14" t="s">
        <v>82</v>
      </c>
      <c r="AY823" s="163" t="s">
        <v>172</v>
      </c>
    </row>
    <row r="824" spans="2:65" s="1" customFormat="1" ht="16.5" customHeight="1">
      <c r="B824" s="33"/>
      <c r="C824" s="131" t="s">
        <v>1640</v>
      </c>
      <c r="D824" s="131" t="s">
        <v>174</v>
      </c>
      <c r="E824" s="132" t="s">
        <v>2370</v>
      </c>
      <c r="F824" s="133" t="s">
        <v>4237</v>
      </c>
      <c r="G824" s="134" t="s">
        <v>1131</v>
      </c>
      <c r="H824" s="135">
        <v>1</v>
      </c>
      <c r="I824" s="136"/>
      <c r="J824" s="137">
        <f>ROUND(I824*H824,2)</f>
        <v>0</v>
      </c>
      <c r="K824" s="133" t="s">
        <v>19</v>
      </c>
      <c r="L824" s="33"/>
      <c r="M824" s="138" t="s">
        <v>19</v>
      </c>
      <c r="N824" s="139" t="s">
        <v>46</v>
      </c>
      <c r="P824" s="140">
        <f>O824*H824</f>
        <v>0</v>
      </c>
      <c r="Q824" s="140">
        <v>0</v>
      </c>
      <c r="R824" s="140">
        <f>Q824*H824</f>
        <v>0</v>
      </c>
      <c r="S824" s="140">
        <v>0</v>
      </c>
      <c r="T824" s="140">
        <f>S824*H824</f>
        <v>0</v>
      </c>
      <c r="U824" s="141" t="s">
        <v>19</v>
      </c>
      <c r="AR824" s="142" t="s">
        <v>179</v>
      </c>
      <c r="AT824" s="142" t="s">
        <v>174</v>
      </c>
      <c r="AU824" s="142" t="s">
        <v>84</v>
      </c>
      <c r="AY824" s="18" t="s">
        <v>172</v>
      </c>
      <c r="BE824" s="143">
        <f>IF(N824="základní",J824,0)</f>
        <v>0</v>
      </c>
      <c r="BF824" s="143">
        <f>IF(N824="snížená",J824,0)</f>
        <v>0</v>
      </c>
      <c r="BG824" s="143">
        <f>IF(N824="zákl. přenesená",J824,0)</f>
        <v>0</v>
      </c>
      <c r="BH824" s="143">
        <f>IF(N824="sníž. přenesená",J824,0)</f>
        <v>0</v>
      </c>
      <c r="BI824" s="143">
        <f>IF(N824="nulová",J824,0)</f>
        <v>0</v>
      </c>
      <c r="BJ824" s="18" t="s">
        <v>82</v>
      </c>
      <c r="BK824" s="143">
        <f>ROUND(I824*H824,2)</f>
        <v>0</v>
      </c>
      <c r="BL824" s="18" t="s">
        <v>179</v>
      </c>
      <c r="BM824" s="142" t="s">
        <v>2366</v>
      </c>
    </row>
    <row r="825" spans="2:65" s="1" customFormat="1" ht="16.5" customHeight="1">
      <c r="B825" s="33"/>
      <c r="C825" s="179" t="s">
        <v>2370</v>
      </c>
      <c r="D825" s="179" t="s">
        <v>836</v>
      </c>
      <c r="E825" s="180" t="s">
        <v>1646</v>
      </c>
      <c r="F825" s="181" t="s">
        <v>4238</v>
      </c>
      <c r="G825" s="182" t="s">
        <v>1131</v>
      </c>
      <c r="H825" s="183">
        <v>1</v>
      </c>
      <c r="I825" s="184"/>
      <c r="J825" s="185">
        <f>ROUND(I825*H825,2)</f>
        <v>0</v>
      </c>
      <c r="K825" s="181" t="s">
        <v>19</v>
      </c>
      <c r="L825" s="186"/>
      <c r="M825" s="187" t="s">
        <v>19</v>
      </c>
      <c r="N825" s="188" t="s">
        <v>46</v>
      </c>
      <c r="P825" s="140">
        <f>O825*H825</f>
        <v>0</v>
      </c>
      <c r="Q825" s="140">
        <v>0</v>
      </c>
      <c r="R825" s="140">
        <f>Q825*H825</f>
        <v>0</v>
      </c>
      <c r="S825" s="140">
        <v>0</v>
      </c>
      <c r="T825" s="140">
        <f>S825*H825</f>
        <v>0</v>
      </c>
      <c r="U825" s="141" t="s">
        <v>19</v>
      </c>
      <c r="AR825" s="142" t="s">
        <v>198</v>
      </c>
      <c r="AT825" s="142" t="s">
        <v>836</v>
      </c>
      <c r="AU825" s="142" t="s">
        <v>84</v>
      </c>
      <c r="AY825" s="18" t="s">
        <v>172</v>
      </c>
      <c r="BE825" s="143">
        <f>IF(N825="základní",J825,0)</f>
        <v>0</v>
      </c>
      <c r="BF825" s="143">
        <f>IF(N825="snížená",J825,0)</f>
        <v>0</v>
      </c>
      <c r="BG825" s="143">
        <f>IF(N825="zákl. přenesená",J825,0)</f>
        <v>0</v>
      </c>
      <c r="BH825" s="143">
        <f>IF(N825="sníž. přenesená",J825,0)</f>
        <v>0</v>
      </c>
      <c r="BI825" s="143">
        <f>IF(N825="nulová",J825,0)</f>
        <v>0</v>
      </c>
      <c r="BJ825" s="18" t="s">
        <v>82</v>
      </c>
      <c r="BK825" s="143">
        <f>ROUND(I825*H825,2)</f>
        <v>0</v>
      </c>
      <c r="BL825" s="18" t="s">
        <v>179</v>
      </c>
      <c r="BM825" s="142" t="s">
        <v>2373</v>
      </c>
    </row>
    <row r="826" spans="2:65" s="12" customFormat="1">
      <c r="B826" s="148"/>
      <c r="D826" s="149" t="s">
        <v>182</v>
      </c>
      <c r="E826" s="150" t="s">
        <v>19</v>
      </c>
      <c r="F826" s="151" t="s">
        <v>4292</v>
      </c>
      <c r="H826" s="150" t="s">
        <v>19</v>
      </c>
      <c r="I826" s="152"/>
      <c r="L826" s="148"/>
      <c r="M826" s="153"/>
      <c r="U826" s="154"/>
      <c r="AT826" s="150" t="s">
        <v>182</v>
      </c>
      <c r="AU826" s="150" t="s">
        <v>84</v>
      </c>
      <c r="AV826" s="12" t="s">
        <v>82</v>
      </c>
      <c r="AW826" s="12" t="s">
        <v>37</v>
      </c>
      <c r="AX826" s="12" t="s">
        <v>75</v>
      </c>
      <c r="AY826" s="150" t="s">
        <v>172</v>
      </c>
    </row>
    <row r="827" spans="2:65" s="13" customFormat="1">
      <c r="B827" s="155"/>
      <c r="D827" s="149" t="s">
        <v>182</v>
      </c>
      <c r="E827" s="156" t="s">
        <v>19</v>
      </c>
      <c r="F827" s="157" t="s">
        <v>82</v>
      </c>
      <c r="H827" s="158">
        <v>1</v>
      </c>
      <c r="I827" s="159"/>
      <c r="L827" s="155"/>
      <c r="M827" s="160"/>
      <c r="U827" s="161"/>
      <c r="AT827" s="156" t="s">
        <v>182</v>
      </c>
      <c r="AU827" s="156" t="s">
        <v>84</v>
      </c>
      <c r="AV827" s="13" t="s">
        <v>84</v>
      </c>
      <c r="AW827" s="13" t="s">
        <v>37</v>
      </c>
      <c r="AX827" s="13" t="s">
        <v>75</v>
      </c>
      <c r="AY827" s="156" t="s">
        <v>172</v>
      </c>
    </row>
    <row r="828" spans="2:65" s="14" customFormat="1">
      <c r="B828" s="162"/>
      <c r="D828" s="149" t="s">
        <v>182</v>
      </c>
      <c r="E828" s="163" t="s">
        <v>19</v>
      </c>
      <c r="F828" s="164" t="s">
        <v>185</v>
      </c>
      <c r="H828" s="165">
        <v>1</v>
      </c>
      <c r="I828" s="166"/>
      <c r="L828" s="162"/>
      <c r="M828" s="167"/>
      <c r="U828" s="168"/>
      <c r="AT828" s="163" t="s">
        <v>182</v>
      </c>
      <c r="AU828" s="163" t="s">
        <v>84</v>
      </c>
      <c r="AV828" s="14" t="s">
        <v>179</v>
      </c>
      <c r="AW828" s="14" t="s">
        <v>37</v>
      </c>
      <c r="AX828" s="14" t="s">
        <v>82</v>
      </c>
      <c r="AY828" s="163" t="s">
        <v>172</v>
      </c>
    </row>
    <row r="829" spans="2:65" s="1" customFormat="1" ht="21.75" customHeight="1">
      <c r="B829" s="33"/>
      <c r="C829" s="179" t="s">
        <v>1646</v>
      </c>
      <c r="D829" s="179" t="s">
        <v>836</v>
      </c>
      <c r="E829" s="180" t="s">
        <v>2381</v>
      </c>
      <c r="F829" s="181" t="s">
        <v>4286</v>
      </c>
      <c r="G829" s="182" t="s">
        <v>1131</v>
      </c>
      <c r="H829" s="183">
        <v>1</v>
      </c>
      <c r="I829" s="184"/>
      <c r="J829" s="185">
        <f>ROUND(I829*H829,2)</f>
        <v>0</v>
      </c>
      <c r="K829" s="181" t="s">
        <v>19</v>
      </c>
      <c r="L829" s="186"/>
      <c r="M829" s="187" t="s">
        <v>19</v>
      </c>
      <c r="N829" s="188" t="s">
        <v>46</v>
      </c>
      <c r="P829" s="140">
        <f>O829*H829</f>
        <v>0</v>
      </c>
      <c r="Q829" s="140">
        <v>0</v>
      </c>
      <c r="R829" s="140">
        <f>Q829*H829</f>
        <v>0</v>
      </c>
      <c r="S829" s="140">
        <v>0</v>
      </c>
      <c r="T829" s="140">
        <f>S829*H829</f>
        <v>0</v>
      </c>
      <c r="U829" s="141" t="s">
        <v>19</v>
      </c>
      <c r="AR829" s="142" t="s">
        <v>198</v>
      </c>
      <c r="AT829" s="142" t="s">
        <v>836</v>
      </c>
      <c r="AU829" s="142" t="s">
        <v>84</v>
      </c>
      <c r="AY829" s="18" t="s">
        <v>172</v>
      </c>
      <c r="BE829" s="143">
        <f>IF(N829="základní",J829,0)</f>
        <v>0</v>
      </c>
      <c r="BF829" s="143">
        <f>IF(N829="snížená",J829,0)</f>
        <v>0</v>
      </c>
      <c r="BG829" s="143">
        <f>IF(N829="zákl. přenesená",J829,0)</f>
        <v>0</v>
      </c>
      <c r="BH829" s="143">
        <f>IF(N829="sníž. přenesená",J829,0)</f>
        <v>0</v>
      </c>
      <c r="BI829" s="143">
        <f>IF(N829="nulová",J829,0)</f>
        <v>0</v>
      </c>
      <c r="BJ829" s="18" t="s">
        <v>82</v>
      </c>
      <c r="BK829" s="143">
        <f>ROUND(I829*H829,2)</f>
        <v>0</v>
      </c>
      <c r="BL829" s="18" t="s">
        <v>179</v>
      </c>
      <c r="BM829" s="142" t="s">
        <v>2378</v>
      </c>
    </row>
    <row r="830" spans="2:65" s="12" customFormat="1">
      <c r="B830" s="148"/>
      <c r="D830" s="149" t="s">
        <v>182</v>
      </c>
      <c r="E830" s="150" t="s">
        <v>19</v>
      </c>
      <c r="F830" s="151" t="s">
        <v>4292</v>
      </c>
      <c r="H830" s="150" t="s">
        <v>19</v>
      </c>
      <c r="I830" s="152"/>
      <c r="L830" s="148"/>
      <c r="M830" s="153"/>
      <c r="U830" s="154"/>
      <c r="AT830" s="150" t="s">
        <v>182</v>
      </c>
      <c r="AU830" s="150" t="s">
        <v>84</v>
      </c>
      <c r="AV830" s="12" t="s">
        <v>82</v>
      </c>
      <c r="AW830" s="12" t="s">
        <v>37</v>
      </c>
      <c r="AX830" s="12" t="s">
        <v>75</v>
      </c>
      <c r="AY830" s="150" t="s">
        <v>172</v>
      </c>
    </row>
    <row r="831" spans="2:65" s="13" customFormat="1">
      <c r="B831" s="155"/>
      <c r="D831" s="149" t="s">
        <v>182</v>
      </c>
      <c r="E831" s="156" t="s">
        <v>19</v>
      </c>
      <c r="F831" s="157" t="s">
        <v>82</v>
      </c>
      <c r="H831" s="158">
        <v>1</v>
      </c>
      <c r="I831" s="159"/>
      <c r="L831" s="155"/>
      <c r="M831" s="160"/>
      <c r="U831" s="161"/>
      <c r="AT831" s="156" t="s">
        <v>182</v>
      </c>
      <c r="AU831" s="156" t="s">
        <v>84</v>
      </c>
      <c r="AV831" s="13" t="s">
        <v>84</v>
      </c>
      <c r="AW831" s="13" t="s">
        <v>37</v>
      </c>
      <c r="AX831" s="13" t="s">
        <v>75</v>
      </c>
      <c r="AY831" s="156" t="s">
        <v>172</v>
      </c>
    </row>
    <row r="832" spans="2:65" s="14" customFormat="1">
      <c r="B832" s="162"/>
      <c r="D832" s="149" t="s">
        <v>182</v>
      </c>
      <c r="E832" s="163" t="s">
        <v>19</v>
      </c>
      <c r="F832" s="164" t="s">
        <v>185</v>
      </c>
      <c r="H832" s="165">
        <v>1</v>
      </c>
      <c r="I832" s="166"/>
      <c r="L832" s="162"/>
      <c r="M832" s="167"/>
      <c r="U832" s="168"/>
      <c r="AT832" s="163" t="s">
        <v>182</v>
      </c>
      <c r="AU832" s="163" t="s">
        <v>84</v>
      </c>
      <c r="AV832" s="14" t="s">
        <v>179</v>
      </c>
      <c r="AW832" s="14" t="s">
        <v>37</v>
      </c>
      <c r="AX832" s="14" t="s">
        <v>82</v>
      </c>
      <c r="AY832" s="163" t="s">
        <v>172</v>
      </c>
    </row>
    <row r="833" spans="2:65" s="1" customFormat="1" ht="16.5" customHeight="1">
      <c r="B833" s="33"/>
      <c r="C833" s="131" t="s">
        <v>2381</v>
      </c>
      <c r="D833" s="131" t="s">
        <v>174</v>
      </c>
      <c r="E833" s="132" t="s">
        <v>1650</v>
      </c>
      <c r="F833" s="133" t="s">
        <v>4407</v>
      </c>
      <c r="G833" s="134" t="s">
        <v>796</v>
      </c>
      <c r="H833" s="135">
        <v>32</v>
      </c>
      <c r="I833" s="136"/>
      <c r="J833" s="137">
        <f>ROUND(I833*H833,2)</f>
        <v>0</v>
      </c>
      <c r="K833" s="133" t="s">
        <v>19</v>
      </c>
      <c r="L833" s="33"/>
      <c r="M833" s="138" t="s">
        <v>19</v>
      </c>
      <c r="N833" s="139" t="s">
        <v>46</v>
      </c>
      <c r="P833" s="140">
        <f>O833*H833</f>
        <v>0</v>
      </c>
      <c r="Q833" s="140">
        <v>0</v>
      </c>
      <c r="R833" s="140">
        <f>Q833*H833</f>
        <v>0</v>
      </c>
      <c r="S833" s="140">
        <v>0</v>
      </c>
      <c r="T833" s="140">
        <f>S833*H833</f>
        <v>0</v>
      </c>
      <c r="U833" s="141" t="s">
        <v>19</v>
      </c>
      <c r="AR833" s="142" t="s">
        <v>179</v>
      </c>
      <c r="AT833" s="142" t="s">
        <v>174</v>
      </c>
      <c r="AU833" s="142" t="s">
        <v>84</v>
      </c>
      <c r="AY833" s="18" t="s">
        <v>172</v>
      </c>
      <c r="BE833" s="143">
        <f>IF(N833="základní",J833,0)</f>
        <v>0</v>
      </c>
      <c r="BF833" s="143">
        <f>IF(N833="snížená",J833,0)</f>
        <v>0</v>
      </c>
      <c r="BG833" s="143">
        <f>IF(N833="zákl. přenesená",J833,0)</f>
        <v>0</v>
      </c>
      <c r="BH833" s="143">
        <f>IF(N833="sníž. přenesená",J833,0)</f>
        <v>0</v>
      </c>
      <c r="BI833" s="143">
        <f>IF(N833="nulová",J833,0)</f>
        <v>0</v>
      </c>
      <c r="BJ833" s="18" t="s">
        <v>82</v>
      </c>
      <c r="BK833" s="143">
        <f>ROUND(I833*H833,2)</f>
        <v>0</v>
      </c>
      <c r="BL833" s="18" t="s">
        <v>179</v>
      </c>
      <c r="BM833" s="142" t="s">
        <v>2384</v>
      </c>
    </row>
    <row r="834" spans="2:65" s="12" customFormat="1">
      <c r="B834" s="148"/>
      <c r="D834" s="149" t="s">
        <v>182</v>
      </c>
      <c r="E834" s="150" t="s">
        <v>19</v>
      </c>
      <c r="F834" s="151" t="s">
        <v>4292</v>
      </c>
      <c r="H834" s="150" t="s">
        <v>19</v>
      </c>
      <c r="I834" s="152"/>
      <c r="L834" s="148"/>
      <c r="M834" s="153"/>
      <c r="U834" s="154"/>
      <c r="AT834" s="150" t="s">
        <v>182</v>
      </c>
      <c r="AU834" s="150" t="s">
        <v>84</v>
      </c>
      <c r="AV834" s="12" t="s">
        <v>82</v>
      </c>
      <c r="AW834" s="12" t="s">
        <v>37</v>
      </c>
      <c r="AX834" s="12" t="s">
        <v>75</v>
      </c>
      <c r="AY834" s="150" t="s">
        <v>172</v>
      </c>
    </row>
    <row r="835" spans="2:65" s="13" customFormat="1">
      <c r="B835" s="155"/>
      <c r="D835" s="149" t="s">
        <v>182</v>
      </c>
      <c r="E835" s="156" t="s">
        <v>19</v>
      </c>
      <c r="F835" s="157" t="s">
        <v>313</v>
      </c>
      <c r="H835" s="158">
        <v>32</v>
      </c>
      <c r="I835" s="159"/>
      <c r="L835" s="155"/>
      <c r="M835" s="160"/>
      <c r="U835" s="161"/>
      <c r="AT835" s="156" t="s">
        <v>182</v>
      </c>
      <c r="AU835" s="156" t="s">
        <v>84</v>
      </c>
      <c r="AV835" s="13" t="s">
        <v>84</v>
      </c>
      <c r="AW835" s="13" t="s">
        <v>37</v>
      </c>
      <c r="AX835" s="13" t="s">
        <v>75</v>
      </c>
      <c r="AY835" s="156" t="s">
        <v>172</v>
      </c>
    </row>
    <row r="836" spans="2:65" s="14" customFormat="1">
      <c r="B836" s="162"/>
      <c r="D836" s="149" t="s">
        <v>182</v>
      </c>
      <c r="E836" s="163" t="s">
        <v>19</v>
      </c>
      <c r="F836" s="164" t="s">
        <v>185</v>
      </c>
      <c r="H836" s="165">
        <v>32</v>
      </c>
      <c r="I836" s="166"/>
      <c r="L836" s="162"/>
      <c r="M836" s="167"/>
      <c r="U836" s="168"/>
      <c r="AT836" s="163" t="s">
        <v>182</v>
      </c>
      <c r="AU836" s="163" t="s">
        <v>84</v>
      </c>
      <c r="AV836" s="14" t="s">
        <v>179</v>
      </c>
      <c r="AW836" s="14" t="s">
        <v>37</v>
      </c>
      <c r="AX836" s="14" t="s">
        <v>82</v>
      </c>
      <c r="AY836" s="163" t="s">
        <v>172</v>
      </c>
    </row>
    <row r="837" spans="2:65" s="1" customFormat="1" ht="16.5" customHeight="1">
      <c r="B837" s="33"/>
      <c r="C837" s="131" t="s">
        <v>1650</v>
      </c>
      <c r="D837" s="131" t="s">
        <v>174</v>
      </c>
      <c r="E837" s="132" t="s">
        <v>2392</v>
      </c>
      <c r="F837" s="133" t="s">
        <v>4408</v>
      </c>
      <c r="G837" s="134" t="s">
        <v>796</v>
      </c>
      <c r="H837" s="135">
        <v>8</v>
      </c>
      <c r="I837" s="136"/>
      <c r="J837" s="137">
        <f>ROUND(I837*H837,2)</f>
        <v>0</v>
      </c>
      <c r="K837" s="133" t="s">
        <v>19</v>
      </c>
      <c r="L837" s="33"/>
      <c r="M837" s="138" t="s">
        <v>19</v>
      </c>
      <c r="N837" s="139" t="s">
        <v>46</v>
      </c>
      <c r="P837" s="140">
        <f>O837*H837</f>
        <v>0</v>
      </c>
      <c r="Q837" s="140">
        <v>0</v>
      </c>
      <c r="R837" s="140">
        <f>Q837*H837</f>
        <v>0</v>
      </c>
      <c r="S837" s="140">
        <v>0</v>
      </c>
      <c r="T837" s="140">
        <f>S837*H837</f>
        <v>0</v>
      </c>
      <c r="U837" s="141" t="s">
        <v>19</v>
      </c>
      <c r="AR837" s="142" t="s">
        <v>179</v>
      </c>
      <c r="AT837" s="142" t="s">
        <v>174</v>
      </c>
      <c r="AU837" s="142" t="s">
        <v>84</v>
      </c>
      <c r="AY837" s="18" t="s">
        <v>172</v>
      </c>
      <c r="BE837" s="143">
        <f>IF(N837="základní",J837,0)</f>
        <v>0</v>
      </c>
      <c r="BF837" s="143">
        <f>IF(N837="snížená",J837,0)</f>
        <v>0</v>
      </c>
      <c r="BG837" s="143">
        <f>IF(N837="zákl. přenesená",J837,0)</f>
        <v>0</v>
      </c>
      <c r="BH837" s="143">
        <f>IF(N837="sníž. přenesená",J837,0)</f>
        <v>0</v>
      </c>
      <c r="BI837" s="143">
        <f>IF(N837="nulová",J837,0)</f>
        <v>0</v>
      </c>
      <c r="BJ837" s="18" t="s">
        <v>82</v>
      </c>
      <c r="BK837" s="143">
        <f>ROUND(I837*H837,2)</f>
        <v>0</v>
      </c>
      <c r="BL837" s="18" t="s">
        <v>179</v>
      </c>
      <c r="BM837" s="142" t="s">
        <v>2389</v>
      </c>
    </row>
    <row r="838" spans="2:65" s="12" customFormat="1">
      <c r="B838" s="148"/>
      <c r="D838" s="149" t="s">
        <v>182</v>
      </c>
      <c r="E838" s="150" t="s">
        <v>19</v>
      </c>
      <c r="F838" s="151" t="s">
        <v>4292</v>
      </c>
      <c r="H838" s="150" t="s">
        <v>19</v>
      </c>
      <c r="I838" s="152"/>
      <c r="L838" s="148"/>
      <c r="M838" s="153"/>
      <c r="U838" s="154"/>
      <c r="AT838" s="150" t="s">
        <v>182</v>
      </c>
      <c r="AU838" s="150" t="s">
        <v>84</v>
      </c>
      <c r="AV838" s="12" t="s">
        <v>82</v>
      </c>
      <c r="AW838" s="12" t="s">
        <v>37</v>
      </c>
      <c r="AX838" s="12" t="s">
        <v>75</v>
      </c>
      <c r="AY838" s="150" t="s">
        <v>172</v>
      </c>
    </row>
    <row r="839" spans="2:65" s="13" customFormat="1">
      <c r="B839" s="155"/>
      <c r="D839" s="149" t="s">
        <v>182</v>
      </c>
      <c r="E839" s="156" t="s">
        <v>19</v>
      </c>
      <c r="F839" s="157" t="s">
        <v>198</v>
      </c>
      <c r="H839" s="158">
        <v>8</v>
      </c>
      <c r="I839" s="159"/>
      <c r="L839" s="155"/>
      <c r="M839" s="160"/>
      <c r="U839" s="161"/>
      <c r="AT839" s="156" t="s">
        <v>182</v>
      </c>
      <c r="AU839" s="156" t="s">
        <v>84</v>
      </c>
      <c r="AV839" s="13" t="s">
        <v>84</v>
      </c>
      <c r="AW839" s="13" t="s">
        <v>37</v>
      </c>
      <c r="AX839" s="13" t="s">
        <v>75</v>
      </c>
      <c r="AY839" s="156" t="s">
        <v>172</v>
      </c>
    </row>
    <row r="840" spans="2:65" s="14" customFormat="1">
      <c r="B840" s="162"/>
      <c r="D840" s="149" t="s">
        <v>182</v>
      </c>
      <c r="E840" s="163" t="s">
        <v>19</v>
      </c>
      <c r="F840" s="164" t="s">
        <v>185</v>
      </c>
      <c r="H840" s="165">
        <v>8</v>
      </c>
      <c r="I840" s="166"/>
      <c r="L840" s="162"/>
      <c r="M840" s="167"/>
      <c r="U840" s="168"/>
      <c r="AT840" s="163" t="s">
        <v>182</v>
      </c>
      <c r="AU840" s="163" t="s">
        <v>84</v>
      </c>
      <c r="AV840" s="14" t="s">
        <v>179</v>
      </c>
      <c r="AW840" s="14" t="s">
        <v>37</v>
      </c>
      <c r="AX840" s="14" t="s">
        <v>82</v>
      </c>
      <c r="AY840" s="163" t="s">
        <v>172</v>
      </c>
    </row>
    <row r="841" spans="2:65" s="1" customFormat="1" ht="16.5" customHeight="1">
      <c r="B841" s="33"/>
      <c r="C841" s="131" t="s">
        <v>2392</v>
      </c>
      <c r="D841" s="131" t="s">
        <v>174</v>
      </c>
      <c r="E841" s="132" t="s">
        <v>1656</v>
      </c>
      <c r="F841" s="133" t="s">
        <v>4250</v>
      </c>
      <c r="G841" s="134" t="s">
        <v>1131</v>
      </c>
      <c r="H841" s="135">
        <v>1</v>
      </c>
      <c r="I841" s="136"/>
      <c r="J841" s="137">
        <f>ROUND(I841*H841,2)</f>
        <v>0</v>
      </c>
      <c r="K841" s="133" t="s">
        <v>19</v>
      </c>
      <c r="L841" s="33"/>
      <c r="M841" s="138" t="s">
        <v>19</v>
      </c>
      <c r="N841" s="139" t="s">
        <v>46</v>
      </c>
      <c r="P841" s="140">
        <f>O841*H841</f>
        <v>0</v>
      </c>
      <c r="Q841" s="140">
        <v>0</v>
      </c>
      <c r="R841" s="140">
        <f>Q841*H841</f>
        <v>0</v>
      </c>
      <c r="S841" s="140">
        <v>0</v>
      </c>
      <c r="T841" s="140">
        <f>S841*H841</f>
        <v>0</v>
      </c>
      <c r="U841" s="141" t="s">
        <v>19</v>
      </c>
      <c r="AR841" s="142" t="s">
        <v>179</v>
      </c>
      <c r="AT841" s="142" t="s">
        <v>174</v>
      </c>
      <c r="AU841" s="142" t="s">
        <v>84</v>
      </c>
      <c r="AY841" s="18" t="s">
        <v>172</v>
      </c>
      <c r="BE841" s="143">
        <f>IF(N841="základní",J841,0)</f>
        <v>0</v>
      </c>
      <c r="BF841" s="143">
        <f>IF(N841="snížená",J841,0)</f>
        <v>0</v>
      </c>
      <c r="BG841" s="143">
        <f>IF(N841="zákl. přenesená",J841,0)</f>
        <v>0</v>
      </c>
      <c r="BH841" s="143">
        <f>IF(N841="sníž. přenesená",J841,0)</f>
        <v>0</v>
      </c>
      <c r="BI841" s="143">
        <f>IF(N841="nulová",J841,0)</f>
        <v>0</v>
      </c>
      <c r="BJ841" s="18" t="s">
        <v>82</v>
      </c>
      <c r="BK841" s="143">
        <f>ROUND(I841*H841,2)</f>
        <v>0</v>
      </c>
      <c r="BL841" s="18" t="s">
        <v>179</v>
      </c>
      <c r="BM841" s="142" t="s">
        <v>2395</v>
      </c>
    </row>
    <row r="842" spans="2:65" s="12" customFormat="1">
      <c r="B842" s="148"/>
      <c r="D842" s="149" t="s">
        <v>182</v>
      </c>
      <c r="E842" s="150" t="s">
        <v>19</v>
      </c>
      <c r="F842" s="151" t="s">
        <v>4292</v>
      </c>
      <c r="H842" s="150" t="s">
        <v>19</v>
      </c>
      <c r="I842" s="152"/>
      <c r="L842" s="148"/>
      <c r="M842" s="153"/>
      <c r="U842" s="154"/>
      <c r="AT842" s="150" t="s">
        <v>182</v>
      </c>
      <c r="AU842" s="150" t="s">
        <v>84</v>
      </c>
      <c r="AV842" s="12" t="s">
        <v>82</v>
      </c>
      <c r="AW842" s="12" t="s">
        <v>37</v>
      </c>
      <c r="AX842" s="12" t="s">
        <v>75</v>
      </c>
      <c r="AY842" s="150" t="s">
        <v>172</v>
      </c>
    </row>
    <row r="843" spans="2:65" s="13" customFormat="1">
      <c r="B843" s="155"/>
      <c r="D843" s="149" t="s">
        <v>182</v>
      </c>
      <c r="E843" s="156" t="s">
        <v>19</v>
      </c>
      <c r="F843" s="157" t="s">
        <v>82</v>
      </c>
      <c r="H843" s="158">
        <v>1</v>
      </c>
      <c r="I843" s="159"/>
      <c r="L843" s="155"/>
      <c r="M843" s="160"/>
      <c r="U843" s="161"/>
      <c r="AT843" s="156" t="s">
        <v>182</v>
      </c>
      <c r="AU843" s="156" t="s">
        <v>84</v>
      </c>
      <c r="AV843" s="13" t="s">
        <v>84</v>
      </c>
      <c r="AW843" s="13" t="s">
        <v>37</v>
      </c>
      <c r="AX843" s="13" t="s">
        <v>75</v>
      </c>
      <c r="AY843" s="156" t="s">
        <v>172</v>
      </c>
    </row>
    <row r="844" spans="2:65" s="14" customFormat="1">
      <c r="B844" s="162"/>
      <c r="D844" s="149" t="s">
        <v>182</v>
      </c>
      <c r="E844" s="163" t="s">
        <v>19</v>
      </c>
      <c r="F844" s="164" t="s">
        <v>185</v>
      </c>
      <c r="H844" s="165">
        <v>1</v>
      </c>
      <c r="I844" s="166"/>
      <c r="L844" s="162"/>
      <c r="M844" s="167"/>
      <c r="U844" s="168"/>
      <c r="AT844" s="163" t="s">
        <v>182</v>
      </c>
      <c r="AU844" s="163" t="s">
        <v>84</v>
      </c>
      <c r="AV844" s="14" t="s">
        <v>179</v>
      </c>
      <c r="AW844" s="14" t="s">
        <v>37</v>
      </c>
      <c r="AX844" s="14" t="s">
        <v>82</v>
      </c>
      <c r="AY844" s="163" t="s">
        <v>172</v>
      </c>
    </row>
    <row r="845" spans="2:65" s="1" customFormat="1" ht="16.5" customHeight="1">
      <c r="B845" s="33"/>
      <c r="C845" s="131" t="s">
        <v>1656</v>
      </c>
      <c r="D845" s="131" t="s">
        <v>174</v>
      </c>
      <c r="E845" s="132" t="s">
        <v>4409</v>
      </c>
      <c r="F845" s="133" t="s">
        <v>4251</v>
      </c>
      <c r="G845" s="134" t="s">
        <v>1131</v>
      </c>
      <c r="H845" s="135">
        <v>1</v>
      </c>
      <c r="I845" s="136"/>
      <c r="J845" s="137">
        <f>ROUND(I845*H845,2)</f>
        <v>0</v>
      </c>
      <c r="K845" s="133" t="s">
        <v>19</v>
      </c>
      <c r="L845" s="33"/>
      <c r="M845" s="138" t="s">
        <v>19</v>
      </c>
      <c r="N845" s="139" t="s">
        <v>46</v>
      </c>
      <c r="P845" s="140">
        <f>O845*H845</f>
        <v>0</v>
      </c>
      <c r="Q845" s="140">
        <v>0</v>
      </c>
      <c r="R845" s="140">
        <f>Q845*H845</f>
        <v>0</v>
      </c>
      <c r="S845" s="140">
        <v>0</v>
      </c>
      <c r="T845" s="140">
        <f>S845*H845</f>
        <v>0</v>
      </c>
      <c r="U845" s="141" t="s">
        <v>19</v>
      </c>
      <c r="AR845" s="142" t="s">
        <v>179</v>
      </c>
      <c r="AT845" s="142" t="s">
        <v>174</v>
      </c>
      <c r="AU845" s="142" t="s">
        <v>84</v>
      </c>
      <c r="AY845" s="18" t="s">
        <v>172</v>
      </c>
      <c r="BE845" s="143">
        <f>IF(N845="základní",J845,0)</f>
        <v>0</v>
      </c>
      <c r="BF845" s="143">
        <f>IF(N845="snížená",J845,0)</f>
        <v>0</v>
      </c>
      <c r="BG845" s="143">
        <f>IF(N845="zákl. přenesená",J845,0)</f>
        <v>0</v>
      </c>
      <c r="BH845" s="143">
        <f>IF(N845="sníž. přenesená",J845,0)</f>
        <v>0</v>
      </c>
      <c r="BI845" s="143">
        <f>IF(N845="nulová",J845,0)</f>
        <v>0</v>
      </c>
      <c r="BJ845" s="18" t="s">
        <v>82</v>
      </c>
      <c r="BK845" s="143">
        <f>ROUND(I845*H845,2)</f>
        <v>0</v>
      </c>
      <c r="BL845" s="18" t="s">
        <v>179</v>
      </c>
      <c r="BM845" s="142" t="s">
        <v>2405</v>
      </c>
    </row>
    <row r="846" spans="2:65" s="12" customFormat="1">
      <c r="B846" s="148"/>
      <c r="D846" s="149" t="s">
        <v>182</v>
      </c>
      <c r="E846" s="150" t="s">
        <v>19</v>
      </c>
      <c r="F846" s="151" t="s">
        <v>4292</v>
      </c>
      <c r="H846" s="150" t="s">
        <v>19</v>
      </c>
      <c r="I846" s="152"/>
      <c r="L846" s="148"/>
      <c r="M846" s="153"/>
      <c r="U846" s="154"/>
      <c r="AT846" s="150" t="s">
        <v>182</v>
      </c>
      <c r="AU846" s="150" t="s">
        <v>84</v>
      </c>
      <c r="AV846" s="12" t="s">
        <v>82</v>
      </c>
      <c r="AW846" s="12" t="s">
        <v>37</v>
      </c>
      <c r="AX846" s="12" t="s">
        <v>75</v>
      </c>
      <c r="AY846" s="150" t="s">
        <v>172</v>
      </c>
    </row>
    <row r="847" spans="2:65" s="13" customFormat="1">
      <c r="B847" s="155"/>
      <c r="D847" s="149" t="s">
        <v>182</v>
      </c>
      <c r="E847" s="156" t="s">
        <v>19</v>
      </c>
      <c r="F847" s="157" t="s">
        <v>82</v>
      </c>
      <c r="H847" s="158">
        <v>1</v>
      </c>
      <c r="I847" s="159"/>
      <c r="L847" s="155"/>
      <c r="M847" s="160"/>
      <c r="U847" s="161"/>
      <c r="AT847" s="156" t="s">
        <v>182</v>
      </c>
      <c r="AU847" s="156" t="s">
        <v>84</v>
      </c>
      <c r="AV847" s="13" t="s">
        <v>84</v>
      </c>
      <c r="AW847" s="13" t="s">
        <v>37</v>
      </c>
      <c r="AX847" s="13" t="s">
        <v>75</v>
      </c>
      <c r="AY847" s="156" t="s">
        <v>172</v>
      </c>
    </row>
    <row r="848" spans="2:65" s="14" customFormat="1">
      <c r="B848" s="162"/>
      <c r="D848" s="149" t="s">
        <v>182</v>
      </c>
      <c r="E848" s="163" t="s">
        <v>19</v>
      </c>
      <c r="F848" s="164" t="s">
        <v>185</v>
      </c>
      <c r="H848" s="165">
        <v>1</v>
      </c>
      <c r="I848" s="166"/>
      <c r="L848" s="162"/>
      <c r="M848" s="167"/>
      <c r="U848" s="168"/>
      <c r="AT848" s="163" t="s">
        <v>182</v>
      </c>
      <c r="AU848" s="163" t="s">
        <v>84</v>
      </c>
      <c r="AV848" s="14" t="s">
        <v>179</v>
      </c>
      <c r="AW848" s="14" t="s">
        <v>37</v>
      </c>
      <c r="AX848" s="14" t="s">
        <v>82</v>
      </c>
      <c r="AY848" s="163" t="s">
        <v>172</v>
      </c>
    </row>
    <row r="849" spans="2:65" s="1" customFormat="1" ht="16.5" customHeight="1">
      <c r="B849" s="33"/>
      <c r="C849" s="131" t="s">
        <v>4409</v>
      </c>
      <c r="D849" s="131" t="s">
        <v>174</v>
      </c>
      <c r="E849" s="132" t="s">
        <v>1659</v>
      </c>
      <c r="F849" s="133" t="s">
        <v>4410</v>
      </c>
      <c r="G849" s="134" t="s">
        <v>1131</v>
      </c>
      <c r="H849" s="135">
        <v>1</v>
      </c>
      <c r="I849" s="136"/>
      <c r="J849" s="137">
        <f>ROUND(I849*H849,2)</f>
        <v>0</v>
      </c>
      <c r="K849" s="133" t="s">
        <v>19</v>
      </c>
      <c r="L849" s="33"/>
      <c r="M849" s="138" t="s">
        <v>19</v>
      </c>
      <c r="N849" s="139" t="s">
        <v>46</v>
      </c>
      <c r="P849" s="140">
        <f>O849*H849</f>
        <v>0</v>
      </c>
      <c r="Q849" s="140">
        <v>0</v>
      </c>
      <c r="R849" s="140">
        <f>Q849*H849</f>
        <v>0</v>
      </c>
      <c r="S849" s="140">
        <v>0</v>
      </c>
      <c r="T849" s="140">
        <f>S849*H849</f>
        <v>0</v>
      </c>
      <c r="U849" s="141" t="s">
        <v>19</v>
      </c>
      <c r="AR849" s="142" t="s">
        <v>179</v>
      </c>
      <c r="AT849" s="142" t="s">
        <v>174</v>
      </c>
      <c r="AU849" s="142" t="s">
        <v>84</v>
      </c>
      <c r="AY849" s="18" t="s">
        <v>172</v>
      </c>
      <c r="BE849" s="143">
        <f>IF(N849="základní",J849,0)</f>
        <v>0</v>
      </c>
      <c r="BF849" s="143">
        <f>IF(N849="snížená",J849,0)</f>
        <v>0</v>
      </c>
      <c r="BG849" s="143">
        <f>IF(N849="zákl. přenesená",J849,0)</f>
        <v>0</v>
      </c>
      <c r="BH849" s="143">
        <f>IF(N849="sníž. přenesená",J849,0)</f>
        <v>0</v>
      </c>
      <c r="BI849" s="143">
        <f>IF(N849="nulová",J849,0)</f>
        <v>0</v>
      </c>
      <c r="BJ849" s="18" t="s">
        <v>82</v>
      </c>
      <c r="BK849" s="143">
        <f>ROUND(I849*H849,2)</f>
        <v>0</v>
      </c>
      <c r="BL849" s="18" t="s">
        <v>179</v>
      </c>
      <c r="BM849" s="142" t="s">
        <v>4411</v>
      </c>
    </row>
    <row r="850" spans="2:65" s="12" customFormat="1">
      <c r="B850" s="148"/>
      <c r="D850" s="149" t="s">
        <v>182</v>
      </c>
      <c r="E850" s="150" t="s">
        <v>19</v>
      </c>
      <c r="F850" s="151" t="s">
        <v>4292</v>
      </c>
      <c r="H850" s="150" t="s">
        <v>19</v>
      </c>
      <c r="I850" s="152"/>
      <c r="L850" s="148"/>
      <c r="M850" s="153"/>
      <c r="U850" s="154"/>
      <c r="AT850" s="150" t="s">
        <v>182</v>
      </c>
      <c r="AU850" s="150" t="s">
        <v>84</v>
      </c>
      <c r="AV850" s="12" t="s">
        <v>82</v>
      </c>
      <c r="AW850" s="12" t="s">
        <v>37</v>
      </c>
      <c r="AX850" s="12" t="s">
        <v>75</v>
      </c>
      <c r="AY850" s="150" t="s">
        <v>172</v>
      </c>
    </row>
    <row r="851" spans="2:65" s="13" customFormat="1">
      <c r="B851" s="155"/>
      <c r="D851" s="149" t="s">
        <v>182</v>
      </c>
      <c r="E851" s="156" t="s">
        <v>19</v>
      </c>
      <c r="F851" s="157" t="s">
        <v>82</v>
      </c>
      <c r="H851" s="158">
        <v>1</v>
      </c>
      <c r="I851" s="159"/>
      <c r="L851" s="155"/>
      <c r="M851" s="160"/>
      <c r="U851" s="161"/>
      <c r="AT851" s="156" t="s">
        <v>182</v>
      </c>
      <c r="AU851" s="156" t="s">
        <v>84</v>
      </c>
      <c r="AV851" s="13" t="s">
        <v>84</v>
      </c>
      <c r="AW851" s="13" t="s">
        <v>37</v>
      </c>
      <c r="AX851" s="13" t="s">
        <v>75</v>
      </c>
      <c r="AY851" s="156" t="s">
        <v>172</v>
      </c>
    </row>
    <row r="852" spans="2:65" s="14" customFormat="1">
      <c r="B852" s="162"/>
      <c r="D852" s="149" t="s">
        <v>182</v>
      </c>
      <c r="E852" s="163" t="s">
        <v>19</v>
      </c>
      <c r="F852" s="164" t="s">
        <v>185</v>
      </c>
      <c r="H852" s="165">
        <v>1</v>
      </c>
      <c r="I852" s="166"/>
      <c r="L852" s="162"/>
      <c r="M852" s="167"/>
      <c r="U852" s="168"/>
      <c r="AT852" s="163" t="s">
        <v>182</v>
      </c>
      <c r="AU852" s="163" t="s">
        <v>84</v>
      </c>
      <c r="AV852" s="14" t="s">
        <v>179</v>
      </c>
      <c r="AW852" s="14" t="s">
        <v>37</v>
      </c>
      <c r="AX852" s="14" t="s">
        <v>82</v>
      </c>
      <c r="AY852" s="163" t="s">
        <v>172</v>
      </c>
    </row>
    <row r="853" spans="2:65" s="1" customFormat="1" ht="16.5" customHeight="1">
      <c r="B853" s="33"/>
      <c r="C853" s="131" t="s">
        <v>1659</v>
      </c>
      <c r="D853" s="131" t="s">
        <v>174</v>
      </c>
      <c r="E853" s="132" t="s">
        <v>4412</v>
      </c>
      <c r="F853" s="133" t="s">
        <v>4253</v>
      </c>
      <c r="G853" s="134" t="s">
        <v>1131</v>
      </c>
      <c r="H853" s="135">
        <v>1</v>
      </c>
      <c r="I853" s="136"/>
      <c r="J853" s="137">
        <f>ROUND(I853*H853,2)</f>
        <v>0</v>
      </c>
      <c r="K853" s="133" t="s">
        <v>19</v>
      </c>
      <c r="L853" s="33"/>
      <c r="M853" s="193" t="s">
        <v>19</v>
      </c>
      <c r="N853" s="194" t="s">
        <v>46</v>
      </c>
      <c r="O853" s="191"/>
      <c r="P853" s="195">
        <f>O853*H853</f>
        <v>0</v>
      </c>
      <c r="Q853" s="195">
        <v>0</v>
      </c>
      <c r="R853" s="195">
        <f>Q853*H853</f>
        <v>0</v>
      </c>
      <c r="S853" s="195">
        <v>0</v>
      </c>
      <c r="T853" s="195">
        <f>S853*H853</f>
        <v>0</v>
      </c>
      <c r="U853" s="196" t="s">
        <v>19</v>
      </c>
      <c r="AR853" s="142" t="s">
        <v>179</v>
      </c>
      <c r="AT853" s="142" t="s">
        <v>174</v>
      </c>
      <c r="AU853" s="142" t="s">
        <v>84</v>
      </c>
      <c r="AY853" s="18" t="s">
        <v>172</v>
      </c>
      <c r="BE853" s="143">
        <f>IF(N853="základní",J853,0)</f>
        <v>0</v>
      </c>
      <c r="BF853" s="143">
        <f>IF(N853="snížená",J853,0)</f>
        <v>0</v>
      </c>
      <c r="BG853" s="143">
        <f>IF(N853="zákl. přenesená",J853,0)</f>
        <v>0</v>
      </c>
      <c r="BH853" s="143">
        <f>IF(N853="sníž. přenesená",J853,0)</f>
        <v>0</v>
      </c>
      <c r="BI853" s="143">
        <f>IF(N853="nulová",J853,0)</f>
        <v>0</v>
      </c>
      <c r="BJ853" s="18" t="s">
        <v>82</v>
      </c>
      <c r="BK853" s="143">
        <f>ROUND(I853*H853,2)</f>
        <v>0</v>
      </c>
      <c r="BL853" s="18" t="s">
        <v>179</v>
      </c>
      <c r="BM853" s="142" t="s">
        <v>2408</v>
      </c>
    </row>
    <row r="854" spans="2:65" s="1" customFormat="1" ht="6.95" customHeight="1">
      <c r="B854" s="42"/>
      <c r="C854" s="43"/>
      <c r="D854" s="43"/>
      <c r="E854" s="43"/>
      <c r="F854" s="43"/>
      <c r="G854" s="43"/>
      <c r="H854" s="43"/>
      <c r="I854" s="43"/>
      <c r="J854" s="43"/>
      <c r="K854" s="43"/>
      <c r="L854" s="33"/>
    </row>
  </sheetData>
  <sheetProtection algorithmName="SHA-512" hashValue="c6DUuzJwjmYV5H0GhxrX6/wNGY6Sil+3YVrPRLeieW51fwLg/IM3FosaTbB6XN+ouv0ZZbd/Sr7jRBs/zbMsAg==" saltValue="HfJNkLcZW9reP+tdBAg68VmWl5rGJEHfbBgyw/3dpdL+OKdBSjmt7z/kSX1GxJR2gZV5YJHCZwzYsNcrAsifNw==" spinCount="100000" sheet="1" objects="1" scenarios="1" formatColumns="0" formatRows="0" autoFilter="0"/>
  <autoFilter ref="C90:K853" xr:uid="{00000000-0009-0000-0000-00000A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3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122</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ht="12" customHeight="1">
      <c r="B8" s="21"/>
      <c r="D8" s="28" t="s">
        <v>130</v>
      </c>
      <c r="L8" s="21"/>
    </row>
    <row r="9" spans="2:46" s="1" customFormat="1" ht="16.5" customHeight="1">
      <c r="B9" s="33"/>
      <c r="E9" s="287" t="s">
        <v>131</v>
      </c>
      <c r="F9" s="289"/>
      <c r="G9" s="289"/>
      <c r="H9" s="289"/>
      <c r="L9" s="33"/>
    </row>
    <row r="10" spans="2:46" s="1" customFormat="1" ht="12" customHeight="1">
      <c r="B10" s="33"/>
      <c r="D10" s="28" t="s">
        <v>132</v>
      </c>
      <c r="L10" s="33"/>
    </row>
    <row r="11" spans="2:46" s="1" customFormat="1" ht="16.5" customHeight="1">
      <c r="B11" s="33"/>
      <c r="E11" s="251" t="s">
        <v>4413</v>
      </c>
      <c r="F11" s="289"/>
      <c r="G11" s="289"/>
      <c r="H11" s="289"/>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19. 11. 2024</v>
      </c>
      <c r="L14" s="33"/>
    </row>
    <row r="15" spans="2:46" s="1" customFormat="1" ht="10.9" customHeight="1">
      <c r="B15" s="33"/>
      <c r="L15" s="33"/>
    </row>
    <row r="16" spans="2:46" s="1" customFormat="1" ht="12" customHeight="1">
      <c r="B16" s="33"/>
      <c r="D16" s="28" t="s">
        <v>25</v>
      </c>
      <c r="I16" s="28" t="s">
        <v>26</v>
      </c>
      <c r="J16" s="26" t="str">
        <f>IF('Rekapitulace stavby'!AN10="","",'Rekapitulace stavby'!AN10)</f>
        <v>61989592</v>
      </c>
      <c r="L16" s="33"/>
    </row>
    <row r="17" spans="2:12" s="1" customFormat="1" ht="18" customHeight="1">
      <c r="B17" s="33"/>
      <c r="E17" s="26" t="str">
        <f>IF('Rekapitulace stavby'!E11="","",'Rekapitulace stavby'!E11)</f>
        <v>UP v Olomouci,Křižkovského 511/8,Olomouc 77900</v>
      </c>
      <c r="I17" s="28" t="s">
        <v>29</v>
      </c>
      <c r="J17" s="26" t="str">
        <f>IF('Rekapitulace stavby'!AN11="","",'Rekapitulace stavby'!AN11)</f>
        <v>CZ61989592</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290" t="str">
        <f>'Rekapitulace stavby'!E14</f>
        <v>Vyplň údaj</v>
      </c>
      <c r="F20" s="257"/>
      <c r="G20" s="257"/>
      <c r="H20" s="257"/>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28571690</v>
      </c>
      <c r="L22" s="33"/>
    </row>
    <row r="23" spans="2:12" s="1" customFormat="1" ht="18" customHeight="1">
      <c r="B23" s="33"/>
      <c r="E23" s="26" t="str">
        <f>IF('Rekapitulace stavby'!E17="","",'Rekapitulace stavby'!E17)</f>
        <v>SAFETY PRO s.r.o.,Přerovská 434/60,Olomouc 77900</v>
      </c>
      <c r="I23" s="28" t="s">
        <v>29</v>
      </c>
      <c r="J23" s="26" t="str">
        <f>IF('Rekapitulace stavby'!AN17="","",'Rekapitulace stavby'!AN17)</f>
        <v>CZ28571690</v>
      </c>
      <c r="L23" s="33"/>
    </row>
    <row r="24" spans="2:12" s="1" customFormat="1" ht="6.95" customHeight="1">
      <c r="B24" s="33"/>
      <c r="L24" s="33"/>
    </row>
    <row r="25" spans="2:12" s="1" customFormat="1" ht="12" customHeight="1">
      <c r="B25" s="33"/>
      <c r="D25" s="28" t="s">
        <v>38</v>
      </c>
      <c r="I25" s="28" t="s">
        <v>26</v>
      </c>
      <c r="J25" s="26" t="str">
        <f>IF('Rekapitulace stavby'!AN19="","",'Rekapitulace stavby'!AN19)</f>
        <v>28571690</v>
      </c>
      <c r="L25" s="33"/>
    </row>
    <row r="26" spans="2:12" s="1" customFormat="1" ht="18" customHeight="1">
      <c r="B26" s="33"/>
      <c r="E26" s="26" t="str">
        <f>IF('Rekapitulace stavby'!E20="","",'Rekapitulace stavby'!E20)</f>
        <v>SAFETY PRO s.r.o.,Přerovská 434/60,Olomouc 77900</v>
      </c>
      <c r="I26" s="28" t="s">
        <v>29</v>
      </c>
      <c r="J26" s="26" t="str">
        <f>IF('Rekapitulace stavby'!AN20="","",'Rekapitulace stavby'!AN20)</f>
        <v>CZ28571690</v>
      </c>
      <c r="L26" s="33"/>
    </row>
    <row r="27" spans="2:12" s="1" customFormat="1" ht="6.95" customHeight="1">
      <c r="B27" s="33"/>
      <c r="L27" s="33"/>
    </row>
    <row r="28" spans="2:12" s="1" customFormat="1" ht="12" customHeight="1">
      <c r="B28" s="33"/>
      <c r="D28" s="28" t="s">
        <v>39</v>
      </c>
      <c r="L28" s="33"/>
    </row>
    <row r="29" spans="2:12" s="7" customFormat="1" ht="16.5" customHeight="1">
      <c r="B29" s="92"/>
      <c r="E29" s="261" t="s">
        <v>19</v>
      </c>
      <c r="F29" s="261"/>
      <c r="G29" s="261"/>
      <c r="H29" s="261"/>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41</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43</v>
      </c>
      <c r="I34" s="36" t="s">
        <v>42</v>
      </c>
      <c r="J34" s="36" t="s">
        <v>44</v>
      </c>
      <c r="L34" s="33"/>
    </row>
    <row r="35" spans="2:12" s="1" customFormat="1" ht="14.45" customHeight="1">
      <c r="B35" s="33"/>
      <c r="D35" s="53" t="s">
        <v>45</v>
      </c>
      <c r="E35" s="28" t="s">
        <v>46</v>
      </c>
      <c r="F35" s="83">
        <f>ROUND((SUM(BE90:BE229)),  2)</f>
        <v>0</v>
      </c>
      <c r="I35" s="94">
        <v>0.21</v>
      </c>
      <c r="J35" s="83">
        <f>ROUND(((SUM(BE90:BE229))*I35),  2)</f>
        <v>0</v>
      </c>
      <c r="L35" s="33"/>
    </row>
    <row r="36" spans="2:12" s="1" customFormat="1" ht="14.45" customHeight="1">
      <c r="B36" s="33"/>
      <c r="E36" s="28" t="s">
        <v>47</v>
      </c>
      <c r="F36" s="83">
        <f>ROUND((SUM(BF90:BF229)),  2)</f>
        <v>0</v>
      </c>
      <c r="I36" s="94">
        <v>0.12</v>
      </c>
      <c r="J36" s="83">
        <f>ROUND(((SUM(BF90:BF229))*I36),  2)</f>
        <v>0</v>
      </c>
      <c r="L36" s="33"/>
    </row>
    <row r="37" spans="2:12" s="1" customFormat="1" ht="14.45" hidden="1" customHeight="1">
      <c r="B37" s="33"/>
      <c r="E37" s="28" t="s">
        <v>48</v>
      </c>
      <c r="F37" s="83">
        <f>ROUND((SUM(BG90:BG229)),  2)</f>
        <v>0</v>
      </c>
      <c r="I37" s="94">
        <v>0.21</v>
      </c>
      <c r="J37" s="83">
        <f>0</f>
        <v>0</v>
      </c>
      <c r="L37" s="33"/>
    </row>
    <row r="38" spans="2:12" s="1" customFormat="1" ht="14.45" hidden="1" customHeight="1">
      <c r="B38" s="33"/>
      <c r="E38" s="28" t="s">
        <v>49</v>
      </c>
      <c r="F38" s="83">
        <f>ROUND((SUM(BH90:BH229)),  2)</f>
        <v>0</v>
      </c>
      <c r="I38" s="94">
        <v>0.12</v>
      </c>
      <c r="J38" s="83">
        <f>0</f>
        <v>0</v>
      </c>
      <c r="L38" s="33"/>
    </row>
    <row r="39" spans="2:12" s="1" customFormat="1" ht="14.45" hidden="1" customHeight="1">
      <c r="B39" s="33"/>
      <c r="E39" s="28" t="s">
        <v>50</v>
      </c>
      <c r="F39" s="83">
        <f>ROUND((SUM(BI90:BI229)),  2)</f>
        <v>0</v>
      </c>
      <c r="I39" s="94">
        <v>0</v>
      </c>
      <c r="J39" s="83">
        <f>0</f>
        <v>0</v>
      </c>
      <c r="L39" s="33"/>
    </row>
    <row r="40" spans="2:12" s="1" customFormat="1" ht="6.95" customHeight="1">
      <c r="B40" s="33"/>
      <c r="L40" s="33"/>
    </row>
    <row r="41" spans="2:12" s="1" customFormat="1" ht="25.35" customHeight="1">
      <c r="B41" s="33"/>
      <c r="C41" s="95"/>
      <c r="D41" s="96" t="s">
        <v>51</v>
      </c>
      <c r="E41" s="55"/>
      <c r="F41" s="55"/>
      <c r="G41" s="97" t="s">
        <v>52</v>
      </c>
      <c r="H41" s="98" t="s">
        <v>53</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287" t="str">
        <f>E7</f>
        <v>Nástavby a stavební úpravy vnitřních prostor budovy A, PF UPOL_REV01_19.11.2024</v>
      </c>
      <c r="F50" s="288"/>
      <c r="G50" s="288"/>
      <c r="H50" s="288"/>
      <c r="L50" s="33"/>
    </row>
    <row r="51" spans="2:47" ht="12" customHeight="1">
      <c r="B51" s="21"/>
      <c r="C51" s="28" t="s">
        <v>130</v>
      </c>
      <c r="L51" s="21"/>
    </row>
    <row r="52" spans="2:47" s="1" customFormat="1" ht="16.5" customHeight="1">
      <c r="B52" s="33"/>
      <c r="E52" s="287" t="s">
        <v>131</v>
      </c>
      <c r="F52" s="289"/>
      <c r="G52" s="289"/>
      <c r="H52" s="289"/>
      <c r="L52" s="33"/>
    </row>
    <row r="53" spans="2:47" s="1" customFormat="1" ht="12" customHeight="1">
      <c r="B53" s="33"/>
      <c r="C53" s="28" t="s">
        <v>132</v>
      </c>
      <c r="L53" s="33"/>
    </row>
    <row r="54" spans="2:47" s="1" customFormat="1" ht="16.5" customHeight="1">
      <c r="B54" s="33"/>
      <c r="E54" s="251" t="str">
        <f>E11</f>
        <v>D.1.4.6 - Ústřední vytápění</v>
      </c>
      <c r="F54" s="289"/>
      <c r="G54" s="289"/>
      <c r="H54" s="289"/>
      <c r="L54" s="33"/>
    </row>
    <row r="55" spans="2:47" s="1" customFormat="1" ht="6.95" customHeight="1">
      <c r="B55" s="33"/>
      <c r="L55" s="33"/>
    </row>
    <row r="56" spans="2:47" s="1" customFormat="1" ht="12" customHeight="1">
      <c r="B56" s="33"/>
      <c r="C56" s="28" t="s">
        <v>21</v>
      </c>
      <c r="F56" s="26" t="str">
        <f>F14</f>
        <v xml:space="preserve"> </v>
      </c>
      <c r="I56" s="28" t="s">
        <v>23</v>
      </c>
      <c r="J56" s="50" t="str">
        <f>IF(J14="","",J14)</f>
        <v>19. 11. 2024</v>
      </c>
      <c r="L56" s="33"/>
    </row>
    <row r="57" spans="2:47" s="1" customFormat="1" ht="6.95" customHeight="1">
      <c r="B57" s="33"/>
      <c r="L57" s="33"/>
    </row>
    <row r="58" spans="2:47" s="1" customFormat="1" ht="54.4" customHeight="1">
      <c r="B58" s="33"/>
      <c r="C58" s="28" t="s">
        <v>25</v>
      </c>
      <c r="F58" s="26" t="str">
        <f>E17</f>
        <v>UP v Olomouci,Křižkovského 511/8,Olomouc 77900</v>
      </c>
      <c r="I58" s="28" t="s">
        <v>33</v>
      </c>
      <c r="J58" s="31" t="str">
        <f>E23</f>
        <v>SAFETY PRO s.r.o.,Přerovská 434/60,Olomouc 77900</v>
      </c>
      <c r="L58" s="33"/>
    </row>
    <row r="59" spans="2:47" s="1" customFormat="1" ht="54.4" customHeight="1">
      <c r="B59" s="33"/>
      <c r="C59" s="28" t="s">
        <v>31</v>
      </c>
      <c r="F59" s="26" t="str">
        <f>IF(E20="","",E20)</f>
        <v>Vyplň údaj</v>
      </c>
      <c r="I59" s="28" t="s">
        <v>38</v>
      </c>
      <c r="J59" s="31" t="str">
        <f>E26</f>
        <v>SAFETY PRO s.r.o.,Přerovská 434/60,Olomouc 77900</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73</v>
      </c>
      <c r="J63" s="64">
        <f>J90</f>
        <v>0</v>
      </c>
      <c r="L63" s="33"/>
      <c r="AU63" s="18" t="s">
        <v>139</v>
      </c>
    </row>
    <row r="64" spans="2:47" s="8" customFormat="1" ht="24.95" customHeight="1">
      <c r="B64" s="104"/>
      <c r="D64" s="105" t="s">
        <v>4414</v>
      </c>
      <c r="E64" s="106"/>
      <c r="F64" s="106"/>
      <c r="G64" s="106"/>
      <c r="H64" s="106"/>
      <c r="I64" s="106"/>
      <c r="J64" s="107">
        <f>J91</f>
        <v>0</v>
      </c>
      <c r="L64" s="104"/>
    </row>
    <row r="65" spans="2:12" s="8" customFormat="1" ht="24.95" customHeight="1">
      <c r="B65" s="104"/>
      <c r="D65" s="105" t="s">
        <v>4415</v>
      </c>
      <c r="E65" s="106"/>
      <c r="F65" s="106"/>
      <c r="G65" s="106"/>
      <c r="H65" s="106"/>
      <c r="I65" s="106"/>
      <c r="J65" s="107">
        <f>J128</f>
        <v>0</v>
      </c>
      <c r="L65" s="104"/>
    </row>
    <row r="66" spans="2:12" s="8" customFormat="1" ht="24.95" customHeight="1">
      <c r="B66" s="104"/>
      <c r="D66" s="105" t="s">
        <v>4416</v>
      </c>
      <c r="E66" s="106"/>
      <c r="F66" s="106"/>
      <c r="G66" s="106"/>
      <c r="H66" s="106"/>
      <c r="I66" s="106"/>
      <c r="J66" s="107">
        <f>J170</f>
        <v>0</v>
      </c>
      <c r="L66" s="104"/>
    </row>
    <row r="67" spans="2:12" s="8" customFormat="1" ht="24.95" customHeight="1">
      <c r="B67" s="104"/>
      <c r="D67" s="105" t="s">
        <v>4417</v>
      </c>
      <c r="E67" s="106"/>
      <c r="F67" s="106"/>
      <c r="G67" s="106"/>
      <c r="H67" s="106"/>
      <c r="I67" s="106"/>
      <c r="J67" s="107">
        <f>J224</f>
        <v>0</v>
      </c>
      <c r="L67" s="104"/>
    </row>
    <row r="68" spans="2:12" s="8" customFormat="1" ht="24.95" customHeight="1">
      <c r="B68" s="104"/>
      <c r="D68" s="105" t="s">
        <v>4418</v>
      </c>
      <c r="E68" s="106"/>
      <c r="F68" s="106"/>
      <c r="G68" s="106"/>
      <c r="H68" s="106"/>
      <c r="I68" s="106"/>
      <c r="J68" s="107">
        <f>J227</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156</v>
      </c>
      <c r="L75" s="33"/>
    </row>
    <row r="76" spans="2:12" s="1" customFormat="1" ht="6.95" customHeight="1">
      <c r="B76" s="33"/>
      <c r="L76" s="33"/>
    </row>
    <row r="77" spans="2:12" s="1" customFormat="1" ht="12" customHeight="1">
      <c r="B77" s="33"/>
      <c r="C77" s="28" t="s">
        <v>16</v>
      </c>
      <c r="L77" s="33"/>
    </row>
    <row r="78" spans="2:12" s="1" customFormat="1" ht="16.5" customHeight="1">
      <c r="B78" s="33"/>
      <c r="E78" s="287" t="str">
        <f>E7</f>
        <v>Nástavby a stavební úpravy vnitřních prostor budovy A, PF UPOL_REV01_19.11.2024</v>
      </c>
      <c r="F78" s="288"/>
      <c r="G78" s="288"/>
      <c r="H78" s="288"/>
      <c r="L78" s="33"/>
    </row>
    <row r="79" spans="2:12" ht="12" customHeight="1">
      <c r="B79" s="21"/>
      <c r="C79" s="28" t="s">
        <v>130</v>
      </c>
      <c r="L79" s="21"/>
    </row>
    <row r="80" spans="2:12" s="1" customFormat="1" ht="16.5" customHeight="1">
      <c r="B80" s="33"/>
      <c r="E80" s="287" t="s">
        <v>131</v>
      </c>
      <c r="F80" s="289"/>
      <c r="G80" s="289"/>
      <c r="H80" s="289"/>
      <c r="L80" s="33"/>
    </row>
    <row r="81" spans="2:65" s="1" customFormat="1" ht="12" customHeight="1">
      <c r="B81" s="33"/>
      <c r="C81" s="28" t="s">
        <v>132</v>
      </c>
      <c r="L81" s="33"/>
    </row>
    <row r="82" spans="2:65" s="1" customFormat="1" ht="16.5" customHeight="1">
      <c r="B82" s="33"/>
      <c r="E82" s="251" t="str">
        <f>E11</f>
        <v>D.1.4.6 - Ústřední vytápění</v>
      </c>
      <c r="F82" s="289"/>
      <c r="G82" s="289"/>
      <c r="H82" s="289"/>
      <c r="L82" s="33"/>
    </row>
    <row r="83" spans="2:65" s="1" customFormat="1" ht="6.95" customHeight="1">
      <c r="B83" s="33"/>
      <c r="L83" s="33"/>
    </row>
    <row r="84" spans="2:65" s="1" customFormat="1" ht="12" customHeight="1">
      <c r="B84" s="33"/>
      <c r="C84" s="28" t="s">
        <v>21</v>
      </c>
      <c r="F84" s="26" t="str">
        <f>F14</f>
        <v xml:space="preserve"> </v>
      </c>
      <c r="I84" s="28" t="s">
        <v>23</v>
      </c>
      <c r="J84" s="50" t="str">
        <f>IF(J14="","",J14)</f>
        <v>19. 11. 2024</v>
      </c>
      <c r="L84" s="33"/>
    </row>
    <row r="85" spans="2:65" s="1" customFormat="1" ht="6.95" customHeight="1">
      <c r="B85" s="33"/>
      <c r="L85" s="33"/>
    </row>
    <row r="86" spans="2:65" s="1" customFormat="1" ht="54.4" customHeight="1">
      <c r="B86" s="33"/>
      <c r="C86" s="28" t="s">
        <v>25</v>
      </c>
      <c r="F86" s="26" t="str">
        <f>E17</f>
        <v>UP v Olomouci,Křižkovského 511/8,Olomouc 77900</v>
      </c>
      <c r="I86" s="28" t="s">
        <v>33</v>
      </c>
      <c r="J86" s="31" t="str">
        <f>E23</f>
        <v>SAFETY PRO s.r.o.,Přerovská 434/60,Olomouc 77900</v>
      </c>
      <c r="L86" s="33"/>
    </row>
    <row r="87" spans="2:65" s="1" customFormat="1" ht="54.4" customHeight="1">
      <c r="B87" s="33"/>
      <c r="C87" s="28" t="s">
        <v>31</v>
      </c>
      <c r="F87" s="26" t="str">
        <f>IF(E20="","",E20)</f>
        <v>Vyplň údaj</v>
      </c>
      <c r="I87" s="28" t="s">
        <v>38</v>
      </c>
      <c r="J87" s="31" t="str">
        <f>E26</f>
        <v>SAFETY PRO s.r.o.,Přerovská 434/60,Olomouc 77900</v>
      </c>
      <c r="L87" s="33"/>
    </row>
    <row r="88" spans="2:65" s="1" customFormat="1" ht="10.35" customHeight="1">
      <c r="B88" s="33"/>
      <c r="L88" s="33"/>
    </row>
    <row r="89" spans="2:65" s="10" customFormat="1" ht="29.25" customHeight="1">
      <c r="B89" s="112"/>
      <c r="C89" s="113" t="s">
        <v>157</v>
      </c>
      <c r="D89" s="114" t="s">
        <v>60</v>
      </c>
      <c r="E89" s="114" t="s">
        <v>56</v>
      </c>
      <c r="F89" s="114" t="s">
        <v>57</v>
      </c>
      <c r="G89" s="114" t="s">
        <v>158</v>
      </c>
      <c r="H89" s="114" t="s">
        <v>159</v>
      </c>
      <c r="I89" s="114" t="s">
        <v>160</v>
      </c>
      <c r="J89" s="114" t="s">
        <v>138</v>
      </c>
      <c r="K89" s="115" t="s">
        <v>161</v>
      </c>
      <c r="L89" s="112"/>
      <c r="M89" s="57" t="s">
        <v>19</v>
      </c>
      <c r="N89" s="58" t="s">
        <v>45</v>
      </c>
      <c r="O89" s="58" t="s">
        <v>162</v>
      </c>
      <c r="P89" s="58" t="s">
        <v>163</v>
      </c>
      <c r="Q89" s="58" t="s">
        <v>164</v>
      </c>
      <c r="R89" s="58" t="s">
        <v>165</v>
      </c>
      <c r="S89" s="58" t="s">
        <v>166</v>
      </c>
      <c r="T89" s="58" t="s">
        <v>167</v>
      </c>
      <c r="U89" s="59" t="s">
        <v>168</v>
      </c>
    </row>
    <row r="90" spans="2:65" s="1" customFormat="1" ht="22.9" customHeight="1">
      <c r="B90" s="33"/>
      <c r="C90" s="62" t="s">
        <v>169</v>
      </c>
      <c r="J90" s="116">
        <f>BK90</f>
        <v>0</v>
      </c>
      <c r="L90" s="33"/>
      <c r="M90" s="60"/>
      <c r="N90" s="51"/>
      <c r="O90" s="51"/>
      <c r="P90" s="117">
        <f>P91+P128+P170+P224+P227</f>
        <v>0</v>
      </c>
      <c r="Q90" s="51"/>
      <c r="R90" s="117">
        <f>R91+R128+R170+R224+R227</f>
        <v>0</v>
      </c>
      <c r="S90" s="51"/>
      <c r="T90" s="117">
        <f>T91+T128+T170+T224+T227</f>
        <v>0</v>
      </c>
      <c r="U90" s="52"/>
      <c r="AT90" s="18" t="s">
        <v>74</v>
      </c>
      <c r="AU90" s="18" t="s">
        <v>139</v>
      </c>
      <c r="BK90" s="118">
        <f>BK91+BK128+BK170+BK224+BK227</f>
        <v>0</v>
      </c>
    </row>
    <row r="91" spans="2:65" s="11" customFormat="1" ht="25.9" customHeight="1">
      <c r="B91" s="119"/>
      <c r="D91" s="120" t="s">
        <v>74</v>
      </c>
      <c r="E91" s="121" t="s">
        <v>3624</v>
      </c>
      <c r="F91" s="121" t="s">
        <v>4419</v>
      </c>
      <c r="I91" s="122"/>
      <c r="J91" s="123">
        <f>BK91</f>
        <v>0</v>
      </c>
      <c r="L91" s="119"/>
      <c r="M91" s="124"/>
      <c r="P91" s="125">
        <f>SUM(P92:P127)</f>
        <v>0</v>
      </c>
      <c r="R91" s="125">
        <f>SUM(R92:R127)</f>
        <v>0</v>
      </c>
      <c r="T91" s="125">
        <f>SUM(T92:T127)</f>
        <v>0</v>
      </c>
      <c r="U91" s="126"/>
      <c r="AR91" s="120" t="s">
        <v>82</v>
      </c>
      <c r="AT91" s="127" t="s">
        <v>74</v>
      </c>
      <c r="AU91" s="127" t="s">
        <v>75</v>
      </c>
      <c r="AY91" s="120" t="s">
        <v>172</v>
      </c>
      <c r="BK91" s="128">
        <f>SUM(BK92:BK127)</f>
        <v>0</v>
      </c>
    </row>
    <row r="92" spans="2:65" s="1" customFormat="1" ht="55.5" customHeight="1">
      <c r="B92" s="33"/>
      <c r="C92" s="131" t="s">
        <v>82</v>
      </c>
      <c r="D92" s="131" t="s">
        <v>174</v>
      </c>
      <c r="E92" s="132" t="s">
        <v>4420</v>
      </c>
      <c r="F92" s="133" t="s">
        <v>4421</v>
      </c>
      <c r="G92" s="134" t="s">
        <v>1131</v>
      </c>
      <c r="H92" s="135">
        <v>1</v>
      </c>
      <c r="I92" s="136"/>
      <c r="J92" s="137">
        <f>ROUND(I92*H92,2)</f>
        <v>0</v>
      </c>
      <c r="K92" s="133" t="s">
        <v>19</v>
      </c>
      <c r="L92" s="33"/>
      <c r="M92" s="138" t="s">
        <v>19</v>
      </c>
      <c r="N92" s="139" t="s">
        <v>46</v>
      </c>
      <c r="P92" s="140">
        <f>O92*H92</f>
        <v>0</v>
      </c>
      <c r="Q92" s="140">
        <v>0</v>
      </c>
      <c r="R92" s="140">
        <f>Q92*H92</f>
        <v>0</v>
      </c>
      <c r="S92" s="140">
        <v>0</v>
      </c>
      <c r="T92" s="140">
        <f>S92*H92</f>
        <v>0</v>
      </c>
      <c r="U92" s="141" t="s">
        <v>19</v>
      </c>
      <c r="AR92" s="142" t="s">
        <v>179</v>
      </c>
      <c r="AT92" s="142" t="s">
        <v>174</v>
      </c>
      <c r="AU92" s="142" t="s">
        <v>82</v>
      </c>
      <c r="AY92" s="18" t="s">
        <v>172</v>
      </c>
      <c r="BE92" s="143">
        <f>IF(N92="základní",J92,0)</f>
        <v>0</v>
      </c>
      <c r="BF92" s="143">
        <f>IF(N92="snížená",J92,0)</f>
        <v>0</v>
      </c>
      <c r="BG92" s="143">
        <f>IF(N92="zákl. přenesená",J92,0)</f>
        <v>0</v>
      </c>
      <c r="BH92" s="143">
        <f>IF(N92="sníž. přenesená",J92,0)</f>
        <v>0</v>
      </c>
      <c r="BI92" s="143">
        <f>IF(N92="nulová",J92,0)</f>
        <v>0</v>
      </c>
      <c r="BJ92" s="18" t="s">
        <v>82</v>
      </c>
      <c r="BK92" s="143">
        <f>ROUND(I92*H92,2)</f>
        <v>0</v>
      </c>
      <c r="BL92" s="18" t="s">
        <v>179</v>
      </c>
      <c r="BM92" s="142" t="s">
        <v>84</v>
      </c>
    </row>
    <row r="93" spans="2:65" s="1" customFormat="1">
      <c r="B93" s="33"/>
      <c r="D93" s="149" t="s">
        <v>943</v>
      </c>
      <c r="F93" s="189" t="s">
        <v>4422</v>
      </c>
      <c r="I93" s="146"/>
      <c r="L93" s="33"/>
      <c r="M93" s="147"/>
      <c r="U93" s="54"/>
      <c r="AT93" s="18" t="s">
        <v>943</v>
      </c>
      <c r="AU93" s="18" t="s">
        <v>82</v>
      </c>
    </row>
    <row r="94" spans="2:65" s="1" customFormat="1" ht="21.75" customHeight="1">
      <c r="B94" s="33"/>
      <c r="C94" s="131" t="s">
        <v>84</v>
      </c>
      <c r="D94" s="131" t="s">
        <v>174</v>
      </c>
      <c r="E94" s="132" t="s">
        <v>4423</v>
      </c>
      <c r="F94" s="133" t="s">
        <v>4424</v>
      </c>
      <c r="G94" s="134" t="s">
        <v>1131</v>
      </c>
      <c r="H94" s="135">
        <v>1</v>
      </c>
      <c r="I94" s="136"/>
      <c r="J94" s="137">
        <f>ROUND(I94*H94,2)</f>
        <v>0</v>
      </c>
      <c r="K94" s="133" t="s">
        <v>19</v>
      </c>
      <c r="L94" s="33"/>
      <c r="M94" s="138" t="s">
        <v>19</v>
      </c>
      <c r="N94" s="139" t="s">
        <v>46</v>
      </c>
      <c r="P94" s="140">
        <f>O94*H94</f>
        <v>0</v>
      </c>
      <c r="Q94" s="140">
        <v>0</v>
      </c>
      <c r="R94" s="140">
        <f>Q94*H94</f>
        <v>0</v>
      </c>
      <c r="S94" s="140">
        <v>0</v>
      </c>
      <c r="T94" s="140">
        <f>S94*H94</f>
        <v>0</v>
      </c>
      <c r="U94" s="141" t="s">
        <v>19</v>
      </c>
      <c r="AR94" s="142" t="s">
        <v>179</v>
      </c>
      <c r="AT94" s="142" t="s">
        <v>174</v>
      </c>
      <c r="AU94" s="142" t="s">
        <v>82</v>
      </c>
      <c r="AY94" s="18" t="s">
        <v>172</v>
      </c>
      <c r="BE94" s="143">
        <f>IF(N94="základní",J94,0)</f>
        <v>0</v>
      </c>
      <c r="BF94" s="143">
        <f>IF(N94="snížená",J94,0)</f>
        <v>0</v>
      </c>
      <c r="BG94" s="143">
        <f>IF(N94="zákl. přenesená",J94,0)</f>
        <v>0</v>
      </c>
      <c r="BH94" s="143">
        <f>IF(N94="sníž. přenesená",J94,0)</f>
        <v>0</v>
      </c>
      <c r="BI94" s="143">
        <f>IF(N94="nulová",J94,0)</f>
        <v>0</v>
      </c>
      <c r="BJ94" s="18" t="s">
        <v>82</v>
      </c>
      <c r="BK94" s="143">
        <f>ROUND(I94*H94,2)</f>
        <v>0</v>
      </c>
      <c r="BL94" s="18" t="s">
        <v>179</v>
      </c>
      <c r="BM94" s="142" t="s">
        <v>179</v>
      </c>
    </row>
    <row r="95" spans="2:65" s="1" customFormat="1" ht="24.2" customHeight="1">
      <c r="B95" s="33"/>
      <c r="C95" s="131" t="s">
        <v>92</v>
      </c>
      <c r="D95" s="131" t="s">
        <v>174</v>
      </c>
      <c r="E95" s="132" t="s">
        <v>4425</v>
      </c>
      <c r="F95" s="133" t="s">
        <v>4426</v>
      </c>
      <c r="G95" s="134" t="s">
        <v>1131</v>
      </c>
      <c r="H95" s="135">
        <v>1</v>
      </c>
      <c r="I95" s="136"/>
      <c r="J95" s="137">
        <f>ROUND(I95*H95,2)</f>
        <v>0</v>
      </c>
      <c r="K95" s="133" t="s">
        <v>19</v>
      </c>
      <c r="L95" s="33"/>
      <c r="M95" s="138" t="s">
        <v>19</v>
      </c>
      <c r="N95" s="139" t="s">
        <v>46</v>
      </c>
      <c r="P95" s="140">
        <f>O95*H95</f>
        <v>0</v>
      </c>
      <c r="Q95" s="140">
        <v>0</v>
      </c>
      <c r="R95" s="140">
        <f>Q95*H95</f>
        <v>0</v>
      </c>
      <c r="S95" s="140">
        <v>0</v>
      </c>
      <c r="T95" s="140">
        <f>S95*H95</f>
        <v>0</v>
      </c>
      <c r="U95" s="141" t="s">
        <v>19</v>
      </c>
      <c r="AR95" s="142" t="s">
        <v>179</v>
      </c>
      <c r="AT95" s="142" t="s">
        <v>174</v>
      </c>
      <c r="AU95" s="142" t="s">
        <v>82</v>
      </c>
      <c r="AY95" s="18" t="s">
        <v>172</v>
      </c>
      <c r="BE95" s="143">
        <f>IF(N95="základní",J95,0)</f>
        <v>0</v>
      </c>
      <c r="BF95" s="143">
        <f>IF(N95="snížená",J95,0)</f>
        <v>0</v>
      </c>
      <c r="BG95" s="143">
        <f>IF(N95="zákl. přenesená",J95,0)</f>
        <v>0</v>
      </c>
      <c r="BH95" s="143">
        <f>IF(N95="sníž. přenesená",J95,0)</f>
        <v>0</v>
      </c>
      <c r="BI95" s="143">
        <f>IF(N95="nulová",J95,0)</f>
        <v>0</v>
      </c>
      <c r="BJ95" s="18" t="s">
        <v>82</v>
      </c>
      <c r="BK95" s="143">
        <f>ROUND(I95*H95,2)</f>
        <v>0</v>
      </c>
      <c r="BL95" s="18" t="s">
        <v>179</v>
      </c>
      <c r="BM95" s="142" t="s">
        <v>192</v>
      </c>
    </row>
    <row r="96" spans="2:65" s="1" customFormat="1">
      <c r="B96" s="33"/>
      <c r="D96" s="149" t="s">
        <v>943</v>
      </c>
      <c r="F96" s="189" t="s">
        <v>4427</v>
      </c>
      <c r="I96" s="146"/>
      <c r="L96" s="33"/>
      <c r="M96" s="147"/>
      <c r="U96" s="54"/>
      <c r="AT96" s="18" t="s">
        <v>943</v>
      </c>
      <c r="AU96" s="18" t="s">
        <v>82</v>
      </c>
    </row>
    <row r="97" spans="2:65" s="1" customFormat="1" ht="16.5" customHeight="1">
      <c r="B97" s="33"/>
      <c r="C97" s="131" t="s">
        <v>179</v>
      </c>
      <c r="D97" s="131" t="s">
        <v>174</v>
      </c>
      <c r="E97" s="132" t="s">
        <v>2957</v>
      </c>
      <c r="F97" s="133" t="s">
        <v>4428</v>
      </c>
      <c r="G97" s="134" t="s">
        <v>2962</v>
      </c>
      <c r="H97" s="135">
        <v>1</v>
      </c>
      <c r="I97" s="136"/>
      <c r="J97" s="137">
        <f>ROUND(I97*H97,2)</f>
        <v>0</v>
      </c>
      <c r="K97" s="133" t="s">
        <v>19</v>
      </c>
      <c r="L97" s="33"/>
      <c r="M97" s="138" t="s">
        <v>19</v>
      </c>
      <c r="N97" s="139" t="s">
        <v>46</v>
      </c>
      <c r="P97" s="140">
        <f>O97*H97</f>
        <v>0</v>
      </c>
      <c r="Q97" s="140">
        <v>0</v>
      </c>
      <c r="R97" s="140">
        <f>Q97*H97</f>
        <v>0</v>
      </c>
      <c r="S97" s="140">
        <v>0</v>
      </c>
      <c r="T97" s="140">
        <f>S97*H97</f>
        <v>0</v>
      </c>
      <c r="U97" s="141" t="s">
        <v>19</v>
      </c>
      <c r="AR97" s="142" t="s">
        <v>179</v>
      </c>
      <c r="AT97" s="142" t="s">
        <v>174</v>
      </c>
      <c r="AU97" s="142" t="s">
        <v>82</v>
      </c>
      <c r="AY97" s="18" t="s">
        <v>172</v>
      </c>
      <c r="BE97" s="143">
        <f>IF(N97="základní",J97,0)</f>
        <v>0</v>
      </c>
      <c r="BF97" s="143">
        <f>IF(N97="snížená",J97,0)</f>
        <v>0</v>
      </c>
      <c r="BG97" s="143">
        <f>IF(N97="zákl. přenesená",J97,0)</f>
        <v>0</v>
      </c>
      <c r="BH97" s="143">
        <f>IF(N97="sníž. přenesená",J97,0)</f>
        <v>0</v>
      </c>
      <c r="BI97" s="143">
        <f>IF(N97="nulová",J97,0)</f>
        <v>0</v>
      </c>
      <c r="BJ97" s="18" t="s">
        <v>82</v>
      </c>
      <c r="BK97" s="143">
        <f>ROUND(I97*H97,2)</f>
        <v>0</v>
      </c>
      <c r="BL97" s="18" t="s">
        <v>179</v>
      </c>
      <c r="BM97" s="142" t="s">
        <v>198</v>
      </c>
    </row>
    <row r="98" spans="2:65" s="1" customFormat="1" ht="16.5" customHeight="1">
      <c r="B98" s="33"/>
      <c r="C98" s="131" t="s">
        <v>202</v>
      </c>
      <c r="D98" s="131" t="s">
        <v>174</v>
      </c>
      <c r="E98" s="132" t="s">
        <v>2979</v>
      </c>
      <c r="F98" s="133" t="s">
        <v>4429</v>
      </c>
      <c r="G98" s="134" t="s">
        <v>2962</v>
      </c>
      <c r="H98" s="135">
        <v>4</v>
      </c>
      <c r="I98" s="136"/>
      <c r="J98" s="137">
        <f>ROUND(I98*H98,2)</f>
        <v>0</v>
      </c>
      <c r="K98" s="133" t="s">
        <v>19</v>
      </c>
      <c r="L98" s="33"/>
      <c r="M98" s="138" t="s">
        <v>19</v>
      </c>
      <c r="N98" s="139" t="s">
        <v>46</v>
      </c>
      <c r="P98" s="140">
        <f>O98*H98</f>
        <v>0</v>
      </c>
      <c r="Q98" s="140">
        <v>0</v>
      </c>
      <c r="R98" s="140">
        <f>Q98*H98</f>
        <v>0</v>
      </c>
      <c r="S98" s="140">
        <v>0</v>
      </c>
      <c r="T98" s="140">
        <f>S98*H98</f>
        <v>0</v>
      </c>
      <c r="U98" s="141" t="s">
        <v>19</v>
      </c>
      <c r="AR98" s="142" t="s">
        <v>179</v>
      </c>
      <c r="AT98" s="142" t="s">
        <v>174</v>
      </c>
      <c r="AU98" s="142" t="s">
        <v>82</v>
      </c>
      <c r="AY98" s="18" t="s">
        <v>172</v>
      </c>
      <c r="BE98" s="143">
        <f>IF(N98="základní",J98,0)</f>
        <v>0</v>
      </c>
      <c r="BF98" s="143">
        <f>IF(N98="snížená",J98,0)</f>
        <v>0</v>
      </c>
      <c r="BG98" s="143">
        <f>IF(N98="zákl. přenesená",J98,0)</f>
        <v>0</v>
      </c>
      <c r="BH98" s="143">
        <f>IF(N98="sníž. přenesená",J98,0)</f>
        <v>0</v>
      </c>
      <c r="BI98" s="143">
        <f>IF(N98="nulová",J98,0)</f>
        <v>0</v>
      </c>
      <c r="BJ98" s="18" t="s">
        <v>82</v>
      </c>
      <c r="BK98" s="143">
        <f>ROUND(I98*H98,2)</f>
        <v>0</v>
      </c>
      <c r="BL98" s="18" t="s">
        <v>179</v>
      </c>
      <c r="BM98" s="142" t="s">
        <v>205</v>
      </c>
    </row>
    <row r="99" spans="2:65" s="1" customFormat="1" ht="16.5" customHeight="1">
      <c r="B99" s="33"/>
      <c r="C99" s="131" t="s">
        <v>192</v>
      </c>
      <c r="D99" s="131" t="s">
        <v>174</v>
      </c>
      <c r="E99" s="132" t="s">
        <v>3001</v>
      </c>
      <c r="F99" s="133" t="s">
        <v>4430</v>
      </c>
      <c r="G99" s="134" t="s">
        <v>2962</v>
      </c>
      <c r="H99" s="135">
        <v>1</v>
      </c>
      <c r="I99" s="136"/>
      <c r="J99" s="137">
        <f>ROUND(I99*H99,2)</f>
        <v>0</v>
      </c>
      <c r="K99" s="133" t="s">
        <v>19</v>
      </c>
      <c r="L99" s="33"/>
      <c r="M99" s="138" t="s">
        <v>19</v>
      </c>
      <c r="N99" s="139" t="s">
        <v>46</v>
      </c>
      <c r="P99" s="140">
        <f>O99*H99</f>
        <v>0</v>
      </c>
      <c r="Q99" s="140">
        <v>0</v>
      </c>
      <c r="R99" s="140">
        <f>Q99*H99</f>
        <v>0</v>
      </c>
      <c r="S99" s="140">
        <v>0</v>
      </c>
      <c r="T99" s="140">
        <f>S99*H99</f>
        <v>0</v>
      </c>
      <c r="U99" s="141" t="s">
        <v>19</v>
      </c>
      <c r="AR99" s="142" t="s">
        <v>179</v>
      </c>
      <c r="AT99" s="142" t="s">
        <v>174</v>
      </c>
      <c r="AU99" s="142" t="s">
        <v>82</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8</v>
      </c>
    </row>
    <row r="100" spans="2:65" s="1" customFormat="1" ht="16.5" customHeight="1">
      <c r="B100" s="33"/>
      <c r="C100" s="131" t="s">
        <v>212</v>
      </c>
      <c r="D100" s="131" t="s">
        <v>174</v>
      </c>
      <c r="E100" s="132" t="s">
        <v>3023</v>
      </c>
      <c r="F100" s="133" t="s">
        <v>4431</v>
      </c>
      <c r="G100" s="134" t="s">
        <v>2962</v>
      </c>
      <c r="H100" s="135">
        <v>4</v>
      </c>
      <c r="I100" s="136"/>
      <c r="J100" s="137">
        <f>ROUND(I100*H100,2)</f>
        <v>0</v>
      </c>
      <c r="K100" s="133" t="s">
        <v>19</v>
      </c>
      <c r="L100" s="33"/>
      <c r="M100" s="138" t="s">
        <v>19</v>
      </c>
      <c r="N100" s="139" t="s">
        <v>46</v>
      </c>
      <c r="P100" s="140">
        <f>O100*H100</f>
        <v>0</v>
      </c>
      <c r="Q100" s="140">
        <v>0</v>
      </c>
      <c r="R100" s="140">
        <f>Q100*H100</f>
        <v>0</v>
      </c>
      <c r="S100" s="140">
        <v>0</v>
      </c>
      <c r="T100" s="140">
        <f>S100*H100</f>
        <v>0</v>
      </c>
      <c r="U100" s="141" t="s">
        <v>19</v>
      </c>
      <c r="AR100" s="142" t="s">
        <v>179</v>
      </c>
      <c r="AT100" s="142" t="s">
        <v>174</v>
      </c>
      <c r="AU100" s="142" t="s">
        <v>82</v>
      </c>
      <c r="AY100" s="18" t="s">
        <v>172</v>
      </c>
      <c r="BE100" s="143">
        <f>IF(N100="základní",J100,0)</f>
        <v>0</v>
      </c>
      <c r="BF100" s="143">
        <f>IF(N100="snížená",J100,0)</f>
        <v>0</v>
      </c>
      <c r="BG100" s="143">
        <f>IF(N100="zákl. přenesená",J100,0)</f>
        <v>0</v>
      </c>
      <c r="BH100" s="143">
        <f>IF(N100="sníž. přenesená",J100,0)</f>
        <v>0</v>
      </c>
      <c r="BI100" s="143">
        <f>IF(N100="nulová",J100,0)</f>
        <v>0</v>
      </c>
      <c r="BJ100" s="18" t="s">
        <v>82</v>
      </c>
      <c r="BK100" s="143">
        <f>ROUND(I100*H100,2)</f>
        <v>0</v>
      </c>
      <c r="BL100" s="18" t="s">
        <v>179</v>
      </c>
      <c r="BM100" s="142" t="s">
        <v>215</v>
      </c>
    </row>
    <row r="101" spans="2:65" s="1" customFormat="1" ht="16.5" customHeight="1">
      <c r="B101" s="33"/>
      <c r="C101" s="131" t="s">
        <v>198</v>
      </c>
      <c r="D101" s="131" t="s">
        <v>174</v>
      </c>
      <c r="E101" s="132" t="s">
        <v>3045</v>
      </c>
      <c r="F101" s="133" t="s">
        <v>4432</v>
      </c>
      <c r="G101" s="134" t="s">
        <v>2962</v>
      </c>
      <c r="H101" s="135">
        <v>4</v>
      </c>
      <c r="I101" s="136"/>
      <c r="J101" s="137">
        <f>ROUND(I101*H101,2)</f>
        <v>0</v>
      </c>
      <c r="K101" s="133" t="s">
        <v>19</v>
      </c>
      <c r="L101" s="33"/>
      <c r="M101" s="138" t="s">
        <v>19</v>
      </c>
      <c r="N101" s="139" t="s">
        <v>46</v>
      </c>
      <c r="P101" s="140">
        <f>O101*H101</f>
        <v>0</v>
      </c>
      <c r="Q101" s="140">
        <v>0</v>
      </c>
      <c r="R101" s="140">
        <f>Q101*H101</f>
        <v>0</v>
      </c>
      <c r="S101" s="140">
        <v>0</v>
      </c>
      <c r="T101" s="140">
        <f>S101*H101</f>
        <v>0</v>
      </c>
      <c r="U101" s="141" t="s">
        <v>19</v>
      </c>
      <c r="AR101" s="142" t="s">
        <v>179</v>
      </c>
      <c r="AT101" s="142" t="s">
        <v>174</v>
      </c>
      <c r="AU101" s="142" t="s">
        <v>82</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179</v>
      </c>
      <c r="BM101" s="142" t="s">
        <v>220</v>
      </c>
    </row>
    <row r="102" spans="2:65" s="1" customFormat="1" ht="16.5" customHeight="1">
      <c r="B102" s="33"/>
      <c r="C102" s="131" t="s">
        <v>222</v>
      </c>
      <c r="D102" s="131" t="s">
        <v>174</v>
      </c>
      <c r="E102" s="132" t="s">
        <v>3059</v>
      </c>
      <c r="F102" s="133" t="s">
        <v>4433</v>
      </c>
      <c r="G102" s="134" t="s">
        <v>2962</v>
      </c>
      <c r="H102" s="135">
        <v>2</v>
      </c>
      <c r="I102" s="136"/>
      <c r="J102" s="137">
        <f>ROUND(I102*H102,2)</f>
        <v>0</v>
      </c>
      <c r="K102" s="133" t="s">
        <v>19</v>
      </c>
      <c r="L102" s="33"/>
      <c r="M102" s="138" t="s">
        <v>19</v>
      </c>
      <c r="N102" s="139" t="s">
        <v>46</v>
      </c>
      <c r="P102" s="140">
        <f>O102*H102</f>
        <v>0</v>
      </c>
      <c r="Q102" s="140">
        <v>0</v>
      </c>
      <c r="R102" s="140">
        <f>Q102*H102</f>
        <v>0</v>
      </c>
      <c r="S102" s="140">
        <v>0</v>
      </c>
      <c r="T102" s="140">
        <f>S102*H102</f>
        <v>0</v>
      </c>
      <c r="U102" s="141" t="s">
        <v>19</v>
      </c>
      <c r="AR102" s="142" t="s">
        <v>179</v>
      </c>
      <c r="AT102" s="142" t="s">
        <v>174</v>
      </c>
      <c r="AU102" s="142" t="s">
        <v>82</v>
      </c>
      <c r="AY102" s="18" t="s">
        <v>172</v>
      </c>
      <c r="BE102" s="143">
        <f>IF(N102="základní",J102,0)</f>
        <v>0</v>
      </c>
      <c r="BF102" s="143">
        <f>IF(N102="snížená",J102,0)</f>
        <v>0</v>
      </c>
      <c r="BG102" s="143">
        <f>IF(N102="zákl. přenesená",J102,0)</f>
        <v>0</v>
      </c>
      <c r="BH102" s="143">
        <f>IF(N102="sníž. přenesená",J102,0)</f>
        <v>0</v>
      </c>
      <c r="BI102" s="143">
        <f>IF(N102="nulová",J102,0)</f>
        <v>0</v>
      </c>
      <c r="BJ102" s="18" t="s">
        <v>82</v>
      </c>
      <c r="BK102" s="143">
        <f>ROUND(I102*H102,2)</f>
        <v>0</v>
      </c>
      <c r="BL102" s="18" t="s">
        <v>179</v>
      </c>
      <c r="BM102" s="142" t="s">
        <v>226</v>
      </c>
    </row>
    <row r="103" spans="2:65" s="1" customFormat="1" ht="24.2" customHeight="1">
      <c r="B103" s="33"/>
      <c r="C103" s="131" t="s">
        <v>205</v>
      </c>
      <c r="D103" s="131" t="s">
        <v>174</v>
      </c>
      <c r="E103" s="132" t="s">
        <v>3061</v>
      </c>
      <c r="F103" s="133" t="s">
        <v>4434</v>
      </c>
      <c r="G103" s="134" t="s">
        <v>1131</v>
      </c>
      <c r="H103" s="135">
        <v>1</v>
      </c>
      <c r="I103" s="136"/>
      <c r="J103" s="137">
        <f>ROUND(I103*H103,2)</f>
        <v>0</v>
      </c>
      <c r="K103" s="133" t="s">
        <v>19</v>
      </c>
      <c r="L103" s="33"/>
      <c r="M103" s="138" t="s">
        <v>19</v>
      </c>
      <c r="N103" s="139" t="s">
        <v>46</v>
      </c>
      <c r="P103" s="140">
        <f>O103*H103</f>
        <v>0</v>
      </c>
      <c r="Q103" s="140">
        <v>0</v>
      </c>
      <c r="R103" s="140">
        <f>Q103*H103</f>
        <v>0</v>
      </c>
      <c r="S103" s="140">
        <v>0</v>
      </c>
      <c r="T103" s="140">
        <f>S103*H103</f>
        <v>0</v>
      </c>
      <c r="U103" s="141" t="s">
        <v>19</v>
      </c>
      <c r="AR103" s="142" t="s">
        <v>179</v>
      </c>
      <c r="AT103" s="142" t="s">
        <v>174</v>
      </c>
      <c r="AU103" s="142" t="s">
        <v>82</v>
      </c>
      <c r="AY103" s="18" t="s">
        <v>172</v>
      </c>
      <c r="BE103" s="143">
        <f>IF(N103="základní",J103,0)</f>
        <v>0</v>
      </c>
      <c r="BF103" s="143">
        <f>IF(N103="snížená",J103,0)</f>
        <v>0</v>
      </c>
      <c r="BG103" s="143">
        <f>IF(N103="zákl. přenesená",J103,0)</f>
        <v>0</v>
      </c>
      <c r="BH103" s="143">
        <f>IF(N103="sníž. přenesená",J103,0)</f>
        <v>0</v>
      </c>
      <c r="BI103" s="143">
        <f>IF(N103="nulová",J103,0)</f>
        <v>0</v>
      </c>
      <c r="BJ103" s="18" t="s">
        <v>82</v>
      </c>
      <c r="BK103" s="143">
        <f>ROUND(I103*H103,2)</f>
        <v>0</v>
      </c>
      <c r="BL103" s="18" t="s">
        <v>179</v>
      </c>
      <c r="BM103" s="142" t="s">
        <v>232</v>
      </c>
    </row>
    <row r="104" spans="2:65" s="1" customFormat="1" ht="24.2" customHeight="1">
      <c r="B104" s="33"/>
      <c r="C104" s="131" t="s">
        <v>238</v>
      </c>
      <c r="D104" s="131" t="s">
        <v>174</v>
      </c>
      <c r="E104" s="132" t="s">
        <v>3063</v>
      </c>
      <c r="F104" s="133" t="s">
        <v>4435</v>
      </c>
      <c r="G104" s="134" t="s">
        <v>1131</v>
      </c>
      <c r="H104" s="135">
        <v>1</v>
      </c>
      <c r="I104" s="136"/>
      <c r="J104" s="137">
        <f>ROUND(I104*H104,2)</f>
        <v>0</v>
      </c>
      <c r="K104" s="133" t="s">
        <v>19</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82</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241</v>
      </c>
    </row>
    <row r="105" spans="2:65" s="1" customFormat="1" ht="21.75" customHeight="1">
      <c r="B105" s="33"/>
      <c r="C105" s="131" t="s">
        <v>8</v>
      </c>
      <c r="D105" s="131" t="s">
        <v>174</v>
      </c>
      <c r="E105" s="132" t="s">
        <v>3065</v>
      </c>
      <c r="F105" s="133" t="s">
        <v>4436</v>
      </c>
      <c r="G105" s="134" t="s">
        <v>2962</v>
      </c>
      <c r="H105" s="135">
        <v>2</v>
      </c>
      <c r="I105" s="136"/>
      <c r="J105" s="137">
        <f>ROUND(I105*H105,2)</f>
        <v>0</v>
      </c>
      <c r="K105" s="133" t="s">
        <v>19</v>
      </c>
      <c r="L105" s="33"/>
      <c r="M105" s="138" t="s">
        <v>19</v>
      </c>
      <c r="N105" s="139" t="s">
        <v>46</v>
      </c>
      <c r="P105" s="140">
        <f>O105*H105</f>
        <v>0</v>
      </c>
      <c r="Q105" s="140">
        <v>0</v>
      </c>
      <c r="R105" s="140">
        <f>Q105*H105</f>
        <v>0</v>
      </c>
      <c r="S105" s="140">
        <v>0</v>
      </c>
      <c r="T105" s="140">
        <f>S105*H105</f>
        <v>0</v>
      </c>
      <c r="U105" s="141" t="s">
        <v>19</v>
      </c>
      <c r="AR105" s="142" t="s">
        <v>179</v>
      </c>
      <c r="AT105" s="142" t="s">
        <v>174</v>
      </c>
      <c r="AU105" s="142" t="s">
        <v>82</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263</v>
      </c>
    </row>
    <row r="106" spans="2:65" s="1" customFormat="1" ht="16.5" customHeight="1">
      <c r="B106" s="33"/>
      <c r="C106" s="131" t="s">
        <v>269</v>
      </c>
      <c r="D106" s="131" t="s">
        <v>174</v>
      </c>
      <c r="E106" s="132" t="s">
        <v>2960</v>
      </c>
      <c r="F106" s="133" t="s">
        <v>4437</v>
      </c>
      <c r="G106" s="134" t="s">
        <v>2962</v>
      </c>
      <c r="H106" s="135">
        <v>4</v>
      </c>
      <c r="I106" s="136"/>
      <c r="J106" s="137">
        <f>ROUND(I106*H106,2)</f>
        <v>0</v>
      </c>
      <c r="K106" s="133" t="s">
        <v>19</v>
      </c>
      <c r="L106" s="33"/>
      <c r="M106" s="138" t="s">
        <v>19</v>
      </c>
      <c r="N106" s="139" t="s">
        <v>46</v>
      </c>
      <c r="P106" s="140">
        <f>O106*H106</f>
        <v>0</v>
      </c>
      <c r="Q106" s="140">
        <v>0</v>
      </c>
      <c r="R106" s="140">
        <f>Q106*H106</f>
        <v>0</v>
      </c>
      <c r="S106" s="140">
        <v>0</v>
      </c>
      <c r="T106" s="140">
        <f>S106*H106</f>
        <v>0</v>
      </c>
      <c r="U106" s="141" t="s">
        <v>19</v>
      </c>
      <c r="AR106" s="142" t="s">
        <v>179</v>
      </c>
      <c r="AT106" s="142" t="s">
        <v>174</v>
      </c>
      <c r="AU106" s="142" t="s">
        <v>82</v>
      </c>
      <c r="AY106" s="18" t="s">
        <v>172</v>
      </c>
      <c r="BE106" s="143">
        <f>IF(N106="základní",J106,0)</f>
        <v>0</v>
      </c>
      <c r="BF106" s="143">
        <f>IF(N106="snížená",J106,0)</f>
        <v>0</v>
      </c>
      <c r="BG106" s="143">
        <f>IF(N106="zákl. přenesená",J106,0)</f>
        <v>0</v>
      </c>
      <c r="BH106" s="143">
        <f>IF(N106="sníž. přenesená",J106,0)</f>
        <v>0</v>
      </c>
      <c r="BI106" s="143">
        <f>IF(N106="nulová",J106,0)</f>
        <v>0</v>
      </c>
      <c r="BJ106" s="18" t="s">
        <v>82</v>
      </c>
      <c r="BK106" s="143">
        <f>ROUND(I106*H106,2)</f>
        <v>0</v>
      </c>
      <c r="BL106" s="18" t="s">
        <v>179</v>
      </c>
      <c r="BM106" s="142" t="s">
        <v>272</v>
      </c>
    </row>
    <row r="107" spans="2:65" s="1" customFormat="1" ht="16.5" customHeight="1">
      <c r="B107" s="33"/>
      <c r="C107" s="131" t="s">
        <v>215</v>
      </c>
      <c r="D107" s="131" t="s">
        <v>174</v>
      </c>
      <c r="E107" s="132" t="s">
        <v>2963</v>
      </c>
      <c r="F107" s="133" t="s">
        <v>4438</v>
      </c>
      <c r="G107" s="134" t="s">
        <v>2962</v>
      </c>
      <c r="H107" s="135">
        <v>4</v>
      </c>
      <c r="I107" s="136"/>
      <c r="J107" s="137">
        <f>ROUND(I107*H107,2)</f>
        <v>0</v>
      </c>
      <c r="K107" s="133" t="s">
        <v>19</v>
      </c>
      <c r="L107" s="33"/>
      <c r="M107" s="138" t="s">
        <v>19</v>
      </c>
      <c r="N107" s="139" t="s">
        <v>46</v>
      </c>
      <c r="P107" s="140">
        <f>O107*H107</f>
        <v>0</v>
      </c>
      <c r="Q107" s="140">
        <v>0</v>
      </c>
      <c r="R107" s="140">
        <f>Q107*H107</f>
        <v>0</v>
      </c>
      <c r="S107" s="140">
        <v>0</v>
      </c>
      <c r="T107" s="140">
        <f>S107*H107</f>
        <v>0</v>
      </c>
      <c r="U107" s="141" t="s">
        <v>19</v>
      </c>
      <c r="AR107" s="142" t="s">
        <v>179</v>
      </c>
      <c r="AT107" s="142" t="s">
        <v>174</v>
      </c>
      <c r="AU107" s="142" t="s">
        <v>82</v>
      </c>
      <c r="AY107" s="18" t="s">
        <v>172</v>
      </c>
      <c r="BE107" s="143">
        <f>IF(N107="základní",J107,0)</f>
        <v>0</v>
      </c>
      <c r="BF107" s="143">
        <f>IF(N107="snížená",J107,0)</f>
        <v>0</v>
      </c>
      <c r="BG107" s="143">
        <f>IF(N107="zákl. přenesená",J107,0)</f>
        <v>0</v>
      </c>
      <c r="BH107" s="143">
        <f>IF(N107="sníž. přenesená",J107,0)</f>
        <v>0</v>
      </c>
      <c r="BI107" s="143">
        <f>IF(N107="nulová",J107,0)</f>
        <v>0</v>
      </c>
      <c r="BJ107" s="18" t="s">
        <v>82</v>
      </c>
      <c r="BK107" s="143">
        <f>ROUND(I107*H107,2)</f>
        <v>0</v>
      </c>
      <c r="BL107" s="18" t="s">
        <v>179</v>
      </c>
      <c r="BM107" s="142" t="s">
        <v>284</v>
      </c>
    </row>
    <row r="108" spans="2:65" s="1" customFormat="1" ht="16.5" customHeight="1">
      <c r="B108" s="33"/>
      <c r="C108" s="131" t="s">
        <v>300</v>
      </c>
      <c r="D108" s="131" t="s">
        <v>174</v>
      </c>
      <c r="E108" s="132" t="s">
        <v>2965</v>
      </c>
      <c r="F108" s="133" t="s">
        <v>4439</v>
      </c>
      <c r="G108" s="134" t="s">
        <v>1131</v>
      </c>
      <c r="H108" s="135">
        <v>2</v>
      </c>
      <c r="I108" s="136"/>
      <c r="J108" s="137">
        <f>ROUND(I108*H108,2)</f>
        <v>0</v>
      </c>
      <c r="K108" s="133" t="s">
        <v>19</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82</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303</v>
      </c>
    </row>
    <row r="109" spans="2:65" s="1" customFormat="1" ht="16.5" customHeight="1">
      <c r="B109" s="33"/>
      <c r="C109" s="131" t="s">
        <v>220</v>
      </c>
      <c r="D109" s="131" t="s">
        <v>174</v>
      </c>
      <c r="E109" s="132" t="s">
        <v>2967</v>
      </c>
      <c r="F109" s="133" t="s">
        <v>4440</v>
      </c>
      <c r="G109" s="134" t="s">
        <v>1131</v>
      </c>
      <c r="H109" s="135">
        <v>3</v>
      </c>
      <c r="I109" s="136"/>
      <c r="J109" s="137">
        <f>ROUND(I109*H109,2)</f>
        <v>0</v>
      </c>
      <c r="K109" s="133" t="s">
        <v>19</v>
      </c>
      <c r="L109" s="33"/>
      <c r="M109" s="138" t="s">
        <v>19</v>
      </c>
      <c r="N109" s="139" t="s">
        <v>46</v>
      </c>
      <c r="P109" s="140">
        <f>O109*H109</f>
        <v>0</v>
      </c>
      <c r="Q109" s="140">
        <v>0</v>
      </c>
      <c r="R109" s="140">
        <f>Q109*H109</f>
        <v>0</v>
      </c>
      <c r="S109" s="140">
        <v>0</v>
      </c>
      <c r="T109" s="140">
        <f>S109*H109</f>
        <v>0</v>
      </c>
      <c r="U109" s="141" t="s">
        <v>19</v>
      </c>
      <c r="AR109" s="142" t="s">
        <v>179</v>
      </c>
      <c r="AT109" s="142" t="s">
        <v>174</v>
      </c>
      <c r="AU109" s="142" t="s">
        <v>82</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313</v>
      </c>
    </row>
    <row r="110" spans="2:65" s="1" customFormat="1" ht="16.5" customHeight="1">
      <c r="B110" s="33"/>
      <c r="C110" s="131" t="s">
        <v>318</v>
      </c>
      <c r="D110" s="131" t="s">
        <v>174</v>
      </c>
      <c r="E110" s="132" t="s">
        <v>2969</v>
      </c>
      <c r="F110" s="133" t="s">
        <v>4441</v>
      </c>
      <c r="G110" s="134" t="s">
        <v>1131</v>
      </c>
      <c r="H110" s="135">
        <v>2</v>
      </c>
      <c r="I110" s="136"/>
      <c r="J110" s="137">
        <f>ROUND(I110*H110,2)</f>
        <v>0</v>
      </c>
      <c r="K110" s="133" t="s">
        <v>19</v>
      </c>
      <c r="L110" s="33"/>
      <c r="M110" s="138" t="s">
        <v>19</v>
      </c>
      <c r="N110" s="139" t="s">
        <v>46</v>
      </c>
      <c r="P110" s="140">
        <f>O110*H110</f>
        <v>0</v>
      </c>
      <c r="Q110" s="140">
        <v>0</v>
      </c>
      <c r="R110" s="140">
        <f>Q110*H110</f>
        <v>0</v>
      </c>
      <c r="S110" s="140">
        <v>0</v>
      </c>
      <c r="T110" s="140">
        <f>S110*H110</f>
        <v>0</v>
      </c>
      <c r="U110" s="141" t="s">
        <v>19</v>
      </c>
      <c r="AR110" s="142" t="s">
        <v>179</v>
      </c>
      <c r="AT110" s="142" t="s">
        <v>174</v>
      </c>
      <c r="AU110" s="142" t="s">
        <v>82</v>
      </c>
      <c r="AY110" s="18" t="s">
        <v>172</v>
      </c>
      <c r="BE110" s="143">
        <f>IF(N110="základní",J110,0)</f>
        <v>0</v>
      </c>
      <c r="BF110" s="143">
        <f>IF(N110="snížená",J110,0)</f>
        <v>0</v>
      </c>
      <c r="BG110" s="143">
        <f>IF(N110="zákl. přenesená",J110,0)</f>
        <v>0</v>
      </c>
      <c r="BH110" s="143">
        <f>IF(N110="sníž. přenesená",J110,0)</f>
        <v>0</v>
      </c>
      <c r="BI110" s="143">
        <f>IF(N110="nulová",J110,0)</f>
        <v>0</v>
      </c>
      <c r="BJ110" s="18" t="s">
        <v>82</v>
      </c>
      <c r="BK110" s="143">
        <f>ROUND(I110*H110,2)</f>
        <v>0</v>
      </c>
      <c r="BL110" s="18" t="s">
        <v>179</v>
      </c>
      <c r="BM110" s="142" t="s">
        <v>321</v>
      </c>
    </row>
    <row r="111" spans="2:65" s="1" customFormat="1" ht="24.2" customHeight="1">
      <c r="B111" s="33"/>
      <c r="C111" s="131" t="s">
        <v>226</v>
      </c>
      <c r="D111" s="131" t="s">
        <v>174</v>
      </c>
      <c r="E111" s="132" t="s">
        <v>2971</v>
      </c>
      <c r="F111" s="133" t="s">
        <v>4442</v>
      </c>
      <c r="G111" s="134" t="s">
        <v>1131</v>
      </c>
      <c r="H111" s="135">
        <v>2</v>
      </c>
      <c r="I111" s="136"/>
      <c r="J111" s="137">
        <f>ROUND(I111*H111,2)</f>
        <v>0</v>
      </c>
      <c r="K111" s="133" t="s">
        <v>19</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82</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327</v>
      </c>
    </row>
    <row r="112" spans="2:65" s="1" customFormat="1" ht="16.5" customHeight="1">
      <c r="B112" s="33"/>
      <c r="C112" s="131" t="s">
        <v>334</v>
      </c>
      <c r="D112" s="131" t="s">
        <v>174</v>
      </c>
      <c r="E112" s="132" t="s">
        <v>3446</v>
      </c>
      <c r="F112" s="133" t="s">
        <v>4443</v>
      </c>
      <c r="G112" s="134" t="s">
        <v>1131</v>
      </c>
      <c r="H112" s="135">
        <v>2</v>
      </c>
      <c r="I112" s="136"/>
      <c r="J112" s="137">
        <f>ROUND(I112*H112,2)</f>
        <v>0</v>
      </c>
      <c r="K112" s="133" t="s">
        <v>19</v>
      </c>
      <c r="L112" s="33"/>
      <c r="M112" s="138" t="s">
        <v>19</v>
      </c>
      <c r="N112" s="139" t="s">
        <v>46</v>
      </c>
      <c r="P112" s="140">
        <f>O112*H112</f>
        <v>0</v>
      </c>
      <c r="Q112" s="140">
        <v>0</v>
      </c>
      <c r="R112" s="140">
        <f>Q112*H112</f>
        <v>0</v>
      </c>
      <c r="S112" s="140">
        <v>0</v>
      </c>
      <c r="T112" s="140">
        <f>S112*H112</f>
        <v>0</v>
      </c>
      <c r="U112" s="141" t="s">
        <v>19</v>
      </c>
      <c r="AR112" s="142" t="s">
        <v>179</v>
      </c>
      <c r="AT112" s="142" t="s">
        <v>174</v>
      </c>
      <c r="AU112" s="142" t="s">
        <v>82</v>
      </c>
      <c r="AY112" s="18" t="s">
        <v>172</v>
      </c>
      <c r="BE112" s="143">
        <f>IF(N112="základní",J112,0)</f>
        <v>0</v>
      </c>
      <c r="BF112" s="143">
        <f>IF(N112="snížená",J112,0)</f>
        <v>0</v>
      </c>
      <c r="BG112" s="143">
        <f>IF(N112="zákl. přenesená",J112,0)</f>
        <v>0</v>
      </c>
      <c r="BH112" s="143">
        <f>IF(N112="sníž. přenesená",J112,0)</f>
        <v>0</v>
      </c>
      <c r="BI112" s="143">
        <f>IF(N112="nulová",J112,0)</f>
        <v>0</v>
      </c>
      <c r="BJ112" s="18" t="s">
        <v>82</v>
      </c>
      <c r="BK112" s="143">
        <f>ROUND(I112*H112,2)</f>
        <v>0</v>
      </c>
      <c r="BL112" s="18" t="s">
        <v>179</v>
      </c>
      <c r="BM112" s="142" t="s">
        <v>338</v>
      </c>
    </row>
    <row r="113" spans="2:65" s="1" customFormat="1" ht="16.5" customHeight="1">
      <c r="B113" s="33"/>
      <c r="C113" s="131" t="s">
        <v>232</v>
      </c>
      <c r="D113" s="131" t="s">
        <v>174</v>
      </c>
      <c r="E113" s="132" t="s">
        <v>2973</v>
      </c>
      <c r="F113" s="133" t="s">
        <v>4444</v>
      </c>
      <c r="G113" s="134" t="s">
        <v>1131</v>
      </c>
      <c r="H113" s="135">
        <v>2</v>
      </c>
      <c r="I113" s="136"/>
      <c r="J113" s="137">
        <f>ROUND(I113*H113,2)</f>
        <v>0</v>
      </c>
      <c r="K113" s="133" t="s">
        <v>19</v>
      </c>
      <c r="L113" s="33"/>
      <c r="M113" s="138" t="s">
        <v>19</v>
      </c>
      <c r="N113" s="139" t="s">
        <v>46</v>
      </c>
      <c r="P113" s="140">
        <f>O113*H113</f>
        <v>0</v>
      </c>
      <c r="Q113" s="140">
        <v>0</v>
      </c>
      <c r="R113" s="140">
        <f>Q113*H113</f>
        <v>0</v>
      </c>
      <c r="S113" s="140">
        <v>0</v>
      </c>
      <c r="T113" s="140">
        <f>S113*H113</f>
        <v>0</v>
      </c>
      <c r="U113" s="141" t="s">
        <v>19</v>
      </c>
      <c r="AR113" s="142" t="s">
        <v>179</v>
      </c>
      <c r="AT113" s="142" t="s">
        <v>174</v>
      </c>
      <c r="AU113" s="142" t="s">
        <v>82</v>
      </c>
      <c r="AY113" s="18" t="s">
        <v>172</v>
      </c>
      <c r="BE113" s="143">
        <f>IF(N113="základní",J113,0)</f>
        <v>0</v>
      </c>
      <c r="BF113" s="143">
        <f>IF(N113="snížená",J113,0)</f>
        <v>0</v>
      </c>
      <c r="BG113" s="143">
        <f>IF(N113="zákl. přenesená",J113,0)</f>
        <v>0</v>
      </c>
      <c r="BH113" s="143">
        <f>IF(N113="sníž. přenesená",J113,0)</f>
        <v>0</v>
      </c>
      <c r="BI113" s="143">
        <f>IF(N113="nulová",J113,0)</f>
        <v>0</v>
      </c>
      <c r="BJ113" s="18" t="s">
        <v>82</v>
      </c>
      <c r="BK113" s="143">
        <f>ROUND(I113*H113,2)</f>
        <v>0</v>
      </c>
      <c r="BL113" s="18" t="s">
        <v>179</v>
      </c>
      <c r="BM113" s="142" t="s">
        <v>343</v>
      </c>
    </row>
    <row r="114" spans="2:65" s="1" customFormat="1" ht="21.75" customHeight="1">
      <c r="B114" s="33"/>
      <c r="C114" s="131" t="s">
        <v>7</v>
      </c>
      <c r="D114" s="131" t="s">
        <v>174</v>
      </c>
      <c r="E114" s="132" t="s">
        <v>2975</v>
      </c>
      <c r="F114" s="133" t="s">
        <v>4445</v>
      </c>
      <c r="G114" s="134" t="s">
        <v>337</v>
      </c>
      <c r="H114" s="135">
        <v>56</v>
      </c>
      <c r="I114" s="136"/>
      <c r="J114" s="137">
        <f>ROUND(I114*H114,2)</f>
        <v>0</v>
      </c>
      <c r="K114" s="133" t="s">
        <v>19</v>
      </c>
      <c r="L114" s="33"/>
      <c r="M114" s="138" t="s">
        <v>19</v>
      </c>
      <c r="N114" s="139" t="s">
        <v>46</v>
      </c>
      <c r="P114" s="140">
        <f>O114*H114</f>
        <v>0</v>
      </c>
      <c r="Q114" s="140">
        <v>0</v>
      </c>
      <c r="R114" s="140">
        <f>Q114*H114</f>
        <v>0</v>
      </c>
      <c r="S114" s="140">
        <v>0</v>
      </c>
      <c r="T114" s="140">
        <f>S114*H114</f>
        <v>0</v>
      </c>
      <c r="U114" s="141" t="s">
        <v>19</v>
      </c>
      <c r="AR114" s="142" t="s">
        <v>179</v>
      </c>
      <c r="AT114" s="142" t="s">
        <v>174</v>
      </c>
      <c r="AU114" s="142" t="s">
        <v>82</v>
      </c>
      <c r="AY114" s="18" t="s">
        <v>172</v>
      </c>
      <c r="BE114" s="143">
        <f>IF(N114="základní",J114,0)</f>
        <v>0</v>
      </c>
      <c r="BF114" s="143">
        <f>IF(N114="snížená",J114,0)</f>
        <v>0</v>
      </c>
      <c r="BG114" s="143">
        <f>IF(N114="zákl. přenesená",J114,0)</f>
        <v>0</v>
      </c>
      <c r="BH114" s="143">
        <f>IF(N114="sníž. přenesená",J114,0)</f>
        <v>0</v>
      </c>
      <c r="BI114" s="143">
        <f>IF(N114="nulová",J114,0)</f>
        <v>0</v>
      </c>
      <c r="BJ114" s="18" t="s">
        <v>82</v>
      </c>
      <c r="BK114" s="143">
        <f>ROUND(I114*H114,2)</f>
        <v>0</v>
      </c>
      <c r="BL114" s="18" t="s">
        <v>179</v>
      </c>
      <c r="BM114" s="142" t="s">
        <v>350</v>
      </c>
    </row>
    <row r="115" spans="2:65" s="1" customFormat="1" ht="21.75" customHeight="1">
      <c r="B115" s="33"/>
      <c r="C115" s="131" t="s">
        <v>241</v>
      </c>
      <c r="D115" s="131" t="s">
        <v>174</v>
      </c>
      <c r="E115" s="132" t="s">
        <v>2977</v>
      </c>
      <c r="F115" s="133" t="s">
        <v>4446</v>
      </c>
      <c r="G115" s="134" t="s">
        <v>337</v>
      </c>
      <c r="H115" s="135">
        <v>6</v>
      </c>
      <c r="I115" s="136"/>
      <c r="J115" s="137">
        <f>ROUND(I115*H115,2)</f>
        <v>0</v>
      </c>
      <c r="K115" s="133" t="s">
        <v>19</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82</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358</v>
      </c>
    </row>
    <row r="116" spans="2:65" s="1" customFormat="1" ht="16.5" customHeight="1">
      <c r="B116" s="33"/>
      <c r="C116" s="131" t="s">
        <v>363</v>
      </c>
      <c r="D116" s="131" t="s">
        <v>174</v>
      </c>
      <c r="E116" s="132" t="s">
        <v>2981</v>
      </c>
      <c r="F116" s="133" t="s">
        <v>4447</v>
      </c>
      <c r="G116" s="134" t="s">
        <v>337</v>
      </c>
      <c r="H116" s="135">
        <v>10</v>
      </c>
      <c r="I116" s="136"/>
      <c r="J116" s="137">
        <f>ROUND(I116*H116,2)</f>
        <v>0</v>
      </c>
      <c r="K116" s="133" t="s">
        <v>19</v>
      </c>
      <c r="L116" s="33"/>
      <c r="M116" s="138" t="s">
        <v>19</v>
      </c>
      <c r="N116" s="139" t="s">
        <v>46</v>
      </c>
      <c r="P116" s="140">
        <f>O116*H116</f>
        <v>0</v>
      </c>
      <c r="Q116" s="140">
        <v>0</v>
      </c>
      <c r="R116" s="140">
        <f>Q116*H116</f>
        <v>0</v>
      </c>
      <c r="S116" s="140">
        <v>0</v>
      </c>
      <c r="T116" s="140">
        <f>S116*H116</f>
        <v>0</v>
      </c>
      <c r="U116" s="141" t="s">
        <v>19</v>
      </c>
      <c r="AR116" s="142" t="s">
        <v>179</v>
      </c>
      <c r="AT116" s="142" t="s">
        <v>174</v>
      </c>
      <c r="AU116" s="142" t="s">
        <v>82</v>
      </c>
      <c r="AY116" s="18" t="s">
        <v>172</v>
      </c>
      <c r="BE116" s="143">
        <f>IF(N116="základní",J116,0)</f>
        <v>0</v>
      </c>
      <c r="BF116" s="143">
        <f>IF(N116="snížená",J116,0)</f>
        <v>0</v>
      </c>
      <c r="BG116" s="143">
        <f>IF(N116="zákl. přenesená",J116,0)</f>
        <v>0</v>
      </c>
      <c r="BH116" s="143">
        <f>IF(N116="sníž. přenesená",J116,0)</f>
        <v>0</v>
      </c>
      <c r="BI116" s="143">
        <f>IF(N116="nulová",J116,0)</f>
        <v>0</v>
      </c>
      <c r="BJ116" s="18" t="s">
        <v>82</v>
      </c>
      <c r="BK116" s="143">
        <f>ROUND(I116*H116,2)</f>
        <v>0</v>
      </c>
      <c r="BL116" s="18" t="s">
        <v>179</v>
      </c>
      <c r="BM116" s="142" t="s">
        <v>366</v>
      </c>
    </row>
    <row r="117" spans="2:65" s="1" customFormat="1" ht="24.2" customHeight="1">
      <c r="B117" s="33"/>
      <c r="C117" s="131" t="s">
        <v>263</v>
      </c>
      <c r="D117" s="131" t="s">
        <v>174</v>
      </c>
      <c r="E117" s="132" t="s">
        <v>2983</v>
      </c>
      <c r="F117" s="133" t="s">
        <v>4448</v>
      </c>
      <c r="G117" s="134" t="s">
        <v>337</v>
      </c>
      <c r="H117" s="135">
        <v>10</v>
      </c>
      <c r="I117" s="136"/>
      <c r="J117" s="137">
        <f>ROUND(I117*H117,2)</f>
        <v>0</v>
      </c>
      <c r="K117" s="133" t="s">
        <v>19</v>
      </c>
      <c r="L117" s="33"/>
      <c r="M117" s="138" t="s">
        <v>19</v>
      </c>
      <c r="N117" s="139" t="s">
        <v>46</v>
      </c>
      <c r="P117" s="140">
        <f>O117*H117</f>
        <v>0</v>
      </c>
      <c r="Q117" s="140">
        <v>0</v>
      </c>
      <c r="R117" s="140">
        <f>Q117*H117</f>
        <v>0</v>
      </c>
      <c r="S117" s="140">
        <v>0</v>
      </c>
      <c r="T117" s="140">
        <f>S117*H117</f>
        <v>0</v>
      </c>
      <c r="U117" s="141" t="s">
        <v>19</v>
      </c>
      <c r="AR117" s="142" t="s">
        <v>179</v>
      </c>
      <c r="AT117" s="142" t="s">
        <v>174</v>
      </c>
      <c r="AU117" s="142" t="s">
        <v>82</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179</v>
      </c>
      <c r="BM117" s="142" t="s">
        <v>371</v>
      </c>
    </row>
    <row r="118" spans="2:65" s="1" customFormat="1" ht="24.2" customHeight="1">
      <c r="B118" s="33"/>
      <c r="C118" s="131" t="s">
        <v>388</v>
      </c>
      <c r="D118" s="131" t="s">
        <v>174</v>
      </c>
      <c r="E118" s="132" t="s">
        <v>2985</v>
      </c>
      <c r="F118" s="133" t="s">
        <v>4449</v>
      </c>
      <c r="G118" s="134" t="s">
        <v>337</v>
      </c>
      <c r="H118" s="135">
        <v>56</v>
      </c>
      <c r="I118" s="136"/>
      <c r="J118" s="137">
        <f>ROUND(I118*H118,2)</f>
        <v>0</v>
      </c>
      <c r="K118" s="133" t="s">
        <v>19</v>
      </c>
      <c r="L118" s="33"/>
      <c r="M118" s="138" t="s">
        <v>19</v>
      </c>
      <c r="N118" s="139" t="s">
        <v>46</v>
      </c>
      <c r="P118" s="140">
        <f>O118*H118</f>
        <v>0</v>
      </c>
      <c r="Q118" s="140">
        <v>0</v>
      </c>
      <c r="R118" s="140">
        <f>Q118*H118</f>
        <v>0</v>
      </c>
      <c r="S118" s="140">
        <v>0</v>
      </c>
      <c r="T118" s="140">
        <f>S118*H118</f>
        <v>0</v>
      </c>
      <c r="U118" s="141" t="s">
        <v>19</v>
      </c>
      <c r="AR118" s="142" t="s">
        <v>179</v>
      </c>
      <c r="AT118" s="142" t="s">
        <v>174</v>
      </c>
      <c r="AU118" s="142" t="s">
        <v>82</v>
      </c>
      <c r="AY118" s="18" t="s">
        <v>172</v>
      </c>
      <c r="BE118" s="143">
        <f>IF(N118="základní",J118,0)</f>
        <v>0</v>
      </c>
      <c r="BF118" s="143">
        <f>IF(N118="snížená",J118,0)</f>
        <v>0</v>
      </c>
      <c r="BG118" s="143">
        <f>IF(N118="zákl. přenesená",J118,0)</f>
        <v>0</v>
      </c>
      <c r="BH118" s="143">
        <f>IF(N118="sníž. přenesená",J118,0)</f>
        <v>0</v>
      </c>
      <c r="BI118" s="143">
        <f>IF(N118="nulová",J118,0)</f>
        <v>0</v>
      </c>
      <c r="BJ118" s="18" t="s">
        <v>82</v>
      </c>
      <c r="BK118" s="143">
        <f>ROUND(I118*H118,2)</f>
        <v>0</v>
      </c>
      <c r="BL118" s="18" t="s">
        <v>179</v>
      </c>
      <c r="BM118" s="142" t="s">
        <v>391</v>
      </c>
    </row>
    <row r="119" spans="2:65" s="1" customFormat="1" ht="24.2" customHeight="1">
      <c r="B119" s="33"/>
      <c r="C119" s="131" t="s">
        <v>272</v>
      </c>
      <c r="D119" s="131" t="s">
        <v>174</v>
      </c>
      <c r="E119" s="132" t="s">
        <v>2987</v>
      </c>
      <c r="F119" s="133" t="s">
        <v>4450</v>
      </c>
      <c r="G119" s="134" t="s">
        <v>337</v>
      </c>
      <c r="H119" s="135">
        <v>6</v>
      </c>
      <c r="I119" s="136"/>
      <c r="J119" s="137">
        <f>ROUND(I119*H119,2)</f>
        <v>0</v>
      </c>
      <c r="K119" s="133" t="s">
        <v>19</v>
      </c>
      <c r="L119" s="33"/>
      <c r="M119" s="138" t="s">
        <v>19</v>
      </c>
      <c r="N119" s="139" t="s">
        <v>46</v>
      </c>
      <c r="P119" s="140">
        <f>O119*H119</f>
        <v>0</v>
      </c>
      <c r="Q119" s="140">
        <v>0</v>
      </c>
      <c r="R119" s="140">
        <f>Q119*H119</f>
        <v>0</v>
      </c>
      <c r="S119" s="140">
        <v>0</v>
      </c>
      <c r="T119" s="140">
        <f>S119*H119</f>
        <v>0</v>
      </c>
      <c r="U119" s="141" t="s">
        <v>19</v>
      </c>
      <c r="AR119" s="142" t="s">
        <v>179</v>
      </c>
      <c r="AT119" s="142" t="s">
        <v>174</v>
      </c>
      <c r="AU119" s="142" t="s">
        <v>82</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403</v>
      </c>
    </row>
    <row r="120" spans="2:65" s="1" customFormat="1" ht="21.75" customHeight="1">
      <c r="B120" s="33"/>
      <c r="C120" s="131" t="s">
        <v>410</v>
      </c>
      <c r="D120" s="131" t="s">
        <v>174</v>
      </c>
      <c r="E120" s="132" t="s">
        <v>2989</v>
      </c>
      <c r="F120" s="133" t="s">
        <v>4451</v>
      </c>
      <c r="G120" s="134" t="s">
        <v>177</v>
      </c>
      <c r="H120" s="135">
        <v>5</v>
      </c>
      <c r="I120" s="136"/>
      <c r="J120" s="137">
        <f>ROUND(I120*H120,2)</f>
        <v>0</v>
      </c>
      <c r="K120" s="133" t="s">
        <v>19</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82</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413</v>
      </c>
    </row>
    <row r="121" spans="2:65" s="1" customFormat="1" ht="16.5" customHeight="1">
      <c r="B121" s="33"/>
      <c r="C121" s="131" t="s">
        <v>284</v>
      </c>
      <c r="D121" s="131" t="s">
        <v>174</v>
      </c>
      <c r="E121" s="132" t="s">
        <v>2991</v>
      </c>
      <c r="F121" s="133" t="s">
        <v>4452</v>
      </c>
      <c r="G121" s="134" t="s">
        <v>177</v>
      </c>
      <c r="H121" s="135">
        <v>20</v>
      </c>
      <c r="I121" s="136"/>
      <c r="J121" s="137">
        <f>ROUND(I121*H121,2)</f>
        <v>0</v>
      </c>
      <c r="K121" s="133" t="s">
        <v>19</v>
      </c>
      <c r="L121" s="33"/>
      <c r="M121" s="138" t="s">
        <v>19</v>
      </c>
      <c r="N121" s="139" t="s">
        <v>46</v>
      </c>
      <c r="P121" s="140">
        <f>O121*H121</f>
        <v>0</v>
      </c>
      <c r="Q121" s="140">
        <v>0</v>
      </c>
      <c r="R121" s="140">
        <f>Q121*H121</f>
        <v>0</v>
      </c>
      <c r="S121" s="140">
        <v>0</v>
      </c>
      <c r="T121" s="140">
        <f>S121*H121</f>
        <v>0</v>
      </c>
      <c r="U121" s="141" t="s">
        <v>19</v>
      </c>
      <c r="AR121" s="142" t="s">
        <v>179</v>
      </c>
      <c r="AT121" s="142" t="s">
        <v>174</v>
      </c>
      <c r="AU121" s="142" t="s">
        <v>82</v>
      </c>
      <c r="AY121" s="18" t="s">
        <v>172</v>
      </c>
      <c r="BE121" s="143">
        <f>IF(N121="základní",J121,0)</f>
        <v>0</v>
      </c>
      <c r="BF121" s="143">
        <f>IF(N121="snížená",J121,0)</f>
        <v>0</v>
      </c>
      <c r="BG121" s="143">
        <f>IF(N121="zákl. přenesená",J121,0)</f>
        <v>0</v>
      </c>
      <c r="BH121" s="143">
        <f>IF(N121="sníž. přenesená",J121,0)</f>
        <v>0</v>
      </c>
      <c r="BI121" s="143">
        <f>IF(N121="nulová",J121,0)</f>
        <v>0</v>
      </c>
      <c r="BJ121" s="18" t="s">
        <v>82</v>
      </c>
      <c r="BK121" s="143">
        <f>ROUND(I121*H121,2)</f>
        <v>0</v>
      </c>
      <c r="BL121" s="18" t="s">
        <v>179</v>
      </c>
      <c r="BM121" s="142" t="s">
        <v>419</v>
      </c>
    </row>
    <row r="122" spans="2:65" s="1" customFormat="1" ht="16.5" customHeight="1">
      <c r="B122" s="33"/>
      <c r="C122" s="131" t="s">
        <v>423</v>
      </c>
      <c r="D122" s="131" t="s">
        <v>174</v>
      </c>
      <c r="E122" s="132" t="s">
        <v>2993</v>
      </c>
      <c r="F122" s="133" t="s">
        <v>3050</v>
      </c>
      <c r="G122" s="134" t="s">
        <v>177</v>
      </c>
      <c r="H122" s="135">
        <v>5</v>
      </c>
      <c r="I122" s="136"/>
      <c r="J122" s="137">
        <f>ROUND(I122*H122,2)</f>
        <v>0</v>
      </c>
      <c r="K122" s="133" t="s">
        <v>19</v>
      </c>
      <c r="L122" s="33"/>
      <c r="M122" s="138" t="s">
        <v>19</v>
      </c>
      <c r="N122" s="139" t="s">
        <v>46</v>
      </c>
      <c r="P122" s="140">
        <f>O122*H122</f>
        <v>0</v>
      </c>
      <c r="Q122" s="140">
        <v>0</v>
      </c>
      <c r="R122" s="140">
        <f>Q122*H122</f>
        <v>0</v>
      </c>
      <c r="S122" s="140">
        <v>0</v>
      </c>
      <c r="T122" s="140">
        <f>S122*H122</f>
        <v>0</v>
      </c>
      <c r="U122" s="141" t="s">
        <v>19</v>
      </c>
      <c r="AR122" s="142" t="s">
        <v>179</v>
      </c>
      <c r="AT122" s="142" t="s">
        <v>174</v>
      </c>
      <c r="AU122" s="142" t="s">
        <v>82</v>
      </c>
      <c r="AY122" s="18" t="s">
        <v>172</v>
      </c>
      <c r="BE122" s="143">
        <f>IF(N122="základní",J122,0)</f>
        <v>0</v>
      </c>
      <c r="BF122" s="143">
        <f>IF(N122="snížená",J122,0)</f>
        <v>0</v>
      </c>
      <c r="BG122" s="143">
        <f>IF(N122="zákl. přenesená",J122,0)</f>
        <v>0</v>
      </c>
      <c r="BH122" s="143">
        <f>IF(N122="sníž. přenesená",J122,0)</f>
        <v>0</v>
      </c>
      <c r="BI122" s="143">
        <f>IF(N122="nulová",J122,0)</f>
        <v>0</v>
      </c>
      <c r="BJ122" s="18" t="s">
        <v>82</v>
      </c>
      <c r="BK122" s="143">
        <f>ROUND(I122*H122,2)</f>
        <v>0</v>
      </c>
      <c r="BL122" s="18" t="s">
        <v>179</v>
      </c>
      <c r="BM122" s="142" t="s">
        <v>426</v>
      </c>
    </row>
    <row r="123" spans="2:65" s="1" customFormat="1" ht="16.5" customHeight="1">
      <c r="B123" s="33"/>
      <c r="C123" s="131" t="s">
        <v>303</v>
      </c>
      <c r="D123" s="131" t="s">
        <v>174</v>
      </c>
      <c r="E123" s="132" t="s">
        <v>2995</v>
      </c>
      <c r="F123" s="133" t="s">
        <v>3052</v>
      </c>
      <c r="G123" s="134" t="s">
        <v>2962</v>
      </c>
      <c r="H123" s="135">
        <v>10</v>
      </c>
      <c r="I123" s="136"/>
      <c r="J123" s="137">
        <f>ROUND(I123*H123,2)</f>
        <v>0</v>
      </c>
      <c r="K123" s="133" t="s">
        <v>19</v>
      </c>
      <c r="L123" s="33"/>
      <c r="M123" s="138" t="s">
        <v>19</v>
      </c>
      <c r="N123" s="139" t="s">
        <v>46</v>
      </c>
      <c r="P123" s="140">
        <f>O123*H123</f>
        <v>0</v>
      </c>
      <c r="Q123" s="140">
        <v>0</v>
      </c>
      <c r="R123" s="140">
        <f>Q123*H123</f>
        <v>0</v>
      </c>
      <c r="S123" s="140">
        <v>0</v>
      </c>
      <c r="T123" s="140">
        <f>S123*H123</f>
        <v>0</v>
      </c>
      <c r="U123" s="141" t="s">
        <v>19</v>
      </c>
      <c r="AR123" s="142" t="s">
        <v>179</v>
      </c>
      <c r="AT123" s="142" t="s">
        <v>174</v>
      </c>
      <c r="AU123" s="142" t="s">
        <v>82</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436</v>
      </c>
    </row>
    <row r="124" spans="2:65" s="1" customFormat="1" ht="16.5" customHeight="1">
      <c r="B124" s="33"/>
      <c r="C124" s="131" t="s">
        <v>441</v>
      </c>
      <c r="D124" s="131" t="s">
        <v>174</v>
      </c>
      <c r="E124" s="132" t="s">
        <v>2997</v>
      </c>
      <c r="F124" s="133" t="s">
        <v>3054</v>
      </c>
      <c r="G124" s="134" t="s">
        <v>2962</v>
      </c>
      <c r="H124" s="135">
        <v>20</v>
      </c>
      <c r="I124" s="136"/>
      <c r="J124" s="137">
        <f>ROUND(I124*H124,2)</f>
        <v>0</v>
      </c>
      <c r="K124" s="133" t="s">
        <v>19</v>
      </c>
      <c r="L124" s="33"/>
      <c r="M124" s="138" t="s">
        <v>19</v>
      </c>
      <c r="N124" s="139" t="s">
        <v>46</v>
      </c>
      <c r="P124" s="140">
        <f>O124*H124</f>
        <v>0</v>
      </c>
      <c r="Q124" s="140">
        <v>0</v>
      </c>
      <c r="R124" s="140">
        <f>Q124*H124</f>
        <v>0</v>
      </c>
      <c r="S124" s="140">
        <v>0</v>
      </c>
      <c r="T124" s="140">
        <f>S124*H124</f>
        <v>0</v>
      </c>
      <c r="U124" s="141" t="s">
        <v>19</v>
      </c>
      <c r="AR124" s="142" t="s">
        <v>179</v>
      </c>
      <c r="AT124" s="142" t="s">
        <v>174</v>
      </c>
      <c r="AU124" s="142" t="s">
        <v>82</v>
      </c>
      <c r="AY124" s="18" t="s">
        <v>172</v>
      </c>
      <c r="BE124" s="143">
        <f>IF(N124="základní",J124,0)</f>
        <v>0</v>
      </c>
      <c r="BF124" s="143">
        <f>IF(N124="snížená",J124,0)</f>
        <v>0</v>
      </c>
      <c r="BG124" s="143">
        <f>IF(N124="zákl. přenesená",J124,0)</f>
        <v>0</v>
      </c>
      <c r="BH124" s="143">
        <f>IF(N124="sníž. přenesená",J124,0)</f>
        <v>0</v>
      </c>
      <c r="BI124" s="143">
        <f>IF(N124="nulová",J124,0)</f>
        <v>0</v>
      </c>
      <c r="BJ124" s="18" t="s">
        <v>82</v>
      </c>
      <c r="BK124" s="143">
        <f>ROUND(I124*H124,2)</f>
        <v>0</v>
      </c>
      <c r="BL124" s="18" t="s">
        <v>179</v>
      </c>
      <c r="BM124" s="142" t="s">
        <v>444</v>
      </c>
    </row>
    <row r="125" spans="2:65" s="1" customFormat="1" ht="16.5" customHeight="1">
      <c r="B125" s="33"/>
      <c r="C125" s="131" t="s">
        <v>313</v>
      </c>
      <c r="D125" s="131" t="s">
        <v>174</v>
      </c>
      <c r="E125" s="132" t="s">
        <v>2999</v>
      </c>
      <c r="F125" s="133" t="s">
        <v>3058</v>
      </c>
      <c r="G125" s="134" t="s">
        <v>753</v>
      </c>
      <c r="H125" s="135">
        <v>50</v>
      </c>
      <c r="I125" s="136"/>
      <c r="J125" s="137">
        <f>ROUND(I125*H125,2)</f>
        <v>0</v>
      </c>
      <c r="K125" s="133" t="s">
        <v>19</v>
      </c>
      <c r="L125" s="33"/>
      <c r="M125" s="138" t="s">
        <v>19</v>
      </c>
      <c r="N125" s="139" t="s">
        <v>46</v>
      </c>
      <c r="P125" s="140">
        <f>O125*H125</f>
        <v>0</v>
      </c>
      <c r="Q125" s="140">
        <v>0</v>
      </c>
      <c r="R125" s="140">
        <f>Q125*H125</f>
        <v>0</v>
      </c>
      <c r="S125" s="140">
        <v>0</v>
      </c>
      <c r="T125" s="140">
        <f>S125*H125</f>
        <v>0</v>
      </c>
      <c r="U125" s="141" t="s">
        <v>19</v>
      </c>
      <c r="AR125" s="142" t="s">
        <v>179</v>
      </c>
      <c r="AT125" s="142" t="s">
        <v>174</v>
      </c>
      <c r="AU125" s="142" t="s">
        <v>82</v>
      </c>
      <c r="AY125" s="18" t="s">
        <v>172</v>
      </c>
      <c r="BE125" s="143">
        <f>IF(N125="základní",J125,0)</f>
        <v>0</v>
      </c>
      <c r="BF125" s="143">
        <f>IF(N125="snížená",J125,0)</f>
        <v>0</v>
      </c>
      <c r="BG125" s="143">
        <f>IF(N125="zákl. přenesená",J125,0)</f>
        <v>0</v>
      </c>
      <c r="BH125" s="143">
        <f>IF(N125="sníž. přenesená",J125,0)</f>
        <v>0</v>
      </c>
      <c r="BI125" s="143">
        <f>IF(N125="nulová",J125,0)</f>
        <v>0</v>
      </c>
      <c r="BJ125" s="18" t="s">
        <v>82</v>
      </c>
      <c r="BK125" s="143">
        <f>ROUND(I125*H125,2)</f>
        <v>0</v>
      </c>
      <c r="BL125" s="18" t="s">
        <v>179</v>
      </c>
      <c r="BM125" s="142" t="s">
        <v>449</v>
      </c>
    </row>
    <row r="126" spans="2:65" s="1" customFormat="1" ht="16.5" customHeight="1">
      <c r="B126" s="33"/>
      <c r="C126" s="131" t="s">
        <v>452</v>
      </c>
      <c r="D126" s="131" t="s">
        <v>174</v>
      </c>
      <c r="E126" s="132" t="s">
        <v>3003</v>
      </c>
      <c r="F126" s="133" t="s">
        <v>4453</v>
      </c>
      <c r="G126" s="134" t="s">
        <v>2962</v>
      </c>
      <c r="H126" s="135">
        <v>8</v>
      </c>
      <c r="I126" s="136"/>
      <c r="J126" s="137">
        <f>ROUND(I126*H126,2)</f>
        <v>0</v>
      </c>
      <c r="K126" s="133" t="s">
        <v>19</v>
      </c>
      <c r="L126" s="33"/>
      <c r="M126" s="138" t="s">
        <v>19</v>
      </c>
      <c r="N126" s="139" t="s">
        <v>46</v>
      </c>
      <c r="P126" s="140">
        <f>O126*H126</f>
        <v>0</v>
      </c>
      <c r="Q126" s="140">
        <v>0</v>
      </c>
      <c r="R126" s="140">
        <f>Q126*H126</f>
        <v>0</v>
      </c>
      <c r="S126" s="140">
        <v>0</v>
      </c>
      <c r="T126" s="140">
        <f>S126*H126</f>
        <v>0</v>
      </c>
      <c r="U126" s="141" t="s">
        <v>19</v>
      </c>
      <c r="AR126" s="142" t="s">
        <v>179</v>
      </c>
      <c r="AT126" s="142" t="s">
        <v>174</v>
      </c>
      <c r="AU126" s="142" t="s">
        <v>82</v>
      </c>
      <c r="AY126" s="18" t="s">
        <v>172</v>
      </c>
      <c r="BE126" s="143">
        <f>IF(N126="základní",J126,0)</f>
        <v>0</v>
      </c>
      <c r="BF126" s="143">
        <f>IF(N126="snížená",J126,0)</f>
        <v>0</v>
      </c>
      <c r="BG126" s="143">
        <f>IF(N126="zákl. přenesená",J126,0)</f>
        <v>0</v>
      </c>
      <c r="BH126" s="143">
        <f>IF(N126="sníž. přenesená",J126,0)</f>
        <v>0</v>
      </c>
      <c r="BI126" s="143">
        <f>IF(N126="nulová",J126,0)</f>
        <v>0</v>
      </c>
      <c r="BJ126" s="18" t="s">
        <v>82</v>
      </c>
      <c r="BK126" s="143">
        <f>ROUND(I126*H126,2)</f>
        <v>0</v>
      </c>
      <c r="BL126" s="18" t="s">
        <v>179</v>
      </c>
      <c r="BM126" s="142" t="s">
        <v>455</v>
      </c>
    </row>
    <row r="127" spans="2:65" s="1" customFormat="1" ht="33" customHeight="1">
      <c r="B127" s="33"/>
      <c r="C127" s="131" t="s">
        <v>321</v>
      </c>
      <c r="D127" s="131" t="s">
        <v>174</v>
      </c>
      <c r="E127" s="132" t="s">
        <v>3005</v>
      </c>
      <c r="F127" s="133" t="s">
        <v>4454</v>
      </c>
      <c r="G127" s="134" t="s">
        <v>2962</v>
      </c>
      <c r="H127" s="135">
        <v>2</v>
      </c>
      <c r="I127" s="136"/>
      <c r="J127" s="137">
        <f>ROUND(I127*H127,2)</f>
        <v>0</v>
      </c>
      <c r="K127" s="133" t="s">
        <v>19</v>
      </c>
      <c r="L127" s="33"/>
      <c r="M127" s="138" t="s">
        <v>19</v>
      </c>
      <c r="N127" s="139" t="s">
        <v>46</v>
      </c>
      <c r="P127" s="140">
        <f>O127*H127</f>
        <v>0</v>
      </c>
      <c r="Q127" s="140">
        <v>0</v>
      </c>
      <c r="R127" s="140">
        <f>Q127*H127</f>
        <v>0</v>
      </c>
      <c r="S127" s="140">
        <v>0</v>
      </c>
      <c r="T127" s="140">
        <f>S127*H127</f>
        <v>0</v>
      </c>
      <c r="U127" s="141" t="s">
        <v>19</v>
      </c>
      <c r="AR127" s="142" t="s">
        <v>179</v>
      </c>
      <c r="AT127" s="142" t="s">
        <v>174</v>
      </c>
      <c r="AU127" s="142" t="s">
        <v>82</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461</v>
      </c>
    </row>
    <row r="128" spans="2:65" s="11" customFormat="1" ht="25.9" customHeight="1">
      <c r="B128" s="119"/>
      <c r="D128" s="120" t="s">
        <v>74</v>
      </c>
      <c r="E128" s="121" t="s">
        <v>2955</v>
      </c>
      <c r="F128" s="121" t="s">
        <v>4455</v>
      </c>
      <c r="I128" s="122"/>
      <c r="J128" s="123">
        <f>BK128</f>
        <v>0</v>
      </c>
      <c r="L128" s="119"/>
      <c r="M128" s="124"/>
      <c r="P128" s="125">
        <f>SUM(P129:P169)</f>
        <v>0</v>
      </c>
      <c r="R128" s="125">
        <f>SUM(R129:R169)</f>
        <v>0</v>
      </c>
      <c r="T128" s="125">
        <f>SUM(T129:T169)</f>
        <v>0</v>
      </c>
      <c r="U128" s="126"/>
      <c r="AR128" s="120" t="s">
        <v>82</v>
      </c>
      <c r="AT128" s="127" t="s">
        <v>74</v>
      </c>
      <c r="AU128" s="127" t="s">
        <v>75</v>
      </c>
      <c r="AY128" s="120" t="s">
        <v>172</v>
      </c>
      <c r="BK128" s="128">
        <f>SUM(BK129:BK169)</f>
        <v>0</v>
      </c>
    </row>
    <row r="129" spans="2:65" s="1" customFormat="1" ht="37.9" customHeight="1">
      <c r="B129" s="33"/>
      <c r="C129" s="131" t="s">
        <v>464</v>
      </c>
      <c r="D129" s="131" t="s">
        <v>174</v>
      </c>
      <c r="E129" s="132" t="s">
        <v>4456</v>
      </c>
      <c r="F129" s="133" t="s">
        <v>4457</v>
      </c>
      <c r="G129" s="134" t="s">
        <v>1131</v>
      </c>
      <c r="H129" s="135">
        <v>1</v>
      </c>
      <c r="I129" s="136"/>
      <c r="J129" s="137">
        <f>ROUND(I129*H129,2)</f>
        <v>0</v>
      </c>
      <c r="K129" s="133" t="s">
        <v>19</v>
      </c>
      <c r="L129" s="33"/>
      <c r="M129" s="138" t="s">
        <v>19</v>
      </c>
      <c r="N129" s="139" t="s">
        <v>46</v>
      </c>
      <c r="P129" s="140">
        <f>O129*H129</f>
        <v>0</v>
      </c>
      <c r="Q129" s="140">
        <v>0</v>
      </c>
      <c r="R129" s="140">
        <f>Q129*H129</f>
        <v>0</v>
      </c>
      <c r="S129" s="140">
        <v>0</v>
      </c>
      <c r="T129" s="140">
        <f>S129*H129</f>
        <v>0</v>
      </c>
      <c r="U129" s="141" t="s">
        <v>19</v>
      </c>
      <c r="AR129" s="142" t="s">
        <v>179</v>
      </c>
      <c r="AT129" s="142" t="s">
        <v>174</v>
      </c>
      <c r="AU129" s="142" t="s">
        <v>82</v>
      </c>
      <c r="AY129" s="18" t="s">
        <v>172</v>
      </c>
      <c r="BE129" s="143">
        <f>IF(N129="základní",J129,0)</f>
        <v>0</v>
      </c>
      <c r="BF129" s="143">
        <f>IF(N129="snížená",J129,0)</f>
        <v>0</v>
      </c>
      <c r="BG129" s="143">
        <f>IF(N129="zákl. přenesená",J129,0)</f>
        <v>0</v>
      </c>
      <c r="BH129" s="143">
        <f>IF(N129="sníž. přenesená",J129,0)</f>
        <v>0</v>
      </c>
      <c r="BI129" s="143">
        <f>IF(N129="nulová",J129,0)</f>
        <v>0</v>
      </c>
      <c r="BJ129" s="18" t="s">
        <v>82</v>
      </c>
      <c r="BK129" s="143">
        <f>ROUND(I129*H129,2)</f>
        <v>0</v>
      </c>
      <c r="BL129" s="18" t="s">
        <v>179</v>
      </c>
      <c r="BM129" s="142" t="s">
        <v>467</v>
      </c>
    </row>
    <row r="130" spans="2:65" s="1" customFormat="1">
      <c r="B130" s="33"/>
      <c r="D130" s="149" t="s">
        <v>943</v>
      </c>
      <c r="F130" s="189" t="s">
        <v>4458</v>
      </c>
      <c r="I130" s="146"/>
      <c r="L130" s="33"/>
      <c r="M130" s="147"/>
      <c r="U130" s="54"/>
      <c r="AT130" s="18" t="s">
        <v>943</v>
      </c>
      <c r="AU130" s="18" t="s">
        <v>82</v>
      </c>
    </row>
    <row r="131" spans="2:65" s="1" customFormat="1" ht="37.9" customHeight="1">
      <c r="B131" s="33"/>
      <c r="C131" s="131" t="s">
        <v>327</v>
      </c>
      <c r="D131" s="131" t="s">
        <v>174</v>
      </c>
      <c r="E131" s="132" t="s">
        <v>4459</v>
      </c>
      <c r="F131" s="133" t="s">
        <v>4460</v>
      </c>
      <c r="G131" s="134" t="s">
        <v>1131</v>
      </c>
      <c r="H131" s="135">
        <v>1</v>
      </c>
      <c r="I131" s="136"/>
      <c r="J131" s="137">
        <f>ROUND(I131*H131,2)</f>
        <v>0</v>
      </c>
      <c r="K131" s="133" t="s">
        <v>19</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82</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471</v>
      </c>
    </row>
    <row r="132" spans="2:65" s="1" customFormat="1">
      <c r="B132" s="33"/>
      <c r="D132" s="149" t="s">
        <v>943</v>
      </c>
      <c r="F132" s="189" t="s">
        <v>4458</v>
      </c>
      <c r="I132" s="146"/>
      <c r="L132" s="33"/>
      <c r="M132" s="147"/>
      <c r="U132" s="54"/>
      <c r="AT132" s="18" t="s">
        <v>943</v>
      </c>
      <c r="AU132" s="18" t="s">
        <v>82</v>
      </c>
    </row>
    <row r="133" spans="2:65" s="1" customFormat="1" ht="37.9" customHeight="1">
      <c r="B133" s="33"/>
      <c r="C133" s="131" t="s">
        <v>475</v>
      </c>
      <c r="D133" s="131" t="s">
        <v>174</v>
      </c>
      <c r="E133" s="132" t="s">
        <v>4461</v>
      </c>
      <c r="F133" s="133" t="s">
        <v>4462</v>
      </c>
      <c r="G133" s="134" t="s">
        <v>1131</v>
      </c>
      <c r="H133" s="135">
        <v>1</v>
      </c>
      <c r="I133" s="136"/>
      <c r="J133" s="137">
        <f>ROUND(I133*H133,2)</f>
        <v>0</v>
      </c>
      <c r="K133" s="133" t="s">
        <v>19</v>
      </c>
      <c r="L133" s="33"/>
      <c r="M133" s="138" t="s">
        <v>19</v>
      </c>
      <c r="N133" s="139" t="s">
        <v>46</v>
      </c>
      <c r="P133" s="140">
        <f>O133*H133</f>
        <v>0</v>
      </c>
      <c r="Q133" s="140">
        <v>0</v>
      </c>
      <c r="R133" s="140">
        <f>Q133*H133</f>
        <v>0</v>
      </c>
      <c r="S133" s="140">
        <v>0</v>
      </c>
      <c r="T133" s="140">
        <f>S133*H133</f>
        <v>0</v>
      </c>
      <c r="U133" s="141" t="s">
        <v>19</v>
      </c>
      <c r="AR133" s="142" t="s">
        <v>179</v>
      </c>
      <c r="AT133" s="142" t="s">
        <v>174</v>
      </c>
      <c r="AU133" s="142" t="s">
        <v>82</v>
      </c>
      <c r="AY133" s="18" t="s">
        <v>172</v>
      </c>
      <c r="BE133" s="143">
        <f>IF(N133="základní",J133,0)</f>
        <v>0</v>
      </c>
      <c r="BF133" s="143">
        <f>IF(N133="snížená",J133,0)</f>
        <v>0</v>
      </c>
      <c r="BG133" s="143">
        <f>IF(N133="zákl. přenesená",J133,0)</f>
        <v>0</v>
      </c>
      <c r="BH133" s="143">
        <f>IF(N133="sníž. přenesená",J133,0)</f>
        <v>0</v>
      </c>
      <c r="BI133" s="143">
        <f>IF(N133="nulová",J133,0)</f>
        <v>0</v>
      </c>
      <c r="BJ133" s="18" t="s">
        <v>82</v>
      </c>
      <c r="BK133" s="143">
        <f>ROUND(I133*H133,2)</f>
        <v>0</v>
      </c>
      <c r="BL133" s="18" t="s">
        <v>179</v>
      </c>
      <c r="BM133" s="142" t="s">
        <v>478</v>
      </c>
    </row>
    <row r="134" spans="2:65" s="1" customFormat="1">
      <c r="B134" s="33"/>
      <c r="D134" s="149" t="s">
        <v>943</v>
      </c>
      <c r="F134" s="189" t="s">
        <v>4458</v>
      </c>
      <c r="I134" s="146"/>
      <c r="L134" s="33"/>
      <c r="M134" s="147"/>
      <c r="U134" s="54"/>
      <c r="AT134" s="18" t="s">
        <v>943</v>
      </c>
      <c r="AU134" s="18" t="s">
        <v>82</v>
      </c>
    </row>
    <row r="135" spans="2:65" s="1" customFormat="1" ht="37.9" customHeight="1">
      <c r="B135" s="33"/>
      <c r="C135" s="131" t="s">
        <v>338</v>
      </c>
      <c r="D135" s="131" t="s">
        <v>174</v>
      </c>
      <c r="E135" s="132" t="s">
        <v>4463</v>
      </c>
      <c r="F135" s="133" t="s">
        <v>4464</v>
      </c>
      <c r="G135" s="134" t="s">
        <v>1131</v>
      </c>
      <c r="H135" s="135">
        <v>1</v>
      </c>
      <c r="I135" s="136"/>
      <c r="J135" s="137">
        <f>ROUND(I135*H135,2)</f>
        <v>0</v>
      </c>
      <c r="K135" s="133" t="s">
        <v>19</v>
      </c>
      <c r="L135" s="33"/>
      <c r="M135" s="138" t="s">
        <v>19</v>
      </c>
      <c r="N135" s="139" t="s">
        <v>46</v>
      </c>
      <c r="P135" s="140">
        <f>O135*H135</f>
        <v>0</v>
      </c>
      <c r="Q135" s="140">
        <v>0</v>
      </c>
      <c r="R135" s="140">
        <f>Q135*H135</f>
        <v>0</v>
      </c>
      <c r="S135" s="140">
        <v>0</v>
      </c>
      <c r="T135" s="140">
        <f>S135*H135</f>
        <v>0</v>
      </c>
      <c r="U135" s="141" t="s">
        <v>19</v>
      </c>
      <c r="AR135" s="142" t="s">
        <v>179</v>
      </c>
      <c r="AT135" s="142" t="s">
        <v>174</v>
      </c>
      <c r="AU135" s="142" t="s">
        <v>82</v>
      </c>
      <c r="AY135" s="18" t="s">
        <v>172</v>
      </c>
      <c r="BE135" s="143">
        <f>IF(N135="základní",J135,0)</f>
        <v>0</v>
      </c>
      <c r="BF135" s="143">
        <f>IF(N135="snížená",J135,0)</f>
        <v>0</v>
      </c>
      <c r="BG135" s="143">
        <f>IF(N135="zákl. přenesená",J135,0)</f>
        <v>0</v>
      </c>
      <c r="BH135" s="143">
        <f>IF(N135="sníž. přenesená",J135,0)</f>
        <v>0</v>
      </c>
      <c r="BI135" s="143">
        <f>IF(N135="nulová",J135,0)</f>
        <v>0</v>
      </c>
      <c r="BJ135" s="18" t="s">
        <v>82</v>
      </c>
      <c r="BK135" s="143">
        <f>ROUND(I135*H135,2)</f>
        <v>0</v>
      </c>
      <c r="BL135" s="18" t="s">
        <v>179</v>
      </c>
      <c r="BM135" s="142" t="s">
        <v>490</v>
      </c>
    </row>
    <row r="136" spans="2:65" s="1" customFormat="1" ht="37.9" customHeight="1">
      <c r="B136" s="33"/>
      <c r="C136" s="131" t="s">
        <v>494</v>
      </c>
      <c r="D136" s="131" t="s">
        <v>174</v>
      </c>
      <c r="E136" s="132" t="s">
        <v>4465</v>
      </c>
      <c r="F136" s="133" t="s">
        <v>4466</v>
      </c>
      <c r="G136" s="134" t="s">
        <v>1131</v>
      </c>
      <c r="H136" s="135">
        <v>1</v>
      </c>
      <c r="I136" s="136"/>
      <c r="J136" s="137">
        <f>ROUND(I136*H136,2)</f>
        <v>0</v>
      </c>
      <c r="K136" s="133" t="s">
        <v>19</v>
      </c>
      <c r="L136" s="33"/>
      <c r="M136" s="138" t="s">
        <v>19</v>
      </c>
      <c r="N136" s="139" t="s">
        <v>46</v>
      </c>
      <c r="P136" s="140">
        <f>O136*H136</f>
        <v>0</v>
      </c>
      <c r="Q136" s="140">
        <v>0</v>
      </c>
      <c r="R136" s="140">
        <f>Q136*H136</f>
        <v>0</v>
      </c>
      <c r="S136" s="140">
        <v>0</v>
      </c>
      <c r="T136" s="140">
        <f>S136*H136</f>
        <v>0</v>
      </c>
      <c r="U136" s="141" t="s">
        <v>19</v>
      </c>
      <c r="AR136" s="142" t="s">
        <v>179</v>
      </c>
      <c r="AT136" s="142" t="s">
        <v>174</v>
      </c>
      <c r="AU136" s="142" t="s">
        <v>82</v>
      </c>
      <c r="AY136" s="18" t="s">
        <v>172</v>
      </c>
      <c r="BE136" s="143">
        <f>IF(N136="základní",J136,0)</f>
        <v>0</v>
      </c>
      <c r="BF136" s="143">
        <f>IF(N136="snížená",J136,0)</f>
        <v>0</v>
      </c>
      <c r="BG136" s="143">
        <f>IF(N136="zákl. přenesená",J136,0)</f>
        <v>0</v>
      </c>
      <c r="BH136" s="143">
        <f>IF(N136="sníž. přenesená",J136,0)</f>
        <v>0</v>
      </c>
      <c r="BI136" s="143">
        <f>IF(N136="nulová",J136,0)</f>
        <v>0</v>
      </c>
      <c r="BJ136" s="18" t="s">
        <v>82</v>
      </c>
      <c r="BK136" s="143">
        <f>ROUND(I136*H136,2)</f>
        <v>0</v>
      </c>
      <c r="BL136" s="18" t="s">
        <v>179</v>
      </c>
      <c r="BM136" s="142" t="s">
        <v>497</v>
      </c>
    </row>
    <row r="137" spans="2:65" s="1" customFormat="1" ht="37.9" customHeight="1">
      <c r="B137" s="33"/>
      <c r="C137" s="131" t="s">
        <v>343</v>
      </c>
      <c r="D137" s="131" t="s">
        <v>174</v>
      </c>
      <c r="E137" s="132" t="s">
        <v>4467</v>
      </c>
      <c r="F137" s="133" t="s">
        <v>4468</v>
      </c>
      <c r="G137" s="134" t="s">
        <v>1131</v>
      </c>
      <c r="H137" s="135">
        <v>1</v>
      </c>
      <c r="I137" s="136"/>
      <c r="J137" s="137">
        <f>ROUND(I137*H137,2)</f>
        <v>0</v>
      </c>
      <c r="K137" s="133" t="s">
        <v>19</v>
      </c>
      <c r="L137" s="33"/>
      <c r="M137" s="138" t="s">
        <v>19</v>
      </c>
      <c r="N137" s="139" t="s">
        <v>46</v>
      </c>
      <c r="P137" s="140">
        <f>O137*H137</f>
        <v>0</v>
      </c>
      <c r="Q137" s="140">
        <v>0</v>
      </c>
      <c r="R137" s="140">
        <f>Q137*H137</f>
        <v>0</v>
      </c>
      <c r="S137" s="140">
        <v>0</v>
      </c>
      <c r="T137" s="140">
        <f>S137*H137</f>
        <v>0</v>
      </c>
      <c r="U137" s="141" t="s">
        <v>19</v>
      </c>
      <c r="AR137" s="142" t="s">
        <v>179</v>
      </c>
      <c r="AT137" s="142" t="s">
        <v>174</v>
      </c>
      <c r="AU137" s="142" t="s">
        <v>82</v>
      </c>
      <c r="AY137" s="18" t="s">
        <v>172</v>
      </c>
      <c r="BE137" s="143">
        <f>IF(N137="základní",J137,0)</f>
        <v>0</v>
      </c>
      <c r="BF137" s="143">
        <f>IF(N137="snížená",J137,0)</f>
        <v>0</v>
      </c>
      <c r="BG137" s="143">
        <f>IF(N137="zákl. přenesená",J137,0)</f>
        <v>0</v>
      </c>
      <c r="BH137" s="143">
        <f>IF(N137="sníž. přenesená",J137,0)</f>
        <v>0</v>
      </c>
      <c r="BI137" s="143">
        <f>IF(N137="nulová",J137,0)</f>
        <v>0</v>
      </c>
      <c r="BJ137" s="18" t="s">
        <v>82</v>
      </c>
      <c r="BK137" s="143">
        <f>ROUND(I137*H137,2)</f>
        <v>0</v>
      </c>
      <c r="BL137" s="18" t="s">
        <v>179</v>
      </c>
      <c r="BM137" s="142" t="s">
        <v>504</v>
      </c>
    </row>
    <row r="138" spans="2:65" s="1" customFormat="1" ht="37.9" customHeight="1">
      <c r="B138" s="33"/>
      <c r="C138" s="131" t="s">
        <v>513</v>
      </c>
      <c r="D138" s="131" t="s">
        <v>174</v>
      </c>
      <c r="E138" s="132" t="s">
        <v>4469</v>
      </c>
      <c r="F138" s="133" t="s">
        <v>4470</v>
      </c>
      <c r="G138" s="134" t="s">
        <v>1131</v>
      </c>
      <c r="H138" s="135">
        <v>1</v>
      </c>
      <c r="I138" s="136"/>
      <c r="J138" s="137">
        <f>ROUND(I138*H138,2)</f>
        <v>0</v>
      </c>
      <c r="K138" s="133" t="s">
        <v>19</v>
      </c>
      <c r="L138" s="33"/>
      <c r="M138" s="138" t="s">
        <v>19</v>
      </c>
      <c r="N138" s="139" t="s">
        <v>46</v>
      </c>
      <c r="P138" s="140">
        <f>O138*H138</f>
        <v>0</v>
      </c>
      <c r="Q138" s="140">
        <v>0</v>
      </c>
      <c r="R138" s="140">
        <f>Q138*H138</f>
        <v>0</v>
      </c>
      <c r="S138" s="140">
        <v>0</v>
      </c>
      <c r="T138" s="140">
        <f>S138*H138</f>
        <v>0</v>
      </c>
      <c r="U138" s="141" t="s">
        <v>19</v>
      </c>
      <c r="AR138" s="142" t="s">
        <v>179</v>
      </c>
      <c r="AT138" s="142" t="s">
        <v>174</v>
      </c>
      <c r="AU138" s="142" t="s">
        <v>82</v>
      </c>
      <c r="AY138" s="18" t="s">
        <v>172</v>
      </c>
      <c r="BE138" s="143">
        <f>IF(N138="základní",J138,0)</f>
        <v>0</v>
      </c>
      <c r="BF138" s="143">
        <f>IF(N138="snížená",J138,0)</f>
        <v>0</v>
      </c>
      <c r="BG138" s="143">
        <f>IF(N138="zákl. přenesená",J138,0)</f>
        <v>0</v>
      </c>
      <c r="BH138" s="143">
        <f>IF(N138="sníž. přenesená",J138,0)</f>
        <v>0</v>
      </c>
      <c r="BI138" s="143">
        <f>IF(N138="nulová",J138,0)</f>
        <v>0</v>
      </c>
      <c r="BJ138" s="18" t="s">
        <v>82</v>
      </c>
      <c r="BK138" s="143">
        <f>ROUND(I138*H138,2)</f>
        <v>0</v>
      </c>
      <c r="BL138" s="18" t="s">
        <v>179</v>
      </c>
      <c r="BM138" s="142" t="s">
        <v>516</v>
      </c>
    </row>
    <row r="139" spans="2:65" s="1" customFormat="1" ht="37.9" customHeight="1">
      <c r="B139" s="33"/>
      <c r="C139" s="131" t="s">
        <v>350</v>
      </c>
      <c r="D139" s="131" t="s">
        <v>174</v>
      </c>
      <c r="E139" s="132" t="s">
        <v>4471</v>
      </c>
      <c r="F139" s="133" t="s">
        <v>4470</v>
      </c>
      <c r="G139" s="134" t="s">
        <v>1131</v>
      </c>
      <c r="H139" s="135">
        <v>1</v>
      </c>
      <c r="I139" s="136"/>
      <c r="J139" s="137">
        <f>ROUND(I139*H139,2)</f>
        <v>0</v>
      </c>
      <c r="K139" s="133" t="s">
        <v>19</v>
      </c>
      <c r="L139" s="33"/>
      <c r="M139" s="138" t="s">
        <v>19</v>
      </c>
      <c r="N139" s="139" t="s">
        <v>46</v>
      </c>
      <c r="P139" s="140">
        <f>O139*H139</f>
        <v>0</v>
      </c>
      <c r="Q139" s="140">
        <v>0</v>
      </c>
      <c r="R139" s="140">
        <f>Q139*H139</f>
        <v>0</v>
      </c>
      <c r="S139" s="140">
        <v>0</v>
      </c>
      <c r="T139" s="140">
        <f>S139*H139</f>
        <v>0</v>
      </c>
      <c r="U139" s="141" t="s">
        <v>19</v>
      </c>
      <c r="AR139" s="142" t="s">
        <v>179</v>
      </c>
      <c r="AT139" s="142" t="s">
        <v>174</v>
      </c>
      <c r="AU139" s="142" t="s">
        <v>82</v>
      </c>
      <c r="AY139" s="18" t="s">
        <v>172</v>
      </c>
      <c r="BE139" s="143">
        <f>IF(N139="základní",J139,0)</f>
        <v>0</v>
      </c>
      <c r="BF139" s="143">
        <f>IF(N139="snížená",J139,0)</f>
        <v>0</v>
      </c>
      <c r="BG139" s="143">
        <f>IF(N139="zákl. přenesená",J139,0)</f>
        <v>0</v>
      </c>
      <c r="BH139" s="143">
        <f>IF(N139="sníž. přenesená",J139,0)</f>
        <v>0</v>
      </c>
      <c r="BI139" s="143">
        <f>IF(N139="nulová",J139,0)</f>
        <v>0</v>
      </c>
      <c r="BJ139" s="18" t="s">
        <v>82</v>
      </c>
      <c r="BK139" s="143">
        <f>ROUND(I139*H139,2)</f>
        <v>0</v>
      </c>
      <c r="BL139" s="18" t="s">
        <v>179</v>
      </c>
      <c r="BM139" s="142" t="s">
        <v>523</v>
      </c>
    </row>
    <row r="140" spans="2:65" s="1" customFormat="1" ht="16.5" customHeight="1">
      <c r="B140" s="33"/>
      <c r="C140" s="131" t="s">
        <v>533</v>
      </c>
      <c r="D140" s="131" t="s">
        <v>174</v>
      </c>
      <c r="E140" s="132" t="s">
        <v>3007</v>
      </c>
      <c r="F140" s="133" t="s">
        <v>4472</v>
      </c>
      <c r="G140" s="134" t="s">
        <v>2962</v>
      </c>
      <c r="H140" s="135">
        <v>6</v>
      </c>
      <c r="I140" s="136"/>
      <c r="J140" s="137">
        <f>ROUND(I140*H140,2)</f>
        <v>0</v>
      </c>
      <c r="K140" s="133" t="s">
        <v>19</v>
      </c>
      <c r="L140" s="33"/>
      <c r="M140" s="138" t="s">
        <v>19</v>
      </c>
      <c r="N140" s="139" t="s">
        <v>46</v>
      </c>
      <c r="P140" s="140">
        <f>O140*H140</f>
        <v>0</v>
      </c>
      <c r="Q140" s="140">
        <v>0</v>
      </c>
      <c r="R140" s="140">
        <f>Q140*H140</f>
        <v>0</v>
      </c>
      <c r="S140" s="140">
        <v>0</v>
      </c>
      <c r="T140" s="140">
        <f>S140*H140</f>
        <v>0</v>
      </c>
      <c r="U140" s="141" t="s">
        <v>19</v>
      </c>
      <c r="AR140" s="142" t="s">
        <v>179</v>
      </c>
      <c r="AT140" s="142" t="s">
        <v>174</v>
      </c>
      <c r="AU140" s="142" t="s">
        <v>82</v>
      </c>
      <c r="AY140" s="18" t="s">
        <v>172</v>
      </c>
      <c r="BE140" s="143">
        <f>IF(N140="základní",J140,0)</f>
        <v>0</v>
      </c>
      <c r="BF140" s="143">
        <f>IF(N140="snížená",J140,0)</f>
        <v>0</v>
      </c>
      <c r="BG140" s="143">
        <f>IF(N140="zákl. přenesená",J140,0)</f>
        <v>0</v>
      </c>
      <c r="BH140" s="143">
        <f>IF(N140="sníž. přenesená",J140,0)</f>
        <v>0</v>
      </c>
      <c r="BI140" s="143">
        <f>IF(N140="nulová",J140,0)</f>
        <v>0</v>
      </c>
      <c r="BJ140" s="18" t="s">
        <v>82</v>
      </c>
      <c r="BK140" s="143">
        <f>ROUND(I140*H140,2)</f>
        <v>0</v>
      </c>
      <c r="BL140" s="18" t="s">
        <v>179</v>
      </c>
      <c r="BM140" s="142" t="s">
        <v>536</v>
      </c>
    </row>
    <row r="141" spans="2:65" s="1" customFormat="1" ht="16.5" customHeight="1">
      <c r="B141" s="33"/>
      <c r="C141" s="131" t="s">
        <v>358</v>
      </c>
      <c r="D141" s="131" t="s">
        <v>174</v>
      </c>
      <c r="E141" s="132" t="s">
        <v>3009</v>
      </c>
      <c r="F141" s="133" t="s">
        <v>4473</v>
      </c>
      <c r="G141" s="134" t="s">
        <v>2962</v>
      </c>
      <c r="H141" s="135">
        <v>3</v>
      </c>
      <c r="I141" s="136"/>
      <c r="J141" s="137">
        <f>ROUND(I141*H141,2)</f>
        <v>0</v>
      </c>
      <c r="K141" s="133" t="s">
        <v>19</v>
      </c>
      <c r="L141" s="33"/>
      <c r="M141" s="138" t="s">
        <v>19</v>
      </c>
      <c r="N141" s="139" t="s">
        <v>46</v>
      </c>
      <c r="P141" s="140">
        <f>O141*H141</f>
        <v>0</v>
      </c>
      <c r="Q141" s="140">
        <v>0</v>
      </c>
      <c r="R141" s="140">
        <f>Q141*H141</f>
        <v>0</v>
      </c>
      <c r="S141" s="140">
        <v>0</v>
      </c>
      <c r="T141" s="140">
        <f>S141*H141</f>
        <v>0</v>
      </c>
      <c r="U141" s="141" t="s">
        <v>19</v>
      </c>
      <c r="AR141" s="142" t="s">
        <v>179</v>
      </c>
      <c r="AT141" s="142" t="s">
        <v>174</v>
      </c>
      <c r="AU141" s="142" t="s">
        <v>82</v>
      </c>
      <c r="AY141" s="18" t="s">
        <v>172</v>
      </c>
      <c r="BE141" s="143">
        <f>IF(N141="základní",J141,0)</f>
        <v>0</v>
      </c>
      <c r="BF141" s="143">
        <f>IF(N141="snížená",J141,0)</f>
        <v>0</v>
      </c>
      <c r="BG141" s="143">
        <f>IF(N141="zákl. přenesená",J141,0)</f>
        <v>0</v>
      </c>
      <c r="BH141" s="143">
        <f>IF(N141="sníž. přenesená",J141,0)</f>
        <v>0</v>
      </c>
      <c r="BI141" s="143">
        <f>IF(N141="nulová",J141,0)</f>
        <v>0</v>
      </c>
      <c r="BJ141" s="18" t="s">
        <v>82</v>
      </c>
      <c r="BK141" s="143">
        <f>ROUND(I141*H141,2)</f>
        <v>0</v>
      </c>
      <c r="BL141" s="18" t="s">
        <v>179</v>
      </c>
      <c r="BM141" s="142" t="s">
        <v>540</v>
      </c>
    </row>
    <row r="142" spans="2:65" s="1" customFormat="1" ht="16.5" customHeight="1">
      <c r="B142" s="33"/>
      <c r="C142" s="131" t="s">
        <v>542</v>
      </c>
      <c r="D142" s="131" t="s">
        <v>174</v>
      </c>
      <c r="E142" s="132" t="s">
        <v>3011</v>
      </c>
      <c r="F142" s="133" t="s">
        <v>4474</v>
      </c>
      <c r="G142" s="134" t="s">
        <v>2962</v>
      </c>
      <c r="H142" s="135">
        <v>2</v>
      </c>
      <c r="I142" s="136"/>
      <c r="J142" s="137">
        <f>ROUND(I142*H142,2)</f>
        <v>0</v>
      </c>
      <c r="K142" s="133" t="s">
        <v>19</v>
      </c>
      <c r="L142" s="33"/>
      <c r="M142" s="138" t="s">
        <v>19</v>
      </c>
      <c r="N142" s="139" t="s">
        <v>46</v>
      </c>
      <c r="P142" s="140">
        <f>O142*H142</f>
        <v>0</v>
      </c>
      <c r="Q142" s="140">
        <v>0</v>
      </c>
      <c r="R142" s="140">
        <f>Q142*H142</f>
        <v>0</v>
      </c>
      <c r="S142" s="140">
        <v>0</v>
      </c>
      <c r="T142" s="140">
        <f>S142*H142</f>
        <v>0</v>
      </c>
      <c r="U142" s="141" t="s">
        <v>19</v>
      </c>
      <c r="AR142" s="142" t="s">
        <v>179</v>
      </c>
      <c r="AT142" s="142" t="s">
        <v>174</v>
      </c>
      <c r="AU142" s="142" t="s">
        <v>82</v>
      </c>
      <c r="AY142" s="18" t="s">
        <v>172</v>
      </c>
      <c r="BE142" s="143">
        <f>IF(N142="základní",J142,0)</f>
        <v>0</v>
      </c>
      <c r="BF142" s="143">
        <f>IF(N142="snížená",J142,0)</f>
        <v>0</v>
      </c>
      <c r="BG142" s="143">
        <f>IF(N142="zákl. přenesená",J142,0)</f>
        <v>0</v>
      </c>
      <c r="BH142" s="143">
        <f>IF(N142="sníž. přenesená",J142,0)</f>
        <v>0</v>
      </c>
      <c r="BI142" s="143">
        <f>IF(N142="nulová",J142,0)</f>
        <v>0</v>
      </c>
      <c r="BJ142" s="18" t="s">
        <v>82</v>
      </c>
      <c r="BK142" s="143">
        <f>ROUND(I142*H142,2)</f>
        <v>0</v>
      </c>
      <c r="BL142" s="18" t="s">
        <v>179</v>
      </c>
      <c r="BM142" s="142" t="s">
        <v>545</v>
      </c>
    </row>
    <row r="143" spans="2:65" s="1" customFormat="1" ht="16.5" customHeight="1">
      <c r="B143" s="33"/>
      <c r="C143" s="131" t="s">
        <v>366</v>
      </c>
      <c r="D143" s="131" t="s">
        <v>174</v>
      </c>
      <c r="E143" s="132" t="s">
        <v>3013</v>
      </c>
      <c r="F143" s="133" t="s">
        <v>4475</v>
      </c>
      <c r="G143" s="134" t="s">
        <v>2962</v>
      </c>
      <c r="H143" s="135">
        <v>1</v>
      </c>
      <c r="I143" s="136"/>
      <c r="J143" s="137">
        <f>ROUND(I143*H143,2)</f>
        <v>0</v>
      </c>
      <c r="K143" s="133" t="s">
        <v>19</v>
      </c>
      <c r="L143" s="33"/>
      <c r="M143" s="138" t="s">
        <v>19</v>
      </c>
      <c r="N143" s="139" t="s">
        <v>46</v>
      </c>
      <c r="P143" s="140">
        <f>O143*H143</f>
        <v>0</v>
      </c>
      <c r="Q143" s="140">
        <v>0</v>
      </c>
      <c r="R143" s="140">
        <f>Q143*H143</f>
        <v>0</v>
      </c>
      <c r="S143" s="140">
        <v>0</v>
      </c>
      <c r="T143" s="140">
        <f>S143*H143</f>
        <v>0</v>
      </c>
      <c r="U143" s="141" t="s">
        <v>19</v>
      </c>
      <c r="AR143" s="142" t="s">
        <v>179</v>
      </c>
      <c r="AT143" s="142" t="s">
        <v>174</v>
      </c>
      <c r="AU143" s="142" t="s">
        <v>82</v>
      </c>
      <c r="AY143" s="18" t="s">
        <v>172</v>
      </c>
      <c r="BE143" s="143">
        <f>IF(N143="základní",J143,0)</f>
        <v>0</v>
      </c>
      <c r="BF143" s="143">
        <f>IF(N143="snížená",J143,0)</f>
        <v>0</v>
      </c>
      <c r="BG143" s="143">
        <f>IF(N143="zákl. přenesená",J143,0)</f>
        <v>0</v>
      </c>
      <c r="BH143" s="143">
        <f>IF(N143="sníž. přenesená",J143,0)</f>
        <v>0</v>
      </c>
      <c r="BI143" s="143">
        <f>IF(N143="nulová",J143,0)</f>
        <v>0</v>
      </c>
      <c r="BJ143" s="18" t="s">
        <v>82</v>
      </c>
      <c r="BK143" s="143">
        <f>ROUND(I143*H143,2)</f>
        <v>0</v>
      </c>
      <c r="BL143" s="18" t="s">
        <v>179</v>
      </c>
      <c r="BM143" s="142" t="s">
        <v>551</v>
      </c>
    </row>
    <row r="144" spans="2:65" s="1" customFormat="1" ht="24.2" customHeight="1">
      <c r="B144" s="33"/>
      <c r="C144" s="131" t="s">
        <v>553</v>
      </c>
      <c r="D144" s="131" t="s">
        <v>174</v>
      </c>
      <c r="E144" s="132" t="s">
        <v>3015</v>
      </c>
      <c r="F144" s="133" t="s">
        <v>4476</v>
      </c>
      <c r="G144" s="134" t="s">
        <v>2962</v>
      </c>
      <c r="H144" s="135">
        <v>2</v>
      </c>
      <c r="I144" s="136"/>
      <c r="J144" s="137">
        <f>ROUND(I144*H144,2)</f>
        <v>0</v>
      </c>
      <c r="K144" s="133" t="s">
        <v>19</v>
      </c>
      <c r="L144" s="33"/>
      <c r="M144" s="138" t="s">
        <v>19</v>
      </c>
      <c r="N144" s="139" t="s">
        <v>46</v>
      </c>
      <c r="P144" s="140">
        <f>O144*H144</f>
        <v>0</v>
      </c>
      <c r="Q144" s="140">
        <v>0</v>
      </c>
      <c r="R144" s="140">
        <f>Q144*H144</f>
        <v>0</v>
      </c>
      <c r="S144" s="140">
        <v>0</v>
      </c>
      <c r="T144" s="140">
        <f>S144*H144</f>
        <v>0</v>
      </c>
      <c r="U144" s="141" t="s">
        <v>19</v>
      </c>
      <c r="AR144" s="142" t="s">
        <v>179</v>
      </c>
      <c r="AT144" s="142" t="s">
        <v>174</v>
      </c>
      <c r="AU144" s="142" t="s">
        <v>82</v>
      </c>
      <c r="AY144" s="18" t="s">
        <v>172</v>
      </c>
      <c r="BE144" s="143">
        <f>IF(N144="základní",J144,0)</f>
        <v>0</v>
      </c>
      <c r="BF144" s="143">
        <f>IF(N144="snížená",J144,0)</f>
        <v>0</v>
      </c>
      <c r="BG144" s="143">
        <f>IF(N144="zákl. přenesená",J144,0)</f>
        <v>0</v>
      </c>
      <c r="BH144" s="143">
        <f>IF(N144="sníž. přenesená",J144,0)</f>
        <v>0</v>
      </c>
      <c r="BI144" s="143">
        <f>IF(N144="nulová",J144,0)</f>
        <v>0</v>
      </c>
      <c r="BJ144" s="18" t="s">
        <v>82</v>
      </c>
      <c r="BK144" s="143">
        <f>ROUND(I144*H144,2)</f>
        <v>0</v>
      </c>
      <c r="BL144" s="18" t="s">
        <v>179</v>
      </c>
      <c r="BM144" s="142" t="s">
        <v>556</v>
      </c>
    </row>
    <row r="145" spans="2:65" s="1" customFormat="1" ht="24.2" customHeight="1">
      <c r="B145" s="33"/>
      <c r="C145" s="131" t="s">
        <v>371</v>
      </c>
      <c r="D145" s="131" t="s">
        <v>174</v>
      </c>
      <c r="E145" s="132" t="s">
        <v>3017</v>
      </c>
      <c r="F145" s="133" t="s">
        <v>4477</v>
      </c>
      <c r="G145" s="134" t="s">
        <v>2962</v>
      </c>
      <c r="H145" s="135">
        <v>1</v>
      </c>
      <c r="I145" s="136"/>
      <c r="J145" s="137">
        <f>ROUND(I145*H145,2)</f>
        <v>0</v>
      </c>
      <c r="K145" s="133" t="s">
        <v>19</v>
      </c>
      <c r="L145" s="33"/>
      <c r="M145" s="138" t="s">
        <v>19</v>
      </c>
      <c r="N145" s="139" t="s">
        <v>46</v>
      </c>
      <c r="P145" s="140">
        <f>O145*H145</f>
        <v>0</v>
      </c>
      <c r="Q145" s="140">
        <v>0</v>
      </c>
      <c r="R145" s="140">
        <f>Q145*H145</f>
        <v>0</v>
      </c>
      <c r="S145" s="140">
        <v>0</v>
      </c>
      <c r="T145" s="140">
        <f>S145*H145</f>
        <v>0</v>
      </c>
      <c r="U145" s="141" t="s">
        <v>19</v>
      </c>
      <c r="AR145" s="142" t="s">
        <v>179</v>
      </c>
      <c r="AT145" s="142" t="s">
        <v>174</v>
      </c>
      <c r="AU145" s="142" t="s">
        <v>82</v>
      </c>
      <c r="AY145" s="18" t="s">
        <v>172</v>
      </c>
      <c r="BE145" s="143">
        <f>IF(N145="základní",J145,0)</f>
        <v>0</v>
      </c>
      <c r="BF145" s="143">
        <f>IF(N145="snížená",J145,0)</f>
        <v>0</v>
      </c>
      <c r="BG145" s="143">
        <f>IF(N145="zákl. přenesená",J145,0)</f>
        <v>0</v>
      </c>
      <c r="BH145" s="143">
        <f>IF(N145="sníž. přenesená",J145,0)</f>
        <v>0</v>
      </c>
      <c r="BI145" s="143">
        <f>IF(N145="nulová",J145,0)</f>
        <v>0</v>
      </c>
      <c r="BJ145" s="18" t="s">
        <v>82</v>
      </c>
      <c r="BK145" s="143">
        <f>ROUND(I145*H145,2)</f>
        <v>0</v>
      </c>
      <c r="BL145" s="18" t="s">
        <v>179</v>
      </c>
      <c r="BM145" s="142" t="s">
        <v>560</v>
      </c>
    </row>
    <row r="146" spans="2:65" s="1" customFormat="1" ht="16.5" customHeight="1">
      <c r="B146" s="33"/>
      <c r="C146" s="131" t="s">
        <v>562</v>
      </c>
      <c r="D146" s="131" t="s">
        <v>174</v>
      </c>
      <c r="E146" s="132" t="s">
        <v>2960</v>
      </c>
      <c r="F146" s="133" t="s">
        <v>4437</v>
      </c>
      <c r="G146" s="134" t="s">
        <v>2962</v>
      </c>
      <c r="H146" s="135">
        <v>8</v>
      </c>
      <c r="I146" s="136"/>
      <c r="J146" s="137">
        <f>ROUND(I146*H146,2)</f>
        <v>0</v>
      </c>
      <c r="K146" s="133" t="s">
        <v>19</v>
      </c>
      <c r="L146" s="33"/>
      <c r="M146" s="138" t="s">
        <v>19</v>
      </c>
      <c r="N146" s="139" t="s">
        <v>46</v>
      </c>
      <c r="P146" s="140">
        <f>O146*H146</f>
        <v>0</v>
      </c>
      <c r="Q146" s="140">
        <v>0</v>
      </c>
      <c r="R146" s="140">
        <f>Q146*H146</f>
        <v>0</v>
      </c>
      <c r="S146" s="140">
        <v>0</v>
      </c>
      <c r="T146" s="140">
        <f>S146*H146</f>
        <v>0</v>
      </c>
      <c r="U146" s="141" t="s">
        <v>19</v>
      </c>
      <c r="AR146" s="142" t="s">
        <v>179</v>
      </c>
      <c r="AT146" s="142" t="s">
        <v>174</v>
      </c>
      <c r="AU146" s="142" t="s">
        <v>82</v>
      </c>
      <c r="AY146" s="18" t="s">
        <v>172</v>
      </c>
      <c r="BE146" s="143">
        <f>IF(N146="základní",J146,0)</f>
        <v>0</v>
      </c>
      <c r="BF146" s="143">
        <f>IF(N146="snížená",J146,0)</f>
        <v>0</v>
      </c>
      <c r="BG146" s="143">
        <f>IF(N146="zákl. přenesená",J146,0)</f>
        <v>0</v>
      </c>
      <c r="BH146" s="143">
        <f>IF(N146="sníž. přenesená",J146,0)</f>
        <v>0</v>
      </c>
      <c r="BI146" s="143">
        <f>IF(N146="nulová",J146,0)</f>
        <v>0</v>
      </c>
      <c r="BJ146" s="18" t="s">
        <v>82</v>
      </c>
      <c r="BK146" s="143">
        <f>ROUND(I146*H146,2)</f>
        <v>0</v>
      </c>
      <c r="BL146" s="18" t="s">
        <v>179</v>
      </c>
      <c r="BM146" s="142" t="s">
        <v>565</v>
      </c>
    </row>
    <row r="147" spans="2:65" s="1" customFormat="1" ht="16.5" customHeight="1">
      <c r="B147" s="33"/>
      <c r="C147" s="131" t="s">
        <v>391</v>
      </c>
      <c r="D147" s="131" t="s">
        <v>174</v>
      </c>
      <c r="E147" s="132" t="s">
        <v>3019</v>
      </c>
      <c r="F147" s="133" t="s">
        <v>4478</v>
      </c>
      <c r="G147" s="134" t="s">
        <v>1131</v>
      </c>
      <c r="H147" s="135">
        <v>9</v>
      </c>
      <c r="I147" s="136"/>
      <c r="J147" s="137">
        <f>ROUND(I147*H147,2)</f>
        <v>0</v>
      </c>
      <c r="K147" s="133" t="s">
        <v>19</v>
      </c>
      <c r="L147" s="33"/>
      <c r="M147" s="138" t="s">
        <v>19</v>
      </c>
      <c r="N147" s="139" t="s">
        <v>46</v>
      </c>
      <c r="P147" s="140">
        <f>O147*H147</f>
        <v>0</v>
      </c>
      <c r="Q147" s="140">
        <v>0</v>
      </c>
      <c r="R147" s="140">
        <f>Q147*H147</f>
        <v>0</v>
      </c>
      <c r="S147" s="140">
        <v>0</v>
      </c>
      <c r="T147" s="140">
        <f>S147*H147</f>
        <v>0</v>
      </c>
      <c r="U147" s="141" t="s">
        <v>19</v>
      </c>
      <c r="AR147" s="142" t="s">
        <v>179</v>
      </c>
      <c r="AT147" s="142" t="s">
        <v>174</v>
      </c>
      <c r="AU147" s="142" t="s">
        <v>82</v>
      </c>
      <c r="AY147" s="18" t="s">
        <v>172</v>
      </c>
      <c r="BE147" s="143">
        <f>IF(N147="základní",J147,0)</f>
        <v>0</v>
      </c>
      <c r="BF147" s="143">
        <f>IF(N147="snížená",J147,0)</f>
        <v>0</v>
      </c>
      <c r="BG147" s="143">
        <f>IF(N147="zákl. přenesená",J147,0)</f>
        <v>0</v>
      </c>
      <c r="BH147" s="143">
        <f>IF(N147="sníž. přenesená",J147,0)</f>
        <v>0</v>
      </c>
      <c r="BI147" s="143">
        <f>IF(N147="nulová",J147,0)</f>
        <v>0</v>
      </c>
      <c r="BJ147" s="18" t="s">
        <v>82</v>
      </c>
      <c r="BK147" s="143">
        <f>ROUND(I147*H147,2)</f>
        <v>0</v>
      </c>
      <c r="BL147" s="18" t="s">
        <v>179</v>
      </c>
      <c r="BM147" s="142" t="s">
        <v>569</v>
      </c>
    </row>
    <row r="148" spans="2:65" s="1" customFormat="1" ht="16.5" customHeight="1">
      <c r="B148" s="33"/>
      <c r="C148" s="131" t="s">
        <v>571</v>
      </c>
      <c r="D148" s="131" t="s">
        <v>174</v>
      </c>
      <c r="E148" s="132" t="s">
        <v>2963</v>
      </c>
      <c r="F148" s="133" t="s">
        <v>4438</v>
      </c>
      <c r="G148" s="134" t="s">
        <v>2962</v>
      </c>
      <c r="H148" s="135">
        <v>10</v>
      </c>
      <c r="I148" s="136"/>
      <c r="J148" s="137">
        <f>ROUND(I148*H148,2)</f>
        <v>0</v>
      </c>
      <c r="K148" s="133" t="s">
        <v>19</v>
      </c>
      <c r="L148" s="33"/>
      <c r="M148" s="138" t="s">
        <v>19</v>
      </c>
      <c r="N148" s="139" t="s">
        <v>46</v>
      </c>
      <c r="P148" s="140">
        <f>O148*H148</f>
        <v>0</v>
      </c>
      <c r="Q148" s="140">
        <v>0</v>
      </c>
      <c r="R148" s="140">
        <f>Q148*H148</f>
        <v>0</v>
      </c>
      <c r="S148" s="140">
        <v>0</v>
      </c>
      <c r="T148" s="140">
        <f>S148*H148</f>
        <v>0</v>
      </c>
      <c r="U148" s="141" t="s">
        <v>19</v>
      </c>
      <c r="AR148" s="142" t="s">
        <v>179</v>
      </c>
      <c r="AT148" s="142" t="s">
        <v>174</v>
      </c>
      <c r="AU148" s="142" t="s">
        <v>82</v>
      </c>
      <c r="AY148" s="18" t="s">
        <v>172</v>
      </c>
      <c r="BE148" s="143">
        <f>IF(N148="základní",J148,0)</f>
        <v>0</v>
      </c>
      <c r="BF148" s="143">
        <f>IF(N148="snížená",J148,0)</f>
        <v>0</v>
      </c>
      <c r="BG148" s="143">
        <f>IF(N148="zákl. přenesená",J148,0)</f>
        <v>0</v>
      </c>
      <c r="BH148" s="143">
        <f>IF(N148="sníž. přenesená",J148,0)</f>
        <v>0</v>
      </c>
      <c r="BI148" s="143">
        <f>IF(N148="nulová",J148,0)</f>
        <v>0</v>
      </c>
      <c r="BJ148" s="18" t="s">
        <v>82</v>
      </c>
      <c r="BK148" s="143">
        <f>ROUND(I148*H148,2)</f>
        <v>0</v>
      </c>
      <c r="BL148" s="18" t="s">
        <v>179</v>
      </c>
      <c r="BM148" s="142" t="s">
        <v>574</v>
      </c>
    </row>
    <row r="149" spans="2:65" s="1" customFormat="1" ht="16.5" customHeight="1">
      <c r="B149" s="33"/>
      <c r="C149" s="131" t="s">
        <v>403</v>
      </c>
      <c r="D149" s="131" t="s">
        <v>174</v>
      </c>
      <c r="E149" s="132" t="s">
        <v>3021</v>
      </c>
      <c r="F149" s="133" t="s">
        <v>4479</v>
      </c>
      <c r="G149" s="134" t="s">
        <v>1131</v>
      </c>
      <c r="H149" s="135">
        <v>8</v>
      </c>
      <c r="I149" s="136"/>
      <c r="J149" s="137">
        <f>ROUND(I149*H149,2)</f>
        <v>0</v>
      </c>
      <c r="K149" s="133" t="s">
        <v>19</v>
      </c>
      <c r="L149" s="33"/>
      <c r="M149" s="138" t="s">
        <v>19</v>
      </c>
      <c r="N149" s="139" t="s">
        <v>46</v>
      </c>
      <c r="P149" s="140">
        <f>O149*H149</f>
        <v>0</v>
      </c>
      <c r="Q149" s="140">
        <v>0</v>
      </c>
      <c r="R149" s="140">
        <f>Q149*H149</f>
        <v>0</v>
      </c>
      <c r="S149" s="140">
        <v>0</v>
      </c>
      <c r="T149" s="140">
        <f>S149*H149</f>
        <v>0</v>
      </c>
      <c r="U149" s="141" t="s">
        <v>19</v>
      </c>
      <c r="AR149" s="142" t="s">
        <v>179</v>
      </c>
      <c r="AT149" s="142" t="s">
        <v>174</v>
      </c>
      <c r="AU149" s="142" t="s">
        <v>82</v>
      </c>
      <c r="AY149" s="18" t="s">
        <v>172</v>
      </c>
      <c r="BE149" s="143">
        <f>IF(N149="základní",J149,0)</f>
        <v>0</v>
      </c>
      <c r="BF149" s="143">
        <f>IF(N149="snížená",J149,0)</f>
        <v>0</v>
      </c>
      <c r="BG149" s="143">
        <f>IF(N149="zákl. přenesená",J149,0)</f>
        <v>0</v>
      </c>
      <c r="BH149" s="143">
        <f>IF(N149="sníž. přenesená",J149,0)</f>
        <v>0</v>
      </c>
      <c r="BI149" s="143">
        <f>IF(N149="nulová",J149,0)</f>
        <v>0</v>
      </c>
      <c r="BJ149" s="18" t="s">
        <v>82</v>
      </c>
      <c r="BK149" s="143">
        <f>ROUND(I149*H149,2)</f>
        <v>0</v>
      </c>
      <c r="BL149" s="18" t="s">
        <v>179</v>
      </c>
      <c r="BM149" s="142" t="s">
        <v>578</v>
      </c>
    </row>
    <row r="150" spans="2:65" s="1" customFormat="1" ht="16.5" customHeight="1">
      <c r="B150" s="33"/>
      <c r="C150" s="131" t="s">
        <v>580</v>
      </c>
      <c r="D150" s="131" t="s">
        <v>174</v>
      </c>
      <c r="E150" s="132" t="s">
        <v>3025</v>
      </c>
      <c r="F150" s="133" t="s">
        <v>4480</v>
      </c>
      <c r="G150" s="134" t="s">
        <v>1131</v>
      </c>
      <c r="H150" s="135">
        <v>4</v>
      </c>
      <c r="I150" s="136"/>
      <c r="J150" s="137">
        <f>ROUND(I150*H150,2)</f>
        <v>0</v>
      </c>
      <c r="K150" s="133" t="s">
        <v>19</v>
      </c>
      <c r="L150" s="33"/>
      <c r="M150" s="138" t="s">
        <v>19</v>
      </c>
      <c r="N150" s="139" t="s">
        <v>46</v>
      </c>
      <c r="P150" s="140">
        <f>O150*H150</f>
        <v>0</v>
      </c>
      <c r="Q150" s="140">
        <v>0</v>
      </c>
      <c r="R150" s="140">
        <f>Q150*H150</f>
        <v>0</v>
      </c>
      <c r="S150" s="140">
        <v>0</v>
      </c>
      <c r="T150" s="140">
        <f>S150*H150</f>
        <v>0</v>
      </c>
      <c r="U150" s="141" t="s">
        <v>19</v>
      </c>
      <c r="AR150" s="142" t="s">
        <v>179</v>
      </c>
      <c r="AT150" s="142" t="s">
        <v>174</v>
      </c>
      <c r="AU150" s="142" t="s">
        <v>82</v>
      </c>
      <c r="AY150" s="18" t="s">
        <v>172</v>
      </c>
      <c r="BE150" s="143">
        <f>IF(N150="základní",J150,0)</f>
        <v>0</v>
      </c>
      <c r="BF150" s="143">
        <f>IF(N150="snížená",J150,0)</f>
        <v>0</v>
      </c>
      <c r="BG150" s="143">
        <f>IF(N150="zákl. přenesená",J150,0)</f>
        <v>0</v>
      </c>
      <c r="BH150" s="143">
        <f>IF(N150="sníž. přenesená",J150,0)</f>
        <v>0</v>
      </c>
      <c r="BI150" s="143">
        <f>IF(N150="nulová",J150,0)</f>
        <v>0</v>
      </c>
      <c r="BJ150" s="18" t="s">
        <v>82</v>
      </c>
      <c r="BK150" s="143">
        <f>ROUND(I150*H150,2)</f>
        <v>0</v>
      </c>
      <c r="BL150" s="18" t="s">
        <v>179</v>
      </c>
      <c r="BM150" s="142" t="s">
        <v>583</v>
      </c>
    </row>
    <row r="151" spans="2:65" s="1" customFormat="1" ht="16.5" customHeight="1">
      <c r="B151" s="33"/>
      <c r="C151" s="131" t="s">
        <v>413</v>
      </c>
      <c r="D151" s="131" t="s">
        <v>174</v>
      </c>
      <c r="E151" s="132" t="s">
        <v>3027</v>
      </c>
      <c r="F151" s="133" t="s">
        <v>4481</v>
      </c>
      <c r="G151" s="134" t="s">
        <v>337</v>
      </c>
      <c r="H151" s="135">
        <v>2</v>
      </c>
      <c r="I151" s="136"/>
      <c r="J151" s="137">
        <f>ROUND(I151*H151,2)</f>
        <v>0</v>
      </c>
      <c r="K151" s="133" t="s">
        <v>19</v>
      </c>
      <c r="L151" s="33"/>
      <c r="M151" s="138" t="s">
        <v>19</v>
      </c>
      <c r="N151" s="139" t="s">
        <v>46</v>
      </c>
      <c r="P151" s="140">
        <f>O151*H151</f>
        <v>0</v>
      </c>
      <c r="Q151" s="140">
        <v>0</v>
      </c>
      <c r="R151" s="140">
        <f>Q151*H151</f>
        <v>0</v>
      </c>
      <c r="S151" s="140">
        <v>0</v>
      </c>
      <c r="T151" s="140">
        <f>S151*H151</f>
        <v>0</v>
      </c>
      <c r="U151" s="141" t="s">
        <v>19</v>
      </c>
      <c r="AR151" s="142" t="s">
        <v>179</v>
      </c>
      <c r="AT151" s="142" t="s">
        <v>174</v>
      </c>
      <c r="AU151" s="142" t="s">
        <v>82</v>
      </c>
      <c r="AY151" s="18" t="s">
        <v>172</v>
      </c>
      <c r="BE151" s="143">
        <f>IF(N151="základní",J151,0)</f>
        <v>0</v>
      </c>
      <c r="BF151" s="143">
        <f>IF(N151="snížená",J151,0)</f>
        <v>0</v>
      </c>
      <c r="BG151" s="143">
        <f>IF(N151="zákl. přenesená",J151,0)</f>
        <v>0</v>
      </c>
      <c r="BH151" s="143">
        <f>IF(N151="sníž. přenesená",J151,0)</f>
        <v>0</v>
      </c>
      <c r="BI151" s="143">
        <f>IF(N151="nulová",J151,0)</f>
        <v>0</v>
      </c>
      <c r="BJ151" s="18" t="s">
        <v>82</v>
      </c>
      <c r="BK151" s="143">
        <f>ROUND(I151*H151,2)</f>
        <v>0</v>
      </c>
      <c r="BL151" s="18" t="s">
        <v>179</v>
      </c>
      <c r="BM151" s="142" t="s">
        <v>587</v>
      </c>
    </row>
    <row r="152" spans="2:65" s="1" customFormat="1" ht="16.5" customHeight="1">
      <c r="B152" s="33"/>
      <c r="C152" s="131" t="s">
        <v>593</v>
      </c>
      <c r="D152" s="131" t="s">
        <v>174</v>
      </c>
      <c r="E152" s="132" t="s">
        <v>3029</v>
      </c>
      <c r="F152" s="133" t="s">
        <v>4482</v>
      </c>
      <c r="G152" s="134" t="s">
        <v>337</v>
      </c>
      <c r="H152" s="135">
        <v>18</v>
      </c>
      <c r="I152" s="136"/>
      <c r="J152" s="137">
        <f>ROUND(I152*H152,2)</f>
        <v>0</v>
      </c>
      <c r="K152" s="133" t="s">
        <v>19</v>
      </c>
      <c r="L152" s="33"/>
      <c r="M152" s="138" t="s">
        <v>19</v>
      </c>
      <c r="N152" s="139" t="s">
        <v>46</v>
      </c>
      <c r="P152" s="140">
        <f>O152*H152</f>
        <v>0</v>
      </c>
      <c r="Q152" s="140">
        <v>0</v>
      </c>
      <c r="R152" s="140">
        <f>Q152*H152</f>
        <v>0</v>
      </c>
      <c r="S152" s="140">
        <v>0</v>
      </c>
      <c r="T152" s="140">
        <f>S152*H152</f>
        <v>0</v>
      </c>
      <c r="U152" s="141" t="s">
        <v>19</v>
      </c>
      <c r="AR152" s="142" t="s">
        <v>179</v>
      </c>
      <c r="AT152" s="142" t="s">
        <v>174</v>
      </c>
      <c r="AU152" s="142" t="s">
        <v>82</v>
      </c>
      <c r="AY152" s="18" t="s">
        <v>172</v>
      </c>
      <c r="BE152" s="143">
        <f>IF(N152="základní",J152,0)</f>
        <v>0</v>
      </c>
      <c r="BF152" s="143">
        <f>IF(N152="snížená",J152,0)</f>
        <v>0</v>
      </c>
      <c r="BG152" s="143">
        <f>IF(N152="zákl. přenesená",J152,0)</f>
        <v>0</v>
      </c>
      <c r="BH152" s="143">
        <f>IF(N152="sníž. přenesená",J152,0)</f>
        <v>0</v>
      </c>
      <c r="BI152" s="143">
        <f>IF(N152="nulová",J152,0)</f>
        <v>0</v>
      </c>
      <c r="BJ152" s="18" t="s">
        <v>82</v>
      </c>
      <c r="BK152" s="143">
        <f>ROUND(I152*H152,2)</f>
        <v>0</v>
      </c>
      <c r="BL152" s="18" t="s">
        <v>179</v>
      </c>
      <c r="BM152" s="142" t="s">
        <v>596</v>
      </c>
    </row>
    <row r="153" spans="2:65" s="1" customFormat="1" ht="16.5" customHeight="1">
      <c r="B153" s="33"/>
      <c r="C153" s="131" t="s">
        <v>419</v>
      </c>
      <c r="D153" s="131" t="s">
        <v>174</v>
      </c>
      <c r="E153" s="132" t="s">
        <v>3031</v>
      </c>
      <c r="F153" s="133" t="s">
        <v>4483</v>
      </c>
      <c r="G153" s="134" t="s">
        <v>337</v>
      </c>
      <c r="H153" s="135">
        <v>14</v>
      </c>
      <c r="I153" s="136"/>
      <c r="J153" s="137">
        <f>ROUND(I153*H153,2)</f>
        <v>0</v>
      </c>
      <c r="K153" s="133" t="s">
        <v>19</v>
      </c>
      <c r="L153" s="33"/>
      <c r="M153" s="138" t="s">
        <v>19</v>
      </c>
      <c r="N153" s="139" t="s">
        <v>46</v>
      </c>
      <c r="P153" s="140">
        <f>O153*H153</f>
        <v>0</v>
      </c>
      <c r="Q153" s="140">
        <v>0</v>
      </c>
      <c r="R153" s="140">
        <f>Q153*H153</f>
        <v>0</v>
      </c>
      <c r="S153" s="140">
        <v>0</v>
      </c>
      <c r="T153" s="140">
        <f>S153*H153</f>
        <v>0</v>
      </c>
      <c r="U153" s="141" t="s">
        <v>19</v>
      </c>
      <c r="AR153" s="142" t="s">
        <v>179</v>
      </c>
      <c r="AT153" s="142" t="s">
        <v>174</v>
      </c>
      <c r="AU153" s="142" t="s">
        <v>82</v>
      </c>
      <c r="AY153" s="18" t="s">
        <v>172</v>
      </c>
      <c r="BE153" s="143">
        <f>IF(N153="základní",J153,0)</f>
        <v>0</v>
      </c>
      <c r="BF153" s="143">
        <f>IF(N153="snížená",J153,0)</f>
        <v>0</v>
      </c>
      <c r="BG153" s="143">
        <f>IF(N153="zákl. přenesená",J153,0)</f>
        <v>0</v>
      </c>
      <c r="BH153" s="143">
        <f>IF(N153="sníž. přenesená",J153,0)</f>
        <v>0</v>
      </c>
      <c r="BI153" s="143">
        <f>IF(N153="nulová",J153,0)</f>
        <v>0</v>
      </c>
      <c r="BJ153" s="18" t="s">
        <v>82</v>
      </c>
      <c r="BK153" s="143">
        <f>ROUND(I153*H153,2)</f>
        <v>0</v>
      </c>
      <c r="BL153" s="18" t="s">
        <v>179</v>
      </c>
      <c r="BM153" s="142" t="s">
        <v>611</v>
      </c>
    </row>
    <row r="154" spans="2:65" s="1" customFormat="1" ht="16.5" customHeight="1">
      <c r="B154" s="33"/>
      <c r="C154" s="131" t="s">
        <v>615</v>
      </c>
      <c r="D154" s="131" t="s">
        <v>174</v>
      </c>
      <c r="E154" s="132" t="s">
        <v>3033</v>
      </c>
      <c r="F154" s="133" t="s">
        <v>4484</v>
      </c>
      <c r="G154" s="134" t="s">
        <v>337</v>
      </c>
      <c r="H154" s="135">
        <v>72</v>
      </c>
      <c r="I154" s="136"/>
      <c r="J154" s="137">
        <f>ROUND(I154*H154,2)</f>
        <v>0</v>
      </c>
      <c r="K154" s="133" t="s">
        <v>19</v>
      </c>
      <c r="L154" s="33"/>
      <c r="M154" s="138" t="s">
        <v>19</v>
      </c>
      <c r="N154" s="139" t="s">
        <v>46</v>
      </c>
      <c r="P154" s="140">
        <f>O154*H154</f>
        <v>0</v>
      </c>
      <c r="Q154" s="140">
        <v>0</v>
      </c>
      <c r="R154" s="140">
        <f>Q154*H154</f>
        <v>0</v>
      </c>
      <c r="S154" s="140">
        <v>0</v>
      </c>
      <c r="T154" s="140">
        <f>S154*H154</f>
        <v>0</v>
      </c>
      <c r="U154" s="141" t="s">
        <v>19</v>
      </c>
      <c r="AR154" s="142" t="s">
        <v>179</v>
      </c>
      <c r="AT154" s="142" t="s">
        <v>174</v>
      </c>
      <c r="AU154" s="142" t="s">
        <v>82</v>
      </c>
      <c r="AY154" s="18" t="s">
        <v>172</v>
      </c>
      <c r="BE154" s="143">
        <f>IF(N154="základní",J154,0)</f>
        <v>0</v>
      </c>
      <c r="BF154" s="143">
        <f>IF(N154="snížená",J154,0)</f>
        <v>0</v>
      </c>
      <c r="BG154" s="143">
        <f>IF(N154="zákl. přenesená",J154,0)</f>
        <v>0</v>
      </c>
      <c r="BH154" s="143">
        <f>IF(N154="sníž. přenesená",J154,0)</f>
        <v>0</v>
      </c>
      <c r="BI154" s="143">
        <f>IF(N154="nulová",J154,0)</f>
        <v>0</v>
      </c>
      <c r="BJ154" s="18" t="s">
        <v>82</v>
      </c>
      <c r="BK154" s="143">
        <f>ROUND(I154*H154,2)</f>
        <v>0</v>
      </c>
      <c r="BL154" s="18" t="s">
        <v>179</v>
      </c>
      <c r="BM154" s="142" t="s">
        <v>618</v>
      </c>
    </row>
    <row r="155" spans="2:65" s="1" customFormat="1" ht="24.2" customHeight="1">
      <c r="B155" s="33"/>
      <c r="C155" s="131" t="s">
        <v>426</v>
      </c>
      <c r="D155" s="131" t="s">
        <v>174</v>
      </c>
      <c r="E155" s="132" t="s">
        <v>3035</v>
      </c>
      <c r="F155" s="133" t="s">
        <v>4485</v>
      </c>
      <c r="G155" s="134" t="s">
        <v>337</v>
      </c>
      <c r="H155" s="135">
        <v>2</v>
      </c>
      <c r="I155" s="136"/>
      <c r="J155" s="137">
        <f>ROUND(I155*H155,2)</f>
        <v>0</v>
      </c>
      <c r="K155" s="133" t="s">
        <v>19</v>
      </c>
      <c r="L155" s="33"/>
      <c r="M155" s="138" t="s">
        <v>19</v>
      </c>
      <c r="N155" s="139" t="s">
        <v>46</v>
      </c>
      <c r="P155" s="140">
        <f>O155*H155</f>
        <v>0</v>
      </c>
      <c r="Q155" s="140">
        <v>0</v>
      </c>
      <c r="R155" s="140">
        <f>Q155*H155</f>
        <v>0</v>
      </c>
      <c r="S155" s="140">
        <v>0</v>
      </c>
      <c r="T155" s="140">
        <f>S155*H155</f>
        <v>0</v>
      </c>
      <c r="U155" s="141" t="s">
        <v>19</v>
      </c>
      <c r="AR155" s="142" t="s">
        <v>179</v>
      </c>
      <c r="AT155" s="142" t="s">
        <v>174</v>
      </c>
      <c r="AU155" s="142" t="s">
        <v>82</v>
      </c>
      <c r="AY155" s="18" t="s">
        <v>172</v>
      </c>
      <c r="BE155" s="143">
        <f>IF(N155="základní",J155,0)</f>
        <v>0</v>
      </c>
      <c r="BF155" s="143">
        <f>IF(N155="snížená",J155,0)</f>
        <v>0</v>
      </c>
      <c r="BG155" s="143">
        <f>IF(N155="zákl. přenesená",J155,0)</f>
        <v>0</v>
      </c>
      <c r="BH155" s="143">
        <f>IF(N155="sníž. přenesená",J155,0)</f>
        <v>0</v>
      </c>
      <c r="BI155" s="143">
        <f>IF(N155="nulová",J155,0)</f>
        <v>0</v>
      </c>
      <c r="BJ155" s="18" t="s">
        <v>82</v>
      </c>
      <c r="BK155" s="143">
        <f>ROUND(I155*H155,2)</f>
        <v>0</v>
      </c>
      <c r="BL155" s="18" t="s">
        <v>179</v>
      </c>
      <c r="BM155" s="142" t="s">
        <v>622</v>
      </c>
    </row>
    <row r="156" spans="2:65" s="1" customFormat="1" ht="24.2" customHeight="1">
      <c r="B156" s="33"/>
      <c r="C156" s="131" t="s">
        <v>624</v>
      </c>
      <c r="D156" s="131" t="s">
        <v>174</v>
      </c>
      <c r="E156" s="132" t="s">
        <v>3037</v>
      </c>
      <c r="F156" s="133" t="s">
        <v>4486</v>
      </c>
      <c r="G156" s="134" t="s">
        <v>337</v>
      </c>
      <c r="H156" s="135">
        <v>18</v>
      </c>
      <c r="I156" s="136"/>
      <c r="J156" s="137">
        <f>ROUND(I156*H156,2)</f>
        <v>0</v>
      </c>
      <c r="K156" s="133" t="s">
        <v>19</v>
      </c>
      <c r="L156" s="33"/>
      <c r="M156" s="138" t="s">
        <v>19</v>
      </c>
      <c r="N156" s="139" t="s">
        <v>46</v>
      </c>
      <c r="P156" s="140">
        <f>O156*H156</f>
        <v>0</v>
      </c>
      <c r="Q156" s="140">
        <v>0</v>
      </c>
      <c r="R156" s="140">
        <f>Q156*H156</f>
        <v>0</v>
      </c>
      <c r="S156" s="140">
        <v>0</v>
      </c>
      <c r="T156" s="140">
        <f>S156*H156</f>
        <v>0</v>
      </c>
      <c r="U156" s="141" t="s">
        <v>19</v>
      </c>
      <c r="AR156" s="142" t="s">
        <v>179</v>
      </c>
      <c r="AT156" s="142" t="s">
        <v>174</v>
      </c>
      <c r="AU156" s="142" t="s">
        <v>82</v>
      </c>
      <c r="AY156" s="18" t="s">
        <v>172</v>
      </c>
      <c r="BE156" s="143">
        <f>IF(N156="základní",J156,0)</f>
        <v>0</v>
      </c>
      <c r="BF156" s="143">
        <f>IF(N156="snížená",J156,0)</f>
        <v>0</v>
      </c>
      <c r="BG156" s="143">
        <f>IF(N156="zákl. přenesená",J156,0)</f>
        <v>0</v>
      </c>
      <c r="BH156" s="143">
        <f>IF(N156="sníž. přenesená",J156,0)</f>
        <v>0</v>
      </c>
      <c r="BI156" s="143">
        <f>IF(N156="nulová",J156,0)</f>
        <v>0</v>
      </c>
      <c r="BJ156" s="18" t="s">
        <v>82</v>
      </c>
      <c r="BK156" s="143">
        <f>ROUND(I156*H156,2)</f>
        <v>0</v>
      </c>
      <c r="BL156" s="18" t="s">
        <v>179</v>
      </c>
      <c r="BM156" s="142" t="s">
        <v>627</v>
      </c>
    </row>
    <row r="157" spans="2:65" s="1" customFormat="1" ht="24.2" customHeight="1">
      <c r="B157" s="33"/>
      <c r="C157" s="131" t="s">
        <v>436</v>
      </c>
      <c r="D157" s="131" t="s">
        <v>174</v>
      </c>
      <c r="E157" s="132" t="s">
        <v>3039</v>
      </c>
      <c r="F157" s="133" t="s">
        <v>4487</v>
      </c>
      <c r="G157" s="134" t="s">
        <v>337</v>
      </c>
      <c r="H157" s="135">
        <v>14</v>
      </c>
      <c r="I157" s="136"/>
      <c r="J157" s="137">
        <f>ROUND(I157*H157,2)</f>
        <v>0</v>
      </c>
      <c r="K157" s="133" t="s">
        <v>19</v>
      </c>
      <c r="L157" s="33"/>
      <c r="M157" s="138" t="s">
        <v>19</v>
      </c>
      <c r="N157" s="139" t="s">
        <v>46</v>
      </c>
      <c r="P157" s="140">
        <f>O157*H157</f>
        <v>0</v>
      </c>
      <c r="Q157" s="140">
        <v>0</v>
      </c>
      <c r="R157" s="140">
        <f>Q157*H157</f>
        <v>0</v>
      </c>
      <c r="S157" s="140">
        <v>0</v>
      </c>
      <c r="T157" s="140">
        <f>S157*H157</f>
        <v>0</v>
      </c>
      <c r="U157" s="141" t="s">
        <v>19</v>
      </c>
      <c r="AR157" s="142" t="s">
        <v>179</v>
      </c>
      <c r="AT157" s="142" t="s">
        <v>174</v>
      </c>
      <c r="AU157" s="142" t="s">
        <v>82</v>
      </c>
      <c r="AY157" s="18" t="s">
        <v>172</v>
      </c>
      <c r="BE157" s="143">
        <f>IF(N157="základní",J157,0)</f>
        <v>0</v>
      </c>
      <c r="BF157" s="143">
        <f>IF(N157="snížená",J157,0)</f>
        <v>0</v>
      </c>
      <c r="BG157" s="143">
        <f>IF(N157="zákl. přenesená",J157,0)</f>
        <v>0</v>
      </c>
      <c r="BH157" s="143">
        <f>IF(N157="sníž. přenesená",J157,0)</f>
        <v>0</v>
      </c>
      <c r="BI157" s="143">
        <f>IF(N157="nulová",J157,0)</f>
        <v>0</v>
      </c>
      <c r="BJ157" s="18" t="s">
        <v>82</v>
      </c>
      <c r="BK157" s="143">
        <f>ROUND(I157*H157,2)</f>
        <v>0</v>
      </c>
      <c r="BL157" s="18" t="s">
        <v>179</v>
      </c>
      <c r="BM157" s="142" t="s">
        <v>631</v>
      </c>
    </row>
    <row r="158" spans="2:65" s="1" customFormat="1" ht="24.2" customHeight="1">
      <c r="B158" s="33"/>
      <c r="C158" s="131" t="s">
        <v>633</v>
      </c>
      <c r="D158" s="131" t="s">
        <v>174</v>
      </c>
      <c r="E158" s="132" t="s">
        <v>3041</v>
      </c>
      <c r="F158" s="133" t="s">
        <v>4488</v>
      </c>
      <c r="G158" s="134" t="s">
        <v>337</v>
      </c>
      <c r="H158" s="135">
        <v>72</v>
      </c>
      <c r="I158" s="136"/>
      <c r="J158" s="137">
        <f>ROUND(I158*H158,2)</f>
        <v>0</v>
      </c>
      <c r="K158" s="133" t="s">
        <v>19</v>
      </c>
      <c r="L158" s="33"/>
      <c r="M158" s="138" t="s">
        <v>19</v>
      </c>
      <c r="N158" s="139" t="s">
        <v>46</v>
      </c>
      <c r="P158" s="140">
        <f>O158*H158</f>
        <v>0</v>
      </c>
      <c r="Q158" s="140">
        <v>0</v>
      </c>
      <c r="R158" s="140">
        <f>Q158*H158</f>
        <v>0</v>
      </c>
      <c r="S158" s="140">
        <v>0</v>
      </c>
      <c r="T158" s="140">
        <f>S158*H158</f>
        <v>0</v>
      </c>
      <c r="U158" s="141" t="s">
        <v>19</v>
      </c>
      <c r="AR158" s="142" t="s">
        <v>179</v>
      </c>
      <c r="AT158" s="142" t="s">
        <v>174</v>
      </c>
      <c r="AU158" s="142" t="s">
        <v>82</v>
      </c>
      <c r="AY158" s="18" t="s">
        <v>172</v>
      </c>
      <c r="BE158" s="143">
        <f>IF(N158="základní",J158,0)</f>
        <v>0</v>
      </c>
      <c r="BF158" s="143">
        <f>IF(N158="snížená",J158,0)</f>
        <v>0</v>
      </c>
      <c r="BG158" s="143">
        <f>IF(N158="zákl. přenesená",J158,0)</f>
        <v>0</v>
      </c>
      <c r="BH158" s="143">
        <f>IF(N158="sníž. přenesená",J158,0)</f>
        <v>0</v>
      </c>
      <c r="BI158" s="143">
        <f>IF(N158="nulová",J158,0)</f>
        <v>0</v>
      </c>
      <c r="BJ158" s="18" t="s">
        <v>82</v>
      </c>
      <c r="BK158" s="143">
        <f>ROUND(I158*H158,2)</f>
        <v>0</v>
      </c>
      <c r="BL158" s="18" t="s">
        <v>179</v>
      </c>
      <c r="BM158" s="142" t="s">
        <v>635</v>
      </c>
    </row>
    <row r="159" spans="2:65" s="1" customFormat="1" ht="21.75" customHeight="1">
      <c r="B159" s="33"/>
      <c r="C159" s="131" t="s">
        <v>444</v>
      </c>
      <c r="D159" s="131" t="s">
        <v>174</v>
      </c>
      <c r="E159" s="132" t="s">
        <v>2989</v>
      </c>
      <c r="F159" s="133" t="s">
        <v>4451</v>
      </c>
      <c r="G159" s="134" t="s">
        <v>177</v>
      </c>
      <c r="H159" s="135">
        <v>5</v>
      </c>
      <c r="I159" s="136"/>
      <c r="J159" s="137">
        <f>ROUND(I159*H159,2)</f>
        <v>0</v>
      </c>
      <c r="K159" s="133" t="s">
        <v>19</v>
      </c>
      <c r="L159" s="33"/>
      <c r="M159" s="138" t="s">
        <v>19</v>
      </c>
      <c r="N159" s="139" t="s">
        <v>46</v>
      </c>
      <c r="P159" s="140">
        <f>O159*H159</f>
        <v>0</v>
      </c>
      <c r="Q159" s="140">
        <v>0</v>
      </c>
      <c r="R159" s="140">
        <f>Q159*H159</f>
        <v>0</v>
      </c>
      <c r="S159" s="140">
        <v>0</v>
      </c>
      <c r="T159" s="140">
        <f>S159*H159</f>
        <v>0</v>
      </c>
      <c r="U159" s="141" t="s">
        <v>19</v>
      </c>
      <c r="AR159" s="142" t="s">
        <v>179</v>
      </c>
      <c r="AT159" s="142" t="s">
        <v>174</v>
      </c>
      <c r="AU159" s="142" t="s">
        <v>82</v>
      </c>
      <c r="AY159" s="18" t="s">
        <v>172</v>
      </c>
      <c r="BE159" s="143">
        <f>IF(N159="základní",J159,0)</f>
        <v>0</v>
      </c>
      <c r="BF159" s="143">
        <f>IF(N159="snížená",J159,0)</f>
        <v>0</v>
      </c>
      <c r="BG159" s="143">
        <f>IF(N159="zákl. přenesená",J159,0)</f>
        <v>0</v>
      </c>
      <c r="BH159" s="143">
        <f>IF(N159="sníž. přenesená",J159,0)</f>
        <v>0</v>
      </c>
      <c r="BI159" s="143">
        <f>IF(N159="nulová",J159,0)</f>
        <v>0</v>
      </c>
      <c r="BJ159" s="18" t="s">
        <v>82</v>
      </c>
      <c r="BK159" s="143">
        <f>ROUND(I159*H159,2)</f>
        <v>0</v>
      </c>
      <c r="BL159" s="18" t="s">
        <v>179</v>
      </c>
      <c r="BM159" s="142" t="s">
        <v>641</v>
      </c>
    </row>
    <row r="160" spans="2:65" s="1" customFormat="1" ht="16.5" customHeight="1">
      <c r="B160" s="33"/>
      <c r="C160" s="131" t="s">
        <v>645</v>
      </c>
      <c r="D160" s="131" t="s">
        <v>174</v>
      </c>
      <c r="E160" s="132" t="s">
        <v>3043</v>
      </c>
      <c r="F160" s="133" t="s">
        <v>4489</v>
      </c>
      <c r="G160" s="134" t="s">
        <v>177</v>
      </c>
      <c r="H160" s="135">
        <v>2</v>
      </c>
      <c r="I160" s="136"/>
      <c r="J160" s="137">
        <f>ROUND(I160*H160,2)</f>
        <v>0</v>
      </c>
      <c r="K160" s="133" t="s">
        <v>19</v>
      </c>
      <c r="L160" s="33"/>
      <c r="M160" s="138" t="s">
        <v>19</v>
      </c>
      <c r="N160" s="139" t="s">
        <v>46</v>
      </c>
      <c r="P160" s="140">
        <f>O160*H160</f>
        <v>0</v>
      </c>
      <c r="Q160" s="140">
        <v>0</v>
      </c>
      <c r="R160" s="140">
        <f>Q160*H160</f>
        <v>0</v>
      </c>
      <c r="S160" s="140">
        <v>0</v>
      </c>
      <c r="T160" s="140">
        <f>S160*H160</f>
        <v>0</v>
      </c>
      <c r="U160" s="141" t="s">
        <v>19</v>
      </c>
      <c r="AR160" s="142" t="s">
        <v>179</v>
      </c>
      <c r="AT160" s="142" t="s">
        <v>174</v>
      </c>
      <c r="AU160" s="142" t="s">
        <v>82</v>
      </c>
      <c r="AY160" s="18" t="s">
        <v>172</v>
      </c>
      <c r="BE160" s="143">
        <f>IF(N160="základní",J160,0)</f>
        <v>0</v>
      </c>
      <c r="BF160" s="143">
        <f>IF(N160="snížená",J160,0)</f>
        <v>0</v>
      </c>
      <c r="BG160" s="143">
        <f>IF(N160="zákl. přenesená",J160,0)</f>
        <v>0</v>
      </c>
      <c r="BH160" s="143">
        <f>IF(N160="sníž. přenesená",J160,0)</f>
        <v>0</v>
      </c>
      <c r="BI160" s="143">
        <f>IF(N160="nulová",J160,0)</f>
        <v>0</v>
      </c>
      <c r="BJ160" s="18" t="s">
        <v>82</v>
      </c>
      <c r="BK160" s="143">
        <f>ROUND(I160*H160,2)</f>
        <v>0</v>
      </c>
      <c r="BL160" s="18" t="s">
        <v>179</v>
      </c>
      <c r="BM160" s="142" t="s">
        <v>648</v>
      </c>
    </row>
    <row r="161" spans="2:65" s="1" customFormat="1" ht="16.5" customHeight="1">
      <c r="B161" s="33"/>
      <c r="C161" s="131" t="s">
        <v>449</v>
      </c>
      <c r="D161" s="131" t="s">
        <v>174</v>
      </c>
      <c r="E161" s="132" t="s">
        <v>2993</v>
      </c>
      <c r="F161" s="133" t="s">
        <v>3050</v>
      </c>
      <c r="G161" s="134" t="s">
        <v>177</v>
      </c>
      <c r="H161" s="135">
        <v>5</v>
      </c>
      <c r="I161" s="136"/>
      <c r="J161" s="137">
        <f>ROUND(I161*H161,2)</f>
        <v>0</v>
      </c>
      <c r="K161" s="133" t="s">
        <v>19</v>
      </c>
      <c r="L161" s="33"/>
      <c r="M161" s="138" t="s">
        <v>19</v>
      </c>
      <c r="N161" s="139" t="s">
        <v>46</v>
      </c>
      <c r="P161" s="140">
        <f>O161*H161</f>
        <v>0</v>
      </c>
      <c r="Q161" s="140">
        <v>0</v>
      </c>
      <c r="R161" s="140">
        <f>Q161*H161</f>
        <v>0</v>
      </c>
      <c r="S161" s="140">
        <v>0</v>
      </c>
      <c r="T161" s="140">
        <f>S161*H161</f>
        <v>0</v>
      </c>
      <c r="U161" s="141" t="s">
        <v>19</v>
      </c>
      <c r="AR161" s="142" t="s">
        <v>179</v>
      </c>
      <c r="AT161" s="142" t="s">
        <v>174</v>
      </c>
      <c r="AU161" s="142" t="s">
        <v>82</v>
      </c>
      <c r="AY161" s="18" t="s">
        <v>172</v>
      </c>
      <c r="BE161" s="143">
        <f>IF(N161="základní",J161,0)</f>
        <v>0</v>
      </c>
      <c r="BF161" s="143">
        <f>IF(N161="snížená",J161,0)</f>
        <v>0</v>
      </c>
      <c r="BG161" s="143">
        <f>IF(N161="zákl. přenesená",J161,0)</f>
        <v>0</v>
      </c>
      <c r="BH161" s="143">
        <f>IF(N161="sníž. přenesená",J161,0)</f>
        <v>0</v>
      </c>
      <c r="BI161" s="143">
        <f>IF(N161="nulová",J161,0)</f>
        <v>0</v>
      </c>
      <c r="BJ161" s="18" t="s">
        <v>82</v>
      </c>
      <c r="BK161" s="143">
        <f>ROUND(I161*H161,2)</f>
        <v>0</v>
      </c>
      <c r="BL161" s="18" t="s">
        <v>179</v>
      </c>
      <c r="BM161" s="142" t="s">
        <v>652</v>
      </c>
    </row>
    <row r="162" spans="2:65" s="1" customFormat="1" ht="16.5" customHeight="1">
      <c r="B162" s="33"/>
      <c r="C162" s="131" t="s">
        <v>654</v>
      </c>
      <c r="D162" s="131" t="s">
        <v>174</v>
      </c>
      <c r="E162" s="132" t="s">
        <v>2995</v>
      </c>
      <c r="F162" s="133" t="s">
        <v>3052</v>
      </c>
      <c r="G162" s="134" t="s">
        <v>2962</v>
      </c>
      <c r="H162" s="135">
        <v>15</v>
      </c>
      <c r="I162" s="136"/>
      <c r="J162" s="137">
        <f>ROUND(I162*H162,2)</f>
        <v>0</v>
      </c>
      <c r="K162" s="133" t="s">
        <v>19</v>
      </c>
      <c r="L162" s="33"/>
      <c r="M162" s="138" t="s">
        <v>19</v>
      </c>
      <c r="N162" s="139" t="s">
        <v>46</v>
      </c>
      <c r="P162" s="140">
        <f>O162*H162</f>
        <v>0</v>
      </c>
      <c r="Q162" s="140">
        <v>0</v>
      </c>
      <c r="R162" s="140">
        <f>Q162*H162</f>
        <v>0</v>
      </c>
      <c r="S162" s="140">
        <v>0</v>
      </c>
      <c r="T162" s="140">
        <f>S162*H162</f>
        <v>0</v>
      </c>
      <c r="U162" s="141" t="s">
        <v>19</v>
      </c>
      <c r="AR162" s="142" t="s">
        <v>179</v>
      </c>
      <c r="AT162" s="142" t="s">
        <v>174</v>
      </c>
      <c r="AU162" s="142" t="s">
        <v>82</v>
      </c>
      <c r="AY162" s="18" t="s">
        <v>172</v>
      </c>
      <c r="BE162" s="143">
        <f>IF(N162="základní",J162,0)</f>
        <v>0</v>
      </c>
      <c r="BF162" s="143">
        <f>IF(N162="snížená",J162,0)</f>
        <v>0</v>
      </c>
      <c r="BG162" s="143">
        <f>IF(N162="zákl. přenesená",J162,0)</f>
        <v>0</v>
      </c>
      <c r="BH162" s="143">
        <f>IF(N162="sníž. přenesená",J162,0)</f>
        <v>0</v>
      </c>
      <c r="BI162" s="143">
        <f>IF(N162="nulová",J162,0)</f>
        <v>0</v>
      </c>
      <c r="BJ162" s="18" t="s">
        <v>82</v>
      </c>
      <c r="BK162" s="143">
        <f>ROUND(I162*H162,2)</f>
        <v>0</v>
      </c>
      <c r="BL162" s="18" t="s">
        <v>179</v>
      </c>
      <c r="BM162" s="142" t="s">
        <v>657</v>
      </c>
    </row>
    <row r="163" spans="2:65" s="1" customFormat="1" ht="16.5" customHeight="1">
      <c r="B163" s="33"/>
      <c r="C163" s="131" t="s">
        <v>455</v>
      </c>
      <c r="D163" s="131" t="s">
        <v>174</v>
      </c>
      <c r="E163" s="132" t="s">
        <v>2997</v>
      </c>
      <c r="F163" s="133" t="s">
        <v>3054</v>
      </c>
      <c r="G163" s="134" t="s">
        <v>2962</v>
      </c>
      <c r="H163" s="135">
        <v>20</v>
      </c>
      <c r="I163" s="136"/>
      <c r="J163" s="137">
        <f>ROUND(I163*H163,2)</f>
        <v>0</v>
      </c>
      <c r="K163" s="133" t="s">
        <v>19</v>
      </c>
      <c r="L163" s="33"/>
      <c r="M163" s="138" t="s">
        <v>19</v>
      </c>
      <c r="N163" s="139" t="s">
        <v>46</v>
      </c>
      <c r="P163" s="140">
        <f>O163*H163</f>
        <v>0</v>
      </c>
      <c r="Q163" s="140">
        <v>0</v>
      </c>
      <c r="R163" s="140">
        <f>Q163*H163</f>
        <v>0</v>
      </c>
      <c r="S163" s="140">
        <v>0</v>
      </c>
      <c r="T163" s="140">
        <f>S163*H163</f>
        <v>0</v>
      </c>
      <c r="U163" s="141" t="s">
        <v>19</v>
      </c>
      <c r="AR163" s="142" t="s">
        <v>179</v>
      </c>
      <c r="AT163" s="142" t="s">
        <v>174</v>
      </c>
      <c r="AU163" s="142" t="s">
        <v>82</v>
      </c>
      <c r="AY163" s="18" t="s">
        <v>172</v>
      </c>
      <c r="BE163" s="143">
        <f>IF(N163="základní",J163,0)</f>
        <v>0</v>
      </c>
      <c r="BF163" s="143">
        <f>IF(N163="snížená",J163,0)</f>
        <v>0</v>
      </c>
      <c r="BG163" s="143">
        <f>IF(N163="zákl. přenesená",J163,0)</f>
        <v>0</v>
      </c>
      <c r="BH163" s="143">
        <f>IF(N163="sníž. přenesená",J163,0)</f>
        <v>0</v>
      </c>
      <c r="BI163" s="143">
        <f>IF(N163="nulová",J163,0)</f>
        <v>0</v>
      </c>
      <c r="BJ163" s="18" t="s">
        <v>82</v>
      </c>
      <c r="BK163" s="143">
        <f>ROUND(I163*H163,2)</f>
        <v>0</v>
      </c>
      <c r="BL163" s="18" t="s">
        <v>179</v>
      </c>
      <c r="BM163" s="142" t="s">
        <v>661</v>
      </c>
    </row>
    <row r="164" spans="2:65" s="1" customFormat="1" ht="16.5" customHeight="1">
      <c r="B164" s="33"/>
      <c r="C164" s="131" t="s">
        <v>669</v>
      </c>
      <c r="D164" s="131" t="s">
        <v>174</v>
      </c>
      <c r="E164" s="132" t="s">
        <v>2999</v>
      </c>
      <c r="F164" s="133" t="s">
        <v>3058</v>
      </c>
      <c r="G164" s="134" t="s">
        <v>753</v>
      </c>
      <c r="H164" s="135">
        <v>100</v>
      </c>
      <c r="I164" s="136"/>
      <c r="J164" s="137">
        <f>ROUND(I164*H164,2)</f>
        <v>0</v>
      </c>
      <c r="K164" s="133" t="s">
        <v>19</v>
      </c>
      <c r="L164" s="33"/>
      <c r="M164" s="138" t="s">
        <v>19</v>
      </c>
      <c r="N164" s="139" t="s">
        <v>46</v>
      </c>
      <c r="P164" s="140">
        <f>O164*H164</f>
        <v>0</v>
      </c>
      <c r="Q164" s="140">
        <v>0</v>
      </c>
      <c r="R164" s="140">
        <f>Q164*H164</f>
        <v>0</v>
      </c>
      <c r="S164" s="140">
        <v>0</v>
      </c>
      <c r="T164" s="140">
        <f>S164*H164</f>
        <v>0</v>
      </c>
      <c r="U164" s="141" t="s">
        <v>19</v>
      </c>
      <c r="AR164" s="142" t="s">
        <v>179</v>
      </c>
      <c r="AT164" s="142" t="s">
        <v>174</v>
      </c>
      <c r="AU164" s="142" t="s">
        <v>82</v>
      </c>
      <c r="AY164" s="18" t="s">
        <v>172</v>
      </c>
      <c r="BE164" s="143">
        <f>IF(N164="základní",J164,0)</f>
        <v>0</v>
      </c>
      <c r="BF164" s="143">
        <f>IF(N164="snížená",J164,0)</f>
        <v>0</v>
      </c>
      <c r="BG164" s="143">
        <f>IF(N164="zákl. přenesená",J164,0)</f>
        <v>0</v>
      </c>
      <c r="BH164" s="143">
        <f>IF(N164="sníž. přenesená",J164,0)</f>
        <v>0</v>
      </c>
      <c r="BI164" s="143">
        <f>IF(N164="nulová",J164,0)</f>
        <v>0</v>
      </c>
      <c r="BJ164" s="18" t="s">
        <v>82</v>
      </c>
      <c r="BK164" s="143">
        <f>ROUND(I164*H164,2)</f>
        <v>0</v>
      </c>
      <c r="BL164" s="18" t="s">
        <v>179</v>
      </c>
      <c r="BM164" s="142" t="s">
        <v>672</v>
      </c>
    </row>
    <row r="165" spans="2:65" s="1" customFormat="1" ht="16.5" customHeight="1">
      <c r="B165" s="33"/>
      <c r="C165" s="131" t="s">
        <v>461</v>
      </c>
      <c r="D165" s="131" t="s">
        <v>174</v>
      </c>
      <c r="E165" s="132" t="s">
        <v>3047</v>
      </c>
      <c r="F165" s="133" t="s">
        <v>4490</v>
      </c>
      <c r="G165" s="134" t="s">
        <v>2962</v>
      </c>
      <c r="H165" s="135">
        <v>8</v>
      </c>
      <c r="I165" s="136"/>
      <c r="J165" s="137">
        <f>ROUND(I165*H165,2)</f>
        <v>0</v>
      </c>
      <c r="K165" s="133" t="s">
        <v>19</v>
      </c>
      <c r="L165" s="33"/>
      <c r="M165" s="138" t="s">
        <v>19</v>
      </c>
      <c r="N165" s="139" t="s">
        <v>46</v>
      </c>
      <c r="P165" s="140">
        <f>O165*H165</f>
        <v>0</v>
      </c>
      <c r="Q165" s="140">
        <v>0</v>
      </c>
      <c r="R165" s="140">
        <f>Q165*H165</f>
        <v>0</v>
      </c>
      <c r="S165" s="140">
        <v>0</v>
      </c>
      <c r="T165" s="140">
        <f>S165*H165</f>
        <v>0</v>
      </c>
      <c r="U165" s="141" t="s">
        <v>19</v>
      </c>
      <c r="AR165" s="142" t="s">
        <v>179</v>
      </c>
      <c r="AT165" s="142" t="s">
        <v>174</v>
      </c>
      <c r="AU165" s="142" t="s">
        <v>82</v>
      </c>
      <c r="AY165" s="18" t="s">
        <v>172</v>
      </c>
      <c r="BE165" s="143">
        <f>IF(N165="základní",J165,0)</f>
        <v>0</v>
      </c>
      <c r="BF165" s="143">
        <f>IF(N165="snížená",J165,0)</f>
        <v>0</v>
      </c>
      <c r="BG165" s="143">
        <f>IF(N165="zákl. přenesená",J165,0)</f>
        <v>0</v>
      </c>
      <c r="BH165" s="143">
        <f>IF(N165="sníž. přenesená",J165,0)</f>
        <v>0</v>
      </c>
      <c r="BI165" s="143">
        <f>IF(N165="nulová",J165,0)</f>
        <v>0</v>
      </c>
      <c r="BJ165" s="18" t="s">
        <v>82</v>
      </c>
      <c r="BK165" s="143">
        <f>ROUND(I165*H165,2)</f>
        <v>0</v>
      </c>
      <c r="BL165" s="18" t="s">
        <v>179</v>
      </c>
      <c r="BM165" s="142" t="s">
        <v>677</v>
      </c>
    </row>
    <row r="166" spans="2:65" s="1" customFormat="1" ht="37.9" customHeight="1">
      <c r="B166" s="33"/>
      <c r="C166" s="131" t="s">
        <v>679</v>
      </c>
      <c r="D166" s="131" t="s">
        <v>174</v>
      </c>
      <c r="E166" s="132" t="s">
        <v>3049</v>
      </c>
      <c r="F166" s="133" t="s">
        <v>4491</v>
      </c>
      <c r="G166" s="134" t="s">
        <v>2962</v>
      </c>
      <c r="H166" s="135">
        <v>2</v>
      </c>
      <c r="I166" s="136"/>
      <c r="J166" s="137">
        <f>ROUND(I166*H166,2)</f>
        <v>0</v>
      </c>
      <c r="K166" s="133" t="s">
        <v>19</v>
      </c>
      <c r="L166" s="33"/>
      <c r="M166" s="138" t="s">
        <v>19</v>
      </c>
      <c r="N166" s="139" t="s">
        <v>46</v>
      </c>
      <c r="P166" s="140">
        <f>O166*H166</f>
        <v>0</v>
      </c>
      <c r="Q166" s="140">
        <v>0</v>
      </c>
      <c r="R166" s="140">
        <f>Q166*H166</f>
        <v>0</v>
      </c>
      <c r="S166" s="140">
        <v>0</v>
      </c>
      <c r="T166" s="140">
        <f>S166*H166</f>
        <v>0</v>
      </c>
      <c r="U166" s="141" t="s">
        <v>19</v>
      </c>
      <c r="AR166" s="142" t="s">
        <v>179</v>
      </c>
      <c r="AT166" s="142" t="s">
        <v>174</v>
      </c>
      <c r="AU166" s="142" t="s">
        <v>82</v>
      </c>
      <c r="AY166" s="18" t="s">
        <v>172</v>
      </c>
      <c r="BE166" s="143">
        <f>IF(N166="základní",J166,0)</f>
        <v>0</v>
      </c>
      <c r="BF166" s="143">
        <f>IF(N166="snížená",J166,0)</f>
        <v>0</v>
      </c>
      <c r="BG166" s="143">
        <f>IF(N166="zákl. přenesená",J166,0)</f>
        <v>0</v>
      </c>
      <c r="BH166" s="143">
        <f>IF(N166="sníž. přenesená",J166,0)</f>
        <v>0</v>
      </c>
      <c r="BI166" s="143">
        <f>IF(N166="nulová",J166,0)</f>
        <v>0</v>
      </c>
      <c r="BJ166" s="18" t="s">
        <v>82</v>
      </c>
      <c r="BK166" s="143">
        <f>ROUND(I166*H166,2)</f>
        <v>0</v>
      </c>
      <c r="BL166" s="18" t="s">
        <v>179</v>
      </c>
      <c r="BM166" s="142" t="s">
        <v>682</v>
      </c>
    </row>
    <row r="167" spans="2:65" s="1" customFormat="1" ht="37.9" customHeight="1">
      <c r="B167" s="33"/>
      <c r="C167" s="131" t="s">
        <v>467</v>
      </c>
      <c r="D167" s="131" t="s">
        <v>174</v>
      </c>
      <c r="E167" s="132" t="s">
        <v>3051</v>
      </c>
      <c r="F167" s="133" t="s">
        <v>4492</v>
      </c>
      <c r="G167" s="134" t="s">
        <v>2962</v>
      </c>
      <c r="H167" s="135">
        <v>2</v>
      </c>
      <c r="I167" s="136"/>
      <c r="J167" s="137">
        <f>ROUND(I167*H167,2)</f>
        <v>0</v>
      </c>
      <c r="K167" s="133" t="s">
        <v>19</v>
      </c>
      <c r="L167" s="33"/>
      <c r="M167" s="138" t="s">
        <v>19</v>
      </c>
      <c r="N167" s="139" t="s">
        <v>46</v>
      </c>
      <c r="P167" s="140">
        <f>O167*H167</f>
        <v>0</v>
      </c>
      <c r="Q167" s="140">
        <v>0</v>
      </c>
      <c r="R167" s="140">
        <f>Q167*H167</f>
        <v>0</v>
      </c>
      <c r="S167" s="140">
        <v>0</v>
      </c>
      <c r="T167" s="140">
        <f>S167*H167</f>
        <v>0</v>
      </c>
      <c r="U167" s="141" t="s">
        <v>19</v>
      </c>
      <c r="AR167" s="142" t="s">
        <v>179</v>
      </c>
      <c r="AT167" s="142" t="s">
        <v>174</v>
      </c>
      <c r="AU167" s="142" t="s">
        <v>82</v>
      </c>
      <c r="AY167" s="18" t="s">
        <v>172</v>
      </c>
      <c r="BE167" s="143">
        <f>IF(N167="základní",J167,0)</f>
        <v>0</v>
      </c>
      <c r="BF167" s="143">
        <f>IF(N167="snížená",J167,0)</f>
        <v>0</v>
      </c>
      <c r="BG167" s="143">
        <f>IF(N167="zákl. přenesená",J167,0)</f>
        <v>0</v>
      </c>
      <c r="BH167" s="143">
        <f>IF(N167="sníž. přenesená",J167,0)</f>
        <v>0</v>
      </c>
      <c r="BI167" s="143">
        <f>IF(N167="nulová",J167,0)</f>
        <v>0</v>
      </c>
      <c r="BJ167" s="18" t="s">
        <v>82</v>
      </c>
      <c r="BK167" s="143">
        <f>ROUND(I167*H167,2)</f>
        <v>0</v>
      </c>
      <c r="BL167" s="18" t="s">
        <v>179</v>
      </c>
      <c r="BM167" s="142" t="s">
        <v>691</v>
      </c>
    </row>
    <row r="168" spans="2:65" s="1" customFormat="1" ht="37.9" customHeight="1">
      <c r="B168" s="33"/>
      <c r="C168" s="131" t="s">
        <v>701</v>
      </c>
      <c r="D168" s="131" t="s">
        <v>174</v>
      </c>
      <c r="E168" s="132" t="s">
        <v>3053</v>
      </c>
      <c r="F168" s="133" t="s">
        <v>4493</v>
      </c>
      <c r="G168" s="134" t="s">
        <v>2962</v>
      </c>
      <c r="H168" s="135">
        <v>4</v>
      </c>
      <c r="I168" s="136"/>
      <c r="J168" s="137">
        <f>ROUND(I168*H168,2)</f>
        <v>0</v>
      </c>
      <c r="K168" s="133" t="s">
        <v>19</v>
      </c>
      <c r="L168" s="33"/>
      <c r="M168" s="138" t="s">
        <v>19</v>
      </c>
      <c r="N168" s="139" t="s">
        <v>46</v>
      </c>
      <c r="P168" s="140">
        <f>O168*H168</f>
        <v>0</v>
      </c>
      <c r="Q168" s="140">
        <v>0</v>
      </c>
      <c r="R168" s="140">
        <f>Q168*H168</f>
        <v>0</v>
      </c>
      <c r="S168" s="140">
        <v>0</v>
      </c>
      <c r="T168" s="140">
        <f>S168*H168</f>
        <v>0</v>
      </c>
      <c r="U168" s="141" t="s">
        <v>19</v>
      </c>
      <c r="AR168" s="142" t="s">
        <v>179</v>
      </c>
      <c r="AT168" s="142" t="s">
        <v>174</v>
      </c>
      <c r="AU168" s="142" t="s">
        <v>82</v>
      </c>
      <c r="AY168" s="18" t="s">
        <v>172</v>
      </c>
      <c r="BE168" s="143">
        <f>IF(N168="základní",J168,0)</f>
        <v>0</v>
      </c>
      <c r="BF168" s="143">
        <f>IF(N168="snížená",J168,0)</f>
        <v>0</v>
      </c>
      <c r="BG168" s="143">
        <f>IF(N168="zákl. přenesená",J168,0)</f>
        <v>0</v>
      </c>
      <c r="BH168" s="143">
        <f>IF(N168="sníž. přenesená",J168,0)</f>
        <v>0</v>
      </c>
      <c r="BI168" s="143">
        <f>IF(N168="nulová",J168,0)</f>
        <v>0</v>
      </c>
      <c r="BJ168" s="18" t="s">
        <v>82</v>
      </c>
      <c r="BK168" s="143">
        <f>ROUND(I168*H168,2)</f>
        <v>0</v>
      </c>
      <c r="BL168" s="18" t="s">
        <v>179</v>
      </c>
      <c r="BM168" s="142" t="s">
        <v>704</v>
      </c>
    </row>
    <row r="169" spans="2:65" s="1" customFormat="1" ht="33" customHeight="1">
      <c r="B169" s="33"/>
      <c r="C169" s="131" t="s">
        <v>471</v>
      </c>
      <c r="D169" s="131" t="s">
        <v>174</v>
      </c>
      <c r="E169" s="132" t="s">
        <v>3055</v>
      </c>
      <c r="F169" s="133" t="s">
        <v>4494</v>
      </c>
      <c r="G169" s="134" t="s">
        <v>2962</v>
      </c>
      <c r="H169" s="135">
        <v>8</v>
      </c>
      <c r="I169" s="136"/>
      <c r="J169" s="137">
        <f>ROUND(I169*H169,2)</f>
        <v>0</v>
      </c>
      <c r="K169" s="133" t="s">
        <v>19</v>
      </c>
      <c r="L169" s="33"/>
      <c r="M169" s="138" t="s">
        <v>19</v>
      </c>
      <c r="N169" s="139" t="s">
        <v>46</v>
      </c>
      <c r="P169" s="140">
        <f>O169*H169</f>
        <v>0</v>
      </c>
      <c r="Q169" s="140">
        <v>0</v>
      </c>
      <c r="R169" s="140">
        <f>Q169*H169</f>
        <v>0</v>
      </c>
      <c r="S169" s="140">
        <v>0</v>
      </c>
      <c r="T169" s="140">
        <f>S169*H169</f>
        <v>0</v>
      </c>
      <c r="U169" s="141" t="s">
        <v>19</v>
      </c>
      <c r="AR169" s="142" t="s">
        <v>179</v>
      </c>
      <c r="AT169" s="142" t="s">
        <v>174</v>
      </c>
      <c r="AU169" s="142" t="s">
        <v>82</v>
      </c>
      <c r="AY169" s="18" t="s">
        <v>172</v>
      </c>
      <c r="BE169" s="143">
        <f>IF(N169="základní",J169,0)</f>
        <v>0</v>
      </c>
      <c r="BF169" s="143">
        <f>IF(N169="snížená",J169,0)</f>
        <v>0</v>
      </c>
      <c r="BG169" s="143">
        <f>IF(N169="zákl. přenesená",J169,0)</f>
        <v>0</v>
      </c>
      <c r="BH169" s="143">
        <f>IF(N169="sníž. přenesená",J169,0)</f>
        <v>0</v>
      </c>
      <c r="BI169" s="143">
        <f>IF(N169="nulová",J169,0)</f>
        <v>0</v>
      </c>
      <c r="BJ169" s="18" t="s">
        <v>82</v>
      </c>
      <c r="BK169" s="143">
        <f>ROUND(I169*H169,2)</f>
        <v>0</v>
      </c>
      <c r="BL169" s="18" t="s">
        <v>179</v>
      </c>
      <c r="BM169" s="142" t="s">
        <v>712</v>
      </c>
    </row>
    <row r="170" spans="2:65" s="11" customFormat="1" ht="25.9" customHeight="1">
      <c r="B170" s="119"/>
      <c r="D170" s="120" t="s">
        <v>74</v>
      </c>
      <c r="E170" s="121" t="s">
        <v>3067</v>
      </c>
      <c r="F170" s="121" t="s">
        <v>4495</v>
      </c>
      <c r="I170" s="122"/>
      <c r="J170" s="123">
        <f>BK170</f>
        <v>0</v>
      </c>
      <c r="L170" s="119"/>
      <c r="M170" s="124"/>
      <c r="P170" s="125">
        <f>SUM(P171:P223)</f>
        <v>0</v>
      </c>
      <c r="R170" s="125">
        <f>SUM(R171:R223)</f>
        <v>0</v>
      </c>
      <c r="T170" s="125">
        <f>SUM(T171:T223)</f>
        <v>0</v>
      </c>
      <c r="U170" s="126"/>
      <c r="AR170" s="120" t="s">
        <v>82</v>
      </c>
      <c r="AT170" s="127" t="s">
        <v>74</v>
      </c>
      <c r="AU170" s="127" t="s">
        <v>75</v>
      </c>
      <c r="AY170" s="120" t="s">
        <v>172</v>
      </c>
      <c r="BK170" s="128">
        <f>SUM(BK171:BK223)</f>
        <v>0</v>
      </c>
    </row>
    <row r="171" spans="2:65" s="1" customFormat="1" ht="16.5" customHeight="1">
      <c r="B171" s="33"/>
      <c r="C171" s="131" t="s">
        <v>714</v>
      </c>
      <c r="D171" s="131" t="s">
        <v>174</v>
      </c>
      <c r="E171" s="132" t="s">
        <v>3057</v>
      </c>
      <c r="F171" s="133" t="s">
        <v>4496</v>
      </c>
      <c r="G171" s="134" t="s">
        <v>2962</v>
      </c>
      <c r="H171" s="135">
        <v>2</v>
      </c>
      <c r="I171" s="136"/>
      <c r="J171" s="137">
        <f>ROUND(I171*H171,2)</f>
        <v>0</v>
      </c>
      <c r="K171" s="133" t="s">
        <v>19</v>
      </c>
      <c r="L171" s="33"/>
      <c r="M171" s="138" t="s">
        <v>19</v>
      </c>
      <c r="N171" s="139" t="s">
        <v>46</v>
      </c>
      <c r="P171" s="140">
        <f>O171*H171</f>
        <v>0</v>
      </c>
      <c r="Q171" s="140">
        <v>0</v>
      </c>
      <c r="R171" s="140">
        <f>Q171*H171</f>
        <v>0</v>
      </c>
      <c r="S171" s="140">
        <v>0</v>
      </c>
      <c r="T171" s="140">
        <f>S171*H171</f>
        <v>0</v>
      </c>
      <c r="U171" s="141" t="s">
        <v>19</v>
      </c>
      <c r="AR171" s="142" t="s">
        <v>179</v>
      </c>
      <c r="AT171" s="142" t="s">
        <v>174</v>
      </c>
      <c r="AU171" s="142" t="s">
        <v>82</v>
      </c>
      <c r="AY171" s="18" t="s">
        <v>172</v>
      </c>
      <c r="BE171" s="143">
        <f>IF(N171="základní",J171,0)</f>
        <v>0</v>
      </c>
      <c r="BF171" s="143">
        <f>IF(N171="snížená",J171,0)</f>
        <v>0</v>
      </c>
      <c r="BG171" s="143">
        <f>IF(N171="zákl. přenesená",J171,0)</f>
        <v>0</v>
      </c>
      <c r="BH171" s="143">
        <f>IF(N171="sníž. přenesená",J171,0)</f>
        <v>0</v>
      </c>
      <c r="BI171" s="143">
        <f>IF(N171="nulová",J171,0)</f>
        <v>0</v>
      </c>
      <c r="BJ171" s="18" t="s">
        <v>82</v>
      </c>
      <c r="BK171" s="143">
        <f>ROUND(I171*H171,2)</f>
        <v>0</v>
      </c>
      <c r="BL171" s="18" t="s">
        <v>179</v>
      </c>
      <c r="BM171" s="142" t="s">
        <v>717</v>
      </c>
    </row>
    <row r="172" spans="2:65" s="1" customFormat="1" ht="16.5" customHeight="1">
      <c r="B172" s="33"/>
      <c r="C172" s="131" t="s">
        <v>478</v>
      </c>
      <c r="D172" s="131" t="s">
        <v>174</v>
      </c>
      <c r="E172" s="132" t="s">
        <v>3007</v>
      </c>
      <c r="F172" s="133" t="s">
        <v>4472</v>
      </c>
      <c r="G172" s="134" t="s">
        <v>2962</v>
      </c>
      <c r="H172" s="135">
        <v>1</v>
      </c>
      <c r="I172" s="136"/>
      <c r="J172" s="137">
        <f>ROUND(I172*H172,2)</f>
        <v>0</v>
      </c>
      <c r="K172" s="133" t="s">
        <v>19</v>
      </c>
      <c r="L172" s="33"/>
      <c r="M172" s="138" t="s">
        <v>19</v>
      </c>
      <c r="N172" s="139" t="s">
        <v>46</v>
      </c>
      <c r="P172" s="140">
        <f>O172*H172</f>
        <v>0</v>
      </c>
      <c r="Q172" s="140">
        <v>0</v>
      </c>
      <c r="R172" s="140">
        <f>Q172*H172</f>
        <v>0</v>
      </c>
      <c r="S172" s="140">
        <v>0</v>
      </c>
      <c r="T172" s="140">
        <f>S172*H172</f>
        <v>0</v>
      </c>
      <c r="U172" s="141" t="s">
        <v>19</v>
      </c>
      <c r="AR172" s="142" t="s">
        <v>179</v>
      </c>
      <c r="AT172" s="142" t="s">
        <v>174</v>
      </c>
      <c r="AU172" s="142" t="s">
        <v>82</v>
      </c>
      <c r="AY172" s="18" t="s">
        <v>172</v>
      </c>
      <c r="BE172" s="143">
        <f>IF(N172="základní",J172,0)</f>
        <v>0</v>
      </c>
      <c r="BF172" s="143">
        <f>IF(N172="snížená",J172,0)</f>
        <v>0</v>
      </c>
      <c r="BG172" s="143">
        <f>IF(N172="zákl. přenesená",J172,0)</f>
        <v>0</v>
      </c>
      <c r="BH172" s="143">
        <f>IF(N172="sníž. přenesená",J172,0)</f>
        <v>0</v>
      </c>
      <c r="BI172" s="143">
        <f>IF(N172="nulová",J172,0)</f>
        <v>0</v>
      </c>
      <c r="BJ172" s="18" t="s">
        <v>82</v>
      </c>
      <c r="BK172" s="143">
        <f>ROUND(I172*H172,2)</f>
        <v>0</v>
      </c>
      <c r="BL172" s="18" t="s">
        <v>179</v>
      </c>
      <c r="BM172" s="142" t="s">
        <v>722</v>
      </c>
    </row>
    <row r="173" spans="2:65" s="1" customFormat="1" ht="24.2" customHeight="1">
      <c r="B173" s="33"/>
      <c r="C173" s="131" t="s">
        <v>724</v>
      </c>
      <c r="D173" s="131" t="s">
        <v>174</v>
      </c>
      <c r="E173" s="132" t="s">
        <v>3072</v>
      </c>
      <c r="F173" s="133" t="s">
        <v>4497</v>
      </c>
      <c r="G173" s="134" t="s">
        <v>2962</v>
      </c>
      <c r="H173" s="135">
        <v>1</v>
      </c>
      <c r="I173" s="136"/>
      <c r="J173" s="137">
        <f>ROUND(I173*H173,2)</f>
        <v>0</v>
      </c>
      <c r="K173" s="133" t="s">
        <v>19</v>
      </c>
      <c r="L173" s="33"/>
      <c r="M173" s="138" t="s">
        <v>19</v>
      </c>
      <c r="N173" s="139" t="s">
        <v>46</v>
      </c>
      <c r="P173" s="140">
        <f>O173*H173</f>
        <v>0</v>
      </c>
      <c r="Q173" s="140">
        <v>0</v>
      </c>
      <c r="R173" s="140">
        <f>Q173*H173</f>
        <v>0</v>
      </c>
      <c r="S173" s="140">
        <v>0</v>
      </c>
      <c r="T173" s="140">
        <f>S173*H173</f>
        <v>0</v>
      </c>
      <c r="U173" s="141" t="s">
        <v>19</v>
      </c>
      <c r="AR173" s="142" t="s">
        <v>179</v>
      </c>
      <c r="AT173" s="142" t="s">
        <v>174</v>
      </c>
      <c r="AU173" s="142" t="s">
        <v>82</v>
      </c>
      <c r="AY173" s="18" t="s">
        <v>172</v>
      </c>
      <c r="BE173" s="143">
        <f>IF(N173="základní",J173,0)</f>
        <v>0</v>
      </c>
      <c r="BF173" s="143">
        <f>IF(N173="snížená",J173,0)</f>
        <v>0</v>
      </c>
      <c r="BG173" s="143">
        <f>IF(N173="zákl. přenesená",J173,0)</f>
        <v>0</v>
      </c>
      <c r="BH173" s="143">
        <f>IF(N173="sníž. přenesená",J173,0)</f>
        <v>0</v>
      </c>
      <c r="BI173" s="143">
        <f>IF(N173="nulová",J173,0)</f>
        <v>0</v>
      </c>
      <c r="BJ173" s="18" t="s">
        <v>82</v>
      </c>
      <c r="BK173" s="143">
        <f>ROUND(I173*H173,2)</f>
        <v>0</v>
      </c>
      <c r="BL173" s="18" t="s">
        <v>179</v>
      </c>
      <c r="BM173" s="142" t="s">
        <v>727</v>
      </c>
    </row>
    <row r="174" spans="2:65" s="1" customFormat="1" ht="24.2" customHeight="1">
      <c r="B174" s="33"/>
      <c r="C174" s="131" t="s">
        <v>490</v>
      </c>
      <c r="D174" s="131" t="s">
        <v>174</v>
      </c>
      <c r="E174" s="132" t="s">
        <v>3015</v>
      </c>
      <c r="F174" s="133" t="s">
        <v>4476</v>
      </c>
      <c r="G174" s="134" t="s">
        <v>2962</v>
      </c>
      <c r="H174" s="135">
        <v>1</v>
      </c>
      <c r="I174" s="136"/>
      <c r="J174" s="137">
        <f>ROUND(I174*H174,2)</f>
        <v>0</v>
      </c>
      <c r="K174" s="133" t="s">
        <v>19</v>
      </c>
      <c r="L174" s="33"/>
      <c r="M174" s="138" t="s">
        <v>19</v>
      </c>
      <c r="N174" s="139" t="s">
        <v>46</v>
      </c>
      <c r="P174" s="140">
        <f>O174*H174</f>
        <v>0</v>
      </c>
      <c r="Q174" s="140">
        <v>0</v>
      </c>
      <c r="R174" s="140">
        <f>Q174*H174</f>
        <v>0</v>
      </c>
      <c r="S174" s="140">
        <v>0</v>
      </c>
      <c r="T174" s="140">
        <f>S174*H174</f>
        <v>0</v>
      </c>
      <c r="U174" s="141" t="s">
        <v>19</v>
      </c>
      <c r="AR174" s="142" t="s">
        <v>179</v>
      </c>
      <c r="AT174" s="142" t="s">
        <v>174</v>
      </c>
      <c r="AU174" s="142" t="s">
        <v>82</v>
      </c>
      <c r="AY174" s="18" t="s">
        <v>172</v>
      </c>
      <c r="BE174" s="143">
        <f>IF(N174="základní",J174,0)</f>
        <v>0</v>
      </c>
      <c r="BF174" s="143">
        <f>IF(N174="snížená",J174,0)</f>
        <v>0</v>
      </c>
      <c r="BG174" s="143">
        <f>IF(N174="zákl. přenesená",J174,0)</f>
        <v>0</v>
      </c>
      <c r="BH174" s="143">
        <f>IF(N174="sníž. přenesená",J174,0)</f>
        <v>0</v>
      </c>
      <c r="BI174" s="143">
        <f>IF(N174="nulová",J174,0)</f>
        <v>0</v>
      </c>
      <c r="BJ174" s="18" t="s">
        <v>82</v>
      </c>
      <c r="BK174" s="143">
        <f>ROUND(I174*H174,2)</f>
        <v>0</v>
      </c>
      <c r="BL174" s="18" t="s">
        <v>179</v>
      </c>
      <c r="BM174" s="142" t="s">
        <v>733</v>
      </c>
    </row>
    <row r="175" spans="2:65" s="1" customFormat="1" ht="24.2" customHeight="1">
      <c r="B175" s="33"/>
      <c r="C175" s="131" t="s">
        <v>739</v>
      </c>
      <c r="D175" s="131" t="s">
        <v>174</v>
      </c>
      <c r="E175" s="132" t="s">
        <v>3074</v>
      </c>
      <c r="F175" s="133" t="s">
        <v>4498</v>
      </c>
      <c r="G175" s="134" t="s">
        <v>2962</v>
      </c>
      <c r="H175" s="135">
        <v>1</v>
      </c>
      <c r="I175" s="136"/>
      <c r="J175" s="137">
        <f>ROUND(I175*H175,2)</f>
        <v>0</v>
      </c>
      <c r="K175" s="133" t="s">
        <v>19</v>
      </c>
      <c r="L175" s="33"/>
      <c r="M175" s="138" t="s">
        <v>19</v>
      </c>
      <c r="N175" s="139" t="s">
        <v>46</v>
      </c>
      <c r="P175" s="140">
        <f>O175*H175</f>
        <v>0</v>
      </c>
      <c r="Q175" s="140">
        <v>0</v>
      </c>
      <c r="R175" s="140">
        <f>Q175*H175</f>
        <v>0</v>
      </c>
      <c r="S175" s="140">
        <v>0</v>
      </c>
      <c r="T175" s="140">
        <f>S175*H175</f>
        <v>0</v>
      </c>
      <c r="U175" s="141" t="s">
        <v>19</v>
      </c>
      <c r="AR175" s="142" t="s">
        <v>179</v>
      </c>
      <c r="AT175" s="142" t="s">
        <v>174</v>
      </c>
      <c r="AU175" s="142" t="s">
        <v>82</v>
      </c>
      <c r="AY175" s="18" t="s">
        <v>172</v>
      </c>
      <c r="BE175" s="143">
        <f>IF(N175="základní",J175,0)</f>
        <v>0</v>
      </c>
      <c r="BF175" s="143">
        <f>IF(N175="snížená",J175,0)</f>
        <v>0</v>
      </c>
      <c r="BG175" s="143">
        <f>IF(N175="zákl. přenesená",J175,0)</f>
        <v>0</v>
      </c>
      <c r="BH175" s="143">
        <f>IF(N175="sníž. přenesená",J175,0)</f>
        <v>0</v>
      </c>
      <c r="BI175" s="143">
        <f>IF(N175="nulová",J175,0)</f>
        <v>0</v>
      </c>
      <c r="BJ175" s="18" t="s">
        <v>82</v>
      </c>
      <c r="BK175" s="143">
        <f>ROUND(I175*H175,2)</f>
        <v>0</v>
      </c>
      <c r="BL175" s="18" t="s">
        <v>179</v>
      </c>
      <c r="BM175" s="142" t="s">
        <v>742</v>
      </c>
    </row>
    <row r="176" spans="2:65" s="1" customFormat="1" ht="16.5" customHeight="1">
      <c r="B176" s="33"/>
      <c r="C176" s="131" t="s">
        <v>497</v>
      </c>
      <c r="D176" s="131" t="s">
        <v>174</v>
      </c>
      <c r="E176" s="132" t="s">
        <v>2960</v>
      </c>
      <c r="F176" s="133" t="s">
        <v>4437</v>
      </c>
      <c r="G176" s="134" t="s">
        <v>2962</v>
      </c>
      <c r="H176" s="135">
        <v>8</v>
      </c>
      <c r="I176" s="136"/>
      <c r="J176" s="137">
        <f>ROUND(I176*H176,2)</f>
        <v>0</v>
      </c>
      <c r="K176" s="133" t="s">
        <v>19</v>
      </c>
      <c r="L176" s="33"/>
      <c r="M176" s="138" t="s">
        <v>19</v>
      </c>
      <c r="N176" s="139" t="s">
        <v>46</v>
      </c>
      <c r="P176" s="140">
        <f>O176*H176</f>
        <v>0</v>
      </c>
      <c r="Q176" s="140">
        <v>0</v>
      </c>
      <c r="R176" s="140">
        <f>Q176*H176</f>
        <v>0</v>
      </c>
      <c r="S176" s="140">
        <v>0</v>
      </c>
      <c r="T176" s="140">
        <f>S176*H176</f>
        <v>0</v>
      </c>
      <c r="U176" s="141" t="s">
        <v>19</v>
      </c>
      <c r="AR176" s="142" t="s">
        <v>179</v>
      </c>
      <c r="AT176" s="142" t="s">
        <v>174</v>
      </c>
      <c r="AU176" s="142" t="s">
        <v>82</v>
      </c>
      <c r="AY176" s="18" t="s">
        <v>172</v>
      </c>
      <c r="BE176" s="143">
        <f>IF(N176="základní",J176,0)</f>
        <v>0</v>
      </c>
      <c r="BF176" s="143">
        <f>IF(N176="snížená",J176,0)</f>
        <v>0</v>
      </c>
      <c r="BG176" s="143">
        <f>IF(N176="zákl. přenesená",J176,0)</f>
        <v>0</v>
      </c>
      <c r="BH176" s="143">
        <f>IF(N176="sníž. přenesená",J176,0)</f>
        <v>0</v>
      </c>
      <c r="BI176" s="143">
        <f>IF(N176="nulová",J176,0)</f>
        <v>0</v>
      </c>
      <c r="BJ176" s="18" t="s">
        <v>82</v>
      </c>
      <c r="BK176" s="143">
        <f>ROUND(I176*H176,2)</f>
        <v>0</v>
      </c>
      <c r="BL176" s="18" t="s">
        <v>179</v>
      </c>
      <c r="BM176" s="142" t="s">
        <v>748</v>
      </c>
    </row>
    <row r="177" spans="2:65" s="1" customFormat="1" ht="16.5" customHeight="1">
      <c r="B177" s="33"/>
      <c r="C177" s="131" t="s">
        <v>750</v>
      </c>
      <c r="D177" s="131" t="s">
        <v>174</v>
      </c>
      <c r="E177" s="132" t="s">
        <v>2963</v>
      </c>
      <c r="F177" s="133" t="s">
        <v>4438</v>
      </c>
      <c r="G177" s="134" t="s">
        <v>2962</v>
      </c>
      <c r="H177" s="135">
        <v>10</v>
      </c>
      <c r="I177" s="136"/>
      <c r="J177" s="137">
        <f>ROUND(I177*H177,2)</f>
        <v>0</v>
      </c>
      <c r="K177" s="133" t="s">
        <v>19</v>
      </c>
      <c r="L177" s="33"/>
      <c r="M177" s="138" t="s">
        <v>19</v>
      </c>
      <c r="N177" s="139" t="s">
        <v>46</v>
      </c>
      <c r="P177" s="140">
        <f>O177*H177</f>
        <v>0</v>
      </c>
      <c r="Q177" s="140">
        <v>0</v>
      </c>
      <c r="R177" s="140">
        <f>Q177*H177</f>
        <v>0</v>
      </c>
      <c r="S177" s="140">
        <v>0</v>
      </c>
      <c r="T177" s="140">
        <f>S177*H177</f>
        <v>0</v>
      </c>
      <c r="U177" s="141" t="s">
        <v>19</v>
      </c>
      <c r="AR177" s="142" t="s">
        <v>179</v>
      </c>
      <c r="AT177" s="142" t="s">
        <v>174</v>
      </c>
      <c r="AU177" s="142" t="s">
        <v>82</v>
      </c>
      <c r="AY177" s="18" t="s">
        <v>172</v>
      </c>
      <c r="BE177" s="143">
        <f>IF(N177="základní",J177,0)</f>
        <v>0</v>
      </c>
      <c r="BF177" s="143">
        <f>IF(N177="snížená",J177,0)</f>
        <v>0</v>
      </c>
      <c r="BG177" s="143">
        <f>IF(N177="zákl. přenesená",J177,0)</f>
        <v>0</v>
      </c>
      <c r="BH177" s="143">
        <f>IF(N177="sníž. přenesená",J177,0)</f>
        <v>0</v>
      </c>
      <c r="BI177" s="143">
        <f>IF(N177="nulová",J177,0)</f>
        <v>0</v>
      </c>
      <c r="BJ177" s="18" t="s">
        <v>82</v>
      </c>
      <c r="BK177" s="143">
        <f>ROUND(I177*H177,2)</f>
        <v>0</v>
      </c>
      <c r="BL177" s="18" t="s">
        <v>179</v>
      </c>
      <c r="BM177" s="142" t="s">
        <v>754</v>
      </c>
    </row>
    <row r="178" spans="2:65" s="1" customFormat="1" ht="16.5" customHeight="1">
      <c r="B178" s="33"/>
      <c r="C178" s="131" t="s">
        <v>504</v>
      </c>
      <c r="D178" s="131" t="s">
        <v>174</v>
      </c>
      <c r="E178" s="132" t="s">
        <v>3076</v>
      </c>
      <c r="F178" s="133" t="s">
        <v>4499</v>
      </c>
      <c r="G178" s="134" t="s">
        <v>2962</v>
      </c>
      <c r="H178" s="135">
        <v>8</v>
      </c>
      <c r="I178" s="136"/>
      <c r="J178" s="137">
        <f>ROUND(I178*H178,2)</f>
        <v>0</v>
      </c>
      <c r="K178" s="133" t="s">
        <v>19</v>
      </c>
      <c r="L178" s="33"/>
      <c r="M178" s="138" t="s">
        <v>19</v>
      </c>
      <c r="N178" s="139" t="s">
        <v>46</v>
      </c>
      <c r="P178" s="140">
        <f>O178*H178</f>
        <v>0</v>
      </c>
      <c r="Q178" s="140">
        <v>0</v>
      </c>
      <c r="R178" s="140">
        <f>Q178*H178</f>
        <v>0</v>
      </c>
      <c r="S178" s="140">
        <v>0</v>
      </c>
      <c r="T178" s="140">
        <f>S178*H178</f>
        <v>0</v>
      </c>
      <c r="U178" s="141" t="s">
        <v>19</v>
      </c>
      <c r="AR178" s="142" t="s">
        <v>179</v>
      </c>
      <c r="AT178" s="142" t="s">
        <v>174</v>
      </c>
      <c r="AU178" s="142" t="s">
        <v>82</v>
      </c>
      <c r="AY178" s="18" t="s">
        <v>172</v>
      </c>
      <c r="BE178" s="143">
        <f>IF(N178="základní",J178,0)</f>
        <v>0</v>
      </c>
      <c r="BF178" s="143">
        <f>IF(N178="snížená",J178,0)</f>
        <v>0</v>
      </c>
      <c r="BG178" s="143">
        <f>IF(N178="zákl. přenesená",J178,0)</f>
        <v>0</v>
      </c>
      <c r="BH178" s="143">
        <f>IF(N178="sníž. přenesená",J178,0)</f>
        <v>0</v>
      </c>
      <c r="BI178" s="143">
        <f>IF(N178="nulová",J178,0)</f>
        <v>0</v>
      </c>
      <c r="BJ178" s="18" t="s">
        <v>82</v>
      </c>
      <c r="BK178" s="143">
        <f>ROUND(I178*H178,2)</f>
        <v>0</v>
      </c>
      <c r="BL178" s="18" t="s">
        <v>179</v>
      </c>
      <c r="BM178" s="142" t="s">
        <v>764</v>
      </c>
    </row>
    <row r="179" spans="2:65" s="1" customFormat="1" ht="16.5" customHeight="1">
      <c r="B179" s="33"/>
      <c r="C179" s="131" t="s">
        <v>767</v>
      </c>
      <c r="D179" s="131" t="s">
        <v>174</v>
      </c>
      <c r="E179" s="132" t="s">
        <v>4500</v>
      </c>
      <c r="F179" s="133" t="s">
        <v>4501</v>
      </c>
      <c r="G179" s="134" t="s">
        <v>2962</v>
      </c>
      <c r="H179" s="135">
        <v>2</v>
      </c>
      <c r="I179" s="136"/>
      <c r="J179" s="137">
        <f>ROUND(I179*H179,2)</f>
        <v>0</v>
      </c>
      <c r="K179" s="133" t="s">
        <v>19</v>
      </c>
      <c r="L179" s="33"/>
      <c r="M179" s="138" t="s">
        <v>19</v>
      </c>
      <c r="N179" s="139" t="s">
        <v>46</v>
      </c>
      <c r="P179" s="140">
        <f>O179*H179</f>
        <v>0</v>
      </c>
      <c r="Q179" s="140">
        <v>0</v>
      </c>
      <c r="R179" s="140">
        <f>Q179*H179</f>
        <v>0</v>
      </c>
      <c r="S179" s="140">
        <v>0</v>
      </c>
      <c r="T179" s="140">
        <f>S179*H179</f>
        <v>0</v>
      </c>
      <c r="U179" s="141" t="s">
        <v>19</v>
      </c>
      <c r="AR179" s="142" t="s">
        <v>179</v>
      </c>
      <c r="AT179" s="142" t="s">
        <v>174</v>
      </c>
      <c r="AU179" s="142" t="s">
        <v>82</v>
      </c>
      <c r="AY179" s="18" t="s">
        <v>172</v>
      </c>
      <c r="BE179" s="143">
        <f>IF(N179="základní",J179,0)</f>
        <v>0</v>
      </c>
      <c r="BF179" s="143">
        <f>IF(N179="snížená",J179,0)</f>
        <v>0</v>
      </c>
      <c r="BG179" s="143">
        <f>IF(N179="zákl. přenesená",J179,0)</f>
        <v>0</v>
      </c>
      <c r="BH179" s="143">
        <f>IF(N179="sníž. přenesená",J179,0)</f>
        <v>0</v>
      </c>
      <c r="BI179" s="143">
        <f>IF(N179="nulová",J179,0)</f>
        <v>0</v>
      </c>
      <c r="BJ179" s="18" t="s">
        <v>82</v>
      </c>
      <c r="BK179" s="143">
        <f>ROUND(I179*H179,2)</f>
        <v>0</v>
      </c>
      <c r="BL179" s="18" t="s">
        <v>179</v>
      </c>
      <c r="BM179" s="142" t="s">
        <v>770</v>
      </c>
    </row>
    <row r="180" spans="2:65" s="1" customFormat="1" ht="16.5" customHeight="1">
      <c r="B180" s="33"/>
      <c r="C180" s="131" t="s">
        <v>516</v>
      </c>
      <c r="D180" s="131" t="s">
        <v>174</v>
      </c>
      <c r="E180" s="132" t="s">
        <v>4502</v>
      </c>
      <c r="F180" s="133" t="s">
        <v>4503</v>
      </c>
      <c r="G180" s="134" t="s">
        <v>2962</v>
      </c>
      <c r="H180" s="135">
        <v>3</v>
      </c>
      <c r="I180" s="136"/>
      <c r="J180" s="137">
        <f>ROUND(I180*H180,2)</f>
        <v>0</v>
      </c>
      <c r="K180" s="133" t="s">
        <v>19</v>
      </c>
      <c r="L180" s="33"/>
      <c r="M180" s="138" t="s">
        <v>19</v>
      </c>
      <c r="N180" s="139" t="s">
        <v>46</v>
      </c>
      <c r="P180" s="140">
        <f>O180*H180</f>
        <v>0</v>
      </c>
      <c r="Q180" s="140">
        <v>0</v>
      </c>
      <c r="R180" s="140">
        <f>Q180*H180</f>
        <v>0</v>
      </c>
      <c r="S180" s="140">
        <v>0</v>
      </c>
      <c r="T180" s="140">
        <f>S180*H180</f>
        <v>0</v>
      </c>
      <c r="U180" s="141" t="s">
        <v>19</v>
      </c>
      <c r="AR180" s="142" t="s">
        <v>179</v>
      </c>
      <c r="AT180" s="142" t="s">
        <v>174</v>
      </c>
      <c r="AU180" s="142" t="s">
        <v>82</v>
      </c>
      <c r="AY180" s="18" t="s">
        <v>172</v>
      </c>
      <c r="BE180" s="143">
        <f>IF(N180="základní",J180,0)</f>
        <v>0</v>
      </c>
      <c r="BF180" s="143">
        <f>IF(N180="snížená",J180,0)</f>
        <v>0</v>
      </c>
      <c r="BG180" s="143">
        <f>IF(N180="zákl. přenesená",J180,0)</f>
        <v>0</v>
      </c>
      <c r="BH180" s="143">
        <f>IF(N180="sníž. přenesená",J180,0)</f>
        <v>0</v>
      </c>
      <c r="BI180" s="143">
        <f>IF(N180="nulová",J180,0)</f>
        <v>0</v>
      </c>
      <c r="BJ180" s="18" t="s">
        <v>82</v>
      </c>
      <c r="BK180" s="143">
        <f>ROUND(I180*H180,2)</f>
        <v>0</v>
      </c>
      <c r="BL180" s="18" t="s">
        <v>179</v>
      </c>
      <c r="BM180" s="142" t="s">
        <v>775</v>
      </c>
    </row>
    <row r="181" spans="2:65" s="1" customFormat="1" ht="16.5" customHeight="1">
      <c r="B181" s="33"/>
      <c r="C181" s="131" t="s">
        <v>783</v>
      </c>
      <c r="D181" s="131" t="s">
        <v>174</v>
      </c>
      <c r="E181" s="132" t="s">
        <v>4504</v>
      </c>
      <c r="F181" s="133" t="s">
        <v>4505</v>
      </c>
      <c r="G181" s="134" t="s">
        <v>2962</v>
      </c>
      <c r="H181" s="135">
        <v>20</v>
      </c>
      <c r="I181" s="136"/>
      <c r="J181" s="137">
        <f>ROUND(I181*H181,2)</f>
        <v>0</v>
      </c>
      <c r="K181" s="133" t="s">
        <v>19</v>
      </c>
      <c r="L181" s="33"/>
      <c r="M181" s="138" t="s">
        <v>19</v>
      </c>
      <c r="N181" s="139" t="s">
        <v>46</v>
      </c>
      <c r="P181" s="140">
        <f>O181*H181</f>
        <v>0</v>
      </c>
      <c r="Q181" s="140">
        <v>0</v>
      </c>
      <c r="R181" s="140">
        <f>Q181*H181</f>
        <v>0</v>
      </c>
      <c r="S181" s="140">
        <v>0</v>
      </c>
      <c r="T181" s="140">
        <f>S181*H181</f>
        <v>0</v>
      </c>
      <c r="U181" s="141" t="s">
        <v>19</v>
      </c>
      <c r="AR181" s="142" t="s">
        <v>179</v>
      </c>
      <c r="AT181" s="142" t="s">
        <v>174</v>
      </c>
      <c r="AU181" s="142" t="s">
        <v>82</v>
      </c>
      <c r="AY181" s="18" t="s">
        <v>172</v>
      </c>
      <c r="BE181" s="143">
        <f>IF(N181="základní",J181,0)</f>
        <v>0</v>
      </c>
      <c r="BF181" s="143">
        <f>IF(N181="snížená",J181,0)</f>
        <v>0</v>
      </c>
      <c r="BG181" s="143">
        <f>IF(N181="zákl. přenesená",J181,0)</f>
        <v>0</v>
      </c>
      <c r="BH181" s="143">
        <f>IF(N181="sníž. přenesená",J181,0)</f>
        <v>0</v>
      </c>
      <c r="BI181" s="143">
        <f>IF(N181="nulová",J181,0)</f>
        <v>0</v>
      </c>
      <c r="BJ181" s="18" t="s">
        <v>82</v>
      </c>
      <c r="BK181" s="143">
        <f>ROUND(I181*H181,2)</f>
        <v>0</v>
      </c>
      <c r="BL181" s="18" t="s">
        <v>179</v>
      </c>
      <c r="BM181" s="142" t="s">
        <v>786</v>
      </c>
    </row>
    <row r="182" spans="2:65" s="1" customFormat="1" ht="16.5" customHeight="1">
      <c r="B182" s="33"/>
      <c r="C182" s="131" t="s">
        <v>523</v>
      </c>
      <c r="D182" s="131" t="s">
        <v>174</v>
      </c>
      <c r="E182" s="132" t="s">
        <v>4506</v>
      </c>
      <c r="F182" s="133" t="s">
        <v>4507</v>
      </c>
      <c r="G182" s="134" t="s">
        <v>2962</v>
      </c>
      <c r="H182" s="135">
        <v>7</v>
      </c>
      <c r="I182" s="136"/>
      <c r="J182" s="137">
        <f>ROUND(I182*H182,2)</f>
        <v>0</v>
      </c>
      <c r="K182" s="133" t="s">
        <v>19</v>
      </c>
      <c r="L182" s="33"/>
      <c r="M182" s="138" t="s">
        <v>19</v>
      </c>
      <c r="N182" s="139" t="s">
        <v>46</v>
      </c>
      <c r="P182" s="140">
        <f>O182*H182</f>
        <v>0</v>
      </c>
      <c r="Q182" s="140">
        <v>0</v>
      </c>
      <c r="R182" s="140">
        <f>Q182*H182</f>
        <v>0</v>
      </c>
      <c r="S182" s="140">
        <v>0</v>
      </c>
      <c r="T182" s="140">
        <f>S182*H182</f>
        <v>0</v>
      </c>
      <c r="U182" s="141" t="s">
        <v>19</v>
      </c>
      <c r="AR182" s="142" t="s">
        <v>179</v>
      </c>
      <c r="AT182" s="142" t="s">
        <v>174</v>
      </c>
      <c r="AU182" s="142" t="s">
        <v>82</v>
      </c>
      <c r="AY182" s="18" t="s">
        <v>172</v>
      </c>
      <c r="BE182" s="143">
        <f>IF(N182="základní",J182,0)</f>
        <v>0</v>
      </c>
      <c r="BF182" s="143">
        <f>IF(N182="snížená",J182,0)</f>
        <v>0</v>
      </c>
      <c r="BG182" s="143">
        <f>IF(N182="zákl. přenesená",J182,0)</f>
        <v>0</v>
      </c>
      <c r="BH182" s="143">
        <f>IF(N182="sníž. přenesená",J182,0)</f>
        <v>0</v>
      </c>
      <c r="BI182" s="143">
        <f>IF(N182="nulová",J182,0)</f>
        <v>0</v>
      </c>
      <c r="BJ182" s="18" t="s">
        <v>82</v>
      </c>
      <c r="BK182" s="143">
        <f>ROUND(I182*H182,2)</f>
        <v>0</v>
      </c>
      <c r="BL182" s="18" t="s">
        <v>179</v>
      </c>
      <c r="BM182" s="142" t="s">
        <v>798</v>
      </c>
    </row>
    <row r="183" spans="2:65" s="1" customFormat="1" ht="16.5" customHeight="1">
      <c r="B183" s="33"/>
      <c r="C183" s="131" t="s">
        <v>802</v>
      </c>
      <c r="D183" s="131" t="s">
        <v>174</v>
      </c>
      <c r="E183" s="132" t="s">
        <v>4508</v>
      </c>
      <c r="F183" s="133" t="s">
        <v>4509</v>
      </c>
      <c r="G183" s="134" t="s">
        <v>2962</v>
      </c>
      <c r="H183" s="135">
        <v>3</v>
      </c>
      <c r="I183" s="136"/>
      <c r="J183" s="137">
        <f>ROUND(I183*H183,2)</f>
        <v>0</v>
      </c>
      <c r="K183" s="133" t="s">
        <v>19</v>
      </c>
      <c r="L183" s="33"/>
      <c r="M183" s="138" t="s">
        <v>19</v>
      </c>
      <c r="N183" s="139" t="s">
        <v>46</v>
      </c>
      <c r="P183" s="140">
        <f>O183*H183</f>
        <v>0</v>
      </c>
      <c r="Q183" s="140">
        <v>0</v>
      </c>
      <c r="R183" s="140">
        <f>Q183*H183</f>
        <v>0</v>
      </c>
      <c r="S183" s="140">
        <v>0</v>
      </c>
      <c r="T183" s="140">
        <f>S183*H183</f>
        <v>0</v>
      </c>
      <c r="U183" s="141" t="s">
        <v>19</v>
      </c>
      <c r="AR183" s="142" t="s">
        <v>179</v>
      </c>
      <c r="AT183" s="142" t="s">
        <v>174</v>
      </c>
      <c r="AU183" s="142" t="s">
        <v>82</v>
      </c>
      <c r="AY183" s="18" t="s">
        <v>172</v>
      </c>
      <c r="BE183" s="143">
        <f>IF(N183="základní",J183,0)</f>
        <v>0</v>
      </c>
      <c r="BF183" s="143">
        <f>IF(N183="snížená",J183,0)</f>
        <v>0</v>
      </c>
      <c r="BG183" s="143">
        <f>IF(N183="zákl. přenesená",J183,0)</f>
        <v>0</v>
      </c>
      <c r="BH183" s="143">
        <f>IF(N183="sníž. přenesená",J183,0)</f>
        <v>0</v>
      </c>
      <c r="BI183" s="143">
        <f>IF(N183="nulová",J183,0)</f>
        <v>0</v>
      </c>
      <c r="BJ183" s="18" t="s">
        <v>82</v>
      </c>
      <c r="BK183" s="143">
        <f>ROUND(I183*H183,2)</f>
        <v>0</v>
      </c>
      <c r="BL183" s="18" t="s">
        <v>179</v>
      </c>
      <c r="BM183" s="142" t="s">
        <v>805</v>
      </c>
    </row>
    <row r="184" spans="2:65" s="1" customFormat="1" ht="16.5" customHeight="1">
      <c r="B184" s="33"/>
      <c r="C184" s="131" t="s">
        <v>536</v>
      </c>
      <c r="D184" s="131" t="s">
        <v>174</v>
      </c>
      <c r="E184" s="132" t="s">
        <v>4510</v>
      </c>
      <c r="F184" s="133" t="s">
        <v>4511</v>
      </c>
      <c r="G184" s="134" t="s">
        <v>2962</v>
      </c>
      <c r="H184" s="135">
        <v>2</v>
      </c>
      <c r="I184" s="136"/>
      <c r="J184" s="137">
        <f>ROUND(I184*H184,2)</f>
        <v>0</v>
      </c>
      <c r="K184" s="133" t="s">
        <v>19</v>
      </c>
      <c r="L184" s="33"/>
      <c r="M184" s="138" t="s">
        <v>19</v>
      </c>
      <c r="N184" s="139" t="s">
        <v>46</v>
      </c>
      <c r="P184" s="140">
        <f>O184*H184</f>
        <v>0</v>
      </c>
      <c r="Q184" s="140">
        <v>0</v>
      </c>
      <c r="R184" s="140">
        <f>Q184*H184</f>
        <v>0</v>
      </c>
      <c r="S184" s="140">
        <v>0</v>
      </c>
      <c r="T184" s="140">
        <f>S184*H184</f>
        <v>0</v>
      </c>
      <c r="U184" s="141" t="s">
        <v>19</v>
      </c>
      <c r="AR184" s="142" t="s">
        <v>179</v>
      </c>
      <c r="AT184" s="142" t="s">
        <v>174</v>
      </c>
      <c r="AU184" s="142" t="s">
        <v>82</v>
      </c>
      <c r="AY184" s="18" t="s">
        <v>172</v>
      </c>
      <c r="BE184" s="143">
        <f>IF(N184="základní",J184,0)</f>
        <v>0</v>
      </c>
      <c r="BF184" s="143">
        <f>IF(N184="snížená",J184,0)</f>
        <v>0</v>
      </c>
      <c r="BG184" s="143">
        <f>IF(N184="zákl. přenesená",J184,0)</f>
        <v>0</v>
      </c>
      <c r="BH184" s="143">
        <f>IF(N184="sníž. přenesená",J184,0)</f>
        <v>0</v>
      </c>
      <c r="BI184" s="143">
        <f>IF(N184="nulová",J184,0)</f>
        <v>0</v>
      </c>
      <c r="BJ184" s="18" t="s">
        <v>82</v>
      </c>
      <c r="BK184" s="143">
        <f>ROUND(I184*H184,2)</f>
        <v>0</v>
      </c>
      <c r="BL184" s="18" t="s">
        <v>179</v>
      </c>
      <c r="BM184" s="142" t="s">
        <v>1346</v>
      </c>
    </row>
    <row r="185" spans="2:65" s="1" customFormat="1" ht="16.5" customHeight="1">
      <c r="B185" s="33"/>
      <c r="C185" s="131" t="s">
        <v>1350</v>
      </c>
      <c r="D185" s="131" t="s">
        <v>174</v>
      </c>
      <c r="E185" s="132" t="s">
        <v>4512</v>
      </c>
      <c r="F185" s="133" t="s">
        <v>4513</v>
      </c>
      <c r="G185" s="134" t="s">
        <v>2962</v>
      </c>
      <c r="H185" s="135">
        <v>1</v>
      </c>
      <c r="I185" s="136"/>
      <c r="J185" s="137">
        <f>ROUND(I185*H185,2)</f>
        <v>0</v>
      </c>
      <c r="K185" s="133" t="s">
        <v>19</v>
      </c>
      <c r="L185" s="33"/>
      <c r="M185" s="138" t="s">
        <v>19</v>
      </c>
      <c r="N185" s="139" t="s">
        <v>46</v>
      </c>
      <c r="P185" s="140">
        <f>O185*H185</f>
        <v>0</v>
      </c>
      <c r="Q185" s="140">
        <v>0</v>
      </c>
      <c r="R185" s="140">
        <f>Q185*H185</f>
        <v>0</v>
      </c>
      <c r="S185" s="140">
        <v>0</v>
      </c>
      <c r="T185" s="140">
        <f>S185*H185</f>
        <v>0</v>
      </c>
      <c r="U185" s="141" t="s">
        <v>19</v>
      </c>
      <c r="AR185" s="142" t="s">
        <v>179</v>
      </c>
      <c r="AT185" s="142" t="s">
        <v>174</v>
      </c>
      <c r="AU185" s="142" t="s">
        <v>82</v>
      </c>
      <c r="AY185" s="18" t="s">
        <v>172</v>
      </c>
      <c r="BE185" s="143">
        <f>IF(N185="základní",J185,0)</f>
        <v>0</v>
      </c>
      <c r="BF185" s="143">
        <f>IF(N185="snížená",J185,0)</f>
        <v>0</v>
      </c>
      <c r="BG185" s="143">
        <f>IF(N185="zákl. přenesená",J185,0)</f>
        <v>0</v>
      </c>
      <c r="BH185" s="143">
        <f>IF(N185="sníž. přenesená",J185,0)</f>
        <v>0</v>
      </c>
      <c r="BI185" s="143">
        <f>IF(N185="nulová",J185,0)</f>
        <v>0</v>
      </c>
      <c r="BJ185" s="18" t="s">
        <v>82</v>
      </c>
      <c r="BK185" s="143">
        <f>ROUND(I185*H185,2)</f>
        <v>0</v>
      </c>
      <c r="BL185" s="18" t="s">
        <v>179</v>
      </c>
      <c r="BM185" s="142" t="s">
        <v>1353</v>
      </c>
    </row>
    <row r="186" spans="2:65" s="1" customFormat="1" ht="16.5" customHeight="1">
      <c r="B186" s="33"/>
      <c r="C186" s="131" t="s">
        <v>540</v>
      </c>
      <c r="D186" s="131" t="s">
        <v>174</v>
      </c>
      <c r="E186" s="132" t="s">
        <v>4514</v>
      </c>
      <c r="F186" s="133" t="s">
        <v>4515</v>
      </c>
      <c r="G186" s="134" t="s">
        <v>2962</v>
      </c>
      <c r="H186" s="135">
        <v>2</v>
      </c>
      <c r="I186" s="136"/>
      <c r="J186" s="137">
        <f>ROUND(I186*H186,2)</f>
        <v>0</v>
      </c>
      <c r="K186" s="133" t="s">
        <v>19</v>
      </c>
      <c r="L186" s="33"/>
      <c r="M186" s="138" t="s">
        <v>19</v>
      </c>
      <c r="N186" s="139" t="s">
        <v>46</v>
      </c>
      <c r="P186" s="140">
        <f>O186*H186</f>
        <v>0</v>
      </c>
      <c r="Q186" s="140">
        <v>0</v>
      </c>
      <c r="R186" s="140">
        <f>Q186*H186</f>
        <v>0</v>
      </c>
      <c r="S186" s="140">
        <v>0</v>
      </c>
      <c r="T186" s="140">
        <f>S186*H186</f>
        <v>0</v>
      </c>
      <c r="U186" s="141" t="s">
        <v>19</v>
      </c>
      <c r="AR186" s="142" t="s">
        <v>179</v>
      </c>
      <c r="AT186" s="142" t="s">
        <v>174</v>
      </c>
      <c r="AU186" s="142" t="s">
        <v>82</v>
      </c>
      <c r="AY186" s="18" t="s">
        <v>172</v>
      </c>
      <c r="BE186" s="143">
        <f>IF(N186="základní",J186,0)</f>
        <v>0</v>
      </c>
      <c r="BF186" s="143">
        <f>IF(N186="snížená",J186,0)</f>
        <v>0</v>
      </c>
      <c r="BG186" s="143">
        <f>IF(N186="zákl. přenesená",J186,0)</f>
        <v>0</v>
      </c>
      <c r="BH186" s="143">
        <f>IF(N186="sníž. přenesená",J186,0)</f>
        <v>0</v>
      </c>
      <c r="BI186" s="143">
        <f>IF(N186="nulová",J186,0)</f>
        <v>0</v>
      </c>
      <c r="BJ186" s="18" t="s">
        <v>82</v>
      </c>
      <c r="BK186" s="143">
        <f>ROUND(I186*H186,2)</f>
        <v>0</v>
      </c>
      <c r="BL186" s="18" t="s">
        <v>179</v>
      </c>
      <c r="BM186" s="142" t="s">
        <v>1357</v>
      </c>
    </row>
    <row r="187" spans="2:65" s="1" customFormat="1" ht="16.5" customHeight="1">
      <c r="B187" s="33"/>
      <c r="C187" s="131" t="s">
        <v>1361</v>
      </c>
      <c r="D187" s="131" t="s">
        <v>174</v>
      </c>
      <c r="E187" s="132" t="s">
        <v>4516</v>
      </c>
      <c r="F187" s="133" t="s">
        <v>4517</v>
      </c>
      <c r="G187" s="134" t="s">
        <v>2962</v>
      </c>
      <c r="H187" s="135">
        <v>4</v>
      </c>
      <c r="I187" s="136"/>
      <c r="J187" s="137">
        <f>ROUND(I187*H187,2)</f>
        <v>0</v>
      </c>
      <c r="K187" s="133" t="s">
        <v>19</v>
      </c>
      <c r="L187" s="33"/>
      <c r="M187" s="138" t="s">
        <v>19</v>
      </c>
      <c r="N187" s="139" t="s">
        <v>46</v>
      </c>
      <c r="P187" s="140">
        <f>O187*H187</f>
        <v>0</v>
      </c>
      <c r="Q187" s="140">
        <v>0</v>
      </c>
      <c r="R187" s="140">
        <f>Q187*H187</f>
        <v>0</v>
      </c>
      <c r="S187" s="140">
        <v>0</v>
      </c>
      <c r="T187" s="140">
        <f>S187*H187</f>
        <v>0</v>
      </c>
      <c r="U187" s="141" t="s">
        <v>19</v>
      </c>
      <c r="AR187" s="142" t="s">
        <v>179</v>
      </c>
      <c r="AT187" s="142" t="s">
        <v>174</v>
      </c>
      <c r="AU187" s="142" t="s">
        <v>82</v>
      </c>
      <c r="AY187" s="18" t="s">
        <v>172</v>
      </c>
      <c r="BE187" s="143">
        <f>IF(N187="základní",J187,0)</f>
        <v>0</v>
      </c>
      <c r="BF187" s="143">
        <f>IF(N187="snížená",J187,0)</f>
        <v>0</v>
      </c>
      <c r="BG187" s="143">
        <f>IF(N187="zákl. přenesená",J187,0)</f>
        <v>0</v>
      </c>
      <c r="BH187" s="143">
        <f>IF(N187="sníž. přenesená",J187,0)</f>
        <v>0</v>
      </c>
      <c r="BI187" s="143">
        <f>IF(N187="nulová",J187,0)</f>
        <v>0</v>
      </c>
      <c r="BJ187" s="18" t="s">
        <v>82</v>
      </c>
      <c r="BK187" s="143">
        <f>ROUND(I187*H187,2)</f>
        <v>0</v>
      </c>
      <c r="BL187" s="18" t="s">
        <v>179</v>
      </c>
      <c r="BM187" s="142" t="s">
        <v>1364</v>
      </c>
    </row>
    <row r="188" spans="2:65" s="1" customFormat="1" ht="16.5" customHeight="1">
      <c r="B188" s="33"/>
      <c r="C188" s="131" t="s">
        <v>545</v>
      </c>
      <c r="D188" s="131" t="s">
        <v>174</v>
      </c>
      <c r="E188" s="132" t="s">
        <v>4518</v>
      </c>
      <c r="F188" s="133" t="s">
        <v>4519</v>
      </c>
      <c r="G188" s="134" t="s">
        <v>2962</v>
      </c>
      <c r="H188" s="135">
        <v>13</v>
      </c>
      <c r="I188" s="136"/>
      <c r="J188" s="137">
        <f>ROUND(I188*H188,2)</f>
        <v>0</v>
      </c>
      <c r="K188" s="133" t="s">
        <v>19</v>
      </c>
      <c r="L188" s="33"/>
      <c r="M188" s="138" t="s">
        <v>19</v>
      </c>
      <c r="N188" s="139" t="s">
        <v>46</v>
      </c>
      <c r="P188" s="140">
        <f>O188*H188</f>
        <v>0</v>
      </c>
      <c r="Q188" s="140">
        <v>0</v>
      </c>
      <c r="R188" s="140">
        <f>Q188*H188</f>
        <v>0</v>
      </c>
      <c r="S188" s="140">
        <v>0</v>
      </c>
      <c r="T188" s="140">
        <f>S188*H188</f>
        <v>0</v>
      </c>
      <c r="U188" s="141" t="s">
        <v>19</v>
      </c>
      <c r="AR188" s="142" t="s">
        <v>179</v>
      </c>
      <c r="AT188" s="142" t="s">
        <v>174</v>
      </c>
      <c r="AU188" s="142" t="s">
        <v>82</v>
      </c>
      <c r="AY188" s="18" t="s">
        <v>172</v>
      </c>
      <c r="BE188" s="143">
        <f>IF(N188="základní",J188,0)</f>
        <v>0</v>
      </c>
      <c r="BF188" s="143">
        <f>IF(N188="snížená",J188,0)</f>
        <v>0</v>
      </c>
      <c r="BG188" s="143">
        <f>IF(N188="zákl. přenesená",J188,0)</f>
        <v>0</v>
      </c>
      <c r="BH188" s="143">
        <f>IF(N188="sníž. přenesená",J188,0)</f>
        <v>0</v>
      </c>
      <c r="BI188" s="143">
        <f>IF(N188="nulová",J188,0)</f>
        <v>0</v>
      </c>
      <c r="BJ188" s="18" t="s">
        <v>82</v>
      </c>
      <c r="BK188" s="143">
        <f>ROUND(I188*H188,2)</f>
        <v>0</v>
      </c>
      <c r="BL188" s="18" t="s">
        <v>179</v>
      </c>
      <c r="BM188" s="142" t="s">
        <v>1368</v>
      </c>
    </row>
    <row r="189" spans="2:65" s="1" customFormat="1" ht="33" customHeight="1">
      <c r="B189" s="33"/>
      <c r="C189" s="131" t="s">
        <v>1374</v>
      </c>
      <c r="D189" s="131" t="s">
        <v>174</v>
      </c>
      <c r="E189" s="132" t="s">
        <v>3094</v>
      </c>
      <c r="F189" s="133" t="s">
        <v>4520</v>
      </c>
      <c r="G189" s="134" t="s">
        <v>2962</v>
      </c>
      <c r="H189" s="135">
        <v>1</v>
      </c>
      <c r="I189" s="136"/>
      <c r="J189" s="137">
        <f>ROUND(I189*H189,2)</f>
        <v>0</v>
      </c>
      <c r="K189" s="133" t="s">
        <v>19</v>
      </c>
      <c r="L189" s="33"/>
      <c r="M189" s="138" t="s">
        <v>19</v>
      </c>
      <c r="N189" s="139" t="s">
        <v>46</v>
      </c>
      <c r="P189" s="140">
        <f>O189*H189</f>
        <v>0</v>
      </c>
      <c r="Q189" s="140">
        <v>0</v>
      </c>
      <c r="R189" s="140">
        <f>Q189*H189</f>
        <v>0</v>
      </c>
      <c r="S189" s="140">
        <v>0</v>
      </c>
      <c r="T189" s="140">
        <f>S189*H189</f>
        <v>0</v>
      </c>
      <c r="U189" s="141" t="s">
        <v>19</v>
      </c>
      <c r="AR189" s="142" t="s">
        <v>179</v>
      </c>
      <c r="AT189" s="142" t="s">
        <v>174</v>
      </c>
      <c r="AU189" s="142" t="s">
        <v>82</v>
      </c>
      <c r="AY189" s="18" t="s">
        <v>172</v>
      </c>
      <c r="BE189" s="143">
        <f>IF(N189="základní",J189,0)</f>
        <v>0</v>
      </c>
      <c r="BF189" s="143">
        <f>IF(N189="snížená",J189,0)</f>
        <v>0</v>
      </c>
      <c r="BG189" s="143">
        <f>IF(N189="zákl. přenesená",J189,0)</f>
        <v>0</v>
      </c>
      <c r="BH189" s="143">
        <f>IF(N189="sníž. přenesená",J189,0)</f>
        <v>0</v>
      </c>
      <c r="BI189" s="143">
        <f>IF(N189="nulová",J189,0)</f>
        <v>0</v>
      </c>
      <c r="BJ189" s="18" t="s">
        <v>82</v>
      </c>
      <c r="BK189" s="143">
        <f>ROUND(I189*H189,2)</f>
        <v>0</v>
      </c>
      <c r="BL189" s="18" t="s">
        <v>179</v>
      </c>
      <c r="BM189" s="142" t="s">
        <v>1377</v>
      </c>
    </row>
    <row r="190" spans="2:65" s="1" customFormat="1" ht="24.2" customHeight="1">
      <c r="B190" s="33"/>
      <c r="C190" s="131" t="s">
        <v>551</v>
      </c>
      <c r="D190" s="131" t="s">
        <v>174</v>
      </c>
      <c r="E190" s="132" t="s">
        <v>3096</v>
      </c>
      <c r="F190" s="133" t="s">
        <v>4521</v>
      </c>
      <c r="G190" s="134" t="s">
        <v>2962</v>
      </c>
      <c r="H190" s="135">
        <v>1</v>
      </c>
      <c r="I190" s="136"/>
      <c r="J190" s="137">
        <f>ROUND(I190*H190,2)</f>
        <v>0</v>
      </c>
      <c r="K190" s="133" t="s">
        <v>19</v>
      </c>
      <c r="L190" s="33"/>
      <c r="M190" s="138" t="s">
        <v>19</v>
      </c>
      <c r="N190" s="139" t="s">
        <v>46</v>
      </c>
      <c r="P190" s="140">
        <f>O190*H190</f>
        <v>0</v>
      </c>
      <c r="Q190" s="140">
        <v>0</v>
      </c>
      <c r="R190" s="140">
        <f>Q190*H190</f>
        <v>0</v>
      </c>
      <c r="S190" s="140">
        <v>0</v>
      </c>
      <c r="T190" s="140">
        <f>S190*H190</f>
        <v>0</v>
      </c>
      <c r="U190" s="141" t="s">
        <v>19</v>
      </c>
      <c r="AR190" s="142" t="s">
        <v>179</v>
      </c>
      <c r="AT190" s="142" t="s">
        <v>174</v>
      </c>
      <c r="AU190" s="142" t="s">
        <v>82</v>
      </c>
      <c r="AY190" s="18" t="s">
        <v>172</v>
      </c>
      <c r="BE190" s="143">
        <f>IF(N190="základní",J190,0)</f>
        <v>0</v>
      </c>
      <c r="BF190" s="143">
        <f>IF(N190="snížená",J190,0)</f>
        <v>0</v>
      </c>
      <c r="BG190" s="143">
        <f>IF(N190="zákl. přenesená",J190,0)</f>
        <v>0</v>
      </c>
      <c r="BH190" s="143">
        <f>IF(N190="sníž. přenesená",J190,0)</f>
        <v>0</v>
      </c>
      <c r="BI190" s="143">
        <f>IF(N190="nulová",J190,0)</f>
        <v>0</v>
      </c>
      <c r="BJ190" s="18" t="s">
        <v>82</v>
      </c>
      <c r="BK190" s="143">
        <f>ROUND(I190*H190,2)</f>
        <v>0</v>
      </c>
      <c r="BL190" s="18" t="s">
        <v>179</v>
      </c>
      <c r="BM190" s="142" t="s">
        <v>1383</v>
      </c>
    </row>
    <row r="191" spans="2:65" s="1" customFormat="1" ht="21.75" customHeight="1">
      <c r="B191" s="33"/>
      <c r="C191" s="131" t="s">
        <v>1386</v>
      </c>
      <c r="D191" s="131" t="s">
        <v>174</v>
      </c>
      <c r="E191" s="132" t="s">
        <v>3098</v>
      </c>
      <c r="F191" s="133" t="s">
        <v>4522</v>
      </c>
      <c r="G191" s="134" t="s">
        <v>2962</v>
      </c>
      <c r="H191" s="135">
        <v>43</v>
      </c>
      <c r="I191" s="136"/>
      <c r="J191" s="137">
        <f>ROUND(I191*H191,2)</f>
        <v>0</v>
      </c>
      <c r="K191" s="133" t="s">
        <v>19</v>
      </c>
      <c r="L191" s="33"/>
      <c r="M191" s="138" t="s">
        <v>19</v>
      </c>
      <c r="N191" s="139" t="s">
        <v>46</v>
      </c>
      <c r="P191" s="140">
        <f>O191*H191</f>
        <v>0</v>
      </c>
      <c r="Q191" s="140">
        <v>0</v>
      </c>
      <c r="R191" s="140">
        <f>Q191*H191</f>
        <v>0</v>
      </c>
      <c r="S191" s="140">
        <v>0</v>
      </c>
      <c r="T191" s="140">
        <f>S191*H191</f>
        <v>0</v>
      </c>
      <c r="U191" s="141" t="s">
        <v>19</v>
      </c>
      <c r="AR191" s="142" t="s">
        <v>179</v>
      </c>
      <c r="AT191" s="142" t="s">
        <v>174</v>
      </c>
      <c r="AU191" s="142" t="s">
        <v>82</v>
      </c>
      <c r="AY191" s="18" t="s">
        <v>172</v>
      </c>
      <c r="BE191" s="143">
        <f>IF(N191="základní",J191,0)</f>
        <v>0</v>
      </c>
      <c r="BF191" s="143">
        <f>IF(N191="snížená",J191,0)</f>
        <v>0</v>
      </c>
      <c r="BG191" s="143">
        <f>IF(N191="zákl. přenesená",J191,0)</f>
        <v>0</v>
      </c>
      <c r="BH191" s="143">
        <f>IF(N191="sníž. přenesená",J191,0)</f>
        <v>0</v>
      </c>
      <c r="BI191" s="143">
        <f>IF(N191="nulová",J191,0)</f>
        <v>0</v>
      </c>
      <c r="BJ191" s="18" t="s">
        <v>82</v>
      </c>
      <c r="BK191" s="143">
        <f>ROUND(I191*H191,2)</f>
        <v>0</v>
      </c>
      <c r="BL191" s="18" t="s">
        <v>179</v>
      </c>
      <c r="BM191" s="142" t="s">
        <v>1389</v>
      </c>
    </row>
    <row r="192" spans="2:65" s="1" customFormat="1" ht="21.75" customHeight="1">
      <c r="B192" s="33"/>
      <c r="C192" s="131" t="s">
        <v>556</v>
      </c>
      <c r="D192" s="131" t="s">
        <v>174</v>
      </c>
      <c r="E192" s="132" t="s">
        <v>4523</v>
      </c>
      <c r="F192" s="133" t="s">
        <v>4524</v>
      </c>
      <c r="G192" s="134" t="s">
        <v>2962</v>
      </c>
      <c r="H192" s="135">
        <v>24</v>
      </c>
      <c r="I192" s="136"/>
      <c r="J192" s="137">
        <f>ROUND(I192*H192,2)</f>
        <v>0</v>
      </c>
      <c r="K192" s="133" t="s">
        <v>19</v>
      </c>
      <c r="L192" s="33"/>
      <c r="M192" s="138" t="s">
        <v>19</v>
      </c>
      <c r="N192" s="139" t="s">
        <v>46</v>
      </c>
      <c r="P192" s="140">
        <f>O192*H192</f>
        <v>0</v>
      </c>
      <c r="Q192" s="140">
        <v>0</v>
      </c>
      <c r="R192" s="140">
        <f>Q192*H192</f>
        <v>0</v>
      </c>
      <c r="S192" s="140">
        <v>0</v>
      </c>
      <c r="T192" s="140">
        <f>S192*H192</f>
        <v>0</v>
      </c>
      <c r="U192" s="141" t="s">
        <v>19</v>
      </c>
      <c r="AR192" s="142" t="s">
        <v>179</v>
      </c>
      <c r="AT192" s="142" t="s">
        <v>174</v>
      </c>
      <c r="AU192" s="142" t="s">
        <v>82</v>
      </c>
      <c r="AY192" s="18" t="s">
        <v>172</v>
      </c>
      <c r="BE192" s="143">
        <f>IF(N192="základní",J192,0)</f>
        <v>0</v>
      </c>
      <c r="BF192" s="143">
        <f>IF(N192="snížená",J192,0)</f>
        <v>0</v>
      </c>
      <c r="BG192" s="143">
        <f>IF(N192="zákl. přenesená",J192,0)</f>
        <v>0</v>
      </c>
      <c r="BH192" s="143">
        <f>IF(N192="sníž. přenesená",J192,0)</f>
        <v>0</v>
      </c>
      <c r="BI192" s="143">
        <f>IF(N192="nulová",J192,0)</f>
        <v>0</v>
      </c>
      <c r="BJ192" s="18" t="s">
        <v>82</v>
      </c>
      <c r="BK192" s="143">
        <f>ROUND(I192*H192,2)</f>
        <v>0</v>
      </c>
      <c r="BL192" s="18" t="s">
        <v>179</v>
      </c>
      <c r="BM192" s="142" t="s">
        <v>1394</v>
      </c>
    </row>
    <row r="193" spans="2:65" s="1" customFormat="1" ht="16.5" customHeight="1">
      <c r="B193" s="33"/>
      <c r="C193" s="131" t="s">
        <v>1397</v>
      </c>
      <c r="D193" s="131" t="s">
        <v>174</v>
      </c>
      <c r="E193" s="132" t="s">
        <v>3108</v>
      </c>
      <c r="F193" s="133" t="s">
        <v>4525</v>
      </c>
      <c r="G193" s="134" t="s">
        <v>2962</v>
      </c>
      <c r="H193" s="135">
        <v>43</v>
      </c>
      <c r="I193" s="136"/>
      <c r="J193" s="137">
        <f>ROUND(I193*H193,2)</f>
        <v>0</v>
      </c>
      <c r="K193" s="133" t="s">
        <v>19</v>
      </c>
      <c r="L193" s="33"/>
      <c r="M193" s="138" t="s">
        <v>19</v>
      </c>
      <c r="N193" s="139" t="s">
        <v>46</v>
      </c>
      <c r="P193" s="140">
        <f>O193*H193</f>
        <v>0</v>
      </c>
      <c r="Q193" s="140">
        <v>0</v>
      </c>
      <c r="R193" s="140">
        <f>Q193*H193</f>
        <v>0</v>
      </c>
      <c r="S193" s="140">
        <v>0</v>
      </c>
      <c r="T193" s="140">
        <f>S193*H193</f>
        <v>0</v>
      </c>
      <c r="U193" s="141" t="s">
        <v>19</v>
      </c>
      <c r="AR193" s="142" t="s">
        <v>179</v>
      </c>
      <c r="AT193" s="142" t="s">
        <v>174</v>
      </c>
      <c r="AU193" s="142" t="s">
        <v>82</v>
      </c>
      <c r="AY193" s="18" t="s">
        <v>172</v>
      </c>
      <c r="BE193" s="143">
        <f>IF(N193="základní",J193,0)</f>
        <v>0</v>
      </c>
      <c r="BF193" s="143">
        <f>IF(N193="snížená",J193,0)</f>
        <v>0</v>
      </c>
      <c r="BG193" s="143">
        <f>IF(N193="zákl. přenesená",J193,0)</f>
        <v>0</v>
      </c>
      <c r="BH193" s="143">
        <f>IF(N193="sníž. přenesená",J193,0)</f>
        <v>0</v>
      </c>
      <c r="BI193" s="143">
        <f>IF(N193="nulová",J193,0)</f>
        <v>0</v>
      </c>
      <c r="BJ193" s="18" t="s">
        <v>82</v>
      </c>
      <c r="BK193" s="143">
        <f>ROUND(I193*H193,2)</f>
        <v>0</v>
      </c>
      <c r="BL193" s="18" t="s">
        <v>179</v>
      </c>
      <c r="BM193" s="142" t="s">
        <v>1400</v>
      </c>
    </row>
    <row r="194" spans="2:65" s="1" customFormat="1" ht="16.5" customHeight="1">
      <c r="B194" s="33"/>
      <c r="C194" s="131" t="s">
        <v>560</v>
      </c>
      <c r="D194" s="131" t="s">
        <v>174</v>
      </c>
      <c r="E194" s="132" t="s">
        <v>3110</v>
      </c>
      <c r="F194" s="133" t="s">
        <v>4526</v>
      </c>
      <c r="G194" s="134" t="s">
        <v>2962</v>
      </c>
      <c r="H194" s="135">
        <v>24</v>
      </c>
      <c r="I194" s="136"/>
      <c r="J194" s="137">
        <f>ROUND(I194*H194,2)</f>
        <v>0</v>
      </c>
      <c r="K194" s="133" t="s">
        <v>19</v>
      </c>
      <c r="L194" s="33"/>
      <c r="M194" s="138" t="s">
        <v>19</v>
      </c>
      <c r="N194" s="139" t="s">
        <v>46</v>
      </c>
      <c r="P194" s="140">
        <f>O194*H194</f>
        <v>0</v>
      </c>
      <c r="Q194" s="140">
        <v>0</v>
      </c>
      <c r="R194" s="140">
        <f>Q194*H194</f>
        <v>0</v>
      </c>
      <c r="S194" s="140">
        <v>0</v>
      </c>
      <c r="T194" s="140">
        <f>S194*H194</f>
        <v>0</v>
      </c>
      <c r="U194" s="141" t="s">
        <v>19</v>
      </c>
      <c r="AR194" s="142" t="s">
        <v>179</v>
      </c>
      <c r="AT194" s="142" t="s">
        <v>174</v>
      </c>
      <c r="AU194" s="142" t="s">
        <v>82</v>
      </c>
      <c r="AY194" s="18" t="s">
        <v>172</v>
      </c>
      <c r="BE194" s="143">
        <f>IF(N194="základní",J194,0)</f>
        <v>0</v>
      </c>
      <c r="BF194" s="143">
        <f>IF(N194="snížená",J194,0)</f>
        <v>0</v>
      </c>
      <c r="BG194" s="143">
        <f>IF(N194="zákl. přenesená",J194,0)</f>
        <v>0</v>
      </c>
      <c r="BH194" s="143">
        <f>IF(N194="sníž. přenesená",J194,0)</f>
        <v>0</v>
      </c>
      <c r="BI194" s="143">
        <f>IF(N194="nulová",J194,0)</f>
        <v>0</v>
      </c>
      <c r="BJ194" s="18" t="s">
        <v>82</v>
      </c>
      <c r="BK194" s="143">
        <f>ROUND(I194*H194,2)</f>
        <v>0</v>
      </c>
      <c r="BL194" s="18" t="s">
        <v>179</v>
      </c>
      <c r="BM194" s="142" t="s">
        <v>1423</v>
      </c>
    </row>
    <row r="195" spans="2:65" s="1" customFormat="1" ht="16.5" customHeight="1">
      <c r="B195" s="33"/>
      <c r="C195" s="131" t="s">
        <v>1430</v>
      </c>
      <c r="D195" s="131" t="s">
        <v>174</v>
      </c>
      <c r="E195" s="132" t="s">
        <v>3112</v>
      </c>
      <c r="F195" s="133" t="s">
        <v>4527</v>
      </c>
      <c r="G195" s="134" t="s">
        <v>2962</v>
      </c>
      <c r="H195" s="135">
        <v>67</v>
      </c>
      <c r="I195" s="136"/>
      <c r="J195" s="137">
        <f>ROUND(I195*H195,2)</f>
        <v>0</v>
      </c>
      <c r="K195" s="133" t="s">
        <v>19</v>
      </c>
      <c r="L195" s="33"/>
      <c r="M195" s="138" t="s">
        <v>19</v>
      </c>
      <c r="N195" s="139" t="s">
        <v>46</v>
      </c>
      <c r="P195" s="140">
        <f>O195*H195</f>
        <v>0</v>
      </c>
      <c r="Q195" s="140">
        <v>0</v>
      </c>
      <c r="R195" s="140">
        <f>Q195*H195</f>
        <v>0</v>
      </c>
      <c r="S195" s="140">
        <v>0</v>
      </c>
      <c r="T195" s="140">
        <f>S195*H195</f>
        <v>0</v>
      </c>
      <c r="U195" s="141" t="s">
        <v>19</v>
      </c>
      <c r="AR195" s="142" t="s">
        <v>179</v>
      </c>
      <c r="AT195" s="142" t="s">
        <v>174</v>
      </c>
      <c r="AU195" s="142" t="s">
        <v>82</v>
      </c>
      <c r="AY195" s="18" t="s">
        <v>172</v>
      </c>
      <c r="BE195" s="143">
        <f>IF(N195="základní",J195,0)</f>
        <v>0</v>
      </c>
      <c r="BF195" s="143">
        <f>IF(N195="snížená",J195,0)</f>
        <v>0</v>
      </c>
      <c r="BG195" s="143">
        <f>IF(N195="zákl. přenesená",J195,0)</f>
        <v>0</v>
      </c>
      <c r="BH195" s="143">
        <f>IF(N195="sníž. přenesená",J195,0)</f>
        <v>0</v>
      </c>
      <c r="BI195" s="143">
        <f>IF(N195="nulová",J195,0)</f>
        <v>0</v>
      </c>
      <c r="BJ195" s="18" t="s">
        <v>82</v>
      </c>
      <c r="BK195" s="143">
        <f>ROUND(I195*H195,2)</f>
        <v>0</v>
      </c>
      <c r="BL195" s="18" t="s">
        <v>179</v>
      </c>
      <c r="BM195" s="142" t="s">
        <v>1431</v>
      </c>
    </row>
    <row r="196" spans="2:65" s="1" customFormat="1" ht="16.5" customHeight="1">
      <c r="B196" s="33"/>
      <c r="C196" s="131" t="s">
        <v>565</v>
      </c>
      <c r="D196" s="131" t="s">
        <v>174</v>
      </c>
      <c r="E196" s="132" t="s">
        <v>3114</v>
      </c>
      <c r="F196" s="133" t="s">
        <v>4528</v>
      </c>
      <c r="G196" s="134" t="s">
        <v>2962</v>
      </c>
      <c r="H196" s="135">
        <v>1</v>
      </c>
      <c r="I196" s="136"/>
      <c r="J196" s="137">
        <f>ROUND(I196*H196,2)</f>
        <v>0</v>
      </c>
      <c r="K196" s="133" t="s">
        <v>19</v>
      </c>
      <c r="L196" s="33"/>
      <c r="M196" s="138" t="s">
        <v>19</v>
      </c>
      <c r="N196" s="139" t="s">
        <v>46</v>
      </c>
      <c r="P196" s="140">
        <f>O196*H196</f>
        <v>0</v>
      </c>
      <c r="Q196" s="140">
        <v>0</v>
      </c>
      <c r="R196" s="140">
        <f>Q196*H196</f>
        <v>0</v>
      </c>
      <c r="S196" s="140">
        <v>0</v>
      </c>
      <c r="T196" s="140">
        <f>S196*H196</f>
        <v>0</v>
      </c>
      <c r="U196" s="141" t="s">
        <v>19</v>
      </c>
      <c r="AR196" s="142" t="s">
        <v>179</v>
      </c>
      <c r="AT196" s="142" t="s">
        <v>174</v>
      </c>
      <c r="AU196" s="142" t="s">
        <v>82</v>
      </c>
      <c r="AY196" s="18" t="s">
        <v>172</v>
      </c>
      <c r="BE196" s="143">
        <f>IF(N196="základní",J196,0)</f>
        <v>0</v>
      </c>
      <c r="BF196" s="143">
        <f>IF(N196="snížená",J196,0)</f>
        <v>0</v>
      </c>
      <c r="BG196" s="143">
        <f>IF(N196="zákl. přenesená",J196,0)</f>
        <v>0</v>
      </c>
      <c r="BH196" s="143">
        <f>IF(N196="sníž. přenesená",J196,0)</f>
        <v>0</v>
      </c>
      <c r="BI196" s="143">
        <f>IF(N196="nulová",J196,0)</f>
        <v>0</v>
      </c>
      <c r="BJ196" s="18" t="s">
        <v>82</v>
      </c>
      <c r="BK196" s="143">
        <f>ROUND(I196*H196,2)</f>
        <v>0</v>
      </c>
      <c r="BL196" s="18" t="s">
        <v>179</v>
      </c>
      <c r="BM196" s="142" t="s">
        <v>1453</v>
      </c>
    </row>
    <row r="197" spans="2:65" s="1" customFormat="1" ht="16.5" customHeight="1">
      <c r="B197" s="33"/>
      <c r="C197" s="131" t="s">
        <v>1461</v>
      </c>
      <c r="D197" s="131" t="s">
        <v>174</v>
      </c>
      <c r="E197" s="132" t="s">
        <v>3116</v>
      </c>
      <c r="F197" s="133" t="s">
        <v>4529</v>
      </c>
      <c r="G197" s="134" t="s">
        <v>1635</v>
      </c>
      <c r="H197" s="135">
        <v>65</v>
      </c>
      <c r="I197" s="136"/>
      <c r="J197" s="137">
        <f>ROUND(I197*H197,2)</f>
        <v>0</v>
      </c>
      <c r="K197" s="133" t="s">
        <v>19</v>
      </c>
      <c r="L197" s="33"/>
      <c r="M197" s="138" t="s">
        <v>19</v>
      </c>
      <c r="N197" s="139" t="s">
        <v>46</v>
      </c>
      <c r="P197" s="140">
        <f>O197*H197</f>
        <v>0</v>
      </c>
      <c r="Q197" s="140">
        <v>0</v>
      </c>
      <c r="R197" s="140">
        <f>Q197*H197</f>
        <v>0</v>
      </c>
      <c r="S197" s="140">
        <v>0</v>
      </c>
      <c r="T197" s="140">
        <f>S197*H197</f>
        <v>0</v>
      </c>
      <c r="U197" s="141" t="s">
        <v>19</v>
      </c>
      <c r="AR197" s="142" t="s">
        <v>179</v>
      </c>
      <c r="AT197" s="142" t="s">
        <v>174</v>
      </c>
      <c r="AU197" s="142" t="s">
        <v>82</v>
      </c>
      <c r="AY197" s="18" t="s">
        <v>172</v>
      </c>
      <c r="BE197" s="143">
        <f>IF(N197="základní",J197,0)</f>
        <v>0</v>
      </c>
      <c r="BF197" s="143">
        <f>IF(N197="snížená",J197,0)</f>
        <v>0</v>
      </c>
      <c r="BG197" s="143">
        <f>IF(N197="zákl. přenesená",J197,0)</f>
        <v>0</v>
      </c>
      <c r="BH197" s="143">
        <f>IF(N197="sníž. přenesená",J197,0)</f>
        <v>0</v>
      </c>
      <c r="BI197" s="143">
        <f>IF(N197="nulová",J197,0)</f>
        <v>0</v>
      </c>
      <c r="BJ197" s="18" t="s">
        <v>82</v>
      </c>
      <c r="BK197" s="143">
        <f>ROUND(I197*H197,2)</f>
        <v>0</v>
      </c>
      <c r="BL197" s="18" t="s">
        <v>179</v>
      </c>
      <c r="BM197" s="142" t="s">
        <v>1464</v>
      </c>
    </row>
    <row r="198" spans="2:65" s="1" customFormat="1" ht="16.5" customHeight="1">
      <c r="B198" s="33"/>
      <c r="C198" s="131" t="s">
        <v>569</v>
      </c>
      <c r="D198" s="131" t="s">
        <v>174</v>
      </c>
      <c r="E198" s="132" t="s">
        <v>3118</v>
      </c>
      <c r="F198" s="133" t="s">
        <v>4530</v>
      </c>
      <c r="G198" s="134" t="s">
        <v>2962</v>
      </c>
      <c r="H198" s="135">
        <v>4</v>
      </c>
      <c r="I198" s="136"/>
      <c r="J198" s="137">
        <f>ROUND(I198*H198,2)</f>
        <v>0</v>
      </c>
      <c r="K198" s="133" t="s">
        <v>19</v>
      </c>
      <c r="L198" s="33"/>
      <c r="M198" s="138" t="s">
        <v>19</v>
      </c>
      <c r="N198" s="139" t="s">
        <v>46</v>
      </c>
      <c r="P198" s="140">
        <f>O198*H198</f>
        <v>0</v>
      </c>
      <c r="Q198" s="140">
        <v>0</v>
      </c>
      <c r="R198" s="140">
        <f>Q198*H198</f>
        <v>0</v>
      </c>
      <c r="S198" s="140">
        <v>0</v>
      </c>
      <c r="T198" s="140">
        <f>S198*H198</f>
        <v>0</v>
      </c>
      <c r="U198" s="141" t="s">
        <v>19</v>
      </c>
      <c r="AR198" s="142" t="s">
        <v>179</v>
      </c>
      <c r="AT198" s="142" t="s">
        <v>174</v>
      </c>
      <c r="AU198" s="142" t="s">
        <v>82</v>
      </c>
      <c r="AY198" s="18" t="s">
        <v>172</v>
      </c>
      <c r="BE198" s="143">
        <f>IF(N198="základní",J198,0)</f>
        <v>0</v>
      </c>
      <c r="BF198" s="143">
        <f>IF(N198="snížená",J198,0)</f>
        <v>0</v>
      </c>
      <c r="BG198" s="143">
        <f>IF(N198="zákl. přenesená",J198,0)</f>
        <v>0</v>
      </c>
      <c r="BH198" s="143">
        <f>IF(N198="sníž. přenesená",J198,0)</f>
        <v>0</v>
      </c>
      <c r="BI198" s="143">
        <f>IF(N198="nulová",J198,0)</f>
        <v>0</v>
      </c>
      <c r="BJ198" s="18" t="s">
        <v>82</v>
      </c>
      <c r="BK198" s="143">
        <f>ROUND(I198*H198,2)</f>
        <v>0</v>
      </c>
      <c r="BL198" s="18" t="s">
        <v>179</v>
      </c>
      <c r="BM198" s="142" t="s">
        <v>1470</v>
      </c>
    </row>
    <row r="199" spans="2:65" s="1" customFormat="1" ht="24.2" customHeight="1">
      <c r="B199" s="33"/>
      <c r="C199" s="131" t="s">
        <v>1473</v>
      </c>
      <c r="D199" s="131" t="s">
        <v>174</v>
      </c>
      <c r="E199" s="132" t="s">
        <v>3120</v>
      </c>
      <c r="F199" s="133" t="s">
        <v>4531</v>
      </c>
      <c r="G199" s="134" t="s">
        <v>1635</v>
      </c>
      <c r="H199" s="135">
        <v>2</v>
      </c>
      <c r="I199" s="136"/>
      <c r="J199" s="137">
        <f>ROUND(I199*H199,2)</f>
        <v>0</v>
      </c>
      <c r="K199" s="133" t="s">
        <v>19</v>
      </c>
      <c r="L199" s="33"/>
      <c r="M199" s="138" t="s">
        <v>19</v>
      </c>
      <c r="N199" s="139" t="s">
        <v>46</v>
      </c>
      <c r="P199" s="140">
        <f>O199*H199</f>
        <v>0</v>
      </c>
      <c r="Q199" s="140">
        <v>0</v>
      </c>
      <c r="R199" s="140">
        <f>Q199*H199</f>
        <v>0</v>
      </c>
      <c r="S199" s="140">
        <v>0</v>
      </c>
      <c r="T199" s="140">
        <f>S199*H199</f>
        <v>0</v>
      </c>
      <c r="U199" s="141" t="s">
        <v>19</v>
      </c>
      <c r="AR199" s="142" t="s">
        <v>179</v>
      </c>
      <c r="AT199" s="142" t="s">
        <v>174</v>
      </c>
      <c r="AU199" s="142" t="s">
        <v>82</v>
      </c>
      <c r="AY199" s="18" t="s">
        <v>172</v>
      </c>
      <c r="BE199" s="143">
        <f>IF(N199="základní",J199,0)</f>
        <v>0</v>
      </c>
      <c r="BF199" s="143">
        <f>IF(N199="snížená",J199,0)</f>
        <v>0</v>
      </c>
      <c r="BG199" s="143">
        <f>IF(N199="zákl. přenesená",J199,0)</f>
        <v>0</v>
      </c>
      <c r="BH199" s="143">
        <f>IF(N199="sníž. přenesená",J199,0)</f>
        <v>0</v>
      </c>
      <c r="BI199" s="143">
        <f>IF(N199="nulová",J199,0)</f>
        <v>0</v>
      </c>
      <c r="BJ199" s="18" t="s">
        <v>82</v>
      </c>
      <c r="BK199" s="143">
        <f>ROUND(I199*H199,2)</f>
        <v>0</v>
      </c>
      <c r="BL199" s="18" t="s">
        <v>179</v>
      </c>
      <c r="BM199" s="142" t="s">
        <v>1476</v>
      </c>
    </row>
    <row r="200" spans="2:65" s="1" customFormat="1" ht="16.5" customHeight="1">
      <c r="B200" s="33"/>
      <c r="C200" s="131" t="s">
        <v>574</v>
      </c>
      <c r="D200" s="131" t="s">
        <v>174</v>
      </c>
      <c r="E200" s="132" t="s">
        <v>3122</v>
      </c>
      <c r="F200" s="133" t="s">
        <v>4532</v>
      </c>
      <c r="G200" s="134" t="s">
        <v>337</v>
      </c>
      <c r="H200" s="135">
        <v>480</v>
      </c>
      <c r="I200" s="136"/>
      <c r="J200" s="137">
        <f>ROUND(I200*H200,2)</f>
        <v>0</v>
      </c>
      <c r="K200" s="133" t="s">
        <v>19</v>
      </c>
      <c r="L200" s="33"/>
      <c r="M200" s="138" t="s">
        <v>19</v>
      </c>
      <c r="N200" s="139" t="s">
        <v>46</v>
      </c>
      <c r="P200" s="140">
        <f>O200*H200</f>
        <v>0</v>
      </c>
      <c r="Q200" s="140">
        <v>0</v>
      </c>
      <c r="R200" s="140">
        <f>Q200*H200</f>
        <v>0</v>
      </c>
      <c r="S200" s="140">
        <v>0</v>
      </c>
      <c r="T200" s="140">
        <f>S200*H200</f>
        <v>0</v>
      </c>
      <c r="U200" s="141" t="s">
        <v>19</v>
      </c>
      <c r="AR200" s="142" t="s">
        <v>179</v>
      </c>
      <c r="AT200" s="142" t="s">
        <v>174</v>
      </c>
      <c r="AU200" s="142" t="s">
        <v>82</v>
      </c>
      <c r="AY200" s="18" t="s">
        <v>172</v>
      </c>
      <c r="BE200" s="143">
        <f>IF(N200="základní",J200,0)</f>
        <v>0</v>
      </c>
      <c r="BF200" s="143">
        <f>IF(N200="snížená",J200,0)</f>
        <v>0</v>
      </c>
      <c r="BG200" s="143">
        <f>IF(N200="zákl. přenesená",J200,0)</f>
        <v>0</v>
      </c>
      <c r="BH200" s="143">
        <f>IF(N200="sníž. přenesená",J200,0)</f>
        <v>0</v>
      </c>
      <c r="BI200" s="143">
        <f>IF(N200="nulová",J200,0)</f>
        <v>0</v>
      </c>
      <c r="BJ200" s="18" t="s">
        <v>82</v>
      </c>
      <c r="BK200" s="143">
        <f>ROUND(I200*H200,2)</f>
        <v>0</v>
      </c>
      <c r="BL200" s="18" t="s">
        <v>179</v>
      </c>
      <c r="BM200" s="142" t="s">
        <v>1481</v>
      </c>
    </row>
    <row r="201" spans="2:65" s="1" customFormat="1" ht="16.5" customHeight="1">
      <c r="B201" s="33"/>
      <c r="C201" s="131" t="s">
        <v>1489</v>
      </c>
      <c r="D201" s="131" t="s">
        <v>174</v>
      </c>
      <c r="E201" s="132" t="s">
        <v>3027</v>
      </c>
      <c r="F201" s="133" t="s">
        <v>4481</v>
      </c>
      <c r="G201" s="134" t="s">
        <v>337</v>
      </c>
      <c r="H201" s="135">
        <v>67</v>
      </c>
      <c r="I201" s="136"/>
      <c r="J201" s="137">
        <f>ROUND(I201*H201,2)</f>
        <v>0</v>
      </c>
      <c r="K201" s="133" t="s">
        <v>19</v>
      </c>
      <c r="L201" s="33"/>
      <c r="M201" s="138" t="s">
        <v>19</v>
      </c>
      <c r="N201" s="139" t="s">
        <v>46</v>
      </c>
      <c r="P201" s="140">
        <f>O201*H201</f>
        <v>0</v>
      </c>
      <c r="Q201" s="140">
        <v>0</v>
      </c>
      <c r="R201" s="140">
        <f>Q201*H201</f>
        <v>0</v>
      </c>
      <c r="S201" s="140">
        <v>0</v>
      </c>
      <c r="T201" s="140">
        <f>S201*H201</f>
        <v>0</v>
      </c>
      <c r="U201" s="141" t="s">
        <v>19</v>
      </c>
      <c r="AR201" s="142" t="s">
        <v>179</v>
      </c>
      <c r="AT201" s="142" t="s">
        <v>174</v>
      </c>
      <c r="AU201" s="142" t="s">
        <v>82</v>
      </c>
      <c r="AY201" s="18" t="s">
        <v>172</v>
      </c>
      <c r="BE201" s="143">
        <f>IF(N201="základní",J201,0)</f>
        <v>0</v>
      </c>
      <c r="BF201" s="143">
        <f>IF(N201="snížená",J201,0)</f>
        <v>0</v>
      </c>
      <c r="BG201" s="143">
        <f>IF(N201="zákl. přenesená",J201,0)</f>
        <v>0</v>
      </c>
      <c r="BH201" s="143">
        <f>IF(N201="sníž. přenesená",J201,0)</f>
        <v>0</v>
      </c>
      <c r="BI201" s="143">
        <f>IF(N201="nulová",J201,0)</f>
        <v>0</v>
      </c>
      <c r="BJ201" s="18" t="s">
        <v>82</v>
      </c>
      <c r="BK201" s="143">
        <f>ROUND(I201*H201,2)</f>
        <v>0</v>
      </c>
      <c r="BL201" s="18" t="s">
        <v>179</v>
      </c>
      <c r="BM201" s="142" t="s">
        <v>1492</v>
      </c>
    </row>
    <row r="202" spans="2:65" s="1" customFormat="1" ht="16.5" customHeight="1">
      <c r="B202" s="33"/>
      <c r="C202" s="131" t="s">
        <v>578</v>
      </c>
      <c r="D202" s="131" t="s">
        <v>174</v>
      </c>
      <c r="E202" s="132" t="s">
        <v>3124</v>
      </c>
      <c r="F202" s="133" t="s">
        <v>4533</v>
      </c>
      <c r="G202" s="134" t="s">
        <v>337</v>
      </c>
      <c r="H202" s="135">
        <v>130</v>
      </c>
      <c r="I202" s="136"/>
      <c r="J202" s="137">
        <f>ROUND(I202*H202,2)</f>
        <v>0</v>
      </c>
      <c r="K202" s="133" t="s">
        <v>19</v>
      </c>
      <c r="L202" s="33"/>
      <c r="M202" s="138" t="s">
        <v>19</v>
      </c>
      <c r="N202" s="139" t="s">
        <v>46</v>
      </c>
      <c r="P202" s="140">
        <f>O202*H202</f>
        <v>0</v>
      </c>
      <c r="Q202" s="140">
        <v>0</v>
      </c>
      <c r="R202" s="140">
        <f>Q202*H202</f>
        <v>0</v>
      </c>
      <c r="S202" s="140">
        <v>0</v>
      </c>
      <c r="T202" s="140">
        <f>S202*H202</f>
        <v>0</v>
      </c>
      <c r="U202" s="141" t="s">
        <v>19</v>
      </c>
      <c r="AR202" s="142" t="s">
        <v>179</v>
      </c>
      <c r="AT202" s="142" t="s">
        <v>174</v>
      </c>
      <c r="AU202" s="142" t="s">
        <v>82</v>
      </c>
      <c r="AY202" s="18" t="s">
        <v>172</v>
      </c>
      <c r="BE202" s="143">
        <f>IF(N202="základní",J202,0)</f>
        <v>0</v>
      </c>
      <c r="BF202" s="143">
        <f>IF(N202="snížená",J202,0)</f>
        <v>0</v>
      </c>
      <c r="BG202" s="143">
        <f>IF(N202="zákl. přenesená",J202,0)</f>
        <v>0</v>
      </c>
      <c r="BH202" s="143">
        <f>IF(N202="sníž. přenesená",J202,0)</f>
        <v>0</v>
      </c>
      <c r="BI202" s="143">
        <f>IF(N202="nulová",J202,0)</f>
        <v>0</v>
      </c>
      <c r="BJ202" s="18" t="s">
        <v>82</v>
      </c>
      <c r="BK202" s="143">
        <f>ROUND(I202*H202,2)</f>
        <v>0</v>
      </c>
      <c r="BL202" s="18" t="s">
        <v>179</v>
      </c>
      <c r="BM202" s="142" t="s">
        <v>1500</v>
      </c>
    </row>
    <row r="203" spans="2:65" s="1" customFormat="1" ht="16.5" customHeight="1">
      <c r="B203" s="33"/>
      <c r="C203" s="131" t="s">
        <v>1503</v>
      </c>
      <c r="D203" s="131" t="s">
        <v>174</v>
      </c>
      <c r="E203" s="132" t="s">
        <v>3029</v>
      </c>
      <c r="F203" s="133" t="s">
        <v>4482</v>
      </c>
      <c r="G203" s="134" t="s">
        <v>337</v>
      </c>
      <c r="H203" s="135">
        <v>64</v>
      </c>
      <c r="I203" s="136"/>
      <c r="J203" s="137">
        <f>ROUND(I203*H203,2)</f>
        <v>0</v>
      </c>
      <c r="K203" s="133" t="s">
        <v>19</v>
      </c>
      <c r="L203" s="33"/>
      <c r="M203" s="138" t="s">
        <v>19</v>
      </c>
      <c r="N203" s="139" t="s">
        <v>46</v>
      </c>
      <c r="P203" s="140">
        <f>O203*H203</f>
        <v>0</v>
      </c>
      <c r="Q203" s="140">
        <v>0</v>
      </c>
      <c r="R203" s="140">
        <f>Q203*H203</f>
        <v>0</v>
      </c>
      <c r="S203" s="140">
        <v>0</v>
      </c>
      <c r="T203" s="140">
        <f>S203*H203</f>
        <v>0</v>
      </c>
      <c r="U203" s="141" t="s">
        <v>19</v>
      </c>
      <c r="AR203" s="142" t="s">
        <v>179</v>
      </c>
      <c r="AT203" s="142" t="s">
        <v>174</v>
      </c>
      <c r="AU203" s="142" t="s">
        <v>82</v>
      </c>
      <c r="AY203" s="18" t="s">
        <v>172</v>
      </c>
      <c r="BE203" s="143">
        <f>IF(N203="základní",J203,0)</f>
        <v>0</v>
      </c>
      <c r="BF203" s="143">
        <f>IF(N203="snížená",J203,0)</f>
        <v>0</v>
      </c>
      <c r="BG203" s="143">
        <f>IF(N203="zákl. přenesená",J203,0)</f>
        <v>0</v>
      </c>
      <c r="BH203" s="143">
        <f>IF(N203="sníž. přenesená",J203,0)</f>
        <v>0</v>
      </c>
      <c r="BI203" s="143">
        <f>IF(N203="nulová",J203,0)</f>
        <v>0</v>
      </c>
      <c r="BJ203" s="18" t="s">
        <v>82</v>
      </c>
      <c r="BK203" s="143">
        <f>ROUND(I203*H203,2)</f>
        <v>0</v>
      </c>
      <c r="BL203" s="18" t="s">
        <v>179</v>
      </c>
      <c r="BM203" s="142" t="s">
        <v>1506</v>
      </c>
    </row>
    <row r="204" spans="2:65" s="1" customFormat="1" ht="16.5" customHeight="1">
      <c r="B204" s="33"/>
      <c r="C204" s="131" t="s">
        <v>583</v>
      </c>
      <c r="D204" s="131" t="s">
        <v>174</v>
      </c>
      <c r="E204" s="132" t="s">
        <v>3126</v>
      </c>
      <c r="F204" s="133" t="s">
        <v>4447</v>
      </c>
      <c r="G204" s="134" t="s">
        <v>337</v>
      </c>
      <c r="H204" s="135">
        <v>16</v>
      </c>
      <c r="I204" s="136"/>
      <c r="J204" s="137">
        <f>ROUND(I204*H204,2)</f>
        <v>0</v>
      </c>
      <c r="K204" s="133" t="s">
        <v>19</v>
      </c>
      <c r="L204" s="33"/>
      <c r="M204" s="138" t="s">
        <v>19</v>
      </c>
      <c r="N204" s="139" t="s">
        <v>46</v>
      </c>
      <c r="P204" s="140">
        <f>O204*H204</f>
        <v>0</v>
      </c>
      <c r="Q204" s="140">
        <v>0</v>
      </c>
      <c r="R204" s="140">
        <f>Q204*H204</f>
        <v>0</v>
      </c>
      <c r="S204" s="140">
        <v>0</v>
      </c>
      <c r="T204" s="140">
        <f>S204*H204</f>
        <v>0</v>
      </c>
      <c r="U204" s="141" t="s">
        <v>19</v>
      </c>
      <c r="AR204" s="142" t="s">
        <v>179</v>
      </c>
      <c r="AT204" s="142" t="s">
        <v>174</v>
      </c>
      <c r="AU204" s="142" t="s">
        <v>82</v>
      </c>
      <c r="AY204" s="18" t="s">
        <v>172</v>
      </c>
      <c r="BE204" s="143">
        <f>IF(N204="základní",J204,0)</f>
        <v>0</v>
      </c>
      <c r="BF204" s="143">
        <f>IF(N204="snížená",J204,0)</f>
        <v>0</v>
      </c>
      <c r="BG204" s="143">
        <f>IF(N204="zákl. přenesená",J204,0)</f>
        <v>0</v>
      </c>
      <c r="BH204" s="143">
        <f>IF(N204="sníž. přenesená",J204,0)</f>
        <v>0</v>
      </c>
      <c r="BI204" s="143">
        <f>IF(N204="nulová",J204,0)</f>
        <v>0</v>
      </c>
      <c r="BJ204" s="18" t="s">
        <v>82</v>
      </c>
      <c r="BK204" s="143">
        <f>ROUND(I204*H204,2)</f>
        <v>0</v>
      </c>
      <c r="BL204" s="18" t="s">
        <v>179</v>
      </c>
      <c r="BM204" s="142" t="s">
        <v>1513</v>
      </c>
    </row>
    <row r="205" spans="2:65" s="1" customFormat="1" ht="16.5" customHeight="1">
      <c r="B205" s="33"/>
      <c r="C205" s="131" t="s">
        <v>1517</v>
      </c>
      <c r="D205" s="131" t="s">
        <v>174</v>
      </c>
      <c r="E205" s="132" t="s">
        <v>3031</v>
      </c>
      <c r="F205" s="133" t="s">
        <v>4483</v>
      </c>
      <c r="G205" s="134" t="s">
        <v>337</v>
      </c>
      <c r="H205" s="135">
        <v>32</v>
      </c>
      <c r="I205" s="136"/>
      <c r="J205" s="137">
        <f>ROUND(I205*H205,2)</f>
        <v>0</v>
      </c>
      <c r="K205" s="133" t="s">
        <v>19</v>
      </c>
      <c r="L205" s="33"/>
      <c r="M205" s="138" t="s">
        <v>19</v>
      </c>
      <c r="N205" s="139" t="s">
        <v>46</v>
      </c>
      <c r="P205" s="140">
        <f>O205*H205</f>
        <v>0</v>
      </c>
      <c r="Q205" s="140">
        <v>0</v>
      </c>
      <c r="R205" s="140">
        <f>Q205*H205</f>
        <v>0</v>
      </c>
      <c r="S205" s="140">
        <v>0</v>
      </c>
      <c r="T205" s="140">
        <f>S205*H205</f>
        <v>0</v>
      </c>
      <c r="U205" s="141" t="s">
        <v>19</v>
      </c>
      <c r="AR205" s="142" t="s">
        <v>179</v>
      </c>
      <c r="AT205" s="142" t="s">
        <v>174</v>
      </c>
      <c r="AU205" s="142" t="s">
        <v>82</v>
      </c>
      <c r="AY205" s="18" t="s">
        <v>172</v>
      </c>
      <c r="BE205" s="143">
        <f>IF(N205="základní",J205,0)</f>
        <v>0</v>
      </c>
      <c r="BF205" s="143">
        <f>IF(N205="snížená",J205,0)</f>
        <v>0</v>
      </c>
      <c r="BG205" s="143">
        <f>IF(N205="zákl. přenesená",J205,0)</f>
        <v>0</v>
      </c>
      <c r="BH205" s="143">
        <f>IF(N205="sníž. přenesená",J205,0)</f>
        <v>0</v>
      </c>
      <c r="BI205" s="143">
        <f>IF(N205="nulová",J205,0)</f>
        <v>0</v>
      </c>
      <c r="BJ205" s="18" t="s">
        <v>82</v>
      </c>
      <c r="BK205" s="143">
        <f>ROUND(I205*H205,2)</f>
        <v>0</v>
      </c>
      <c r="BL205" s="18" t="s">
        <v>179</v>
      </c>
      <c r="BM205" s="142" t="s">
        <v>1520</v>
      </c>
    </row>
    <row r="206" spans="2:65" s="1" customFormat="1" ht="24.2" customHeight="1">
      <c r="B206" s="33"/>
      <c r="C206" s="131" t="s">
        <v>587</v>
      </c>
      <c r="D206" s="131" t="s">
        <v>174</v>
      </c>
      <c r="E206" s="132" t="s">
        <v>3128</v>
      </c>
      <c r="F206" s="133" t="s">
        <v>4534</v>
      </c>
      <c r="G206" s="134" t="s">
        <v>337</v>
      </c>
      <c r="H206" s="135">
        <v>400</v>
      </c>
      <c r="I206" s="136"/>
      <c r="J206" s="137">
        <f>ROUND(I206*H206,2)</f>
        <v>0</v>
      </c>
      <c r="K206" s="133" t="s">
        <v>19</v>
      </c>
      <c r="L206" s="33"/>
      <c r="M206" s="138" t="s">
        <v>19</v>
      </c>
      <c r="N206" s="139" t="s">
        <v>46</v>
      </c>
      <c r="P206" s="140">
        <f>O206*H206</f>
        <v>0</v>
      </c>
      <c r="Q206" s="140">
        <v>0</v>
      </c>
      <c r="R206" s="140">
        <f>Q206*H206</f>
        <v>0</v>
      </c>
      <c r="S206" s="140">
        <v>0</v>
      </c>
      <c r="T206" s="140">
        <f>S206*H206</f>
        <v>0</v>
      </c>
      <c r="U206" s="141" t="s">
        <v>19</v>
      </c>
      <c r="AR206" s="142" t="s">
        <v>179</v>
      </c>
      <c r="AT206" s="142" t="s">
        <v>174</v>
      </c>
      <c r="AU206" s="142" t="s">
        <v>82</v>
      </c>
      <c r="AY206" s="18" t="s">
        <v>172</v>
      </c>
      <c r="BE206" s="143">
        <f>IF(N206="základní",J206,0)</f>
        <v>0</v>
      </c>
      <c r="BF206" s="143">
        <f>IF(N206="snížená",J206,0)</f>
        <v>0</v>
      </c>
      <c r="BG206" s="143">
        <f>IF(N206="zákl. přenesená",J206,0)</f>
        <v>0</v>
      </c>
      <c r="BH206" s="143">
        <f>IF(N206="sníž. přenesená",J206,0)</f>
        <v>0</v>
      </c>
      <c r="BI206" s="143">
        <f>IF(N206="nulová",J206,0)</f>
        <v>0</v>
      </c>
      <c r="BJ206" s="18" t="s">
        <v>82</v>
      </c>
      <c r="BK206" s="143">
        <f>ROUND(I206*H206,2)</f>
        <v>0</v>
      </c>
      <c r="BL206" s="18" t="s">
        <v>179</v>
      </c>
      <c r="BM206" s="142" t="s">
        <v>1524</v>
      </c>
    </row>
    <row r="207" spans="2:65" s="1" customFormat="1" ht="24.2" customHeight="1">
      <c r="B207" s="33"/>
      <c r="C207" s="131" t="s">
        <v>1526</v>
      </c>
      <c r="D207" s="131" t="s">
        <v>174</v>
      </c>
      <c r="E207" s="132" t="s">
        <v>3134</v>
      </c>
      <c r="F207" s="133" t="s">
        <v>4485</v>
      </c>
      <c r="G207" s="134" t="s">
        <v>337</v>
      </c>
      <c r="H207" s="135">
        <v>67</v>
      </c>
      <c r="I207" s="136"/>
      <c r="J207" s="137">
        <f>ROUND(I207*H207,2)</f>
        <v>0</v>
      </c>
      <c r="K207" s="133" t="s">
        <v>19</v>
      </c>
      <c r="L207" s="33"/>
      <c r="M207" s="138" t="s">
        <v>19</v>
      </c>
      <c r="N207" s="139" t="s">
        <v>46</v>
      </c>
      <c r="P207" s="140">
        <f>O207*H207</f>
        <v>0</v>
      </c>
      <c r="Q207" s="140">
        <v>0</v>
      </c>
      <c r="R207" s="140">
        <f>Q207*H207</f>
        <v>0</v>
      </c>
      <c r="S207" s="140">
        <v>0</v>
      </c>
      <c r="T207" s="140">
        <f>S207*H207</f>
        <v>0</v>
      </c>
      <c r="U207" s="141" t="s">
        <v>19</v>
      </c>
      <c r="AR207" s="142" t="s">
        <v>179</v>
      </c>
      <c r="AT207" s="142" t="s">
        <v>174</v>
      </c>
      <c r="AU207" s="142" t="s">
        <v>82</v>
      </c>
      <c r="AY207" s="18" t="s">
        <v>172</v>
      </c>
      <c r="BE207" s="143">
        <f>IF(N207="základní",J207,0)</f>
        <v>0</v>
      </c>
      <c r="BF207" s="143">
        <f>IF(N207="snížená",J207,0)</f>
        <v>0</v>
      </c>
      <c r="BG207" s="143">
        <f>IF(N207="zákl. přenesená",J207,0)</f>
        <v>0</v>
      </c>
      <c r="BH207" s="143">
        <f>IF(N207="sníž. přenesená",J207,0)</f>
        <v>0</v>
      </c>
      <c r="BI207" s="143">
        <f>IF(N207="nulová",J207,0)</f>
        <v>0</v>
      </c>
      <c r="BJ207" s="18" t="s">
        <v>82</v>
      </c>
      <c r="BK207" s="143">
        <f>ROUND(I207*H207,2)</f>
        <v>0</v>
      </c>
      <c r="BL207" s="18" t="s">
        <v>179</v>
      </c>
      <c r="BM207" s="142" t="s">
        <v>1529</v>
      </c>
    </row>
    <row r="208" spans="2:65" s="1" customFormat="1" ht="24.2" customHeight="1">
      <c r="B208" s="33"/>
      <c r="C208" s="131" t="s">
        <v>596</v>
      </c>
      <c r="D208" s="131" t="s">
        <v>174</v>
      </c>
      <c r="E208" s="132" t="s">
        <v>3136</v>
      </c>
      <c r="F208" s="133" t="s">
        <v>4535</v>
      </c>
      <c r="G208" s="134" t="s">
        <v>337</v>
      </c>
      <c r="H208" s="135">
        <v>130</v>
      </c>
      <c r="I208" s="136"/>
      <c r="J208" s="137">
        <f>ROUND(I208*H208,2)</f>
        <v>0</v>
      </c>
      <c r="K208" s="133" t="s">
        <v>19</v>
      </c>
      <c r="L208" s="33"/>
      <c r="M208" s="138" t="s">
        <v>19</v>
      </c>
      <c r="N208" s="139" t="s">
        <v>46</v>
      </c>
      <c r="P208" s="140">
        <f>O208*H208</f>
        <v>0</v>
      </c>
      <c r="Q208" s="140">
        <v>0</v>
      </c>
      <c r="R208" s="140">
        <f>Q208*H208</f>
        <v>0</v>
      </c>
      <c r="S208" s="140">
        <v>0</v>
      </c>
      <c r="T208" s="140">
        <f>S208*H208</f>
        <v>0</v>
      </c>
      <c r="U208" s="141" t="s">
        <v>19</v>
      </c>
      <c r="AR208" s="142" t="s">
        <v>179</v>
      </c>
      <c r="AT208" s="142" t="s">
        <v>174</v>
      </c>
      <c r="AU208" s="142" t="s">
        <v>82</v>
      </c>
      <c r="AY208" s="18" t="s">
        <v>172</v>
      </c>
      <c r="BE208" s="143">
        <f>IF(N208="základní",J208,0)</f>
        <v>0</v>
      </c>
      <c r="BF208" s="143">
        <f>IF(N208="snížená",J208,0)</f>
        <v>0</v>
      </c>
      <c r="BG208" s="143">
        <f>IF(N208="zákl. přenesená",J208,0)</f>
        <v>0</v>
      </c>
      <c r="BH208" s="143">
        <f>IF(N208="sníž. přenesená",J208,0)</f>
        <v>0</v>
      </c>
      <c r="BI208" s="143">
        <f>IF(N208="nulová",J208,0)</f>
        <v>0</v>
      </c>
      <c r="BJ208" s="18" t="s">
        <v>82</v>
      </c>
      <c r="BK208" s="143">
        <f>ROUND(I208*H208,2)</f>
        <v>0</v>
      </c>
      <c r="BL208" s="18" t="s">
        <v>179</v>
      </c>
      <c r="BM208" s="142" t="s">
        <v>1533</v>
      </c>
    </row>
    <row r="209" spans="2:65" s="1" customFormat="1" ht="24.2" customHeight="1">
      <c r="B209" s="33"/>
      <c r="C209" s="131" t="s">
        <v>1534</v>
      </c>
      <c r="D209" s="131" t="s">
        <v>174</v>
      </c>
      <c r="E209" s="132" t="s">
        <v>3037</v>
      </c>
      <c r="F209" s="133" t="s">
        <v>4486</v>
      </c>
      <c r="G209" s="134" t="s">
        <v>337</v>
      </c>
      <c r="H209" s="135">
        <v>64</v>
      </c>
      <c r="I209" s="136"/>
      <c r="J209" s="137">
        <f>ROUND(I209*H209,2)</f>
        <v>0</v>
      </c>
      <c r="K209" s="133" t="s">
        <v>19</v>
      </c>
      <c r="L209" s="33"/>
      <c r="M209" s="138" t="s">
        <v>19</v>
      </c>
      <c r="N209" s="139" t="s">
        <v>46</v>
      </c>
      <c r="P209" s="140">
        <f>O209*H209</f>
        <v>0</v>
      </c>
      <c r="Q209" s="140">
        <v>0</v>
      </c>
      <c r="R209" s="140">
        <f>Q209*H209</f>
        <v>0</v>
      </c>
      <c r="S209" s="140">
        <v>0</v>
      </c>
      <c r="T209" s="140">
        <f>S209*H209</f>
        <v>0</v>
      </c>
      <c r="U209" s="141" t="s">
        <v>19</v>
      </c>
      <c r="AR209" s="142" t="s">
        <v>179</v>
      </c>
      <c r="AT209" s="142" t="s">
        <v>174</v>
      </c>
      <c r="AU209" s="142" t="s">
        <v>82</v>
      </c>
      <c r="AY209" s="18" t="s">
        <v>172</v>
      </c>
      <c r="BE209" s="143">
        <f>IF(N209="základní",J209,0)</f>
        <v>0</v>
      </c>
      <c r="BF209" s="143">
        <f>IF(N209="snížená",J209,0)</f>
        <v>0</v>
      </c>
      <c r="BG209" s="143">
        <f>IF(N209="zákl. přenesená",J209,0)</f>
        <v>0</v>
      </c>
      <c r="BH209" s="143">
        <f>IF(N209="sníž. přenesená",J209,0)</f>
        <v>0</v>
      </c>
      <c r="BI209" s="143">
        <f>IF(N209="nulová",J209,0)</f>
        <v>0</v>
      </c>
      <c r="BJ209" s="18" t="s">
        <v>82</v>
      </c>
      <c r="BK209" s="143">
        <f>ROUND(I209*H209,2)</f>
        <v>0</v>
      </c>
      <c r="BL209" s="18" t="s">
        <v>179</v>
      </c>
      <c r="BM209" s="142" t="s">
        <v>1537</v>
      </c>
    </row>
    <row r="210" spans="2:65" s="1" customFormat="1" ht="24.2" customHeight="1">
      <c r="B210" s="33"/>
      <c r="C210" s="131" t="s">
        <v>611</v>
      </c>
      <c r="D210" s="131" t="s">
        <v>174</v>
      </c>
      <c r="E210" s="132" t="s">
        <v>3138</v>
      </c>
      <c r="F210" s="133" t="s">
        <v>4536</v>
      </c>
      <c r="G210" s="134" t="s">
        <v>337</v>
      </c>
      <c r="H210" s="135">
        <v>16</v>
      </c>
      <c r="I210" s="136"/>
      <c r="J210" s="137">
        <f>ROUND(I210*H210,2)</f>
        <v>0</v>
      </c>
      <c r="K210" s="133" t="s">
        <v>19</v>
      </c>
      <c r="L210" s="33"/>
      <c r="M210" s="138" t="s">
        <v>19</v>
      </c>
      <c r="N210" s="139" t="s">
        <v>46</v>
      </c>
      <c r="P210" s="140">
        <f>O210*H210</f>
        <v>0</v>
      </c>
      <c r="Q210" s="140">
        <v>0</v>
      </c>
      <c r="R210" s="140">
        <f>Q210*H210</f>
        <v>0</v>
      </c>
      <c r="S210" s="140">
        <v>0</v>
      </c>
      <c r="T210" s="140">
        <f>S210*H210</f>
        <v>0</v>
      </c>
      <c r="U210" s="141" t="s">
        <v>19</v>
      </c>
      <c r="AR210" s="142" t="s">
        <v>179</v>
      </c>
      <c r="AT210" s="142" t="s">
        <v>174</v>
      </c>
      <c r="AU210" s="142" t="s">
        <v>82</v>
      </c>
      <c r="AY210" s="18" t="s">
        <v>172</v>
      </c>
      <c r="BE210" s="143">
        <f>IF(N210="základní",J210,0)</f>
        <v>0</v>
      </c>
      <c r="BF210" s="143">
        <f>IF(N210="snížená",J210,0)</f>
        <v>0</v>
      </c>
      <c r="BG210" s="143">
        <f>IF(N210="zákl. přenesená",J210,0)</f>
        <v>0</v>
      </c>
      <c r="BH210" s="143">
        <f>IF(N210="sníž. přenesená",J210,0)</f>
        <v>0</v>
      </c>
      <c r="BI210" s="143">
        <f>IF(N210="nulová",J210,0)</f>
        <v>0</v>
      </c>
      <c r="BJ210" s="18" t="s">
        <v>82</v>
      </c>
      <c r="BK210" s="143">
        <f>ROUND(I210*H210,2)</f>
        <v>0</v>
      </c>
      <c r="BL210" s="18" t="s">
        <v>179</v>
      </c>
      <c r="BM210" s="142" t="s">
        <v>1539</v>
      </c>
    </row>
    <row r="211" spans="2:65" s="1" customFormat="1" ht="24.2" customHeight="1">
      <c r="B211" s="33"/>
      <c r="C211" s="131" t="s">
        <v>1541</v>
      </c>
      <c r="D211" s="131" t="s">
        <v>174</v>
      </c>
      <c r="E211" s="132" t="s">
        <v>3039</v>
      </c>
      <c r="F211" s="133" t="s">
        <v>4487</v>
      </c>
      <c r="G211" s="134" t="s">
        <v>337</v>
      </c>
      <c r="H211" s="135">
        <v>32</v>
      </c>
      <c r="I211" s="136"/>
      <c r="J211" s="137">
        <f>ROUND(I211*H211,2)</f>
        <v>0</v>
      </c>
      <c r="K211" s="133" t="s">
        <v>19</v>
      </c>
      <c r="L211" s="33"/>
      <c r="M211" s="138" t="s">
        <v>19</v>
      </c>
      <c r="N211" s="139" t="s">
        <v>46</v>
      </c>
      <c r="P211" s="140">
        <f>O211*H211</f>
        <v>0</v>
      </c>
      <c r="Q211" s="140">
        <v>0</v>
      </c>
      <c r="R211" s="140">
        <f>Q211*H211</f>
        <v>0</v>
      </c>
      <c r="S211" s="140">
        <v>0</v>
      </c>
      <c r="T211" s="140">
        <f>S211*H211</f>
        <v>0</v>
      </c>
      <c r="U211" s="141" t="s">
        <v>19</v>
      </c>
      <c r="AR211" s="142" t="s">
        <v>179</v>
      </c>
      <c r="AT211" s="142" t="s">
        <v>174</v>
      </c>
      <c r="AU211" s="142" t="s">
        <v>82</v>
      </c>
      <c r="AY211" s="18" t="s">
        <v>172</v>
      </c>
      <c r="BE211" s="143">
        <f>IF(N211="základní",J211,0)</f>
        <v>0</v>
      </c>
      <c r="BF211" s="143">
        <f>IF(N211="snížená",J211,0)</f>
        <v>0</v>
      </c>
      <c r="BG211" s="143">
        <f>IF(N211="zákl. přenesená",J211,0)</f>
        <v>0</v>
      </c>
      <c r="BH211" s="143">
        <f>IF(N211="sníž. přenesená",J211,0)</f>
        <v>0</v>
      </c>
      <c r="BI211" s="143">
        <f>IF(N211="nulová",J211,0)</f>
        <v>0</v>
      </c>
      <c r="BJ211" s="18" t="s">
        <v>82</v>
      </c>
      <c r="BK211" s="143">
        <f>ROUND(I211*H211,2)</f>
        <v>0</v>
      </c>
      <c r="BL211" s="18" t="s">
        <v>179</v>
      </c>
      <c r="BM211" s="142" t="s">
        <v>1542</v>
      </c>
    </row>
    <row r="212" spans="2:65" s="1" customFormat="1" ht="16.5" customHeight="1">
      <c r="B212" s="33"/>
      <c r="C212" s="131" t="s">
        <v>618</v>
      </c>
      <c r="D212" s="131" t="s">
        <v>174</v>
      </c>
      <c r="E212" s="132" t="s">
        <v>2995</v>
      </c>
      <c r="F212" s="133" t="s">
        <v>3052</v>
      </c>
      <c r="G212" s="134" t="s">
        <v>2962</v>
      </c>
      <c r="H212" s="135">
        <v>3</v>
      </c>
      <c r="I212" s="136"/>
      <c r="J212" s="137">
        <f>ROUND(I212*H212,2)</f>
        <v>0</v>
      </c>
      <c r="K212" s="133" t="s">
        <v>19</v>
      </c>
      <c r="L212" s="33"/>
      <c r="M212" s="138" t="s">
        <v>19</v>
      </c>
      <c r="N212" s="139" t="s">
        <v>46</v>
      </c>
      <c r="P212" s="140">
        <f>O212*H212</f>
        <v>0</v>
      </c>
      <c r="Q212" s="140">
        <v>0</v>
      </c>
      <c r="R212" s="140">
        <f>Q212*H212</f>
        <v>0</v>
      </c>
      <c r="S212" s="140">
        <v>0</v>
      </c>
      <c r="T212" s="140">
        <f>S212*H212</f>
        <v>0</v>
      </c>
      <c r="U212" s="141" t="s">
        <v>19</v>
      </c>
      <c r="AR212" s="142" t="s">
        <v>179</v>
      </c>
      <c r="AT212" s="142" t="s">
        <v>174</v>
      </c>
      <c r="AU212" s="142" t="s">
        <v>82</v>
      </c>
      <c r="AY212" s="18" t="s">
        <v>172</v>
      </c>
      <c r="BE212" s="143">
        <f>IF(N212="základní",J212,0)</f>
        <v>0</v>
      </c>
      <c r="BF212" s="143">
        <f>IF(N212="snížená",J212,0)</f>
        <v>0</v>
      </c>
      <c r="BG212" s="143">
        <f>IF(N212="zákl. přenesená",J212,0)</f>
        <v>0</v>
      </c>
      <c r="BH212" s="143">
        <f>IF(N212="sníž. přenesená",J212,0)</f>
        <v>0</v>
      </c>
      <c r="BI212" s="143">
        <f>IF(N212="nulová",J212,0)</f>
        <v>0</v>
      </c>
      <c r="BJ212" s="18" t="s">
        <v>82</v>
      </c>
      <c r="BK212" s="143">
        <f>ROUND(I212*H212,2)</f>
        <v>0</v>
      </c>
      <c r="BL212" s="18" t="s">
        <v>179</v>
      </c>
      <c r="BM212" s="142" t="s">
        <v>1546</v>
      </c>
    </row>
    <row r="213" spans="2:65" s="1" customFormat="1" ht="16.5" customHeight="1">
      <c r="B213" s="33"/>
      <c r="C213" s="131" t="s">
        <v>1547</v>
      </c>
      <c r="D213" s="131" t="s">
        <v>174</v>
      </c>
      <c r="E213" s="132" t="s">
        <v>2997</v>
      </c>
      <c r="F213" s="133" t="s">
        <v>3054</v>
      </c>
      <c r="G213" s="134" t="s">
        <v>2962</v>
      </c>
      <c r="H213" s="135">
        <v>100</v>
      </c>
      <c r="I213" s="136"/>
      <c r="J213" s="137">
        <f>ROUND(I213*H213,2)</f>
        <v>0</v>
      </c>
      <c r="K213" s="133" t="s">
        <v>19</v>
      </c>
      <c r="L213" s="33"/>
      <c r="M213" s="138" t="s">
        <v>19</v>
      </c>
      <c r="N213" s="139" t="s">
        <v>46</v>
      </c>
      <c r="P213" s="140">
        <f>O213*H213</f>
        <v>0</v>
      </c>
      <c r="Q213" s="140">
        <v>0</v>
      </c>
      <c r="R213" s="140">
        <f>Q213*H213</f>
        <v>0</v>
      </c>
      <c r="S213" s="140">
        <v>0</v>
      </c>
      <c r="T213" s="140">
        <f>S213*H213</f>
        <v>0</v>
      </c>
      <c r="U213" s="141" t="s">
        <v>19</v>
      </c>
      <c r="AR213" s="142" t="s">
        <v>179</v>
      </c>
      <c r="AT213" s="142" t="s">
        <v>174</v>
      </c>
      <c r="AU213" s="142" t="s">
        <v>82</v>
      </c>
      <c r="AY213" s="18" t="s">
        <v>172</v>
      </c>
      <c r="BE213" s="143">
        <f>IF(N213="základní",J213,0)</f>
        <v>0</v>
      </c>
      <c r="BF213" s="143">
        <f>IF(N213="snížená",J213,0)</f>
        <v>0</v>
      </c>
      <c r="BG213" s="143">
        <f>IF(N213="zákl. přenesená",J213,0)</f>
        <v>0</v>
      </c>
      <c r="BH213" s="143">
        <f>IF(N213="sníž. přenesená",J213,0)</f>
        <v>0</v>
      </c>
      <c r="BI213" s="143">
        <f>IF(N213="nulová",J213,0)</f>
        <v>0</v>
      </c>
      <c r="BJ213" s="18" t="s">
        <v>82</v>
      </c>
      <c r="BK213" s="143">
        <f>ROUND(I213*H213,2)</f>
        <v>0</v>
      </c>
      <c r="BL213" s="18" t="s">
        <v>179</v>
      </c>
      <c r="BM213" s="142" t="s">
        <v>1550</v>
      </c>
    </row>
    <row r="214" spans="2:65" s="1" customFormat="1" ht="16.5" customHeight="1">
      <c r="B214" s="33"/>
      <c r="C214" s="131" t="s">
        <v>622</v>
      </c>
      <c r="D214" s="131" t="s">
        <v>174</v>
      </c>
      <c r="E214" s="132" t="s">
        <v>2999</v>
      </c>
      <c r="F214" s="133" t="s">
        <v>3058</v>
      </c>
      <c r="G214" s="134" t="s">
        <v>753</v>
      </c>
      <c r="H214" s="135">
        <v>250</v>
      </c>
      <c r="I214" s="136"/>
      <c r="J214" s="137">
        <f>ROUND(I214*H214,2)</f>
        <v>0</v>
      </c>
      <c r="K214" s="133" t="s">
        <v>19</v>
      </c>
      <c r="L214" s="33"/>
      <c r="M214" s="138" t="s">
        <v>19</v>
      </c>
      <c r="N214" s="139" t="s">
        <v>46</v>
      </c>
      <c r="P214" s="140">
        <f>O214*H214</f>
        <v>0</v>
      </c>
      <c r="Q214" s="140">
        <v>0</v>
      </c>
      <c r="R214" s="140">
        <f>Q214*H214</f>
        <v>0</v>
      </c>
      <c r="S214" s="140">
        <v>0</v>
      </c>
      <c r="T214" s="140">
        <f>S214*H214</f>
        <v>0</v>
      </c>
      <c r="U214" s="141" t="s">
        <v>19</v>
      </c>
      <c r="AR214" s="142" t="s">
        <v>179</v>
      </c>
      <c r="AT214" s="142" t="s">
        <v>174</v>
      </c>
      <c r="AU214" s="142" t="s">
        <v>82</v>
      </c>
      <c r="AY214" s="18" t="s">
        <v>172</v>
      </c>
      <c r="BE214" s="143">
        <f>IF(N214="základní",J214,0)</f>
        <v>0</v>
      </c>
      <c r="BF214" s="143">
        <f>IF(N214="snížená",J214,0)</f>
        <v>0</v>
      </c>
      <c r="BG214" s="143">
        <f>IF(N214="zákl. přenesená",J214,0)</f>
        <v>0</v>
      </c>
      <c r="BH214" s="143">
        <f>IF(N214="sníž. přenesená",J214,0)</f>
        <v>0</v>
      </c>
      <c r="BI214" s="143">
        <f>IF(N214="nulová",J214,0)</f>
        <v>0</v>
      </c>
      <c r="BJ214" s="18" t="s">
        <v>82</v>
      </c>
      <c r="BK214" s="143">
        <f>ROUND(I214*H214,2)</f>
        <v>0</v>
      </c>
      <c r="BL214" s="18" t="s">
        <v>179</v>
      </c>
      <c r="BM214" s="142" t="s">
        <v>1553</v>
      </c>
    </row>
    <row r="215" spans="2:65" s="1" customFormat="1" ht="16.5" customHeight="1">
      <c r="B215" s="33"/>
      <c r="C215" s="131" t="s">
        <v>1554</v>
      </c>
      <c r="D215" s="131" t="s">
        <v>174</v>
      </c>
      <c r="E215" s="132" t="s">
        <v>3047</v>
      </c>
      <c r="F215" s="133" t="s">
        <v>4490</v>
      </c>
      <c r="G215" s="134" t="s">
        <v>2962</v>
      </c>
      <c r="H215" s="135">
        <v>46</v>
      </c>
      <c r="I215" s="136"/>
      <c r="J215" s="137">
        <f>ROUND(I215*H215,2)</f>
        <v>0</v>
      </c>
      <c r="K215" s="133" t="s">
        <v>19</v>
      </c>
      <c r="L215" s="33"/>
      <c r="M215" s="138" t="s">
        <v>19</v>
      </c>
      <c r="N215" s="139" t="s">
        <v>46</v>
      </c>
      <c r="P215" s="140">
        <f>O215*H215</f>
        <v>0</v>
      </c>
      <c r="Q215" s="140">
        <v>0</v>
      </c>
      <c r="R215" s="140">
        <f>Q215*H215</f>
        <v>0</v>
      </c>
      <c r="S215" s="140">
        <v>0</v>
      </c>
      <c r="T215" s="140">
        <f>S215*H215</f>
        <v>0</v>
      </c>
      <c r="U215" s="141" t="s">
        <v>19</v>
      </c>
      <c r="AR215" s="142" t="s">
        <v>179</v>
      </c>
      <c r="AT215" s="142" t="s">
        <v>174</v>
      </c>
      <c r="AU215" s="142" t="s">
        <v>82</v>
      </c>
      <c r="AY215" s="18" t="s">
        <v>172</v>
      </c>
      <c r="BE215" s="143">
        <f>IF(N215="základní",J215,0)</f>
        <v>0</v>
      </c>
      <c r="BF215" s="143">
        <f>IF(N215="snížená",J215,0)</f>
        <v>0</v>
      </c>
      <c r="BG215" s="143">
        <f>IF(N215="zákl. přenesená",J215,0)</f>
        <v>0</v>
      </c>
      <c r="BH215" s="143">
        <f>IF(N215="sníž. přenesená",J215,0)</f>
        <v>0</v>
      </c>
      <c r="BI215" s="143">
        <f>IF(N215="nulová",J215,0)</f>
        <v>0</v>
      </c>
      <c r="BJ215" s="18" t="s">
        <v>82</v>
      </c>
      <c r="BK215" s="143">
        <f>ROUND(I215*H215,2)</f>
        <v>0</v>
      </c>
      <c r="BL215" s="18" t="s">
        <v>179</v>
      </c>
      <c r="BM215" s="142" t="s">
        <v>1557</v>
      </c>
    </row>
    <row r="216" spans="2:65" s="1" customFormat="1" ht="37.9" customHeight="1">
      <c r="B216" s="33"/>
      <c r="C216" s="131" t="s">
        <v>627</v>
      </c>
      <c r="D216" s="131" t="s">
        <v>174</v>
      </c>
      <c r="E216" s="132" t="s">
        <v>3140</v>
      </c>
      <c r="F216" s="133" t="s">
        <v>4537</v>
      </c>
      <c r="G216" s="134" t="s">
        <v>2962</v>
      </c>
      <c r="H216" s="135">
        <v>6</v>
      </c>
      <c r="I216" s="136"/>
      <c r="J216" s="137">
        <f>ROUND(I216*H216,2)</f>
        <v>0</v>
      </c>
      <c r="K216" s="133" t="s">
        <v>19</v>
      </c>
      <c r="L216" s="33"/>
      <c r="M216" s="138" t="s">
        <v>19</v>
      </c>
      <c r="N216" s="139" t="s">
        <v>46</v>
      </c>
      <c r="P216" s="140">
        <f>O216*H216</f>
        <v>0</v>
      </c>
      <c r="Q216" s="140">
        <v>0</v>
      </c>
      <c r="R216" s="140">
        <f>Q216*H216</f>
        <v>0</v>
      </c>
      <c r="S216" s="140">
        <v>0</v>
      </c>
      <c r="T216" s="140">
        <f>S216*H216</f>
        <v>0</v>
      </c>
      <c r="U216" s="141" t="s">
        <v>19</v>
      </c>
      <c r="AR216" s="142" t="s">
        <v>179</v>
      </c>
      <c r="AT216" s="142" t="s">
        <v>174</v>
      </c>
      <c r="AU216" s="142" t="s">
        <v>82</v>
      </c>
      <c r="AY216" s="18" t="s">
        <v>172</v>
      </c>
      <c r="BE216" s="143">
        <f>IF(N216="základní",J216,0)</f>
        <v>0</v>
      </c>
      <c r="BF216" s="143">
        <f>IF(N216="snížená",J216,0)</f>
        <v>0</v>
      </c>
      <c r="BG216" s="143">
        <f>IF(N216="zákl. přenesená",J216,0)</f>
        <v>0</v>
      </c>
      <c r="BH216" s="143">
        <f>IF(N216="sníž. přenesená",J216,0)</f>
        <v>0</v>
      </c>
      <c r="BI216" s="143">
        <f>IF(N216="nulová",J216,0)</f>
        <v>0</v>
      </c>
      <c r="BJ216" s="18" t="s">
        <v>82</v>
      </c>
      <c r="BK216" s="143">
        <f>ROUND(I216*H216,2)</f>
        <v>0</v>
      </c>
      <c r="BL216" s="18" t="s">
        <v>179</v>
      </c>
      <c r="BM216" s="142" t="s">
        <v>1560</v>
      </c>
    </row>
    <row r="217" spans="2:65" s="1" customFormat="1" ht="37.9" customHeight="1">
      <c r="B217" s="33"/>
      <c r="C217" s="131" t="s">
        <v>1561</v>
      </c>
      <c r="D217" s="131" t="s">
        <v>174</v>
      </c>
      <c r="E217" s="132" t="s">
        <v>3142</v>
      </c>
      <c r="F217" s="133" t="s">
        <v>4538</v>
      </c>
      <c r="G217" s="134" t="s">
        <v>2962</v>
      </c>
      <c r="H217" s="135">
        <v>4</v>
      </c>
      <c r="I217" s="136"/>
      <c r="J217" s="137">
        <f>ROUND(I217*H217,2)</f>
        <v>0</v>
      </c>
      <c r="K217" s="133" t="s">
        <v>19</v>
      </c>
      <c r="L217" s="33"/>
      <c r="M217" s="138" t="s">
        <v>19</v>
      </c>
      <c r="N217" s="139" t="s">
        <v>46</v>
      </c>
      <c r="P217" s="140">
        <f>O217*H217</f>
        <v>0</v>
      </c>
      <c r="Q217" s="140">
        <v>0</v>
      </c>
      <c r="R217" s="140">
        <f>Q217*H217</f>
        <v>0</v>
      </c>
      <c r="S217" s="140">
        <v>0</v>
      </c>
      <c r="T217" s="140">
        <f>S217*H217</f>
        <v>0</v>
      </c>
      <c r="U217" s="141" t="s">
        <v>19</v>
      </c>
      <c r="AR217" s="142" t="s">
        <v>179</v>
      </c>
      <c r="AT217" s="142" t="s">
        <v>174</v>
      </c>
      <c r="AU217" s="142" t="s">
        <v>82</v>
      </c>
      <c r="AY217" s="18" t="s">
        <v>172</v>
      </c>
      <c r="BE217" s="143">
        <f>IF(N217="základní",J217,0)</f>
        <v>0</v>
      </c>
      <c r="BF217" s="143">
        <f>IF(N217="snížená",J217,0)</f>
        <v>0</v>
      </c>
      <c r="BG217" s="143">
        <f>IF(N217="zákl. přenesená",J217,0)</f>
        <v>0</v>
      </c>
      <c r="BH217" s="143">
        <f>IF(N217="sníž. přenesená",J217,0)</f>
        <v>0</v>
      </c>
      <c r="BI217" s="143">
        <f>IF(N217="nulová",J217,0)</f>
        <v>0</v>
      </c>
      <c r="BJ217" s="18" t="s">
        <v>82</v>
      </c>
      <c r="BK217" s="143">
        <f>ROUND(I217*H217,2)</f>
        <v>0</v>
      </c>
      <c r="BL217" s="18" t="s">
        <v>179</v>
      </c>
      <c r="BM217" s="142" t="s">
        <v>1564</v>
      </c>
    </row>
    <row r="218" spans="2:65" s="1" customFormat="1" ht="37.9" customHeight="1">
      <c r="B218" s="33"/>
      <c r="C218" s="131" t="s">
        <v>631</v>
      </c>
      <c r="D218" s="131" t="s">
        <v>174</v>
      </c>
      <c r="E218" s="132" t="s">
        <v>3148</v>
      </c>
      <c r="F218" s="133" t="s">
        <v>4539</v>
      </c>
      <c r="G218" s="134" t="s">
        <v>2962</v>
      </c>
      <c r="H218" s="135">
        <v>4</v>
      </c>
      <c r="I218" s="136"/>
      <c r="J218" s="137">
        <f>ROUND(I218*H218,2)</f>
        <v>0</v>
      </c>
      <c r="K218" s="133" t="s">
        <v>19</v>
      </c>
      <c r="L218" s="33"/>
      <c r="M218" s="138" t="s">
        <v>19</v>
      </c>
      <c r="N218" s="139" t="s">
        <v>46</v>
      </c>
      <c r="P218" s="140">
        <f>O218*H218</f>
        <v>0</v>
      </c>
      <c r="Q218" s="140">
        <v>0</v>
      </c>
      <c r="R218" s="140">
        <f>Q218*H218</f>
        <v>0</v>
      </c>
      <c r="S218" s="140">
        <v>0</v>
      </c>
      <c r="T218" s="140">
        <f>S218*H218</f>
        <v>0</v>
      </c>
      <c r="U218" s="141" t="s">
        <v>19</v>
      </c>
      <c r="AR218" s="142" t="s">
        <v>179</v>
      </c>
      <c r="AT218" s="142" t="s">
        <v>174</v>
      </c>
      <c r="AU218" s="142" t="s">
        <v>82</v>
      </c>
      <c r="AY218" s="18" t="s">
        <v>172</v>
      </c>
      <c r="BE218" s="143">
        <f>IF(N218="základní",J218,0)</f>
        <v>0</v>
      </c>
      <c r="BF218" s="143">
        <f>IF(N218="snížená",J218,0)</f>
        <v>0</v>
      </c>
      <c r="BG218" s="143">
        <f>IF(N218="zákl. přenesená",J218,0)</f>
        <v>0</v>
      </c>
      <c r="BH218" s="143">
        <f>IF(N218="sníž. přenesená",J218,0)</f>
        <v>0</v>
      </c>
      <c r="BI218" s="143">
        <f>IF(N218="nulová",J218,0)</f>
        <v>0</v>
      </c>
      <c r="BJ218" s="18" t="s">
        <v>82</v>
      </c>
      <c r="BK218" s="143">
        <f>ROUND(I218*H218,2)</f>
        <v>0</v>
      </c>
      <c r="BL218" s="18" t="s">
        <v>179</v>
      </c>
      <c r="BM218" s="142" t="s">
        <v>1567</v>
      </c>
    </row>
    <row r="219" spans="2:65" s="1" customFormat="1" ht="37.9" customHeight="1">
      <c r="B219" s="33"/>
      <c r="C219" s="131" t="s">
        <v>1568</v>
      </c>
      <c r="D219" s="131" t="s">
        <v>174</v>
      </c>
      <c r="E219" s="132" t="s">
        <v>3150</v>
      </c>
      <c r="F219" s="133" t="s">
        <v>4540</v>
      </c>
      <c r="G219" s="134" t="s">
        <v>2962</v>
      </c>
      <c r="H219" s="135">
        <v>2</v>
      </c>
      <c r="I219" s="136"/>
      <c r="J219" s="137">
        <f>ROUND(I219*H219,2)</f>
        <v>0</v>
      </c>
      <c r="K219" s="133" t="s">
        <v>19</v>
      </c>
      <c r="L219" s="33"/>
      <c r="M219" s="138" t="s">
        <v>19</v>
      </c>
      <c r="N219" s="139" t="s">
        <v>46</v>
      </c>
      <c r="P219" s="140">
        <f>O219*H219</f>
        <v>0</v>
      </c>
      <c r="Q219" s="140">
        <v>0</v>
      </c>
      <c r="R219" s="140">
        <f>Q219*H219</f>
        <v>0</v>
      </c>
      <c r="S219" s="140">
        <v>0</v>
      </c>
      <c r="T219" s="140">
        <f>S219*H219</f>
        <v>0</v>
      </c>
      <c r="U219" s="141" t="s">
        <v>19</v>
      </c>
      <c r="AR219" s="142" t="s">
        <v>179</v>
      </c>
      <c r="AT219" s="142" t="s">
        <v>174</v>
      </c>
      <c r="AU219" s="142" t="s">
        <v>82</v>
      </c>
      <c r="AY219" s="18" t="s">
        <v>172</v>
      </c>
      <c r="BE219" s="143">
        <f>IF(N219="základní",J219,0)</f>
        <v>0</v>
      </c>
      <c r="BF219" s="143">
        <f>IF(N219="snížená",J219,0)</f>
        <v>0</v>
      </c>
      <c r="BG219" s="143">
        <f>IF(N219="zákl. přenesená",J219,0)</f>
        <v>0</v>
      </c>
      <c r="BH219" s="143">
        <f>IF(N219="sníž. přenesená",J219,0)</f>
        <v>0</v>
      </c>
      <c r="BI219" s="143">
        <f>IF(N219="nulová",J219,0)</f>
        <v>0</v>
      </c>
      <c r="BJ219" s="18" t="s">
        <v>82</v>
      </c>
      <c r="BK219" s="143">
        <f>ROUND(I219*H219,2)</f>
        <v>0</v>
      </c>
      <c r="BL219" s="18" t="s">
        <v>179</v>
      </c>
      <c r="BM219" s="142" t="s">
        <v>1571</v>
      </c>
    </row>
    <row r="220" spans="2:65" s="1" customFormat="1" ht="37.9" customHeight="1">
      <c r="B220" s="33"/>
      <c r="C220" s="131" t="s">
        <v>635</v>
      </c>
      <c r="D220" s="131" t="s">
        <v>174</v>
      </c>
      <c r="E220" s="132" t="s">
        <v>3152</v>
      </c>
      <c r="F220" s="133" t="s">
        <v>4541</v>
      </c>
      <c r="G220" s="134" t="s">
        <v>2962</v>
      </c>
      <c r="H220" s="135">
        <v>38</v>
      </c>
      <c r="I220" s="136"/>
      <c r="J220" s="137">
        <f>ROUND(I220*H220,2)</f>
        <v>0</v>
      </c>
      <c r="K220" s="133" t="s">
        <v>19</v>
      </c>
      <c r="L220" s="33"/>
      <c r="M220" s="138" t="s">
        <v>19</v>
      </c>
      <c r="N220" s="139" t="s">
        <v>46</v>
      </c>
      <c r="P220" s="140">
        <f>O220*H220</f>
        <v>0</v>
      </c>
      <c r="Q220" s="140">
        <v>0</v>
      </c>
      <c r="R220" s="140">
        <f>Q220*H220</f>
        <v>0</v>
      </c>
      <c r="S220" s="140">
        <v>0</v>
      </c>
      <c r="T220" s="140">
        <f>S220*H220</f>
        <v>0</v>
      </c>
      <c r="U220" s="141" t="s">
        <v>19</v>
      </c>
      <c r="AR220" s="142" t="s">
        <v>179</v>
      </c>
      <c r="AT220" s="142" t="s">
        <v>174</v>
      </c>
      <c r="AU220" s="142" t="s">
        <v>82</v>
      </c>
      <c r="AY220" s="18" t="s">
        <v>172</v>
      </c>
      <c r="BE220" s="143">
        <f>IF(N220="základní",J220,0)</f>
        <v>0</v>
      </c>
      <c r="BF220" s="143">
        <f>IF(N220="snížená",J220,0)</f>
        <v>0</v>
      </c>
      <c r="BG220" s="143">
        <f>IF(N220="zákl. přenesená",J220,0)</f>
        <v>0</v>
      </c>
      <c r="BH220" s="143">
        <f>IF(N220="sníž. přenesená",J220,0)</f>
        <v>0</v>
      </c>
      <c r="BI220" s="143">
        <f>IF(N220="nulová",J220,0)</f>
        <v>0</v>
      </c>
      <c r="BJ220" s="18" t="s">
        <v>82</v>
      </c>
      <c r="BK220" s="143">
        <f>ROUND(I220*H220,2)</f>
        <v>0</v>
      </c>
      <c r="BL220" s="18" t="s">
        <v>179</v>
      </c>
      <c r="BM220" s="142" t="s">
        <v>1577</v>
      </c>
    </row>
    <row r="221" spans="2:65" s="1" customFormat="1" ht="37.9" customHeight="1">
      <c r="B221" s="33"/>
      <c r="C221" s="131" t="s">
        <v>1582</v>
      </c>
      <c r="D221" s="131" t="s">
        <v>174</v>
      </c>
      <c r="E221" s="132" t="s">
        <v>3160</v>
      </c>
      <c r="F221" s="133" t="s">
        <v>4542</v>
      </c>
      <c r="G221" s="134" t="s">
        <v>2962</v>
      </c>
      <c r="H221" s="135">
        <v>4</v>
      </c>
      <c r="I221" s="136"/>
      <c r="J221" s="137">
        <f>ROUND(I221*H221,2)</f>
        <v>0</v>
      </c>
      <c r="K221" s="133" t="s">
        <v>19</v>
      </c>
      <c r="L221" s="33"/>
      <c r="M221" s="138" t="s">
        <v>19</v>
      </c>
      <c r="N221" s="139" t="s">
        <v>46</v>
      </c>
      <c r="P221" s="140">
        <f>O221*H221</f>
        <v>0</v>
      </c>
      <c r="Q221" s="140">
        <v>0</v>
      </c>
      <c r="R221" s="140">
        <f>Q221*H221</f>
        <v>0</v>
      </c>
      <c r="S221" s="140">
        <v>0</v>
      </c>
      <c r="T221" s="140">
        <f>S221*H221</f>
        <v>0</v>
      </c>
      <c r="U221" s="141" t="s">
        <v>19</v>
      </c>
      <c r="AR221" s="142" t="s">
        <v>179</v>
      </c>
      <c r="AT221" s="142" t="s">
        <v>174</v>
      </c>
      <c r="AU221" s="142" t="s">
        <v>82</v>
      </c>
      <c r="AY221" s="18" t="s">
        <v>172</v>
      </c>
      <c r="BE221" s="143">
        <f>IF(N221="základní",J221,0)</f>
        <v>0</v>
      </c>
      <c r="BF221" s="143">
        <f>IF(N221="snížená",J221,0)</f>
        <v>0</v>
      </c>
      <c r="BG221" s="143">
        <f>IF(N221="zákl. přenesená",J221,0)</f>
        <v>0</v>
      </c>
      <c r="BH221" s="143">
        <f>IF(N221="sníž. přenesená",J221,0)</f>
        <v>0</v>
      </c>
      <c r="BI221" s="143">
        <f>IF(N221="nulová",J221,0)</f>
        <v>0</v>
      </c>
      <c r="BJ221" s="18" t="s">
        <v>82</v>
      </c>
      <c r="BK221" s="143">
        <f>ROUND(I221*H221,2)</f>
        <v>0</v>
      </c>
      <c r="BL221" s="18" t="s">
        <v>179</v>
      </c>
      <c r="BM221" s="142" t="s">
        <v>1586</v>
      </c>
    </row>
    <row r="222" spans="2:65" s="1" customFormat="1" ht="37.9" customHeight="1">
      <c r="B222" s="33"/>
      <c r="C222" s="131" t="s">
        <v>641</v>
      </c>
      <c r="D222" s="131" t="s">
        <v>174</v>
      </c>
      <c r="E222" s="132" t="s">
        <v>3161</v>
      </c>
      <c r="F222" s="133" t="s">
        <v>4543</v>
      </c>
      <c r="G222" s="134" t="s">
        <v>2962</v>
      </c>
      <c r="H222" s="135">
        <v>2</v>
      </c>
      <c r="I222" s="136"/>
      <c r="J222" s="137">
        <f>ROUND(I222*H222,2)</f>
        <v>0</v>
      </c>
      <c r="K222" s="133" t="s">
        <v>19</v>
      </c>
      <c r="L222" s="33"/>
      <c r="M222" s="138" t="s">
        <v>19</v>
      </c>
      <c r="N222" s="139" t="s">
        <v>46</v>
      </c>
      <c r="P222" s="140">
        <f>O222*H222</f>
        <v>0</v>
      </c>
      <c r="Q222" s="140">
        <v>0</v>
      </c>
      <c r="R222" s="140">
        <f>Q222*H222</f>
        <v>0</v>
      </c>
      <c r="S222" s="140">
        <v>0</v>
      </c>
      <c r="T222" s="140">
        <f>S222*H222</f>
        <v>0</v>
      </c>
      <c r="U222" s="141" t="s">
        <v>19</v>
      </c>
      <c r="AR222" s="142" t="s">
        <v>179</v>
      </c>
      <c r="AT222" s="142" t="s">
        <v>174</v>
      </c>
      <c r="AU222" s="142" t="s">
        <v>82</v>
      </c>
      <c r="AY222" s="18" t="s">
        <v>172</v>
      </c>
      <c r="BE222" s="143">
        <f>IF(N222="základní",J222,0)</f>
        <v>0</v>
      </c>
      <c r="BF222" s="143">
        <f>IF(N222="snížená",J222,0)</f>
        <v>0</v>
      </c>
      <c r="BG222" s="143">
        <f>IF(N222="zákl. přenesená",J222,0)</f>
        <v>0</v>
      </c>
      <c r="BH222" s="143">
        <f>IF(N222="sníž. přenesená",J222,0)</f>
        <v>0</v>
      </c>
      <c r="BI222" s="143">
        <f>IF(N222="nulová",J222,0)</f>
        <v>0</v>
      </c>
      <c r="BJ222" s="18" t="s">
        <v>82</v>
      </c>
      <c r="BK222" s="143">
        <f>ROUND(I222*H222,2)</f>
        <v>0</v>
      </c>
      <c r="BL222" s="18" t="s">
        <v>179</v>
      </c>
      <c r="BM222" s="142" t="s">
        <v>1590</v>
      </c>
    </row>
    <row r="223" spans="2:65" s="1" customFormat="1" ht="37.9" customHeight="1">
      <c r="B223" s="33"/>
      <c r="C223" s="131" t="s">
        <v>1593</v>
      </c>
      <c r="D223" s="131" t="s">
        <v>174</v>
      </c>
      <c r="E223" s="132" t="s">
        <v>4544</v>
      </c>
      <c r="F223" s="133" t="s">
        <v>4545</v>
      </c>
      <c r="G223" s="134" t="s">
        <v>2962</v>
      </c>
      <c r="H223" s="135">
        <v>2</v>
      </c>
      <c r="I223" s="136"/>
      <c r="J223" s="137">
        <f>ROUND(I223*H223,2)</f>
        <v>0</v>
      </c>
      <c r="K223" s="133" t="s">
        <v>19</v>
      </c>
      <c r="L223" s="33"/>
      <c r="M223" s="138" t="s">
        <v>19</v>
      </c>
      <c r="N223" s="139" t="s">
        <v>46</v>
      </c>
      <c r="P223" s="140">
        <f>O223*H223</f>
        <v>0</v>
      </c>
      <c r="Q223" s="140">
        <v>0</v>
      </c>
      <c r="R223" s="140">
        <f>Q223*H223</f>
        <v>0</v>
      </c>
      <c r="S223" s="140">
        <v>0</v>
      </c>
      <c r="T223" s="140">
        <f>S223*H223</f>
        <v>0</v>
      </c>
      <c r="U223" s="141" t="s">
        <v>19</v>
      </c>
      <c r="AR223" s="142" t="s">
        <v>179</v>
      </c>
      <c r="AT223" s="142" t="s">
        <v>174</v>
      </c>
      <c r="AU223" s="142" t="s">
        <v>82</v>
      </c>
      <c r="AY223" s="18" t="s">
        <v>172</v>
      </c>
      <c r="BE223" s="143">
        <f>IF(N223="základní",J223,0)</f>
        <v>0</v>
      </c>
      <c r="BF223" s="143">
        <f>IF(N223="snížená",J223,0)</f>
        <v>0</v>
      </c>
      <c r="BG223" s="143">
        <f>IF(N223="zákl. přenesená",J223,0)</f>
        <v>0</v>
      </c>
      <c r="BH223" s="143">
        <f>IF(N223="sníž. přenesená",J223,0)</f>
        <v>0</v>
      </c>
      <c r="BI223" s="143">
        <f>IF(N223="nulová",J223,0)</f>
        <v>0</v>
      </c>
      <c r="BJ223" s="18" t="s">
        <v>82</v>
      </c>
      <c r="BK223" s="143">
        <f>ROUND(I223*H223,2)</f>
        <v>0</v>
      </c>
      <c r="BL223" s="18" t="s">
        <v>179</v>
      </c>
      <c r="BM223" s="142" t="s">
        <v>1596</v>
      </c>
    </row>
    <row r="224" spans="2:65" s="11" customFormat="1" ht="25.9" customHeight="1">
      <c r="B224" s="119"/>
      <c r="D224" s="120" t="s">
        <v>74</v>
      </c>
      <c r="E224" s="121" t="s">
        <v>3092</v>
      </c>
      <c r="F224" s="121" t="s">
        <v>3147</v>
      </c>
      <c r="I224" s="122"/>
      <c r="J224" s="123">
        <f>BK224</f>
        <v>0</v>
      </c>
      <c r="L224" s="119"/>
      <c r="M224" s="124"/>
      <c r="P224" s="125">
        <f>SUM(P225:P226)</f>
        <v>0</v>
      </c>
      <c r="R224" s="125">
        <f>SUM(R225:R226)</f>
        <v>0</v>
      </c>
      <c r="T224" s="125">
        <f>SUM(T225:T226)</f>
        <v>0</v>
      </c>
      <c r="U224" s="126"/>
      <c r="AR224" s="120" t="s">
        <v>82</v>
      </c>
      <c r="AT224" s="127" t="s">
        <v>74</v>
      </c>
      <c r="AU224" s="127" t="s">
        <v>75</v>
      </c>
      <c r="AY224" s="120" t="s">
        <v>172</v>
      </c>
      <c r="BK224" s="128">
        <f>SUM(BK225:BK226)</f>
        <v>0</v>
      </c>
    </row>
    <row r="225" spans="2:65" s="1" customFormat="1" ht="16.5" customHeight="1">
      <c r="B225" s="33"/>
      <c r="C225" s="131" t="s">
        <v>648</v>
      </c>
      <c r="D225" s="131" t="s">
        <v>174</v>
      </c>
      <c r="E225" s="132" t="s">
        <v>4546</v>
      </c>
      <c r="F225" s="133" t="s">
        <v>4547</v>
      </c>
      <c r="G225" s="134" t="s">
        <v>2962</v>
      </c>
      <c r="H225" s="135">
        <v>1</v>
      </c>
      <c r="I225" s="136"/>
      <c r="J225" s="137">
        <f>ROUND(I225*H225,2)</f>
        <v>0</v>
      </c>
      <c r="K225" s="133" t="s">
        <v>19</v>
      </c>
      <c r="L225" s="33"/>
      <c r="M225" s="138" t="s">
        <v>19</v>
      </c>
      <c r="N225" s="139" t="s">
        <v>46</v>
      </c>
      <c r="P225" s="140">
        <f>O225*H225</f>
        <v>0</v>
      </c>
      <c r="Q225" s="140">
        <v>0</v>
      </c>
      <c r="R225" s="140">
        <f>Q225*H225</f>
        <v>0</v>
      </c>
      <c r="S225" s="140">
        <v>0</v>
      </c>
      <c r="T225" s="140">
        <f>S225*H225</f>
        <v>0</v>
      </c>
      <c r="U225" s="141" t="s">
        <v>19</v>
      </c>
      <c r="AR225" s="142" t="s">
        <v>179</v>
      </c>
      <c r="AT225" s="142" t="s">
        <v>174</v>
      </c>
      <c r="AU225" s="142" t="s">
        <v>82</v>
      </c>
      <c r="AY225" s="18" t="s">
        <v>172</v>
      </c>
      <c r="BE225" s="143">
        <f>IF(N225="základní",J225,0)</f>
        <v>0</v>
      </c>
      <c r="BF225" s="143">
        <f>IF(N225="snížená",J225,0)</f>
        <v>0</v>
      </c>
      <c r="BG225" s="143">
        <f>IF(N225="zákl. přenesená",J225,0)</f>
        <v>0</v>
      </c>
      <c r="BH225" s="143">
        <f>IF(N225="sníž. přenesená",J225,0)</f>
        <v>0</v>
      </c>
      <c r="BI225" s="143">
        <f>IF(N225="nulová",J225,0)</f>
        <v>0</v>
      </c>
      <c r="BJ225" s="18" t="s">
        <v>82</v>
      </c>
      <c r="BK225" s="143">
        <f>ROUND(I225*H225,2)</f>
        <v>0</v>
      </c>
      <c r="BL225" s="18" t="s">
        <v>179</v>
      </c>
      <c r="BM225" s="142" t="s">
        <v>1601</v>
      </c>
    </row>
    <row r="226" spans="2:65" s="1" customFormat="1" ht="16.5" customHeight="1">
      <c r="B226" s="33"/>
      <c r="C226" s="131" t="s">
        <v>1604</v>
      </c>
      <c r="D226" s="131" t="s">
        <v>174</v>
      </c>
      <c r="E226" s="132" t="s">
        <v>4548</v>
      </c>
      <c r="F226" s="133" t="s">
        <v>4549</v>
      </c>
      <c r="G226" s="134" t="s">
        <v>796</v>
      </c>
      <c r="H226" s="135">
        <v>90</v>
      </c>
      <c r="I226" s="136"/>
      <c r="J226" s="137">
        <f>ROUND(I226*H226,2)</f>
        <v>0</v>
      </c>
      <c r="K226" s="133" t="s">
        <v>19</v>
      </c>
      <c r="L226" s="33"/>
      <c r="M226" s="138" t="s">
        <v>19</v>
      </c>
      <c r="N226" s="139" t="s">
        <v>46</v>
      </c>
      <c r="P226" s="140">
        <f>O226*H226</f>
        <v>0</v>
      </c>
      <c r="Q226" s="140">
        <v>0</v>
      </c>
      <c r="R226" s="140">
        <f>Q226*H226</f>
        <v>0</v>
      </c>
      <c r="S226" s="140">
        <v>0</v>
      </c>
      <c r="T226" s="140">
        <f>S226*H226</f>
        <v>0</v>
      </c>
      <c r="U226" s="141" t="s">
        <v>19</v>
      </c>
      <c r="AR226" s="142" t="s">
        <v>179</v>
      </c>
      <c r="AT226" s="142" t="s">
        <v>174</v>
      </c>
      <c r="AU226" s="142" t="s">
        <v>82</v>
      </c>
      <c r="AY226" s="18" t="s">
        <v>172</v>
      </c>
      <c r="BE226" s="143">
        <f>IF(N226="základní",J226,0)</f>
        <v>0</v>
      </c>
      <c r="BF226" s="143">
        <f>IF(N226="snížená",J226,0)</f>
        <v>0</v>
      </c>
      <c r="BG226" s="143">
        <f>IF(N226="zákl. přenesená",J226,0)</f>
        <v>0</v>
      </c>
      <c r="BH226" s="143">
        <f>IF(N226="sníž. přenesená",J226,0)</f>
        <v>0</v>
      </c>
      <c r="BI226" s="143">
        <f>IF(N226="nulová",J226,0)</f>
        <v>0</v>
      </c>
      <c r="BJ226" s="18" t="s">
        <v>82</v>
      </c>
      <c r="BK226" s="143">
        <f>ROUND(I226*H226,2)</f>
        <v>0</v>
      </c>
      <c r="BL226" s="18" t="s">
        <v>179</v>
      </c>
      <c r="BM226" s="142" t="s">
        <v>1607</v>
      </c>
    </row>
    <row r="227" spans="2:65" s="11" customFormat="1" ht="25.9" customHeight="1">
      <c r="B227" s="119"/>
      <c r="D227" s="120" t="s">
        <v>74</v>
      </c>
      <c r="E227" s="121" t="s">
        <v>3146</v>
      </c>
      <c r="F227" s="121" t="s">
        <v>4550</v>
      </c>
      <c r="I227" s="122"/>
      <c r="J227" s="123">
        <f>BK227</f>
        <v>0</v>
      </c>
      <c r="L227" s="119"/>
      <c r="M227" s="124"/>
      <c r="P227" s="125">
        <f>SUM(P228:P229)</f>
        <v>0</v>
      </c>
      <c r="R227" s="125">
        <f>SUM(R228:R229)</f>
        <v>0</v>
      </c>
      <c r="T227" s="125">
        <f>SUM(T228:T229)</f>
        <v>0</v>
      </c>
      <c r="U227" s="126"/>
      <c r="AR227" s="120" t="s">
        <v>82</v>
      </c>
      <c r="AT227" s="127" t="s">
        <v>74</v>
      </c>
      <c r="AU227" s="127" t="s">
        <v>75</v>
      </c>
      <c r="AY227" s="120" t="s">
        <v>172</v>
      </c>
      <c r="BK227" s="128">
        <f>SUM(BK228:BK229)</f>
        <v>0</v>
      </c>
    </row>
    <row r="228" spans="2:65" s="1" customFormat="1" ht="16.5" customHeight="1">
      <c r="B228" s="33"/>
      <c r="C228" s="131" t="s">
        <v>652</v>
      </c>
      <c r="D228" s="131" t="s">
        <v>174</v>
      </c>
      <c r="E228" s="132" t="s">
        <v>4551</v>
      </c>
      <c r="F228" s="133" t="s">
        <v>4552</v>
      </c>
      <c r="G228" s="134" t="s">
        <v>2962</v>
      </c>
      <c r="H228" s="135">
        <v>150</v>
      </c>
      <c r="I228" s="136"/>
      <c r="J228" s="137">
        <f>ROUND(I228*H228,2)</f>
        <v>0</v>
      </c>
      <c r="K228" s="133" t="s">
        <v>19</v>
      </c>
      <c r="L228" s="33"/>
      <c r="M228" s="138" t="s">
        <v>19</v>
      </c>
      <c r="N228" s="139" t="s">
        <v>46</v>
      </c>
      <c r="P228" s="140">
        <f>O228*H228</f>
        <v>0</v>
      </c>
      <c r="Q228" s="140">
        <v>0</v>
      </c>
      <c r="R228" s="140">
        <f>Q228*H228</f>
        <v>0</v>
      </c>
      <c r="S228" s="140">
        <v>0</v>
      </c>
      <c r="T228" s="140">
        <f>S228*H228</f>
        <v>0</v>
      </c>
      <c r="U228" s="141" t="s">
        <v>19</v>
      </c>
      <c r="AR228" s="142" t="s">
        <v>179</v>
      </c>
      <c r="AT228" s="142" t="s">
        <v>174</v>
      </c>
      <c r="AU228" s="142" t="s">
        <v>82</v>
      </c>
      <c r="AY228" s="18" t="s">
        <v>172</v>
      </c>
      <c r="BE228" s="143">
        <f>IF(N228="základní",J228,0)</f>
        <v>0</v>
      </c>
      <c r="BF228" s="143">
        <f>IF(N228="snížená",J228,0)</f>
        <v>0</v>
      </c>
      <c r="BG228" s="143">
        <f>IF(N228="zákl. přenesená",J228,0)</f>
        <v>0</v>
      </c>
      <c r="BH228" s="143">
        <f>IF(N228="sníž. přenesená",J228,0)</f>
        <v>0</v>
      </c>
      <c r="BI228" s="143">
        <f>IF(N228="nulová",J228,0)</f>
        <v>0</v>
      </c>
      <c r="BJ228" s="18" t="s">
        <v>82</v>
      </c>
      <c r="BK228" s="143">
        <f>ROUND(I228*H228,2)</f>
        <v>0</v>
      </c>
      <c r="BL228" s="18" t="s">
        <v>179</v>
      </c>
      <c r="BM228" s="142" t="s">
        <v>1611</v>
      </c>
    </row>
    <row r="229" spans="2:65" s="1" customFormat="1" ht="16.5" customHeight="1">
      <c r="B229" s="33"/>
      <c r="C229" s="131" t="s">
        <v>1613</v>
      </c>
      <c r="D229" s="131" t="s">
        <v>174</v>
      </c>
      <c r="E229" s="132" t="s">
        <v>4553</v>
      </c>
      <c r="F229" s="133" t="s">
        <v>4554</v>
      </c>
      <c r="G229" s="134" t="s">
        <v>2959</v>
      </c>
      <c r="H229" s="135">
        <v>520</v>
      </c>
      <c r="I229" s="136"/>
      <c r="J229" s="137">
        <f>ROUND(I229*H229,2)</f>
        <v>0</v>
      </c>
      <c r="K229" s="133" t="s">
        <v>19</v>
      </c>
      <c r="L229" s="33"/>
      <c r="M229" s="193" t="s">
        <v>19</v>
      </c>
      <c r="N229" s="194" t="s">
        <v>46</v>
      </c>
      <c r="O229" s="191"/>
      <c r="P229" s="195">
        <f>O229*H229</f>
        <v>0</v>
      </c>
      <c r="Q229" s="195">
        <v>0</v>
      </c>
      <c r="R229" s="195">
        <f>Q229*H229</f>
        <v>0</v>
      </c>
      <c r="S229" s="195">
        <v>0</v>
      </c>
      <c r="T229" s="195">
        <f>S229*H229</f>
        <v>0</v>
      </c>
      <c r="U229" s="196" t="s">
        <v>19</v>
      </c>
      <c r="AR229" s="142" t="s">
        <v>179</v>
      </c>
      <c r="AT229" s="142" t="s">
        <v>174</v>
      </c>
      <c r="AU229" s="142" t="s">
        <v>82</v>
      </c>
      <c r="AY229" s="18" t="s">
        <v>172</v>
      </c>
      <c r="BE229" s="143">
        <f>IF(N229="základní",J229,0)</f>
        <v>0</v>
      </c>
      <c r="BF229" s="143">
        <f>IF(N229="snížená",J229,0)</f>
        <v>0</v>
      </c>
      <c r="BG229" s="143">
        <f>IF(N229="zákl. přenesená",J229,0)</f>
        <v>0</v>
      </c>
      <c r="BH229" s="143">
        <f>IF(N229="sníž. přenesená",J229,0)</f>
        <v>0</v>
      </c>
      <c r="BI229" s="143">
        <f>IF(N229="nulová",J229,0)</f>
        <v>0</v>
      </c>
      <c r="BJ229" s="18" t="s">
        <v>82</v>
      </c>
      <c r="BK229" s="143">
        <f>ROUND(I229*H229,2)</f>
        <v>0</v>
      </c>
      <c r="BL229" s="18" t="s">
        <v>179</v>
      </c>
      <c r="BM229" s="142" t="s">
        <v>1616</v>
      </c>
    </row>
    <row r="230" spans="2:65" s="1" customFormat="1" ht="6.95" customHeight="1">
      <c r="B230" s="42"/>
      <c r="C230" s="43"/>
      <c r="D230" s="43"/>
      <c r="E230" s="43"/>
      <c r="F230" s="43"/>
      <c r="G230" s="43"/>
      <c r="H230" s="43"/>
      <c r="I230" s="43"/>
      <c r="J230" s="43"/>
      <c r="K230" s="43"/>
      <c r="L230" s="33"/>
    </row>
  </sheetData>
  <sheetProtection algorithmName="SHA-512" hashValue="+pCn4bp6wu2aMILrNEMHyPOeWQfeeF99bEs4Y5PvV/PiNneQqcDGLJ+nGFmiqm/HanOApmuXVvEwy1cJ9Jyx+A==" saltValue="Cx3nTzPDmGSy5K9sFK7jjw2KWmiokuUpa3EYp2fQMs/sz+aICwyH+MORZXT2Sp9vFOEMNojKXBRp4U8In570qQ==" spinCount="100000" sheet="1" objects="1" scenarios="1" formatColumns="0" formatRows="0" autoFilter="0"/>
  <autoFilter ref="C89:K229" xr:uid="{00000000-0009-0000-0000-00000B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9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125</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ht="12" customHeight="1">
      <c r="B8" s="21"/>
      <c r="D8" s="28" t="s">
        <v>130</v>
      </c>
      <c r="L8" s="21"/>
    </row>
    <row r="9" spans="2:46" s="1" customFormat="1" ht="16.5" customHeight="1">
      <c r="B9" s="33"/>
      <c r="E9" s="287" t="s">
        <v>131</v>
      </c>
      <c r="F9" s="289"/>
      <c r="G9" s="289"/>
      <c r="H9" s="289"/>
      <c r="L9" s="33"/>
    </row>
    <row r="10" spans="2:46" s="1" customFormat="1" ht="12" customHeight="1">
      <c r="B10" s="33"/>
      <c r="D10" s="28" t="s">
        <v>132</v>
      </c>
      <c r="L10" s="33"/>
    </row>
    <row r="11" spans="2:46" s="1" customFormat="1" ht="16.5" customHeight="1">
      <c r="B11" s="33"/>
      <c r="E11" s="251" t="s">
        <v>4555</v>
      </c>
      <c r="F11" s="289"/>
      <c r="G11" s="289"/>
      <c r="H11" s="289"/>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19. 11. 2024</v>
      </c>
      <c r="L14" s="33"/>
    </row>
    <row r="15" spans="2:46" s="1" customFormat="1" ht="10.9" customHeight="1">
      <c r="B15" s="33"/>
      <c r="L15" s="33"/>
    </row>
    <row r="16" spans="2:46" s="1" customFormat="1" ht="12" customHeight="1">
      <c r="B16" s="33"/>
      <c r="D16" s="28" t="s">
        <v>25</v>
      </c>
      <c r="I16" s="28" t="s">
        <v>26</v>
      </c>
      <c r="J16" s="26" t="str">
        <f>IF('Rekapitulace stavby'!AN10="","",'Rekapitulace stavby'!AN10)</f>
        <v>61989592</v>
      </c>
      <c r="L16" s="33"/>
    </row>
    <row r="17" spans="2:12" s="1" customFormat="1" ht="18" customHeight="1">
      <c r="B17" s="33"/>
      <c r="E17" s="26" t="str">
        <f>IF('Rekapitulace stavby'!E11="","",'Rekapitulace stavby'!E11)</f>
        <v>UP v Olomouci,Křižkovského 511/8,Olomouc 77900</v>
      </c>
      <c r="I17" s="28" t="s">
        <v>29</v>
      </c>
      <c r="J17" s="26" t="str">
        <f>IF('Rekapitulace stavby'!AN11="","",'Rekapitulace stavby'!AN11)</f>
        <v>CZ61989592</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290" t="str">
        <f>'Rekapitulace stavby'!E14</f>
        <v>Vyplň údaj</v>
      </c>
      <c r="F20" s="257"/>
      <c r="G20" s="257"/>
      <c r="H20" s="257"/>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tr">
        <f>IF('Rekapitulace stavby'!AN16="","",'Rekapitulace stavby'!AN16)</f>
        <v>28571690</v>
      </c>
      <c r="L22" s="33"/>
    </row>
    <row r="23" spans="2:12" s="1" customFormat="1" ht="18" customHeight="1">
      <c r="B23" s="33"/>
      <c r="E23" s="26" t="str">
        <f>IF('Rekapitulace stavby'!E17="","",'Rekapitulace stavby'!E17)</f>
        <v>SAFETY PRO s.r.o.,Přerovská 434/60,Olomouc 77900</v>
      </c>
      <c r="I23" s="28" t="s">
        <v>29</v>
      </c>
      <c r="J23" s="26" t="str">
        <f>IF('Rekapitulace stavby'!AN17="","",'Rekapitulace stavby'!AN17)</f>
        <v>CZ28571690</v>
      </c>
      <c r="L23" s="33"/>
    </row>
    <row r="24" spans="2:12" s="1" customFormat="1" ht="6.95" customHeight="1">
      <c r="B24" s="33"/>
      <c r="L24" s="33"/>
    </row>
    <row r="25" spans="2:12" s="1" customFormat="1" ht="12" customHeight="1">
      <c r="B25" s="33"/>
      <c r="D25" s="28" t="s">
        <v>38</v>
      </c>
      <c r="I25" s="28" t="s">
        <v>26</v>
      </c>
      <c r="J25" s="26" t="str">
        <f>IF('Rekapitulace stavby'!AN19="","",'Rekapitulace stavby'!AN19)</f>
        <v>28571690</v>
      </c>
      <c r="L25" s="33"/>
    </row>
    <row r="26" spans="2:12" s="1" customFormat="1" ht="18" customHeight="1">
      <c r="B26" s="33"/>
      <c r="E26" s="26" t="str">
        <f>IF('Rekapitulace stavby'!E20="","",'Rekapitulace stavby'!E20)</f>
        <v>SAFETY PRO s.r.o.,Přerovská 434/60,Olomouc 77900</v>
      </c>
      <c r="I26" s="28" t="s">
        <v>29</v>
      </c>
      <c r="J26" s="26" t="str">
        <f>IF('Rekapitulace stavby'!AN20="","",'Rekapitulace stavby'!AN20)</f>
        <v>CZ28571690</v>
      </c>
      <c r="L26" s="33"/>
    </row>
    <row r="27" spans="2:12" s="1" customFormat="1" ht="6.95" customHeight="1">
      <c r="B27" s="33"/>
      <c r="L27" s="33"/>
    </row>
    <row r="28" spans="2:12" s="1" customFormat="1" ht="12" customHeight="1">
      <c r="B28" s="33"/>
      <c r="D28" s="28" t="s">
        <v>39</v>
      </c>
      <c r="L28" s="33"/>
    </row>
    <row r="29" spans="2:12" s="7" customFormat="1" ht="16.5" customHeight="1">
      <c r="B29" s="92"/>
      <c r="E29" s="261" t="s">
        <v>19</v>
      </c>
      <c r="F29" s="261"/>
      <c r="G29" s="261"/>
      <c r="H29" s="261"/>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41</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43</v>
      </c>
      <c r="I34" s="36" t="s">
        <v>42</v>
      </c>
      <c r="J34" s="36" t="s">
        <v>44</v>
      </c>
      <c r="L34" s="33"/>
    </row>
    <row r="35" spans="2:12" s="1" customFormat="1" ht="14.45" customHeight="1">
      <c r="B35" s="33"/>
      <c r="D35" s="53" t="s">
        <v>45</v>
      </c>
      <c r="E35" s="28" t="s">
        <v>46</v>
      </c>
      <c r="F35" s="83">
        <f>ROUND((SUM(BE90:BE197)),  2)</f>
        <v>0</v>
      </c>
      <c r="I35" s="94">
        <v>0.21</v>
      </c>
      <c r="J35" s="83">
        <f>ROUND(((SUM(BE90:BE197))*I35),  2)</f>
        <v>0</v>
      </c>
      <c r="L35" s="33"/>
    </row>
    <row r="36" spans="2:12" s="1" customFormat="1" ht="14.45" customHeight="1">
      <c r="B36" s="33"/>
      <c r="E36" s="28" t="s">
        <v>47</v>
      </c>
      <c r="F36" s="83">
        <f>ROUND((SUM(BF90:BF197)),  2)</f>
        <v>0</v>
      </c>
      <c r="I36" s="94">
        <v>0.12</v>
      </c>
      <c r="J36" s="83">
        <f>ROUND(((SUM(BF90:BF197))*I36),  2)</f>
        <v>0</v>
      </c>
      <c r="L36" s="33"/>
    </row>
    <row r="37" spans="2:12" s="1" customFormat="1" ht="14.45" hidden="1" customHeight="1">
      <c r="B37" s="33"/>
      <c r="E37" s="28" t="s">
        <v>48</v>
      </c>
      <c r="F37" s="83">
        <f>ROUND((SUM(BG90:BG197)),  2)</f>
        <v>0</v>
      </c>
      <c r="I37" s="94">
        <v>0.21</v>
      </c>
      <c r="J37" s="83">
        <f>0</f>
        <v>0</v>
      </c>
      <c r="L37" s="33"/>
    </row>
    <row r="38" spans="2:12" s="1" customFormat="1" ht="14.45" hidden="1" customHeight="1">
      <c r="B38" s="33"/>
      <c r="E38" s="28" t="s">
        <v>49</v>
      </c>
      <c r="F38" s="83">
        <f>ROUND((SUM(BH90:BH197)),  2)</f>
        <v>0</v>
      </c>
      <c r="I38" s="94">
        <v>0.12</v>
      </c>
      <c r="J38" s="83">
        <f>0</f>
        <v>0</v>
      </c>
      <c r="L38" s="33"/>
    </row>
    <row r="39" spans="2:12" s="1" customFormat="1" ht="14.45" hidden="1" customHeight="1">
      <c r="B39" s="33"/>
      <c r="E39" s="28" t="s">
        <v>50</v>
      </c>
      <c r="F39" s="83">
        <f>ROUND((SUM(BI90:BI197)),  2)</f>
        <v>0</v>
      </c>
      <c r="I39" s="94">
        <v>0</v>
      </c>
      <c r="J39" s="83">
        <f>0</f>
        <v>0</v>
      </c>
      <c r="L39" s="33"/>
    </row>
    <row r="40" spans="2:12" s="1" customFormat="1" ht="6.95" customHeight="1">
      <c r="B40" s="33"/>
      <c r="L40" s="33"/>
    </row>
    <row r="41" spans="2:12" s="1" customFormat="1" ht="25.35" customHeight="1">
      <c r="B41" s="33"/>
      <c r="C41" s="95"/>
      <c r="D41" s="96" t="s">
        <v>51</v>
      </c>
      <c r="E41" s="55"/>
      <c r="F41" s="55"/>
      <c r="G41" s="97" t="s">
        <v>52</v>
      </c>
      <c r="H41" s="98" t="s">
        <v>53</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287" t="str">
        <f>E7</f>
        <v>Nástavby a stavební úpravy vnitřních prostor budovy A, PF UPOL_REV01_19.11.2024</v>
      </c>
      <c r="F50" s="288"/>
      <c r="G50" s="288"/>
      <c r="H50" s="288"/>
      <c r="L50" s="33"/>
    </row>
    <row r="51" spans="2:47" ht="12" customHeight="1">
      <c r="B51" s="21"/>
      <c r="C51" s="28" t="s">
        <v>130</v>
      </c>
      <c r="L51" s="21"/>
    </row>
    <row r="52" spans="2:47" s="1" customFormat="1" ht="16.5" customHeight="1">
      <c r="B52" s="33"/>
      <c r="E52" s="287" t="s">
        <v>131</v>
      </c>
      <c r="F52" s="289"/>
      <c r="G52" s="289"/>
      <c r="H52" s="289"/>
      <c r="L52" s="33"/>
    </row>
    <row r="53" spans="2:47" s="1" customFormat="1" ht="12" customHeight="1">
      <c r="B53" s="33"/>
      <c r="C53" s="28" t="s">
        <v>132</v>
      </c>
      <c r="L53" s="33"/>
    </row>
    <row r="54" spans="2:47" s="1" customFormat="1" ht="16.5" customHeight="1">
      <c r="B54" s="33"/>
      <c r="E54" s="251" t="str">
        <f>E11</f>
        <v>D.2.1 - Nakládání s dešťovými vodami</v>
      </c>
      <c r="F54" s="289"/>
      <c r="G54" s="289"/>
      <c r="H54" s="289"/>
      <c r="L54" s="33"/>
    </row>
    <row r="55" spans="2:47" s="1" customFormat="1" ht="6.95" customHeight="1">
      <c r="B55" s="33"/>
      <c r="L55" s="33"/>
    </row>
    <row r="56" spans="2:47" s="1" customFormat="1" ht="12" customHeight="1">
      <c r="B56" s="33"/>
      <c r="C56" s="28" t="s">
        <v>21</v>
      </c>
      <c r="F56" s="26" t="str">
        <f>F14</f>
        <v xml:space="preserve"> </v>
      </c>
      <c r="I56" s="28" t="s">
        <v>23</v>
      </c>
      <c r="J56" s="50" t="str">
        <f>IF(J14="","",J14)</f>
        <v>19. 11. 2024</v>
      </c>
      <c r="L56" s="33"/>
    </row>
    <row r="57" spans="2:47" s="1" customFormat="1" ht="6.95" customHeight="1">
      <c r="B57" s="33"/>
      <c r="L57" s="33"/>
    </row>
    <row r="58" spans="2:47" s="1" customFormat="1" ht="54.4" customHeight="1">
      <c r="B58" s="33"/>
      <c r="C58" s="28" t="s">
        <v>25</v>
      </c>
      <c r="F58" s="26" t="str">
        <f>E17</f>
        <v>UP v Olomouci,Křižkovského 511/8,Olomouc 77900</v>
      </c>
      <c r="I58" s="28" t="s">
        <v>33</v>
      </c>
      <c r="J58" s="31" t="str">
        <f>E23</f>
        <v>SAFETY PRO s.r.o.,Přerovská 434/60,Olomouc 77900</v>
      </c>
      <c r="L58" s="33"/>
    </row>
    <row r="59" spans="2:47" s="1" customFormat="1" ht="54.4" customHeight="1">
      <c r="B59" s="33"/>
      <c r="C59" s="28" t="s">
        <v>31</v>
      </c>
      <c r="F59" s="26" t="str">
        <f>IF(E20="","",E20)</f>
        <v>Vyplň údaj</v>
      </c>
      <c r="I59" s="28" t="s">
        <v>38</v>
      </c>
      <c r="J59" s="31" t="str">
        <f>E26</f>
        <v>SAFETY PRO s.r.o.,Přerovská 434/60,Olomouc 77900</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73</v>
      </c>
      <c r="J63" s="64">
        <f>J90</f>
        <v>0</v>
      </c>
      <c r="L63" s="33"/>
      <c r="AU63" s="18" t="s">
        <v>139</v>
      </c>
    </row>
    <row r="64" spans="2:47" s="8" customFormat="1" ht="24.95" customHeight="1">
      <c r="B64" s="104"/>
      <c r="D64" s="105" t="s">
        <v>140</v>
      </c>
      <c r="E64" s="106"/>
      <c r="F64" s="106"/>
      <c r="G64" s="106"/>
      <c r="H64" s="106"/>
      <c r="I64" s="106"/>
      <c r="J64" s="107">
        <f>J91</f>
        <v>0</v>
      </c>
      <c r="L64" s="104"/>
    </row>
    <row r="65" spans="2:12" s="9" customFormat="1" ht="19.899999999999999" customHeight="1">
      <c r="B65" s="108"/>
      <c r="D65" s="109" t="s">
        <v>141</v>
      </c>
      <c r="E65" s="110"/>
      <c r="F65" s="110"/>
      <c r="G65" s="110"/>
      <c r="H65" s="110"/>
      <c r="I65" s="110"/>
      <c r="J65" s="111">
        <f>J92</f>
        <v>0</v>
      </c>
      <c r="L65" s="108"/>
    </row>
    <row r="66" spans="2:12" s="9" customFormat="1" ht="19.899999999999999" customHeight="1">
      <c r="B66" s="108"/>
      <c r="D66" s="109" t="s">
        <v>812</v>
      </c>
      <c r="E66" s="110"/>
      <c r="F66" s="110"/>
      <c r="G66" s="110"/>
      <c r="H66" s="110"/>
      <c r="I66" s="110"/>
      <c r="J66" s="111">
        <f>J155</f>
        <v>0</v>
      </c>
      <c r="L66" s="108"/>
    </row>
    <row r="67" spans="2:12" s="9" customFormat="1" ht="19.899999999999999" customHeight="1">
      <c r="B67" s="108"/>
      <c r="D67" s="109" t="s">
        <v>4556</v>
      </c>
      <c r="E67" s="110"/>
      <c r="F67" s="110"/>
      <c r="G67" s="110"/>
      <c r="H67" s="110"/>
      <c r="I67" s="110"/>
      <c r="J67" s="111">
        <f>J165</f>
        <v>0</v>
      </c>
      <c r="L67" s="108"/>
    </row>
    <row r="68" spans="2:12" s="8" customFormat="1" ht="24.95" customHeight="1">
      <c r="B68" s="104"/>
      <c r="D68" s="105" t="s">
        <v>155</v>
      </c>
      <c r="E68" s="106"/>
      <c r="F68" s="106"/>
      <c r="G68" s="106"/>
      <c r="H68" s="106"/>
      <c r="I68" s="106"/>
      <c r="J68" s="107">
        <f>J192</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156</v>
      </c>
      <c r="L75" s="33"/>
    </row>
    <row r="76" spans="2:12" s="1" customFormat="1" ht="6.95" customHeight="1">
      <c r="B76" s="33"/>
      <c r="L76" s="33"/>
    </row>
    <row r="77" spans="2:12" s="1" customFormat="1" ht="12" customHeight="1">
      <c r="B77" s="33"/>
      <c r="C77" s="28" t="s">
        <v>16</v>
      </c>
      <c r="L77" s="33"/>
    </row>
    <row r="78" spans="2:12" s="1" customFormat="1" ht="16.5" customHeight="1">
      <c r="B78" s="33"/>
      <c r="E78" s="287" t="str">
        <f>E7</f>
        <v>Nástavby a stavební úpravy vnitřních prostor budovy A, PF UPOL_REV01_19.11.2024</v>
      </c>
      <c r="F78" s="288"/>
      <c r="G78" s="288"/>
      <c r="H78" s="288"/>
      <c r="L78" s="33"/>
    </row>
    <row r="79" spans="2:12" ht="12" customHeight="1">
      <c r="B79" s="21"/>
      <c r="C79" s="28" t="s">
        <v>130</v>
      </c>
      <c r="L79" s="21"/>
    </row>
    <row r="80" spans="2:12" s="1" customFormat="1" ht="16.5" customHeight="1">
      <c r="B80" s="33"/>
      <c r="E80" s="287" t="s">
        <v>131</v>
      </c>
      <c r="F80" s="289"/>
      <c r="G80" s="289"/>
      <c r="H80" s="289"/>
      <c r="L80" s="33"/>
    </row>
    <row r="81" spans="2:65" s="1" customFormat="1" ht="12" customHeight="1">
      <c r="B81" s="33"/>
      <c r="C81" s="28" t="s">
        <v>132</v>
      </c>
      <c r="L81" s="33"/>
    </row>
    <row r="82" spans="2:65" s="1" customFormat="1" ht="16.5" customHeight="1">
      <c r="B82" s="33"/>
      <c r="E82" s="251" t="str">
        <f>E11</f>
        <v>D.2.1 - Nakládání s dešťovými vodami</v>
      </c>
      <c r="F82" s="289"/>
      <c r="G82" s="289"/>
      <c r="H82" s="289"/>
      <c r="L82" s="33"/>
    </row>
    <row r="83" spans="2:65" s="1" customFormat="1" ht="6.95" customHeight="1">
      <c r="B83" s="33"/>
      <c r="L83" s="33"/>
    </row>
    <row r="84" spans="2:65" s="1" customFormat="1" ht="12" customHeight="1">
      <c r="B84" s="33"/>
      <c r="C84" s="28" t="s">
        <v>21</v>
      </c>
      <c r="F84" s="26" t="str">
        <f>F14</f>
        <v xml:space="preserve"> </v>
      </c>
      <c r="I84" s="28" t="s">
        <v>23</v>
      </c>
      <c r="J84" s="50" t="str">
        <f>IF(J14="","",J14)</f>
        <v>19. 11. 2024</v>
      </c>
      <c r="L84" s="33"/>
    </row>
    <row r="85" spans="2:65" s="1" customFormat="1" ht="6.95" customHeight="1">
      <c r="B85" s="33"/>
      <c r="L85" s="33"/>
    </row>
    <row r="86" spans="2:65" s="1" customFormat="1" ht="54.4" customHeight="1">
      <c r="B86" s="33"/>
      <c r="C86" s="28" t="s">
        <v>25</v>
      </c>
      <c r="F86" s="26" t="str">
        <f>E17</f>
        <v>UP v Olomouci,Křižkovského 511/8,Olomouc 77900</v>
      </c>
      <c r="I86" s="28" t="s">
        <v>33</v>
      </c>
      <c r="J86" s="31" t="str">
        <f>E23</f>
        <v>SAFETY PRO s.r.o.,Přerovská 434/60,Olomouc 77900</v>
      </c>
      <c r="L86" s="33"/>
    </row>
    <row r="87" spans="2:65" s="1" customFormat="1" ht="54.4" customHeight="1">
      <c r="B87" s="33"/>
      <c r="C87" s="28" t="s">
        <v>31</v>
      </c>
      <c r="F87" s="26" t="str">
        <f>IF(E20="","",E20)</f>
        <v>Vyplň údaj</v>
      </c>
      <c r="I87" s="28" t="s">
        <v>38</v>
      </c>
      <c r="J87" s="31" t="str">
        <f>E26</f>
        <v>SAFETY PRO s.r.o.,Přerovská 434/60,Olomouc 77900</v>
      </c>
      <c r="L87" s="33"/>
    </row>
    <row r="88" spans="2:65" s="1" customFormat="1" ht="10.35" customHeight="1">
      <c r="B88" s="33"/>
      <c r="L88" s="33"/>
    </row>
    <row r="89" spans="2:65" s="10" customFormat="1" ht="29.25" customHeight="1">
      <c r="B89" s="112"/>
      <c r="C89" s="113" t="s">
        <v>157</v>
      </c>
      <c r="D89" s="114" t="s">
        <v>60</v>
      </c>
      <c r="E89" s="114" t="s">
        <v>56</v>
      </c>
      <c r="F89" s="114" t="s">
        <v>57</v>
      </c>
      <c r="G89" s="114" t="s">
        <v>158</v>
      </c>
      <c r="H89" s="114" t="s">
        <v>159</v>
      </c>
      <c r="I89" s="114" t="s">
        <v>160</v>
      </c>
      <c r="J89" s="114" t="s">
        <v>138</v>
      </c>
      <c r="K89" s="115" t="s">
        <v>161</v>
      </c>
      <c r="L89" s="112"/>
      <c r="M89" s="57" t="s">
        <v>19</v>
      </c>
      <c r="N89" s="58" t="s">
        <v>45</v>
      </c>
      <c r="O89" s="58" t="s">
        <v>162</v>
      </c>
      <c r="P89" s="58" t="s">
        <v>163</v>
      </c>
      <c r="Q89" s="58" t="s">
        <v>164</v>
      </c>
      <c r="R89" s="58" t="s">
        <v>165</v>
      </c>
      <c r="S89" s="58" t="s">
        <v>166</v>
      </c>
      <c r="T89" s="58" t="s">
        <v>167</v>
      </c>
      <c r="U89" s="59" t="s">
        <v>168</v>
      </c>
    </row>
    <row r="90" spans="2:65" s="1" customFormat="1" ht="22.9" customHeight="1">
      <c r="B90" s="33"/>
      <c r="C90" s="62" t="s">
        <v>169</v>
      </c>
      <c r="J90" s="116">
        <f>BK90</f>
        <v>0</v>
      </c>
      <c r="L90" s="33"/>
      <c r="M90" s="60"/>
      <c r="N90" s="51"/>
      <c r="O90" s="51"/>
      <c r="P90" s="117">
        <f>P91+P192</f>
        <v>0</v>
      </c>
      <c r="Q90" s="51"/>
      <c r="R90" s="117">
        <f>R91+R192</f>
        <v>0</v>
      </c>
      <c r="S90" s="51"/>
      <c r="T90" s="117">
        <f>T91+T192</f>
        <v>0</v>
      </c>
      <c r="U90" s="52"/>
      <c r="AT90" s="18" t="s">
        <v>74</v>
      </c>
      <c r="AU90" s="18" t="s">
        <v>139</v>
      </c>
      <c r="BK90" s="118">
        <f>BK91+BK192</f>
        <v>0</v>
      </c>
    </row>
    <row r="91" spans="2:65" s="11" customFormat="1" ht="25.9" customHeight="1">
      <c r="B91" s="119"/>
      <c r="D91" s="120" t="s">
        <v>74</v>
      </c>
      <c r="E91" s="121" t="s">
        <v>170</v>
      </c>
      <c r="F91" s="121" t="s">
        <v>171</v>
      </c>
      <c r="I91" s="122"/>
      <c r="J91" s="123">
        <f>BK91</f>
        <v>0</v>
      </c>
      <c r="L91" s="119"/>
      <c r="M91" s="124"/>
      <c r="P91" s="125">
        <f>P92+P155+P165</f>
        <v>0</v>
      </c>
      <c r="R91" s="125">
        <f>R92+R155+R165</f>
        <v>0</v>
      </c>
      <c r="T91" s="125">
        <f>T92+T155+T165</f>
        <v>0</v>
      </c>
      <c r="U91" s="126"/>
      <c r="AR91" s="120" t="s">
        <v>82</v>
      </c>
      <c r="AT91" s="127" t="s">
        <v>74</v>
      </c>
      <c r="AU91" s="127" t="s">
        <v>75</v>
      </c>
      <c r="AY91" s="120" t="s">
        <v>172</v>
      </c>
      <c r="BK91" s="128">
        <f>BK92+BK155+BK165</f>
        <v>0</v>
      </c>
    </row>
    <row r="92" spans="2:65" s="11" customFormat="1" ht="22.9" customHeight="1">
      <c r="B92" s="119"/>
      <c r="D92" s="120" t="s">
        <v>74</v>
      </c>
      <c r="E92" s="129" t="s">
        <v>82</v>
      </c>
      <c r="F92" s="129" t="s">
        <v>173</v>
      </c>
      <c r="I92" s="122"/>
      <c r="J92" s="130">
        <f>BK92</f>
        <v>0</v>
      </c>
      <c r="L92" s="119"/>
      <c r="M92" s="124"/>
      <c r="P92" s="125">
        <f>SUM(P93:P154)</f>
        <v>0</v>
      </c>
      <c r="R92" s="125">
        <f>SUM(R93:R154)</f>
        <v>0</v>
      </c>
      <c r="T92" s="125">
        <f>SUM(T93:T154)</f>
        <v>0</v>
      </c>
      <c r="U92" s="126"/>
      <c r="AR92" s="120" t="s">
        <v>82</v>
      </c>
      <c r="AT92" s="127" t="s">
        <v>74</v>
      </c>
      <c r="AU92" s="127" t="s">
        <v>82</v>
      </c>
      <c r="AY92" s="120" t="s">
        <v>172</v>
      </c>
      <c r="BK92" s="128">
        <f>SUM(BK93:BK154)</f>
        <v>0</v>
      </c>
    </row>
    <row r="93" spans="2:65" s="1" customFormat="1" ht="16.5" customHeight="1">
      <c r="B93" s="33"/>
      <c r="C93" s="131" t="s">
        <v>82</v>
      </c>
      <c r="D93" s="131" t="s">
        <v>174</v>
      </c>
      <c r="E93" s="132" t="s">
        <v>4557</v>
      </c>
      <c r="F93" s="133" t="s">
        <v>4558</v>
      </c>
      <c r="G93" s="134" t="s">
        <v>177</v>
      </c>
      <c r="H93" s="135">
        <v>21.45</v>
      </c>
      <c r="I93" s="136"/>
      <c r="J93" s="137">
        <f>ROUND(I93*H93,2)</f>
        <v>0</v>
      </c>
      <c r="K93" s="133" t="s">
        <v>1775</v>
      </c>
      <c r="L93" s="33"/>
      <c r="M93" s="138" t="s">
        <v>19</v>
      </c>
      <c r="N93" s="139" t="s">
        <v>46</v>
      </c>
      <c r="P93" s="140">
        <f>O93*H93</f>
        <v>0</v>
      </c>
      <c r="Q93" s="140">
        <v>0</v>
      </c>
      <c r="R93" s="140">
        <f>Q93*H93</f>
        <v>0</v>
      </c>
      <c r="S93" s="140">
        <v>0</v>
      </c>
      <c r="T93" s="140">
        <f>S93*H93</f>
        <v>0</v>
      </c>
      <c r="U93" s="141" t="s">
        <v>19</v>
      </c>
      <c r="AR93" s="142" t="s">
        <v>179</v>
      </c>
      <c r="AT93" s="142" t="s">
        <v>174</v>
      </c>
      <c r="AU93" s="142" t="s">
        <v>84</v>
      </c>
      <c r="AY93" s="18" t="s">
        <v>172</v>
      </c>
      <c r="BE93" s="143">
        <f>IF(N93="základní",J93,0)</f>
        <v>0</v>
      </c>
      <c r="BF93" s="143">
        <f>IF(N93="snížená",J93,0)</f>
        <v>0</v>
      </c>
      <c r="BG93" s="143">
        <f>IF(N93="zákl. přenesená",J93,0)</f>
        <v>0</v>
      </c>
      <c r="BH93" s="143">
        <f>IF(N93="sníž. přenesená",J93,0)</f>
        <v>0</v>
      </c>
      <c r="BI93" s="143">
        <f>IF(N93="nulová",J93,0)</f>
        <v>0</v>
      </c>
      <c r="BJ93" s="18" t="s">
        <v>82</v>
      </c>
      <c r="BK93" s="143">
        <f>ROUND(I93*H93,2)</f>
        <v>0</v>
      </c>
      <c r="BL93" s="18" t="s">
        <v>179</v>
      </c>
      <c r="BM93" s="142" t="s">
        <v>84</v>
      </c>
    </row>
    <row r="94" spans="2:65" s="1" customFormat="1">
      <c r="B94" s="33"/>
      <c r="D94" s="144" t="s">
        <v>180</v>
      </c>
      <c r="F94" s="145" t="s">
        <v>4559</v>
      </c>
      <c r="I94" s="146"/>
      <c r="L94" s="33"/>
      <c r="M94" s="147"/>
      <c r="U94" s="54"/>
      <c r="AT94" s="18" t="s">
        <v>180</v>
      </c>
      <c r="AU94" s="18" t="s">
        <v>84</v>
      </c>
    </row>
    <row r="95" spans="2:65" s="13" customFormat="1">
      <c r="B95" s="155"/>
      <c r="D95" s="149" t="s">
        <v>182</v>
      </c>
      <c r="E95" s="156" t="s">
        <v>19</v>
      </c>
      <c r="F95" s="157" t="s">
        <v>4560</v>
      </c>
      <c r="H95" s="158">
        <v>21.45</v>
      </c>
      <c r="I95" s="159"/>
      <c r="L95" s="155"/>
      <c r="M95" s="160"/>
      <c r="U95" s="161"/>
      <c r="AT95" s="156" t="s">
        <v>182</v>
      </c>
      <c r="AU95" s="156" t="s">
        <v>84</v>
      </c>
      <c r="AV95" s="13" t="s">
        <v>84</v>
      </c>
      <c r="AW95" s="13" t="s">
        <v>37</v>
      </c>
      <c r="AX95" s="13" t="s">
        <v>75</v>
      </c>
      <c r="AY95" s="156" t="s">
        <v>172</v>
      </c>
    </row>
    <row r="96" spans="2:65" s="14" customFormat="1">
      <c r="B96" s="162"/>
      <c r="D96" s="149" t="s">
        <v>182</v>
      </c>
      <c r="E96" s="163" t="s">
        <v>19</v>
      </c>
      <c r="F96" s="164" t="s">
        <v>185</v>
      </c>
      <c r="H96" s="165">
        <v>21.45</v>
      </c>
      <c r="I96" s="166"/>
      <c r="L96" s="162"/>
      <c r="M96" s="167"/>
      <c r="U96" s="168"/>
      <c r="AT96" s="163" t="s">
        <v>182</v>
      </c>
      <c r="AU96" s="163" t="s">
        <v>84</v>
      </c>
      <c r="AV96" s="14" t="s">
        <v>179</v>
      </c>
      <c r="AW96" s="14" t="s">
        <v>37</v>
      </c>
      <c r="AX96" s="14" t="s">
        <v>82</v>
      </c>
      <c r="AY96" s="163" t="s">
        <v>172</v>
      </c>
    </row>
    <row r="97" spans="2:65" s="1" customFormat="1" ht="24.2" customHeight="1">
      <c r="B97" s="33"/>
      <c r="C97" s="131" t="s">
        <v>84</v>
      </c>
      <c r="D97" s="131" t="s">
        <v>174</v>
      </c>
      <c r="E97" s="132" t="s">
        <v>4561</v>
      </c>
      <c r="F97" s="133" t="s">
        <v>4562</v>
      </c>
      <c r="G97" s="134" t="s">
        <v>191</v>
      </c>
      <c r="H97" s="135">
        <v>24</v>
      </c>
      <c r="I97" s="136"/>
      <c r="J97" s="137">
        <f>ROUND(I97*H97,2)</f>
        <v>0</v>
      </c>
      <c r="K97" s="133" t="s">
        <v>1775</v>
      </c>
      <c r="L97" s="33"/>
      <c r="M97" s="138" t="s">
        <v>19</v>
      </c>
      <c r="N97" s="139" t="s">
        <v>46</v>
      </c>
      <c r="P97" s="140">
        <f>O97*H97</f>
        <v>0</v>
      </c>
      <c r="Q97" s="140">
        <v>0</v>
      </c>
      <c r="R97" s="140">
        <f>Q97*H97</f>
        <v>0</v>
      </c>
      <c r="S97" s="140">
        <v>0</v>
      </c>
      <c r="T97" s="140">
        <f>S97*H97</f>
        <v>0</v>
      </c>
      <c r="U97" s="141" t="s">
        <v>19</v>
      </c>
      <c r="AR97" s="142" t="s">
        <v>179</v>
      </c>
      <c r="AT97" s="142" t="s">
        <v>174</v>
      </c>
      <c r="AU97" s="142" t="s">
        <v>84</v>
      </c>
      <c r="AY97" s="18" t="s">
        <v>172</v>
      </c>
      <c r="BE97" s="143">
        <f>IF(N97="základní",J97,0)</f>
        <v>0</v>
      </c>
      <c r="BF97" s="143">
        <f>IF(N97="snížená",J97,0)</f>
        <v>0</v>
      </c>
      <c r="BG97" s="143">
        <f>IF(N97="zákl. přenesená",J97,0)</f>
        <v>0</v>
      </c>
      <c r="BH97" s="143">
        <f>IF(N97="sníž. přenesená",J97,0)</f>
        <v>0</v>
      </c>
      <c r="BI97" s="143">
        <f>IF(N97="nulová",J97,0)</f>
        <v>0</v>
      </c>
      <c r="BJ97" s="18" t="s">
        <v>82</v>
      </c>
      <c r="BK97" s="143">
        <f>ROUND(I97*H97,2)</f>
        <v>0</v>
      </c>
      <c r="BL97" s="18" t="s">
        <v>179</v>
      </c>
      <c r="BM97" s="142" t="s">
        <v>179</v>
      </c>
    </row>
    <row r="98" spans="2:65" s="1" customFormat="1">
      <c r="B98" s="33"/>
      <c r="D98" s="144" t="s">
        <v>180</v>
      </c>
      <c r="F98" s="145" t="s">
        <v>4563</v>
      </c>
      <c r="I98" s="146"/>
      <c r="L98" s="33"/>
      <c r="M98" s="147"/>
      <c r="U98" s="54"/>
      <c r="AT98" s="18" t="s">
        <v>180</v>
      </c>
      <c r="AU98" s="18" t="s">
        <v>84</v>
      </c>
    </row>
    <row r="99" spans="2:65" s="13" customFormat="1">
      <c r="B99" s="155"/>
      <c r="D99" s="149" t="s">
        <v>182</v>
      </c>
      <c r="E99" s="156" t="s">
        <v>19</v>
      </c>
      <c r="F99" s="157" t="s">
        <v>4564</v>
      </c>
      <c r="H99" s="158">
        <v>24</v>
      </c>
      <c r="I99" s="159"/>
      <c r="L99" s="155"/>
      <c r="M99" s="160"/>
      <c r="U99" s="161"/>
      <c r="AT99" s="156" t="s">
        <v>182</v>
      </c>
      <c r="AU99" s="156" t="s">
        <v>84</v>
      </c>
      <c r="AV99" s="13" t="s">
        <v>84</v>
      </c>
      <c r="AW99" s="13" t="s">
        <v>37</v>
      </c>
      <c r="AX99" s="13" t="s">
        <v>75</v>
      </c>
      <c r="AY99" s="156" t="s">
        <v>172</v>
      </c>
    </row>
    <row r="100" spans="2:65" s="14" customFormat="1">
      <c r="B100" s="162"/>
      <c r="D100" s="149" t="s">
        <v>182</v>
      </c>
      <c r="E100" s="163" t="s">
        <v>19</v>
      </c>
      <c r="F100" s="164" t="s">
        <v>185</v>
      </c>
      <c r="H100" s="165">
        <v>24</v>
      </c>
      <c r="I100" s="166"/>
      <c r="L100" s="162"/>
      <c r="M100" s="167"/>
      <c r="U100" s="168"/>
      <c r="AT100" s="163" t="s">
        <v>182</v>
      </c>
      <c r="AU100" s="163" t="s">
        <v>84</v>
      </c>
      <c r="AV100" s="14" t="s">
        <v>179</v>
      </c>
      <c r="AW100" s="14" t="s">
        <v>37</v>
      </c>
      <c r="AX100" s="14" t="s">
        <v>82</v>
      </c>
      <c r="AY100" s="163" t="s">
        <v>172</v>
      </c>
    </row>
    <row r="101" spans="2:65" s="1" customFormat="1" ht="16.5" customHeight="1">
      <c r="B101" s="33"/>
      <c r="C101" s="131" t="s">
        <v>92</v>
      </c>
      <c r="D101" s="131" t="s">
        <v>174</v>
      </c>
      <c r="E101" s="132" t="s">
        <v>4565</v>
      </c>
      <c r="F101" s="133" t="s">
        <v>4566</v>
      </c>
      <c r="G101" s="134" t="s">
        <v>191</v>
      </c>
      <c r="H101" s="135">
        <v>64.349999999999994</v>
      </c>
      <c r="I101" s="136"/>
      <c r="J101" s="137">
        <f>ROUND(I101*H101,2)</f>
        <v>0</v>
      </c>
      <c r="K101" s="133" t="s">
        <v>1775</v>
      </c>
      <c r="L101" s="33"/>
      <c r="M101" s="138" t="s">
        <v>19</v>
      </c>
      <c r="N101" s="139" t="s">
        <v>46</v>
      </c>
      <c r="P101" s="140">
        <f>O101*H101</f>
        <v>0</v>
      </c>
      <c r="Q101" s="140">
        <v>0</v>
      </c>
      <c r="R101" s="140">
        <f>Q101*H101</f>
        <v>0</v>
      </c>
      <c r="S101" s="140">
        <v>0</v>
      </c>
      <c r="T101" s="140">
        <f>S101*H101</f>
        <v>0</v>
      </c>
      <c r="U101" s="141" t="s">
        <v>19</v>
      </c>
      <c r="AR101" s="142" t="s">
        <v>179</v>
      </c>
      <c r="AT101" s="142" t="s">
        <v>174</v>
      </c>
      <c r="AU101" s="142" t="s">
        <v>84</v>
      </c>
      <c r="AY101" s="18" t="s">
        <v>172</v>
      </c>
      <c r="BE101" s="143">
        <f>IF(N101="základní",J101,0)</f>
        <v>0</v>
      </c>
      <c r="BF101" s="143">
        <f>IF(N101="snížená",J101,0)</f>
        <v>0</v>
      </c>
      <c r="BG101" s="143">
        <f>IF(N101="zákl. přenesená",J101,0)</f>
        <v>0</v>
      </c>
      <c r="BH101" s="143">
        <f>IF(N101="sníž. přenesená",J101,0)</f>
        <v>0</v>
      </c>
      <c r="BI101" s="143">
        <f>IF(N101="nulová",J101,0)</f>
        <v>0</v>
      </c>
      <c r="BJ101" s="18" t="s">
        <v>82</v>
      </c>
      <c r="BK101" s="143">
        <f>ROUND(I101*H101,2)</f>
        <v>0</v>
      </c>
      <c r="BL101" s="18" t="s">
        <v>179</v>
      </c>
      <c r="BM101" s="142" t="s">
        <v>192</v>
      </c>
    </row>
    <row r="102" spans="2:65" s="1" customFormat="1">
      <c r="B102" s="33"/>
      <c r="D102" s="144" t="s">
        <v>180</v>
      </c>
      <c r="F102" s="145" t="s">
        <v>4567</v>
      </c>
      <c r="I102" s="146"/>
      <c r="L102" s="33"/>
      <c r="M102" s="147"/>
      <c r="U102" s="54"/>
      <c r="AT102" s="18" t="s">
        <v>180</v>
      </c>
      <c r="AU102" s="18" t="s">
        <v>84</v>
      </c>
    </row>
    <row r="103" spans="2:65" s="13" customFormat="1">
      <c r="B103" s="155"/>
      <c r="D103" s="149" t="s">
        <v>182</v>
      </c>
      <c r="E103" s="156" t="s">
        <v>19</v>
      </c>
      <c r="F103" s="157" t="s">
        <v>4568</v>
      </c>
      <c r="H103" s="158">
        <v>64.349999999999994</v>
      </c>
      <c r="I103" s="159"/>
      <c r="L103" s="155"/>
      <c r="M103" s="160"/>
      <c r="U103" s="161"/>
      <c r="AT103" s="156" t="s">
        <v>182</v>
      </c>
      <c r="AU103" s="156" t="s">
        <v>84</v>
      </c>
      <c r="AV103" s="13" t="s">
        <v>84</v>
      </c>
      <c r="AW103" s="13" t="s">
        <v>37</v>
      </c>
      <c r="AX103" s="13" t="s">
        <v>75</v>
      </c>
      <c r="AY103" s="156" t="s">
        <v>172</v>
      </c>
    </row>
    <row r="104" spans="2:65" s="14" customFormat="1">
      <c r="B104" s="162"/>
      <c r="D104" s="149" t="s">
        <v>182</v>
      </c>
      <c r="E104" s="163" t="s">
        <v>19</v>
      </c>
      <c r="F104" s="164" t="s">
        <v>185</v>
      </c>
      <c r="H104" s="165">
        <v>64.349999999999994</v>
      </c>
      <c r="I104" s="166"/>
      <c r="L104" s="162"/>
      <c r="M104" s="167"/>
      <c r="U104" s="168"/>
      <c r="AT104" s="163" t="s">
        <v>182</v>
      </c>
      <c r="AU104" s="163" t="s">
        <v>84</v>
      </c>
      <c r="AV104" s="14" t="s">
        <v>179</v>
      </c>
      <c r="AW104" s="14" t="s">
        <v>37</v>
      </c>
      <c r="AX104" s="14" t="s">
        <v>82</v>
      </c>
      <c r="AY104" s="163" t="s">
        <v>172</v>
      </c>
    </row>
    <row r="105" spans="2:65" s="1" customFormat="1" ht="16.5" customHeight="1">
      <c r="B105" s="33"/>
      <c r="C105" s="131" t="s">
        <v>179</v>
      </c>
      <c r="D105" s="131" t="s">
        <v>174</v>
      </c>
      <c r="E105" s="132" t="s">
        <v>4569</v>
      </c>
      <c r="F105" s="133" t="s">
        <v>4570</v>
      </c>
      <c r="G105" s="134" t="s">
        <v>177</v>
      </c>
      <c r="H105" s="135">
        <v>58.8</v>
      </c>
      <c r="I105" s="136"/>
      <c r="J105" s="137">
        <f>ROUND(I105*H105,2)</f>
        <v>0</v>
      </c>
      <c r="K105" s="133" t="s">
        <v>1775</v>
      </c>
      <c r="L105" s="33"/>
      <c r="M105" s="138" t="s">
        <v>19</v>
      </c>
      <c r="N105" s="139" t="s">
        <v>46</v>
      </c>
      <c r="P105" s="140">
        <f>O105*H105</f>
        <v>0</v>
      </c>
      <c r="Q105" s="140">
        <v>0</v>
      </c>
      <c r="R105" s="140">
        <f>Q105*H105</f>
        <v>0</v>
      </c>
      <c r="S105" s="140">
        <v>0</v>
      </c>
      <c r="T105" s="140">
        <f>S105*H105</f>
        <v>0</v>
      </c>
      <c r="U105" s="141" t="s">
        <v>19</v>
      </c>
      <c r="AR105" s="142" t="s">
        <v>179</v>
      </c>
      <c r="AT105" s="142" t="s">
        <v>174</v>
      </c>
      <c r="AU105" s="142" t="s">
        <v>84</v>
      </c>
      <c r="AY105" s="18" t="s">
        <v>172</v>
      </c>
      <c r="BE105" s="143">
        <f>IF(N105="základní",J105,0)</f>
        <v>0</v>
      </c>
      <c r="BF105" s="143">
        <f>IF(N105="snížená",J105,0)</f>
        <v>0</v>
      </c>
      <c r="BG105" s="143">
        <f>IF(N105="zákl. přenesená",J105,0)</f>
        <v>0</v>
      </c>
      <c r="BH105" s="143">
        <f>IF(N105="sníž. přenesená",J105,0)</f>
        <v>0</v>
      </c>
      <c r="BI105" s="143">
        <f>IF(N105="nulová",J105,0)</f>
        <v>0</v>
      </c>
      <c r="BJ105" s="18" t="s">
        <v>82</v>
      </c>
      <c r="BK105" s="143">
        <f>ROUND(I105*H105,2)</f>
        <v>0</v>
      </c>
      <c r="BL105" s="18" t="s">
        <v>179</v>
      </c>
      <c r="BM105" s="142" t="s">
        <v>198</v>
      </c>
    </row>
    <row r="106" spans="2:65" s="1" customFormat="1">
      <c r="B106" s="33"/>
      <c r="D106" s="144" t="s">
        <v>180</v>
      </c>
      <c r="F106" s="145" t="s">
        <v>4571</v>
      </c>
      <c r="I106" s="146"/>
      <c r="L106" s="33"/>
      <c r="M106" s="147"/>
      <c r="U106" s="54"/>
      <c r="AT106" s="18" t="s">
        <v>180</v>
      </c>
      <c r="AU106" s="18" t="s">
        <v>84</v>
      </c>
    </row>
    <row r="107" spans="2:65" s="13" customFormat="1">
      <c r="B107" s="155"/>
      <c r="D107" s="149" t="s">
        <v>182</v>
      </c>
      <c r="E107" s="156" t="s">
        <v>19</v>
      </c>
      <c r="F107" s="157" t="s">
        <v>4572</v>
      </c>
      <c r="H107" s="158">
        <v>58.8</v>
      </c>
      <c r="I107" s="159"/>
      <c r="L107" s="155"/>
      <c r="M107" s="160"/>
      <c r="U107" s="161"/>
      <c r="AT107" s="156" t="s">
        <v>182</v>
      </c>
      <c r="AU107" s="156" t="s">
        <v>84</v>
      </c>
      <c r="AV107" s="13" t="s">
        <v>84</v>
      </c>
      <c r="AW107" s="13" t="s">
        <v>37</v>
      </c>
      <c r="AX107" s="13" t="s">
        <v>75</v>
      </c>
      <c r="AY107" s="156" t="s">
        <v>172</v>
      </c>
    </row>
    <row r="108" spans="2:65" s="14" customFormat="1">
      <c r="B108" s="162"/>
      <c r="D108" s="149" t="s">
        <v>182</v>
      </c>
      <c r="E108" s="163" t="s">
        <v>19</v>
      </c>
      <c r="F108" s="164" t="s">
        <v>185</v>
      </c>
      <c r="H108" s="165">
        <v>58.8</v>
      </c>
      <c r="I108" s="166"/>
      <c r="L108" s="162"/>
      <c r="M108" s="167"/>
      <c r="U108" s="168"/>
      <c r="AT108" s="163" t="s">
        <v>182</v>
      </c>
      <c r="AU108" s="163" t="s">
        <v>84</v>
      </c>
      <c r="AV108" s="14" t="s">
        <v>179</v>
      </c>
      <c r="AW108" s="14" t="s">
        <v>37</v>
      </c>
      <c r="AX108" s="14" t="s">
        <v>82</v>
      </c>
      <c r="AY108" s="163" t="s">
        <v>172</v>
      </c>
    </row>
    <row r="109" spans="2:65" s="1" customFormat="1" ht="24.2" customHeight="1">
      <c r="B109" s="33"/>
      <c r="C109" s="131" t="s">
        <v>202</v>
      </c>
      <c r="D109" s="131" t="s">
        <v>174</v>
      </c>
      <c r="E109" s="132" t="s">
        <v>4573</v>
      </c>
      <c r="F109" s="133" t="s">
        <v>4574</v>
      </c>
      <c r="G109" s="134" t="s">
        <v>177</v>
      </c>
      <c r="H109" s="135">
        <v>58.8</v>
      </c>
      <c r="I109" s="136"/>
      <c r="J109" s="137">
        <f>ROUND(I109*H109,2)</f>
        <v>0</v>
      </c>
      <c r="K109" s="133" t="s">
        <v>1775</v>
      </c>
      <c r="L109" s="33"/>
      <c r="M109" s="138" t="s">
        <v>19</v>
      </c>
      <c r="N109" s="139" t="s">
        <v>46</v>
      </c>
      <c r="P109" s="140">
        <f>O109*H109</f>
        <v>0</v>
      </c>
      <c r="Q109" s="140">
        <v>0</v>
      </c>
      <c r="R109" s="140">
        <f>Q109*H109</f>
        <v>0</v>
      </c>
      <c r="S109" s="140">
        <v>0</v>
      </c>
      <c r="T109" s="140">
        <f>S109*H109</f>
        <v>0</v>
      </c>
      <c r="U109" s="141" t="s">
        <v>19</v>
      </c>
      <c r="AR109" s="142" t="s">
        <v>179</v>
      </c>
      <c r="AT109" s="142" t="s">
        <v>174</v>
      </c>
      <c r="AU109" s="142" t="s">
        <v>84</v>
      </c>
      <c r="AY109" s="18" t="s">
        <v>172</v>
      </c>
      <c r="BE109" s="143">
        <f>IF(N109="základní",J109,0)</f>
        <v>0</v>
      </c>
      <c r="BF109" s="143">
        <f>IF(N109="snížená",J109,0)</f>
        <v>0</v>
      </c>
      <c r="BG109" s="143">
        <f>IF(N109="zákl. přenesená",J109,0)</f>
        <v>0</v>
      </c>
      <c r="BH109" s="143">
        <f>IF(N109="sníž. přenesená",J109,0)</f>
        <v>0</v>
      </c>
      <c r="BI109" s="143">
        <f>IF(N109="nulová",J109,0)</f>
        <v>0</v>
      </c>
      <c r="BJ109" s="18" t="s">
        <v>82</v>
      </c>
      <c r="BK109" s="143">
        <f>ROUND(I109*H109,2)</f>
        <v>0</v>
      </c>
      <c r="BL109" s="18" t="s">
        <v>179</v>
      </c>
      <c r="BM109" s="142" t="s">
        <v>205</v>
      </c>
    </row>
    <row r="110" spans="2:65" s="1" customFormat="1">
      <c r="B110" s="33"/>
      <c r="D110" s="144" t="s">
        <v>180</v>
      </c>
      <c r="F110" s="145" t="s">
        <v>4575</v>
      </c>
      <c r="I110" s="146"/>
      <c r="L110" s="33"/>
      <c r="M110" s="147"/>
      <c r="U110" s="54"/>
      <c r="AT110" s="18" t="s">
        <v>180</v>
      </c>
      <c r="AU110" s="18" t="s">
        <v>84</v>
      </c>
    </row>
    <row r="111" spans="2:65" s="1" customFormat="1" ht="21.75" customHeight="1">
      <c r="B111" s="33"/>
      <c r="C111" s="131" t="s">
        <v>192</v>
      </c>
      <c r="D111" s="131" t="s">
        <v>174</v>
      </c>
      <c r="E111" s="132" t="s">
        <v>4576</v>
      </c>
      <c r="F111" s="133" t="s">
        <v>4577</v>
      </c>
      <c r="G111" s="134" t="s">
        <v>191</v>
      </c>
      <c r="H111" s="135">
        <v>64</v>
      </c>
      <c r="I111" s="136"/>
      <c r="J111" s="137">
        <f>ROUND(I111*H111,2)</f>
        <v>0</v>
      </c>
      <c r="K111" s="133" t="s">
        <v>1775</v>
      </c>
      <c r="L111" s="33"/>
      <c r="M111" s="138" t="s">
        <v>19</v>
      </c>
      <c r="N111" s="139" t="s">
        <v>46</v>
      </c>
      <c r="P111" s="140">
        <f>O111*H111</f>
        <v>0</v>
      </c>
      <c r="Q111" s="140">
        <v>0</v>
      </c>
      <c r="R111" s="140">
        <f>Q111*H111</f>
        <v>0</v>
      </c>
      <c r="S111" s="140">
        <v>0</v>
      </c>
      <c r="T111" s="140">
        <f>S111*H111</f>
        <v>0</v>
      </c>
      <c r="U111" s="141" t="s">
        <v>19</v>
      </c>
      <c r="AR111" s="142" t="s">
        <v>179</v>
      </c>
      <c r="AT111" s="142" t="s">
        <v>174</v>
      </c>
      <c r="AU111" s="142" t="s">
        <v>84</v>
      </c>
      <c r="AY111" s="18" t="s">
        <v>172</v>
      </c>
      <c r="BE111" s="143">
        <f>IF(N111="základní",J111,0)</f>
        <v>0</v>
      </c>
      <c r="BF111" s="143">
        <f>IF(N111="snížená",J111,0)</f>
        <v>0</v>
      </c>
      <c r="BG111" s="143">
        <f>IF(N111="zákl. přenesená",J111,0)</f>
        <v>0</v>
      </c>
      <c r="BH111" s="143">
        <f>IF(N111="sníž. přenesená",J111,0)</f>
        <v>0</v>
      </c>
      <c r="BI111" s="143">
        <f>IF(N111="nulová",J111,0)</f>
        <v>0</v>
      </c>
      <c r="BJ111" s="18" t="s">
        <v>82</v>
      </c>
      <c r="BK111" s="143">
        <f>ROUND(I111*H111,2)</f>
        <v>0</v>
      </c>
      <c r="BL111" s="18" t="s">
        <v>179</v>
      </c>
      <c r="BM111" s="142" t="s">
        <v>8</v>
      </c>
    </row>
    <row r="112" spans="2:65" s="1" customFormat="1">
      <c r="B112" s="33"/>
      <c r="D112" s="144" t="s">
        <v>180</v>
      </c>
      <c r="F112" s="145" t="s">
        <v>4578</v>
      </c>
      <c r="I112" s="146"/>
      <c r="L112" s="33"/>
      <c r="M112" s="147"/>
      <c r="U112" s="54"/>
      <c r="AT112" s="18" t="s">
        <v>180</v>
      </c>
      <c r="AU112" s="18" t="s">
        <v>84</v>
      </c>
    </row>
    <row r="113" spans="2:65" s="1" customFormat="1" ht="24.2" customHeight="1">
      <c r="B113" s="33"/>
      <c r="C113" s="131" t="s">
        <v>212</v>
      </c>
      <c r="D113" s="131" t="s">
        <v>174</v>
      </c>
      <c r="E113" s="132" t="s">
        <v>4579</v>
      </c>
      <c r="F113" s="133" t="s">
        <v>4580</v>
      </c>
      <c r="G113" s="134" t="s">
        <v>191</v>
      </c>
      <c r="H113" s="135">
        <v>64</v>
      </c>
      <c r="I113" s="136"/>
      <c r="J113" s="137">
        <f>ROUND(I113*H113,2)</f>
        <v>0</v>
      </c>
      <c r="K113" s="133" t="s">
        <v>1775</v>
      </c>
      <c r="L113" s="33"/>
      <c r="M113" s="138" t="s">
        <v>19</v>
      </c>
      <c r="N113" s="139" t="s">
        <v>46</v>
      </c>
      <c r="P113" s="140">
        <f>O113*H113</f>
        <v>0</v>
      </c>
      <c r="Q113" s="140">
        <v>0</v>
      </c>
      <c r="R113" s="140">
        <f>Q113*H113</f>
        <v>0</v>
      </c>
      <c r="S113" s="140">
        <v>0</v>
      </c>
      <c r="T113" s="140">
        <f>S113*H113</f>
        <v>0</v>
      </c>
      <c r="U113" s="141" t="s">
        <v>19</v>
      </c>
      <c r="AR113" s="142" t="s">
        <v>179</v>
      </c>
      <c r="AT113" s="142" t="s">
        <v>174</v>
      </c>
      <c r="AU113" s="142" t="s">
        <v>84</v>
      </c>
      <c r="AY113" s="18" t="s">
        <v>172</v>
      </c>
      <c r="BE113" s="143">
        <f>IF(N113="základní",J113,0)</f>
        <v>0</v>
      </c>
      <c r="BF113" s="143">
        <f>IF(N113="snížená",J113,0)</f>
        <v>0</v>
      </c>
      <c r="BG113" s="143">
        <f>IF(N113="zákl. přenesená",J113,0)</f>
        <v>0</v>
      </c>
      <c r="BH113" s="143">
        <f>IF(N113="sníž. přenesená",J113,0)</f>
        <v>0</v>
      </c>
      <c r="BI113" s="143">
        <f>IF(N113="nulová",J113,0)</f>
        <v>0</v>
      </c>
      <c r="BJ113" s="18" t="s">
        <v>82</v>
      </c>
      <c r="BK113" s="143">
        <f>ROUND(I113*H113,2)</f>
        <v>0</v>
      </c>
      <c r="BL113" s="18" t="s">
        <v>179</v>
      </c>
      <c r="BM113" s="142" t="s">
        <v>215</v>
      </c>
    </row>
    <row r="114" spans="2:65" s="1" customFormat="1">
      <c r="B114" s="33"/>
      <c r="D114" s="144" t="s">
        <v>180</v>
      </c>
      <c r="F114" s="145" t="s">
        <v>4581</v>
      </c>
      <c r="I114" s="146"/>
      <c r="L114" s="33"/>
      <c r="M114" s="147"/>
      <c r="U114" s="54"/>
      <c r="AT114" s="18" t="s">
        <v>180</v>
      </c>
      <c r="AU114" s="18" t="s">
        <v>84</v>
      </c>
    </row>
    <row r="115" spans="2:65" s="1" customFormat="1" ht="37.9" customHeight="1">
      <c r="B115" s="33"/>
      <c r="C115" s="131" t="s">
        <v>198</v>
      </c>
      <c r="D115" s="131" t="s">
        <v>174</v>
      </c>
      <c r="E115" s="132" t="s">
        <v>213</v>
      </c>
      <c r="F115" s="133" t="s">
        <v>214</v>
      </c>
      <c r="G115" s="134" t="s">
        <v>191</v>
      </c>
      <c r="H115" s="135">
        <v>44.308</v>
      </c>
      <c r="I115" s="136"/>
      <c r="J115" s="137">
        <f>ROUND(I115*H115,2)</f>
        <v>0</v>
      </c>
      <c r="K115" s="133" t="s">
        <v>1775</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84</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220</v>
      </c>
    </row>
    <row r="116" spans="2:65" s="1" customFormat="1">
      <c r="B116" s="33"/>
      <c r="D116" s="144" t="s">
        <v>180</v>
      </c>
      <c r="F116" s="145" t="s">
        <v>4582</v>
      </c>
      <c r="I116" s="146"/>
      <c r="L116" s="33"/>
      <c r="M116" s="147"/>
      <c r="U116" s="54"/>
      <c r="AT116" s="18" t="s">
        <v>180</v>
      </c>
      <c r="AU116" s="18" t="s">
        <v>84</v>
      </c>
    </row>
    <row r="117" spans="2:65" s="13" customFormat="1">
      <c r="B117" s="155"/>
      <c r="D117" s="149" t="s">
        <v>182</v>
      </c>
      <c r="E117" s="156" t="s">
        <v>19</v>
      </c>
      <c r="F117" s="157" t="s">
        <v>4583</v>
      </c>
      <c r="H117" s="158">
        <v>44.308</v>
      </c>
      <c r="I117" s="159"/>
      <c r="L117" s="155"/>
      <c r="M117" s="160"/>
      <c r="U117" s="161"/>
      <c r="AT117" s="156" t="s">
        <v>182</v>
      </c>
      <c r="AU117" s="156" t="s">
        <v>84</v>
      </c>
      <c r="AV117" s="13" t="s">
        <v>84</v>
      </c>
      <c r="AW117" s="13" t="s">
        <v>37</v>
      </c>
      <c r="AX117" s="13" t="s">
        <v>75</v>
      </c>
      <c r="AY117" s="156" t="s">
        <v>172</v>
      </c>
    </row>
    <row r="118" spans="2:65" s="14" customFormat="1">
      <c r="B118" s="162"/>
      <c r="D118" s="149" t="s">
        <v>182</v>
      </c>
      <c r="E118" s="163" t="s">
        <v>19</v>
      </c>
      <c r="F118" s="164" t="s">
        <v>185</v>
      </c>
      <c r="H118" s="165">
        <v>44.308</v>
      </c>
      <c r="I118" s="166"/>
      <c r="L118" s="162"/>
      <c r="M118" s="167"/>
      <c r="U118" s="168"/>
      <c r="AT118" s="163" t="s">
        <v>182</v>
      </c>
      <c r="AU118" s="163" t="s">
        <v>84</v>
      </c>
      <c r="AV118" s="14" t="s">
        <v>179</v>
      </c>
      <c r="AW118" s="14" t="s">
        <v>37</v>
      </c>
      <c r="AX118" s="14" t="s">
        <v>82</v>
      </c>
      <c r="AY118" s="163" t="s">
        <v>172</v>
      </c>
    </row>
    <row r="119" spans="2:65" s="1" customFormat="1" ht="24.2" customHeight="1">
      <c r="B119" s="33"/>
      <c r="C119" s="131" t="s">
        <v>222</v>
      </c>
      <c r="D119" s="131" t="s">
        <v>174</v>
      </c>
      <c r="E119" s="132" t="s">
        <v>218</v>
      </c>
      <c r="F119" s="133" t="s">
        <v>219</v>
      </c>
      <c r="G119" s="134" t="s">
        <v>191</v>
      </c>
      <c r="H119" s="135">
        <v>44.308</v>
      </c>
      <c r="I119" s="136"/>
      <c r="J119" s="137">
        <f>ROUND(I119*H119,2)</f>
        <v>0</v>
      </c>
      <c r="K119" s="133" t="s">
        <v>1775</v>
      </c>
      <c r="L119" s="33"/>
      <c r="M119" s="138" t="s">
        <v>19</v>
      </c>
      <c r="N119" s="139" t="s">
        <v>46</v>
      </c>
      <c r="P119" s="140">
        <f>O119*H119</f>
        <v>0</v>
      </c>
      <c r="Q119" s="140">
        <v>0</v>
      </c>
      <c r="R119" s="140">
        <f>Q119*H119</f>
        <v>0</v>
      </c>
      <c r="S119" s="140">
        <v>0</v>
      </c>
      <c r="T119" s="140">
        <f>S119*H119</f>
        <v>0</v>
      </c>
      <c r="U119" s="141" t="s">
        <v>19</v>
      </c>
      <c r="AR119" s="142" t="s">
        <v>179</v>
      </c>
      <c r="AT119" s="142" t="s">
        <v>174</v>
      </c>
      <c r="AU119" s="142" t="s">
        <v>84</v>
      </c>
      <c r="AY119" s="18" t="s">
        <v>172</v>
      </c>
      <c r="BE119" s="143">
        <f>IF(N119="základní",J119,0)</f>
        <v>0</v>
      </c>
      <c r="BF119" s="143">
        <f>IF(N119="snížená",J119,0)</f>
        <v>0</v>
      </c>
      <c r="BG119" s="143">
        <f>IF(N119="zákl. přenesená",J119,0)</f>
        <v>0</v>
      </c>
      <c r="BH119" s="143">
        <f>IF(N119="sníž. přenesená",J119,0)</f>
        <v>0</v>
      </c>
      <c r="BI119" s="143">
        <f>IF(N119="nulová",J119,0)</f>
        <v>0</v>
      </c>
      <c r="BJ119" s="18" t="s">
        <v>82</v>
      </c>
      <c r="BK119" s="143">
        <f>ROUND(I119*H119,2)</f>
        <v>0</v>
      </c>
      <c r="BL119" s="18" t="s">
        <v>179</v>
      </c>
      <c r="BM119" s="142" t="s">
        <v>226</v>
      </c>
    </row>
    <row r="120" spans="2:65" s="1" customFormat="1">
      <c r="B120" s="33"/>
      <c r="D120" s="144" t="s">
        <v>180</v>
      </c>
      <c r="F120" s="145" t="s">
        <v>4584</v>
      </c>
      <c r="I120" s="146"/>
      <c r="L120" s="33"/>
      <c r="M120" s="147"/>
      <c r="U120" s="54"/>
      <c r="AT120" s="18" t="s">
        <v>180</v>
      </c>
      <c r="AU120" s="18" t="s">
        <v>84</v>
      </c>
    </row>
    <row r="121" spans="2:65" s="13" customFormat="1">
      <c r="B121" s="155"/>
      <c r="D121" s="149" t="s">
        <v>182</v>
      </c>
      <c r="E121" s="156" t="s">
        <v>19</v>
      </c>
      <c r="F121" s="157" t="s">
        <v>4585</v>
      </c>
      <c r="H121" s="158">
        <v>44.308</v>
      </c>
      <c r="I121" s="159"/>
      <c r="L121" s="155"/>
      <c r="M121" s="160"/>
      <c r="U121" s="161"/>
      <c r="AT121" s="156" t="s">
        <v>182</v>
      </c>
      <c r="AU121" s="156" t="s">
        <v>84</v>
      </c>
      <c r="AV121" s="13" t="s">
        <v>84</v>
      </c>
      <c r="AW121" s="13" t="s">
        <v>37</v>
      </c>
      <c r="AX121" s="13" t="s">
        <v>75</v>
      </c>
      <c r="AY121" s="156" t="s">
        <v>172</v>
      </c>
    </row>
    <row r="122" spans="2:65" s="14" customFormat="1">
      <c r="B122" s="162"/>
      <c r="D122" s="149" t="s">
        <v>182</v>
      </c>
      <c r="E122" s="163" t="s">
        <v>19</v>
      </c>
      <c r="F122" s="164" t="s">
        <v>185</v>
      </c>
      <c r="H122" s="165">
        <v>44.308</v>
      </c>
      <c r="I122" s="166"/>
      <c r="L122" s="162"/>
      <c r="M122" s="167"/>
      <c r="U122" s="168"/>
      <c r="AT122" s="163" t="s">
        <v>182</v>
      </c>
      <c r="AU122" s="163" t="s">
        <v>84</v>
      </c>
      <c r="AV122" s="14" t="s">
        <v>179</v>
      </c>
      <c r="AW122" s="14" t="s">
        <v>37</v>
      </c>
      <c r="AX122" s="14" t="s">
        <v>82</v>
      </c>
      <c r="AY122" s="163" t="s">
        <v>172</v>
      </c>
    </row>
    <row r="123" spans="2:65" s="1" customFormat="1" ht="24.2" customHeight="1">
      <c r="B123" s="33"/>
      <c r="C123" s="131" t="s">
        <v>205</v>
      </c>
      <c r="D123" s="131" t="s">
        <v>174</v>
      </c>
      <c r="E123" s="132" t="s">
        <v>4586</v>
      </c>
      <c r="F123" s="133" t="s">
        <v>4587</v>
      </c>
      <c r="G123" s="134" t="s">
        <v>225</v>
      </c>
      <c r="H123" s="135">
        <v>88.075999999999993</v>
      </c>
      <c r="I123" s="136"/>
      <c r="J123" s="137">
        <f>ROUND(I123*H123,2)</f>
        <v>0</v>
      </c>
      <c r="K123" s="133" t="s">
        <v>1775</v>
      </c>
      <c r="L123" s="33"/>
      <c r="M123" s="138" t="s">
        <v>19</v>
      </c>
      <c r="N123" s="139" t="s">
        <v>46</v>
      </c>
      <c r="P123" s="140">
        <f>O123*H123</f>
        <v>0</v>
      </c>
      <c r="Q123" s="140">
        <v>0</v>
      </c>
      <c r="R123" s="140">
        <f>Q123*H123</f>
        <v>0</v>
      </c>
      <c r="S123" s="140">
        <v>0</v>
      </c>
      <c r="T123" s="140">
        <f>S123*H123</f>
        <v>0</v>
      </c>
      <c r="U123" s="141" t="s">
        <v>19</v>
      </c>
      <c r="AR123" s="142" t="s">
        <v>179</v>
      </c>
      <c r="AT123" s="142" t="s">
        <v>174</v>
      </c>
      <c r="AU123" s="142" t="s">
        <v>84</v>
      </c>
      <c r="AY123" s="18" t="s">
        <v>172</v>
      </c>
      <c r="BE123" s="143">
        <f>IF(N123="základní",J123,0)</f>
        <v>0</v>
      </c>
      <c r="BF123" s="143">
        <f>IF(N123="snížená",J123,0)</f>
        <v>0</v>
      </c>
      <c r="BG123" s="143">
        <f>IF(N123="zákl. přenesená",J123,0)</f>
        <v>0</v>
      </c>
      <c r="BH123" s="143">
        <f>IF(N123="sníž. přenesená",J123,0)</f>
        <v>0</v>
      </c>
      <c r="BI123" s="143">
        <f>IF(N123="nulová",J123,0)</f>
        <v>0</v>
      </c>
      <c r="BJ123" s="18" t="s">
        <v>82</v>
      </c>
      <c r="BK123" s="143">
        <f>ROUND(I123*H123,2)</f>
        <v>0</v>
      </c>
      <c r="BL123" s="18" t="s">
        <v>179</v>
      </c>
      <c r="BM123" s="142" t="s">
        <v>232</v>
      </c>
    </row>
    <row r="124" spans="2:65" s="1" customFormat="1">
      <c r="B124" s="33"/>
      <c r="D124" s="144" t="s">
        <v>180</v>
      </c>
      <c r="F124" s="145" t="s">
        <v>4588</v>
      </c>
      <c r="I124" s="146"/>
      <c r="L124" s="33"/>
      <c r="M124" s="147"/>
      <c r="U124" s="54"/>
      <c r="AT124" s="18" t="s">
        <v>180</v>
      </c>
      <c r="AU124" s="18" t="s">
        <v>84</v>
      </c>
    </row>
    <row r="125" spans="2:65" s="13" customFormat="1">
      <c r="B125" s="155"/>
      <c r="D125" s="149" t="s">
        <v>182</v>
      </c>
      <c r="E125" s="156" t="s">
        <v>19</v>
      </c>
      <c r="F125" s="157" t="s">
        <v>4589</v>
      </c>
      <c r="H125" s="158">
        <v>88.075999999999993</v>
      </c>
      <c r="I125" s="159"/>
      <c r="L125" s="155"/>
      <c r="M125" s="160"/>
      <c r="U125" s="161"/>
      <c r="AT125" s="156" t="s">
        <v>182</v>
      </c>
      <c r="AU125" s="156" t="s">
        <v>84</v>
      </c>
      <c r="AV125" s="13" t="s">
        <v>84</v>
      </c>
      <c r="AW125" s="13" t="s">
        <v>37</v>
      </c>
      <c r="AX125" s="13" t="s">
        <v>75</v>
      </c>
      <c r="AY125" s="156" t="s">
        <v>172</v>
      </c>
    </row>
    <row r="126" spans="2:65" s="14" customFormat="1">
      <c r="B126" s="162"/>
      <c r="D126" s="149" t="s">
        <v>182</v>
      </c>
      <c r="E126" s="163" t="s">
        <v>19</v>
      </c>
      <c r="F126" s="164" t="s">
        <v>185</v>
      </c>
      <c r="H126" s="165">
        <v>88.075999999999993</v>
      </c>
      <c r="I126" s="166"/>
      <c r="L126" s="162"/>
      <c r="M126" s="167"/>
      <c r="U126" s="168"/>
      <c r="AT126" s="163" t="s">
        <v>182</v>
      </c>
      <c r="AU126" s="163" t="s">
        <v>84</v>
      </c>
      <c r="AV126" s="14" t="s">
        <v>179</v>
      </c>
      <c r="AW126" s="14" t="s">
        <v>37</v>
      </c>
      <c r="AX126" s="14" t="s">
        <v>82</v>
      </c>
      <c r="AY126" s="163" t="s">
        <v>172</v>
      </c>
    </row>
    <row r="127" spans="2:65" s="1" customFormat="1" ht="24.2" customHeight="1">
      <c r="B127" s="33"/>
      <c r="C127" s="131" t="s">
        <v>238</v>
      </c>
      <c r="D127" s="131" t="s">
        <v>174</v>
      </c>
      <c r="E127" s="132" t="s">
        <v>4590</v>
      </c>
      <c r="F127" s="133" t="s">
        <v>4591</v>
      </c>
      <c r="G127" s="134" t="s">
        <v>191</v>
      </c>
      <c r="H127" s="135">
        <v>44.308</v>
      </c>
      <c r="I127" s="136"/>
      <c r="J127" s="137">
        <f>ROUND(I127*H127,2)</f>
        <v>0</v>
      </c>
      <c r="K127" s="133" t="s">
        <v>1775</v>
      </c>
      <c r="L127" s="33"/>
      <c r="M127" s="138" t="s">
        <v>19</v>
      </c>
      <c r="N127" s="139" t="s">
        <v>46</v>
      </c>
      <c r="P127" s="140">
        <f>O127*H127</f>
        <v>0</v>
      </c>
      <c r="Q127" s="140">
        <v>0</v>
      </c>
      <c r="R127" s="140">
        <f>Q127*H127</f>
        <v>0</v>
      </c>
      <c r="S127" s="140">
        <v>0</v>
      </c>
      <c r="T127" s="140">
        <f>S127*H127</f>
        <v>0</v>
      </c>
      <c r="U127" s="141" t="s">
        <v>19</v>
      </c>
      <c r="AR127" s="142" t="s">
        <v>179</v>
      </c>
      <c r="AT127" s="142" t="s">
        <v>174</v>
      </c>
      <c r="AU127" s="142" t="s">
        <v>84</v>
      </c>
      <c r="AY127" s="18" t="s">
        <v>172</v>
      </c>
      <c r="BE127" s="143">
        <f>IF(N127="základní",J127,0)</f>
        <v>0</v>
      </c>
      <c r="BF127" s="143">
        <f>IF(N127="snížená",J127,0)</f>
        <v>0</v>
      </c>
      <c r="BG127" s="143">
        <f>IF(N127="zákl. přenesená",J127,0)</f>
        <v>0</v>
      </c>
      <c r="BH127" s="143">
        <f>IF(N127="sníž. přenesená",J127,0)</f>
        <v>0</v>
      </c>
      <c r="BI127" s="143">
        <f>IF(N127="nulová",J127,0)</f>
        <v>0</v>
      </c>
      <c r="BJ127" s="18" t="s">
        <v>82</v>
      </c>
      <c r="BK127" s="143">
        <f>ROUND(I127*H127,2)</f>
        <v>0</v>
      </c>
      <c r="BL127" s="18" t="s">
        <v>179</v>
      </c>
      <c r="BM127" s="142" t="s">
        <v>241</v>
      </c>
    </row>
    <row r="128" spans="2:65" s="1" customFormat="1">
      <c r="B128" s="33"/>
      <c r="D128" s="144" t="s">
        <v>180</v>
      </c>
      <c r="F128" s="145" t="s">
        <v>4592</v>
      </c>
      <c r="I128" s="146"/>
      <c r="L128" s="33"/>
      <c r="M128" s="147"/>
      <c r="U128" s="54"/>
      <c r="AT128" s="18" t="s">
        <v>180</v>
      </c>
      <c r="AU128" s="18" t="s">
        <v>84</v>
      </c>
    </row>
    <row r="129" spans="2:65" s="13" customFormat="1">
      <c r="B129" s="155"/>
      <c r="D129" s="149" t="s">
        <v>182</v>
      </c>
      <c r="E129" s="156" t="s">
        <v>19</v>
      </c>
      <c r="F129" s="157" t="s">
        <v>4585</v>
      </c>
      <c r="H129" s="158">
        <v>44.308</v>
      </c>
      <c r="I129" s="159"/>
      <c r="L129" s="155"/>
      <c r="M129" s="160"/>
      <c r="U129" s="161"/>
      <c r="AT129" s="156" t="s">
        <v>182</v>
      </c>
      <c r="AU129" s="156" t="s">
        <v>84</v>
      </c>
      <c r="AV129" s="13" t="s">
        <v>84</v>
      </c>
      <c r="AW129" s="13" t="s">
        <v>37</v>
      </c>
      <c r="AX129" s="13" t="s">
        <v>75</v>
      </c>
      <c r="AY129" s="156" t="s">
        <v>172</v>
      </c>
    </row>
    <row r="130" spans="2:65" s="14" customFormat="1">
      <c r="B130" s="162"/>
      <c r="D130" s="149" t="s">
        <v>182</v>
      </c>
      <c r="E130" s="163" t="s">
        <v>19</v>
      </c>
      <c r="F130" s="164" t="s">
        <v>185</v>
      </c>
      <c r="H130" s="165">
        <v>44.308</v>
      </c>
      <c r="I130" s="166"/>
      <c r="L130" s="162"/>
      <c r="M130" s="167"/>
      <c r="U130" s="168"/>
      <c r="AT130" s="163" t="s">
        <v>182</v>
      </c>
      <c r="AU130" s="163" t="s">
        <v>84</v>
      </c>
      <c r="AV130" s="14" t="s">
        <v>179</v>
      </c>
      <c r="AW130" s="14" t="s">
        <v>37</v>
      </c>
      <c r="AX130" s="14" t="s">
        <v>82</v>
      </c>
      <c r="AY130" s="163" t="s">
        <v>172</v>
      </c>
    </row>
    <row r="131" spans="2:65" s="1" customFormat="1" ht="24.2" customHeight="1">
      <c r="B131" s="33"/>
      <c r="C131" s="131" t="s">
        <v>8</v>
      </c>
      <c r="D131" s="131" t="s">
        <v>174</v>
      </c>
      <c r="E131" s="132" t="s">
        <v>4593</v>
      </c>
      <c r="F131" s="133" t="s">
        <v>4594</v>
      </c>
      <c r="G131" s="134" t="s">
        <v>191</v>
      </c>
      <c r="H131" s="135">
        <v>44.042000000000002</v>
      </c>
      <c r="I131" s="136"/>
      <c r="J131" s="137">
        <f>ROUND(I131*H131,2)</f>
        <v>0</v>
      </c>
      <c r="K131" s="133" t="s">
        <v>1775</v>
      </c>
      <c r="L131" s="33"/>
      <c r="M131" s="138" t="s">
        <v>19</v>
      </c>
      <c r="N131" s="139" t="s">
        <v>46</v>
      </c>
      <c r="P131" s="140">
        <f>O131*H131</f>
        <v>0</v>
      </c>
      <c r="Q131" s="140">
        <v>0</v>
      </c>
      <c r="R131" s="140">
        <f>Q131*H131</f>
        <v>0</v>
      </c>
      <c r="S131" s="140">
        <v>0</v>
      </c>
      <c r="T131" s="140">
        <f>S131*H131</f>
        <v>0</v>
      </c>
      <c r="U131" s="141" t="s">
        <v>19</v>
      </c>
      <c r="AR131" s="142" t="s">
        <v>179</v>
      </c>
      <c r="AT131" s="142" t="s">
        <v>174</v>
      </c>
      <c r="AU131" s="142" t="s">
        <v>84</v>
      </c>
      <c r="AY131" s="18" t="s">
        <v>172</v>
      </c>
      <c r="BE131" s="143">
        <f>IF(N131="základní",J131,0)</f>
        <v>0</v>
      </c>
      <c r="BF131" s="143">
        <f>IF(N131="snížená",J131,0)</f>
        <v>0</v>
      </c>
      <c r="BG131" s="143">
        <f>IF(N131="zákl. přenesená",J131,0)</f>
        <v>0</v>
      </c>
      <c r="BH131" s="143">
        <f>IF(N131="sníž. přenesená",J131,0)</f>
        <v>0</v>
      </c>
      <c r="BI131" s="143">
        <f>IF(N131="nulová",J131,0)</f>
        <v>0</v>
      </c>
      <c r="BJ131" s="18" t="s">
        <v>82</v>
      </c>
      <c r="BK131" s="143">
        <f>ROUND(I131*H131,2)</f>
        <v>0</v>
      </c>
      <c r="BL131" s="18" t="s">
        <v>179</v>
      </c>
      <c r="BM131" s="142" t="s">
        <v>263</v>
      </c>
    </row>
    <row r="132" spans="2:65" s="1" customFormat="1">
      <c r="B132" s="33"/>
      <c r="D132" s="144" t="s">
        <v>180</v>
      </c>
      <c r="F132" s="145" t="s">
        <v>4595</v>
      </c>
      <c r="I132" s="146"/>
      <c r="L132" s="33"/>
      <c r="M132" s="147"/>
      <c r="U132" s="54"/>
      <c r="AT132" s="18" t="s">
        <v>180</v>
      </c>
      <c r="AU132" s="18" t="s">
        <v>84</v>
      </c>
    </row>
    <row r="133" spans="2:65" s="12" customFormat="1">
      <c r="B133" s="148"/>
      <c r="D133" s="149" t="s">
        <v>182</v>
      </c>
      <c r="E133" s="150" t="s">
        <v>19</v>
      </c>
      <c r="F133" s="151" t="s">
        <v>4596</v>
      </c>
      <c r="H133" s="150" t="s">
        <v>19</v>
      </c>
      <c r="I133" s="152"/>
      <c r="L133" s="148"/>
      <c r="M133" s="153"/>
      <c r="U133" s="154"/>
      <c r="AT133" s="150" t="s">
        <v>182</v>
      </c>
      <c r="AU133" s="150" t="s">
        <v>84</v>
      </c>
      <c r="AV133" s="12" t="s">
        <v>82</v>
      </c>
      <c r="AW133" s="12" t="s">
        <v>37</v>
      </c>
      <c r="AX133" s="12" t="s">
        <v>75</v>
      </c>
      <c r="AY133" s="150" t="s">
        <v>172</v>
      </c>
    </row>
    <row r="134" spans="2:65" s="13" customFormat="1">
      <c r="B134" s="155"/>
      <c r="D134" s="149" t="s">
        <v>182</v>
      </c>
      <c r="E134" s="156" t="s">
        <v>19</v>
      </c>
      <c r="F134" s="157" t="s">
        <v>4597</v>
      </c>
      <c r="H134" s="158">
        <v>33.241999999999997</v>
      </c>
      <c r="I134" s="159"/>
      <c r="L134" s="155"/>
      <c r="M134" s="160"/>
      <c r="U134" s="161"/>
      <c r="AT134" s="156" t="s">
        <v>182</v>
      </c>
      <c r="AU134" s="156" t="s">
        <v>84</v>
      </c>
      <c r="AV134" s="13" t="s">
        <v>84</v>
      </c>
      <c r="AW134" s="13" t="s">
        <v>37</v>
      </c>
      <c r="AX134" s="13" t="s">
        <v>75</v>
      </c>
      <c r="AY134" s="156" t="s">
        <v>172</v>
      </c>
    </row>
    <row r="135" spans="2:65" s="13" customFormat="1">
      <c r="B135" s="155"/>
      <c r="D135" s="149" t="s">
        <v>182</v>
      </c>
      <c r="E135" s="156" t="s">
        <v>19</v>
      </c>
      <c r="F135" s="157" t="s">
        <v>4598</v>
      </c>
      <c r="H135" s="158">
        <v>10.8</v>
      </c>
      <c r="I135" s="159"/>
      <c r="L135" s="155"/>
      <c r="M135" s="160"/>
      <c r="U135" s="161"/>
      <c r="AT135" s="156" t="s">
        <v>182</v>
      </c>
      <c r="AU135" s="156" t="s">
        <v>84</v>
      </c>
      <c r="AV135" s="13" t="s">
        <v>84</v>
      </c>
      <c r="AW135" s="13" t="s">
        <v>37</v>
      </c>
      <c r="AX135" s="13" t="s">
        <v>75</v>
      </c>
      <c r="AY135" s="156" t="s">
        <v>172</v>
      </c>
    </row>
    <row r="136" spans="2:65" s="14" customFormat="1">
      <c r="B136" s="162"/>
      <c r="D136" s="149" t="s">
        <v>182</v>
      </c>
      <c r="E136" s="163" t="s">
        <v>19</v>
      </c>
      <c r="F136" s="164" t="s">
        <v>185</v>
      </c>
      <c r="H136" s="165">
        <v>44.042000000000002</v>
      </c>
      <c r="I136" s="166"/>
      <c r="L136" s="162"/>
      <c r="M136" s="167"/>
      <c r="U136" s="168"/>
      <c r="AT136" s="163" t="s">
        <v>182</v>
      </c>
      <c r="AU136" s="163" t="s">
        <v>84</v>
      </c>
      <c r="AV136" s="14" t="s">
        <v>179</v>
      </c>
      <c r="AW136" s="14" t="s">
        <v>37</v>
      </c>
      <c r="AX136" s="14" t="s">
        <v>82</v>
      </c>
      <c r="AY136" s="163" t="s">
        <v>172</v>
      </c>
    </row>
    <row r="137" spans="2:65" s="1" customFormat="1" ht="37.9" customHeight="1">
      <c r="B137" s="33"/>
      <c r="C137" s="131" t="s">
        <v>269</v>
      </c>
      <c r="D137" s="131" t="s">
        <v>174</v>
      </c>
      <c r="E137" s="132" t="s">
        <v>4599</v>
      </c>
      <c r="F137" s="133" t="s">
        <v>4600</v>
      </c>
      <c r="G137" s="134" t="s">
        <v>191</v>
      </c>
      <c r="H137" s="135">
        <v>10.8</v>
      </c>
      <c r="I137" s="136"/>
      <c r="J137" s="137">
        <f>ROUND(I137*H137,2)</f>
        <v>0</v>
      </c>
      <c r="K137" s="133" t="s">
        <v>1775</v>
      </c>
      <c r="L137" s="33"/>
      <c r="M137" s="138" t="s">
        <v>19</v>
      </c>
      <c r="N137" s="139" t="s">
        <v>46</v>
      </c>
      <c r="P137" s="140">
        <f>O137*H137</f>
        <v>0</v>
      </c>
      <c r="Q137" s="140">
        <v>0</v>
      </c>
      <c r="R137" s="140">
        <f>Q137*H137</f>
        <v>0</v>
      </c>
      <c r="S137" s="140">
        <v>0</v>
      </c>
      <c r="T137" s="140">
        <f>S137*H137</f>
        <v>0</v>
      </c>
      <c r="U137" s="141" t="s">
        <v>19</v>
      </c>
      <c r="AR137" s="142" t="s">
        <v>179</v>
      </c>
      <c r="AT137" s="142" t="s">
        <v>174</v>
      </c>
      <c r="AU137" s="142" t="s">
        <v>84</v>
      </c>
      <c r="AY137" s="18" t="s">
        <v>172</v>
      </c>
      <c r="BE137" s="143">
        <f>IF(N137="základní",J137,0)</f>
        <v>0</v>
      </c>
      <c r="BF137" s="143">
        <f>IF(N137="snížená",J137,0)</f>
        <v>0</v>
      </c>
      <c r="BG137" s="143">
        <f>IF(N137="zákl. přenesená",J137,0)</f>
        <v>0</v>
      </c>
      <c r="BH137" s="143">
        <f>IF(N137="sníž. přenesená",J137,0)</f>
        <v>0</v>
      </c>
      <c r="BI137" s="143">
        <f>IF(N137="nulová",J137,0)</f>
        <v>0</v>
      </c>
      <c r="BJ137" s="18" t="s">
        <v>82</v>
      </c>
      <c r="BK137" s="143">
        <f>ROUND(I137*H137,2)</f>
        <v>0</v>
      </c>
      <c r="BL137" s="18" t="s">
        <v>179</v>
      </c>
      <c r="BM137" s="142" t="s">
        <v>272</v>
      </c>
    </row>
    <row r="138" spans="2:65" s="1" customFormat="1">
      <c r="B138" s="33"/>
      <c r="D138" s="144" t="s">
        <v>180</v>
      </c>
      <c r="F138" s="145" t="s">
        <v>4601</v>
      </c>
      <c r="I138" s="146"/>
      <c r="L138" s="33"/>
      <c r="M138" s="147"/>
      <c r="U138" s="54"/>
      <c r="AT138" s="18" t="s">
        <v>180</v>
      </c>
      <c r="AU138" s="18" t="s">
        <v>84</v>
      </c>
    </row>
    <row r="139" spans="2:65" s="13" customFormat="1">
      <c r="B139" s="155"/>
      <c r="D139" s="149" t="s">
        <v>182</v>
      </c>
      <c r="E139" s="156" t="s">
        <v>19</v>
      </c>
      <c r="F139" s="157" t="s">
        <v>4602</v>
      </c>
      <c r="H139" s="158">
        <v>10.8</v>
      </c>
      <c r="I139" s="159"/>
      <c r="L139" s="155"/>
      <c r="M139" s="160"/>
      <c r="U139" s="161"/>
      <c r="AT139" s="156" t="s">
        <v>182</v>
      </c>
      <c r="AU139" s="156" t="s">
        <v>84</v>
      </c>
      <c r="AV139" s="13" t="s">
        <v>84</v>
      </c>
      <c r="AW139" s="13" t="s">
        <v>37</v>
      </c>
      <c r="AX139" s="13" t="s">
        <v>75</v>
      </c>
      <c r="AY139" s="156" t="s">
        <v>172</v>
      </c>
    </row>
    <row r="140" spans="2:65" s="14" customFormat="1">
      <c r="B140" s="162"/>
      <c r="D140" s="149" t="s">
        <v>182</v>
      </c>
      <c r="E140" s="163" t="s">
        <v>19</v>
      </c>
      <c r="F140" s="164" t="s">
        <v>185</v>
      </c>
      <c r="H140" s="165">
        <v>10.8</v>
      </c>
      <c r="I140" s="166"/>
      <c r="L140" s="162"/>
      <c r="M140" s="167"/>
      <c r="U140" s="168"/>
      <c r="AT140" s="163" t="s">
        <v>182</v>
      </c>
      <c r="AU140" s="163" t="s">
        <v>84</v>
      </c>
      <c r="AV140" s="14" t="s">
        <v>179</v>
      </c>
      <c r="AW140" s="14" t="s">
        <v>37</v>
      </c>
      <c r="AX140" s="14" t="s">
        <v>82</v>
      </c>
      <c r="AY140" s="163" t="s">
        <v>172</v>
      </c>
    </row>
    <row r="141" spans="2:65" s="1" customFormat="1" ht="16.5" customHeight="1">
      <c r="B141" s="33"/>
      <c r="C141" s="179" t="s">
        <v>215</v>
      </c>
      <c r="D141" s="179" t="s">
        <v>836</v>
      </c>
      <c r="E141" s="180" t="s">
        <v>4603</v>
      </c>
      <c r="F141" s="181" t="s">
        <v>4604</v>
      </c>
      <c r="G141" s="182" t="s">
        <v>225</v>
      </c>
      <c r="H141" s="183">
        <v>21.6</v>
      </c>
      <c r="I141" s="184"/>
      <c r="J141" s="185">
        <f>ROUND(I141*H141,2)</f>
        <v>0</v>
      </c>
      <c r="K141" s="181" t="s">
        <v>1775</v>
      </c>
      <c r="L141" s="186"/>
      <c r="M141" s="187" t="s">
        <v>19</v>
      </c>
      <c r="N141" s="188" t="s">
        <v>46</v>
      </c>
      <c r="P141" s="140">
        <f>O141*H141</f>
        <v>0</v>
      </c>
      <c r="Q141" s="140">
        <v>0</v>
      </c>
      <c r="R141" s="140">
        <f>Q141*H141</f>
        <v>0</v>
      </c>
      <c r="S141" s="140">
        <v>0</v>
      </c>
      <c r="T141" s="140">
        <f>S141*H141</f>
        <v>0</v>
      </c>
      <c r="U141" s="141" t="s">
        <v>19</v>
      </c>
      <c r="AR141" s="142" t="s">
        <v>198</v>
      </c>
      <c r="AT141" s="142" t="s">
        <v>836</v>
      </c>
      <c r="AU141" s="142" t="s">
        <v>84</v>
      </c>
      <c r="AY141" s="18" t="s">
        <v>172</v>
      </c>
      <c r="BE141" s="143">
        <f>IF(N141="základní",J141,0)</f>
        <v>0</v>
      </c>
      <c r="BF141" s="143">
        <f>IF(N141="snížená",J141,0)</f>
        <v>0</v>
      </c>
      <c r="BG141" s="143">
        <f>IF(N141="zákl. přenesená",J141,0)</f>
        <v>0</v>
      </c>
      <c r="BH141" s="143">
        <f>IF(N141="sníž. přenesená",J141,0)</f>
        <v>0</v>
      </c>
      <c r="BI141" s="143">
        <f>IF(N141="nulová",J141,0)</f>
        <v>0</v>
      </c>
      <c r="BJ141" s="18" t="s">
        <v>82</v>
      </c>
      <c r="BK141" s="143">
        <f>ROUND(I141*H141,2)</f>
        <v>0</v>
      </c>
      <c r="BL141" s="18" t="s">
        <v>179</v>
      </c>
      <c r="BM141" s="142" t="s">
        <v>284</v>
      </c>
    </row>
    <row r="142" spans="2:65" s="13" customFormat="1">
      <c r="B142" s="155"/>
      <c r="D142" s="149" t="s">
        <v>182</v>
      </c>
      <c r="E142" s="156" t="s">
        <v>19</v>
      </c>
      <c r="F142" s="157" t="s">
        <v>4605</v>
      </c>
      <c r="H142" s="158">
        <v>21.6</v>
      </c>
      <c r="I142" s="159"/>
      <c r="L142" s="155"/>
      <c r="M142" s="160"/>
      <c r="U142" s="161"/>
      <c r="AT142" s="156" t="s">
        <v>182</v>
      </c>
      <c r="AU142" s="156" t="s">
        <v>84</v>
      </c>
      <c r="AV142" s="13" t="s">
        <v>84</v>
      </c>
      <c r="AW142" s="13" t="s">
        <v>37</v>
      </c>
      <c r="AX142" s="13" t="s">
        <v>75</v>
      </c>
      <c r="AY142" s="156" t="s">
        <v>172</v>
      </c>
    </row>
    <row r="143" spans="2:65" s="14" customFormat="1">
      <c r="B143" s="162"/>
      <c r="D143" s="149" t="s">
        <v>182</v>
      </c>
      <c r="E143" s="163" t="s">
        <v>19</v>
      </c>
      <c r="F143" s="164" t="s">
        <v>185</v>
      </c>
      <c r="H143" s="165">
        <v>21.6</v>
      </c>
      <c r="I143" s="166"/>
      <c r="L143" s="162"/>
      <c r="M143" s="167"/>
      <c r="U143" s="168"/>
      <c r="AT143" s="163" t="s">
        <v>182</v>
      </c>
      <c r="AU143" s="163" t="s">
        <v>84</v>
      </c>
      <c r="AV143" s="14" t="s">
        <v>179</v>
      </c>
      <c r="AW143" s="14" t="s">
        <v>37</v>
      </c>
      <c r="AX143" s="14" t="s">
        <v>82</v>
      </c>
      <c r="AY143" s="163" t="s">
        <v>172</v>
      </c>
    </row>
    <row r="144" spans="2:65" s="1" customFormat="1" ht="24.2" customHeight="1">
      <c r="B144" s="33"/>
      <c r="C144" s="131" t="s">
        <v>300</v>
      </c>
      <c r="D144" s="131" t="s">
        <v>174</v>
      </c>
      <c r="E144" s="132" t="s">
        <v>4606</v>
      </c>
      <c r="F144" s="133" t="s">
        <v>4607</v>
      </c>
      <c r="G144" s="134" t="s">
        <v>177</v>
      </c>
      <c r="H144" s="135">
        <v>42.9</v>
      </c>
      <c r="I144" s="136"/>
      <c r="J144" s="137">
        <f>ROUND(I144*H144,2)</f>
        <v>0</v>
      </c>
      <c r="K144" s="133" t="s">
        <v>1775</v>
      </c>
      <c r="L144" s="33"/>
      <c r="M144" s="138" t="s">
        <v>19</v>
      </c>
      <c r="N144" s="139" t="s">
        <v>46</v>
      </c>
      <c r="P144" s="140">
        <f>O144*H144</f>
        <v>0</v>
      </c>
      <c r="Q144" s="140">
        <v>0</v>
      </c>
      <c r="R144" s="140">
        <f>Q144*H144</f>
        <v>0</v>
      </c>
      <c r="S144" s="140">
        <v>0</v>
      </c>
      <c r="T144" s="140">
        <f>S144*H144</f>
        <v>0</v>
      </c>
      <c r="U144" s="141" t="s">
        <v>19</v>
      </c>
      <c r="AR144" s="142" t="s">
        <v>179</v>
      </c>
      <c r="AT144" s="142" t="s">
        <v>174</v>
      </c>
      <c r="AU144" s="142" t="s">
        <v>84</v>
      </c>
      <c r="AY144" s="18" t="s">
        <v>172</v>
      </c>
      <c r="BE144" s="143">
        <f>IF(N144="základní",J144,0)</f>
        <v>0</v>
      </c>
      <c r="BF144" s="143">
        <f>IF(N144="snížená",J144,0)</f>
        <v>0</v>
      </c>
      <c r="BG144" s="143">
        <f>IF(N144="zákl. přenesená",J144,0)</f>
        <v>0</v>
      </c>
      <c r="BH144" s="143">
        <f>IF(N144="sníž. přenesená",J144,0)</f>
        <v>0</v>
      </c>
      <c r="BI144" s="143">
        <f>IF(N144="nulová",J144,0)</f>
        <v>0</v>
      </c>
      <c r="BJ144" s="18" t="s">
        <v>82</v>
      </c>
      <c r="BK144" s="143">
        <f>ROUND(I144*H144,2)</f>
        <v>0</v>
      </c>
      <c r="BL144" s="18" t="s">
        <v>179</v>
      </c>
      <c r="BM144" s="142" t="s">
        <v>303</v>
      </c>
    </row>
    <row r="145" spans="2:65" s="1" customFormat="1">
      <c r="B145" s="33"/>
      <c r="D145" s="144" t="s">
        <v>180</v>
      </c>
      <c r="F145" s="145" t="s">
        <v>4608</v>
      </c>
      <c r="I145" s="146"/>
      <c r="L145" s="33"/>
      <c r="M145" s="147"/>
      <c r="U145" s="54"/>
      <c r="AT145" s="18" t="s">
        <v>180</v>
      </c>
      <c r="AU145" s="18" t="s">
        <v>84</v>
      </c>
    </row>
    <row r="146" spans="2:65" s="13" customFormat="1">
      <c r="B146" s="155"/>
      <c r="D146" s="149" t="s">
        <v>182</v>
      </c>
      <c r="E146" s="156" t="s">
        <v>19</v>
      </c>
      <c r="F146" s="157" t="s">
        <v>4609</v>
      </c>
      <c r="H146" s="158">
        <v>42.9</v>
      </c>
      <c r="I146" s="159"/>
      <c r="L146" s="155"/>
      <c r="M146" s="160"/>
      <c r="U146" s="161"/>
      <c r="AT146" s="156" t="s">
        <v>182</v>
      </c>
      <c r="AU146" s="156" t="s">
        <v>84</v>
      </c>
      <c r="AV146" s="13" t="s">
        <v>84</v>
      </c>
      <c r="AW146" s="13" t="s">
        <v>37</v>
      </c>
      <c r="AX146" s="13" t="s">
        <v>75</v>
      </c>
      <c r="AY146" s="156" t="s">
        <v>172</v>
      </c>
    </row>
    <row r="147" spans="2:65" s="14" customFormat="1">
      <c r="B147" s="162"/>
      <c r="D147" s="149" t="s">
        <v>182</v>
      </c>
      <c r="E147" s="163" t="s">
        <v>19</v>
      </c>
      <c r="F147" s="164" t="s">
        <v>185</v>
      </c>
      <c r="H147" s="165">
        <v>42.9</v>
      </c>
      <c r="I147" s="166"/>
      <c r="L147" s="162"/>
      <c r="M147" s="167"/>
      <c r="U147" s="168"/>
      <c r="AT147" s="163" t="s">
        <v>182</v>
      </c>
      <c r="AU147" s="163" t="s">
        <v>84</v>
      </c>
      <c r="AV147" s="14" t="s">
        <v>179</v>
      </c>
      <c r="AW147" s="14" t="s">
        <v>37</v>
      </c>
      <c r="AX147" s="14" t="s">
        <v>82</v>
      </c>
      <c r="AY147" s="163" t="s">
        <v>172</v>
      </c>
    </row>
    <row r="148" spans="2:65" s="1" customFormat="1" ht="24.2" customHeight="1">
      <c r="B148" s="33"/>
      <c r="C148" s="131" t="s">
        <v>220</v>
      </c>
      <c r="D148" s="131" t="s">
        <v>174</v>
      </c>
      <c r="E148" s="132" t="s">
        <v>4610</v>
      </c>
      <c r="F148" s="133" t="s">
        <v>4611</v>
      </c>
      <c r="G148" s="134" t="s">
        <v>177</v>
      </c>
      <c r="H148" s="135">
        <v>100</v>
      </c>
      <c r="I148" s="136"/>
      <c r="J148" s="137">
        <f>ROUND(I148*H148,2)</f>
        <v>0</v>
      </c>
      <c r="K148" s="133" t="s">
        <v>1775</v>
      </c>
      <c r="L148" s="33"/>
      <c r="M148" s="138" t="s">
        <v>19</v>
      </c>
      <c r="N148" s="139" t="s">
        <v>46</v>
      </c>
      <c r="P148" s="140">
        <f>O148*H148</f>
        <v>0</v>
      </c>
      <c r="Q148" s="140">
        <v>0</v>
      </c>
      <c r="R148" s="140">
        <f>Q148*H148</f>
        <v>0</v>
      </c>
      <c r="S148" s="140">
        <v>0</v>
      </c>
      <c r="T148" s="140">
        <f>S148*H148</f>
        <v>0</v>
      </c>
      <c r="U148" s="141" t="s">
        <v>19</v>
      </c>
      <c r="AR148" s="142" t="s">
        <v>179</v>
      </c>
      <c r="AT148" s="142" t="s">
        <v>174</v>
      </c>
      <c r="AU148" s="142" t="s">
        <v>84</v>
      </c>
      <c r="AY148" s="18" t="s">
        <v>172</v>
      </c>
      <c r="BE148" s="143">
        <f>IF(N148="základní",J148,0)</f>
        <v>0</v>
      </c>
      <c r="BF148" s="143">
        <f>IF(N148="snížená",J148,0)</f>
        <v>0</v>
      </c>
      <c r="BG148" s="143">
        <f>IF(N148="zákl. přenesená",J148,0)</f>
        <v>0</v>
      </c>
      <c r="BH148" s="143">
        <f>IF(N148="sníž. přenesená",J148,0)</f>
        <v>0</v>
      </c>
      <c r="BI148" s="143">
        <f>IF(N148="nulová",J148,0)</f>
        <v>0</v>
      </c>
      <c r="BJ148" s="18" t="s">
        <v>82</v>
      </c>
      <c r="BK148" s="143">
        <f>ROUND(I148*H148,2)</f>
        <v>0</v>
      </c>
      <c r="BL148" s="18" t="s">
        <v>179</v>
      </c>
      <c r="BM148" s="142" t="s">
        <v>313</v>
      </c>
    </row>
    <row r="149" spans="2:65" s="1" customFormat="1">
      <c r="B149" s="33"/>
      <c r="D149" s="144" t="s">
        <v>180</v>
      </c>
      <c r="F149" s="145" t="s">
        <v>4612</v>
      </c>
      <c r="I149" s="146"/>
      <c r="L149" s="33"/>
      <c r="M149" s="147"/>
      <c r="U149" s="54"/>
      <c r="AT149" s="18" t="s">
        <v>180</v>
      </c>
      <c r="AU149" s="18" t="s">
        <v>84</v>
      </c>
    </row>
    <row r="150" spans="2:65" s="13" customFormat="1">
      <c r="B150" s="155"/>
      <c r="D150" s="149" t="s">
        <v>182</v>
      </c>
      <c r="E150" s="156" t="s">
        <v>19</v>
      </c>
      <c r="F150" s="157" t="s">
        <v>569</v>
      </c>
      <c r="H150" s="158">
        <v>100</v>
      </c>
      <c r="I150" s="159"/>
      <c r="L150" s="155"/>
      <c r="M150" s="160"/>
      <c r="U150" s="161"/>
      <c r="AT150" s="156" t="s">
        <v>182</v>
      </c>
      <c r="AU150" s="156" t="s">
        <v>84</v>
      </c>
      <c r="AV150" s="13" t="s">
        <v>84</v>
      </c>
      <c r="AW150" s="13" t="s">
        <v>37</v>
      </c>
      <c r="AX150" s="13" t="s">
        <v>75</v>
      </c>
      <c r="AY150" s="156" t="s">
        <v>172</v>
      </c>
    </row>
    <row r="151" spans="2:65" s="14" customFormat="1">
      <c r="B151" s="162"/>
      <c r="D151" s="149" t="s">
        <v>182</v>
      </c>
      <c r="E151" s="163" t="s">
        <v>19</v>
      </c>
      <c r="F151" s="164" t="s">
        <v>185</v>
      </c>
      <c r="H151" s="165">
        <v>100</v>
      </c>
      <c r="I151" s="166"/>
      <c r="L151" s="162"/>
      <c r="M151" s="167"/>
      <c r="U151" s="168"/>
      <c r="AT151" s="163" t="s">
        <v>182</v>
      </c>
      <c r="AU151" s="163" t="s">
        <v>84</v>
      </c>
      <c r="AV151" s="14" t="s">
        <v>179</v>
      </c>
      <c r="AW151" s="14" t="s">
        <v>37</v>
      </c>
      <c r="AX151" s="14" t="s">
        <v>82</v>
      </c>
      <c r="AY151" s="163" t="s">
        <v>172</v>
      </c>
    </row>
    <row r="152" spans="2:65" s="1" customFormat="1" ht="16.5" customHeight="1">
      <c r="B152" s="33"/>
      <c r="C152" s="179" t="s">
        <v>318</v>
      </c>
      <c r="D152" s="179" t="s">
        <v>836</v>
      </c>
      <c r="E152" s="180" t="s">
        <v>4613</v>
      </c>
      <c r="F152" s="181" t="s">
        <v>4614</v>
      </c>
      <c r="G152" s="182" t="s">
        <v>753</v>
      </c>
      <c r="H152" s="183">
        <v>2</v>
      </c>
      <c r="I152" s="184"/>
      <c r="J152" s="185">
        <f>ROUND(I152*H152,2)</f>
        <v>0</v>
      </c>
      <c r="K152" s="181" t="s">
        <v>1775</v>
      </c>
      <c r="L152" s="186"/>
      <c r="M152" s="187" t="s">
        <v>19</v>
      </c>
      <c r="N152" s="188" t="s">
        <v>46</v>
      </c>
      <c r="P152" s="140">
        <f>O152*H152</f>
        <v>0</v>
      </c>
      <c r="Q152" s="140">
        <v>0</v>
      </c>
      <c r="R152" s="140">
        <f>Q152*H152</f>
        <v>0</v>
      </c>
      <c r="S152" s="140">
        <v>0</v>
      </c>
      <c r="T152" s="140">
        <f>S152*H152</f>
        <v>0</v>
      </c>
      <c r="U152" s="141" t="s">
        <v>19</v>
      </c>
      <c r="AR152" s="142" t="s">
        <v>198</v>
      </c>
      <c r="AT152" s="142" t="s">
        <v>836</v>
      </c>
      <c r="AU152" s="142" t="s">
        <v>84</v>
      </c>
      <c r="AY152" s="18" t="s">
        <v>172</v>
      </c>
      <c r="BE152" s="143">
        <f>IF(N152="základní",J152,0)</f>
        <v>0</v>
      </c>
      <c r="BF152" s="143">
        <f>IF(N152="snížená",J152,0)</f>
        <v>0</v>
      </c>
      <c r="BG152" s="143">
        <f>IF(N152="zákl. přenesená",J152,0)</f>
        <v>0</v>
      </c>
      <c r="BH152" s="143">
        <f>IF(N152="sníž. přenesená",J152,0)</f>
        <v>0</v>
      </c>
      <c r="BI152" s="143">
        <f>IF(N152="nulová",J152,0)</f>
        <v>0</v>
      </c>
      <c r="BJ152" s="18" t="s">
        <v>82</v>
      </c>
      <c r="BK152" s="143">
        <f>ROUND(I152*H152,2)</f>
        <v>0</v>
      </c>
      <c r="BL152" s="18" t="s">
        <v>179</v>
      </c>
      <c r="BM152" s="142" t="s">
        <v>321</v>
      </c>
    </row>
    <row r="153" spans="2:65" s="13" customFormat="1">
      <c r="B153" s="155"/>
      <c r="D153" s="149" t="s">
        <v>182</v>
      </c>
      <c r="E153" s="156" t="s">
        <v>19</v>
      </c>
      <c r="F153" s="157" t="s">
        <v>4615</v>
      </c>
      <c r="H153" s="158">
        <v>2</v>
      </c>
      <c r="I153" s="159"/>
      <c r="L153" s="155"/>
      <c r="M153" s="160"/>
      <c r="U153" s="161"/>
      <c r="AT153" s="156" t="s">
        <v>182</v>
      </c>
      <c r="AU153" s="156" t="s">
        <v>84</v>
      </c>
      <c r="AV153" s="13" t="s">
        <v>84</v>
      </c>
      <c r="AW153" s="13" t="s">
        <v>37</v>
      </c>
      <c r="AX153" s="13" t="s">
        <v>75</v>
      </c>
      <c r="AY153" s="156" t="s">
        <v>172</v>
      </c>
    </row>
    <row r="154" spans="2:65" s="14" customFormat="1">
      <c r="B154" s="162"/>
      <c r="D154" s="149" t="s">
        <v>182</v>
      </c>
      <c r="E154" s="163" t="s">
        <v>19</v>
      </c>
      <c r="F154" s="164" t="s">
        <v>185</v>
      </c>
      <c r="H154" s="165">
        <v>2</v>
      </c>
      <c r="I154" s="166"/>
      <c r="L154" s="162"/>
      <c r="M154" s="167"/>
      <c r="U154" s="168"/>
      <c r="AT154" s="163" t="s">
        <v>182</v>
      </c>
      <c r="AU154" s="163" t="s">
        <v>84</v>
      </c>
      <c r="AV154" s="14" t="s">
        <v>179</v>
      </c>
      <c r="AW154" s="14" t="s">
        <v>37</v>
      </c>
      <c r="AX154" s="14" t="s">
        <v>82</v>
      </c>
      <c r="AY154" s="163" t="s">
        <v>172</v>
      </c>
    </row>
    <row r="155" spans="2:65" s="11" customFormat="1" ht="22.9" customHeight="1">
      <c r="B155" s="119"/>
      <c r="D155" s="120" t="s">
        <v>74</v>
      </c>
      <c r="E155" s="129" t="s">
        <v>179</v>
      </c>
      <c r="F155" s="129" t="s">
        <v>1016</v>
      </c>
      <c r="I155" s="122"/>
      <c r="J155" s="130">
        <f>BK155</f>
        <v>0</v>
      </c>
      <c r="L155" s="119"/>
      <c r="M155" s="124"/>
      <c r="P155" s="125">
        <f>SUM(P156:P164)</f>
        <v>0</v>
      </c>
      <c r="R155" s="125">
        <f>SUM(R156:R164)</f>
        <v>0</v>
      </c>
      <c r="T155" s="125">
        <f>SUM(T156:T164)</f>
        <v>0</v>
      </c>
      <c r="U155" s="126"/>
      <c r="AR155" s="120" t="s">
        <v>82</v>
      </c>
      <c r="AT155" s="127" t="s">
        <v>74</v>
      </c>
      <c r="AU155" s="127" t="s">
        <v>82</v>
      </c>
      <c r="AY155" s="120" t="s">
        <v>172</v>
      </c>
      <c r="BK155" s="128">
        <f>SUM(BK156:BK164)</f>
        <v>0</v>
      </c>
    </row>
    <row r="156" spans="2:65" s="1" customFormat="1" ht="21.75" customHeight="1">
      <c r="B156" s="33"/>
      <c r="C156" s="131" t="s">
        <v>226</v>
      </c>
      <c r="D156" s="131" t="s">
        <v>174</v>
      </c>
      <c r="E156" s="132" t="s">
        <v>4616</v>
      </c>
      <c r="F156" s="133" t="s">
        <v>4617</v>
      </c>
      <c r="G156" s="134" t="s">
        <v>191</v>
      </c>
      <c r="H156" s="135">
        <v>2.4</v>
      </c>
      <c r="I156" s="136"/>
      <c r="J156" s="137">
        <f>ROUND(I156*H156,2)</f>
        <v>0</v>
      </c>
      <c r="K156" s="133" t="s">
        <v>1775</v>
      </c>
      <c r="L156" s="33"/>
      <c r="M156" s="138" t="s">
        <v>19</v>
      </c>
      <c r="N156" s="139" t="s">
        <v>46</v>
      </c>
      <c r="P156" s="140">
        <f>O156*H156</f>
        <v>0</v>
      </c>
      <c r="Q156" s="140">
        <v>0</v>
      </c>
      <c r="R156" s="140">
        <f>Q156*H156</f>
        <v>0</v>
      </c>
      <c r="S156" s="140">
        <v>0</v>
      </c>
      <c r="T156" s="140">
        <f>S156*H156</f>
        <v>0</v>
      </c>
      <c r="U156" s="141" t="s">
        <v>19</v>
      </c>
      <c r="AR156" s="142" t="s">
        <v>179</v>
      </c>
      <c r="AT156" s="142" t="s">
        <v>174</v>
      </c>
      <c r="AU156" s="142" t="s">
        <v>84</v>
      </c>
      <c r="AY156" s="18" t="s">
        <v>172</v>
      </c>
      <c r="BE156" s="143">
        <f>IF(N156="základní",J156,0)</f>
        <v>0</v>
      </c>
      <c r="BF156" s="143">
        <f>IF(N156="snížená",J156,0)</f>
        <v>0</v>
      </c>
      <c r="BG156" s="143">
        <f>IF(N156="zákl. přenesená",J156,0)</f>
        <v>0</v>
      </c>
      <c r="BH156" s="143">
        <f>IF(N156="sníž. přenesená",J156,0)</f>
        <v>0</v>
      </c>
      <c r="BI156" s="143">
        <f>IF(N156="nulová",J156,0)</f>
        <v>0</v>
      </c>
      <c r="BJ156" s="18" t="s">
        <v>82</v>
      </c>
      <c r="BK156" s="143">
        <f>ROUND(I156*H156,2)</f>
        <v>0</v>
      </c>
      <c r="BL156" s="18" t="s">
        <v>179</v>
      </c>
      <c r="BM156" s="142" t="s">
        <v>327</v>
      </c>
    </row>
    <row r="157" spans="2:65" s="1" customFormat="1">
      <c r="B157" s="33"/>
      <c r="D157" s="144" t="s">
        <v>180</v>
      </c>
      <c r="F157" s="145" t="s">
        <v>4618</v>
      </c>
      <c r="I157" s="146"/>
      <c r="L157" s="33"/>
      <c r="M157" s="147"/>
      <c r="U157" s="54"/>
      <c r="AT157" s="18" t="s">
        <v>180</v>
      </c>
      <c r="AU157" s="18" t="s">
        <v>84</v>
      </c>
    </row>
    <row r="158" spans="2:65" s="13" customFormat="1">
      <c r="B158" s="155"/>
      <c r="D158" s="149" t="s">
        <v>182</v>
      </c>
      <c r="E158" s="156" t="s">
        <v>19</v>
      </c>
      <c r="F158" s="157" t="s">
        <v>4619</v>
      </c>
      <c r="H158" s="158">
        <v>2.4</v>
      </c>
      <c r="I158" s="159"/>
      <c r="L158" s="155"/>
      <c r="M158" s="160"/>
      <c r="U158" s="161"/>
      <c r="AT158" s="156" t="s">
        <v>182</v>
      </c>
      <c r="AU158" s="156" t="s">
        <v>84</v>
      </c>
      <c r="AV158" s="13" t="s">
        <v>84</v>
      </c>
      <c r="AW158" s="13" t="s">
        <v>37</v>
      </c>
      <c r="AX158" s="13" t="s">
        <v>75</v>
      </c>
      <c r="AY158" s="156" t="s">
        <v>172</v>
      </c>
    </row>
    <row r="159" spans="2:65" s="14" customFormat="1">
      <c r="B159" s="162"/>
      <c r="D159" s="149" t="s">
        <v>182</v>
      </c>
      <c r="E159" s="163" t="s">
        <v>19</v>
      </c>
      <c r="F159" s="164" t="s">
        <v>185</v>
      </c>
      <c r="H159" s="165">
        <v>2.4</v>
      </c>
      <c r="I159" s="166"/>
      <c r="L159" s="162"/>
      <c r="M159" s="167"/>
      <c r="U159" s="168"/>
      <c r="AT159" s="163" t="s">
        <v>182</v>
      </c>
      <c r="AU159" s="163" t="s">
        <v>84</v>
      </c>
      <c r="AV159" s="14" t="s">
        <v>179</v>
      </c>
      <c r="AW159" s="14" t="s">
        <v>37</v>
      </c>
      <c r="AX159" s="14" t="s">
        <v>82</v>
      </c>
      <c r="AY159" s="163" t="s">
        <v>172</v>
      </c>
    </row>
    <row r="160" spans="2:65" s="1" customFormat="1" ht="16.5" customHeight="1">
      <c r="B160" s="33"/>
      <c r="C160" s="131" t="s">
        <v>334</v>
      </c>
      <c r="D160" s="131" t="s">
        <v>174</v>
      </c>
      <c r="E160" s="132" t="s">
        <v>4620</v>
      </c>
      <c r="F160" s="133" t="s">
        <v>4621</v>
      </c>
      <c r="G160" s="134" t="s">
        <v>191</v>
      </c>
      <c r="H160" s="135">
        <v>4.29</v>
      </c>
      <c r="I160" s="136"/>
      <c r="J160" s="137">
        <f>ROUND(I160*H160,2)</f>
        <v>0</v>
      </c>
      <c r="K160" s="133" t="s">
        <v>1775</v>
      </c>
      <c r="L160" s="33"/>
      <c r="M160" s="138" t="s">
        <v>19</v>
      </c>
      <c r="N160" s="139" t="s">
        <v>46</v>
      </c>
      <c r="P160" s="140">
        <f>O160*H160</f>
        <v>0</v>
      </c>
      <c r="Q160" s="140">
        <v>0</v>
      </c>
      <c r="R160" s="140">
        <f>Q160*H160</f>
        <v>0</v>
      </c>
      <c r="S160" s="140">
        <v>0</v>
      </c>
      <c r="T160" s="140">
        <f>S160*H160</f>
        <v>0</v>
      </c>
      <c r="U160" s="141" t="s">
        <v>19</v>
      </c>
      <c r="AR160" s="142" t="s">
        <v>179</v>
      </c>
      <c r="AT160" s="142" t="s">
        <v>174</v>
      </c>
      <c r="AU160" s="142" t="s">
        <v>84</v>
      </c>
      <c r="AY160" s="18" t="s">
        <v>172</v>
      </c>
      <c r="BE160" s="143">
        <f>IF(N160="základní",J160,0)</f>
        <v>0</v>
      </c>
      <c r="BF160" s="143">
        <f>IF(N160="snížená",J160,0)</f>
        <v>0</v>
      </c>
      <c r="BG160" s="143">
        <f>IF(N160="zákl. přenesená",J160,0)</f>
        <v>0</v>
      </c>
      <c r="BH160" s="143">
        <f>IF(N160="sníž. přenesená",J160,0)</f>
        <v>0</v>
      </c>
      <c r="BI160" s="143">
        <f>IF(N160="nulová",J160,0)</f>
        <v>0</v>
      </c>
      <c r="BJ160" s="18" t="s">
        <v>82</v>
      </c>
      <c r="BK160" s="143">
        <f>ROUND(I160*H160,2)</f>
        <v>0</v>
      </c>
      <c r="BL160" s="18" t="s">
        <v>179</v>
      </c>
      <c r="BM160" s="142" t="s">
        <v>338</v>
      </c>
    </row>
    <row r="161" spans="2:65" s="1" customFormat="1">
      <c r="B161" s="33"/>
      <c r="D161" s="144" t="s">
        <v>180</v>
      </c>
      <c r="F161" s="145" t="s">
        <v>4622</v>
      </c>
      <c r="I161" s="146"/>
      <c r="L161" s="33"/>
      <c r="M161" s="147"/>
      <c r="U161" s="54"/>
      <c r="AT161" s="18" t="s">
        <v>180</v>
      </c>
      <c r="AU161" s="18" t="s">
        <v>84</v>
      </c>
    </row>
    <row r="162" spans="2:65" s="12" customFormat="1">
      <c r="B162" s="148"/>
      <c r="D162" s="149" t="s">
        <v>182</v>
      </c>
      <c r="E162" s="150" t="s">
        <v>19</v>
      </c>
      <c r="F162" s="151" t="s">
        <v>4623</v>
      </c>
      <c r="H162" s="150" t="s">
        <v>19</v>
      </c>
      <c r="I162" s="152"/>
      <c r="L162" s="148"/>
      <c r="M162" s="153"/>
      <c r="U162" s="154"/>
      <c r="AT162" s="150" t="s">
        <v>182</v>
      </c>
      <c r="AU162" s="150" t="s">
        <v>84</v>
      </c>
      <c r="AV162" s="12" t="s">
        <v>82</v>
      </c>
      <c r="AW162" s="12" t="s">
        <v>37</v>
      </c>
      <c r="AX162" s="12" t="s">
        <v>75</v>
      </c>
      <c r="AY162" s="150" t="s">
        <v>172</v>
      </c>
    </row>
    <row r="163" spans="2:65" s="13" customFormat="1">
      <c r="B163" s="155"/>
      <c r="D163" s="149" t="s">
        <v>182</v>
      </c>
      <c r="E163" s="156" t="s">
        <v>19</v>
      </c>
      <c r="F163" s="157" t="s">
        <v>4624</v>
      </c>
      <c r="H163" s="158">
        <v>4.29</v>
      </c>
      <c r="I163" s="159"/>
      <c r="L163" s="155"/>
      <c r="M163" s="160"/>
      <c r="U163" s="161"/>
      <c r="AT163" s="156" t="s">
        <v>182</v>
      </c>
      <c r="AU163" s="156" t="s">
        <v>84</v>
      </c>
      <c r="AV163" s="13" t="s">
        <v>84</v>
      </c>
      <c r="AW163" s="13" t="s">
        <v>37</v>
      </c>
      <c r="AX163" s="13" t="s">
        <v>75</v>
      </c>
      <c r="AY163" s="156" t="s">
        <v>172</v>
      </c>
    </row>
    <row r="164" spans="2:65" s="14" customFormat="1">
      <c r="B164" s="162"/>
      <c r="D164" s="149" t="s">
        <v>182</v>
      </c>
      <c r="E164" s="163" t="s">
        <v>19</v>
      </c>
      <c r="F164" s="164" t="s">
        <v>185</v>
      </c>
      <c r="H164" s="165">
        <v>4.29</v>
      </c>
      <c r="I164" s="166"/>
      <c r="L164" s="162"/>
      <c r="M164" s="167"/>
      <c r="U164" s="168"/>
      <c r="AT164" s="163" t="s">
        <v>182</v>
      </c>
      <c r="AU164" s="163" t="s">
        <v>84</v>
      </c>
      <c r="AV164" s="14" t="s">
        <v>179</v>
      </c>
      <c r="AW164" s="14" t="s">
        <v>37</v>
      </c>
      <c r="AX164" s="14" t="s">
        <v>82</v>
      </c>
      <c r="AY164" s="163" t="s">
        <v>172</v>
      </c>
    </row>
    <row r="165" spans="2:65" s="11" customFormat="1" ht="22.9" customHeight="1">
      <c r="B165" s="119"/>
      <c r="D165" s="120" t="s">
        <v>74</v>
      </c>
      <c r="E165" s="129" t="s">
        <v>198</v>
      </c>
      <c r="F165" s="129" t="s">
        <v>4625</v>
      </c>
      <c r="I165" s="122"/>
      <c r="J165" s="130">
        <f>BK165</f>
        <v>0</v>
      </c>
      <c r="L165" s="119"/>
      <c r="M165" s="124"/>
      <c r="P165" s="125">
        <f>SUM(P166:P191)</f>
        <v>0</v>
      </c>
      <c r="R165" s="125">
        <f>SUM(R166:R191)</f>
        <v>0</v>
      </c>
      <c r="T165" s="125">
        <f>SUM(T166:T191)</f>
        <v>0</v>
      </c>
      <c r="U165" s="126"/>
      <c r="AR165" s="120" t="s">
        <v>82</v>
      </c>
      <c r="AT165" s="127" t="s">
        <v>74</v>
      </c>
      <c r="AU165" s="127" t="s">
        <v>82</v>
      </c>
      <c r="AY165" s="120" t="s">
        <v>172</v>
      </c>
      <c r="BK165" s="128">
        <f>SUM(BK166:BK191)</f>
        <v>0</v>
      </c>
    </row>
    <row r="166" spans="2:65" s="1" customFormat="1" ht="24.2" customHeight="1">
      <c r="B166" s="33"/>
      <c r="C166" s="131" t="s">
        <v>232</v>
      </c>
      <c r="D166" s="131" t="s">
        <v>174</v>
      </c>
      <c r="E166" s="132" t="s">
        <v>4626</v>
      </c>
      <c r="F166" s="133" t="s">
        <v>4627</v>
      </c>
      <c r="G166" s="134" t="s">
        <v>337</v>
      </c>
      <c r="H166" s="135">
        <v>30</v>
      </c>
      <c r="I166" s="136"/>
      <c r="J166" s="137">
        <f>ROUND(I166*H166,2)</f>
        <v>0</v>
      </c>
      <c r="K166" s="133" t="s">
        <v>1775</v>
      </c>
      <c r="L166" s="33"/>
      <c r="M166" s="138" t="s">
        <v>19</v>
      </c>
      <c r="N166" s="139" t="s">
        <v>46</v>
      </c>
      <c r="P166" s="140">
        <f>O166*H166</f>
        <v>0</v>
      </c>
      <c r="Q166" s="140">
        <v>0</v>
      </c>
      <c r="R166" s="140">
        <f>Q166*H166</f>
        <v>0</v>
      </c>
      <c r="S166" s="140">
        <v>0</v>
      </c>
      <c r="T166" s="140">
        <f>S166*H166</f>
        <v>0</v>
      </c>
      <c r="U166" s="141" t="s">
        <v>19</v>
      </c>
      <c r="AR166" s="142" t="s">
        <v>179</v>
      </c>
      <c r="AT166" s="142" t="s">
        <v>174</v>
      </c>
      <c r="AU166" s="142" t="s">
        <v>84</v>
      </c>
      <c r="AY166" s="18" t="s">
        <v>172</v>
      </c>
      <c r="BE166" s="143">
        <f>IF(N166="základní",J166,0)</f>
        <v>0</v>
      </c>
      <c r="BF166" s="143">
        <f>IF(N166="snížená",J166,0)</f>
        <v>0</v>
      </c>
      <c r="BG166" s="143">
        <f>IF(N166="zákl. přenesená",J166,0)</f>
        <v>0</v>
      </c>
      <c r="BH166" s="143">
        <f>IF(N166="sníž. přenesená",J166,0)</f>
        <v>0</v>
      </c>
      <c r="BI166" s="143">
        <f>IF(N166="nulová",J166,0)</f>
        <v>0</v>
      </c>
      <c r="BJ166" s="18" t="s">
        <v>82</v>
      </c>
      <c r="BK166" s="143">
        <f>ROUND(I166*H166,2)</f>
        <v>0</v>
      </c>
      <c r="BL166" s="18" t="s">
        <v>179</v>
      </c>
      <c r="BM166" s="142" t="s">
        <v>343</v>
      </c>
    </row>
    <row r="167" spans="2:65" s="1" customFormat="1">
      <c r="B167" s="33"/>
      <c r="D167" s="144" t="s">
        <v>180</v>
      </c>
      <c r="F167" s="145" t="s">
        <v>4628</v>
      </c>
      <c r="I167" s="146"/>
      <c r="L167" s="33"/>
      <c r="M167" s="147"/>
      <c r="U167" s="54"/>
      <c r="AT167" s="18" t="s">
        <v>180</v>
      </c>
      <c r="AU167" s="18" t="s">
        <v>84</v>
      </c>
    </row>
    <row r="168" spans="2:65" s="13" customFormat="1">
      <c r="B168" s="155"/>
      <c r="D168" s="149" t="s">
        <v>182</v>
      </c>
      <c r="E168" s="156" t="s">
        <v>19</v>
      </c>
      <c r="F168" s="157" t="s">
        <v>4629</v>
      </c>
      <c r="H168" s="158">
        <v>30</v>
      </c>
      <c r="I168" s="159"/>
      <c r="L168" s="155"/>
      <c r="M168" s="160"/>
      <c r="U168" s="161"/>
      <c r="AT168" s="156" t="s">
        <v>182</v>
      </c>
      <c r="AU168" s="156" t="s">
        <v>84</v>
      </c>
      <c r="AV168" s="13" t="s">
        <v>84</v>
      </c>
      <c r="AW168" s="13" t="s">
        <v>37</v>
      </c>
      <c r="AX168" s="13" t="s">
        <v>75</v>
      </c>
      <c r="AY168" s="156" t="s">
        <v>172</v>
      </c>
    </row>
    <row r="169" spans="2:65" s="14" customFormat="1">
      <c r="B169" s="162"/>
      <c r="D169" s="149" t="s">
        <v>182</v>
      </c>
      <c r="E169" s="163" t="s">
        <v>19</v>
      </c>
      <c r="F169" s="164" t="s">
        <v>185</v>
      </c>
      <c r="H169" s="165">
        <v>30</v>
      </c>
      <c r="I169" s="166"/>
      <c r="L169" s="162"/>
      <c r="M169" s="167"/>
      <c r="U169" s="168"/>
      <c r="AT169" s="163" t="s">
        <v>182</v>
      </c>
      <c r="AU169" s="163" t="s">
        <v>84</v>
      </c>
      <c r="AV169" s="14" t="s">
        <v>179</v>
      </c>
      <c r="AW169" s="14" t="s">
        <v>37</v>
      </c>
      <c r="AX169" s="14" t="s">
        <v>82</v>
      </c>
      <c r="AY169" s="163" t="s">
        <v>172</v>
      </c>
    </row>
    <row r="170" spans="2:65" s="1" customFormat="1" ht="16.5" customHeight="1">
      <c r="B170" s="33"/>
      <c r="C170" s="131" t="s">
        <v>7</v>
      </c>
      <c r="D170" s="131" t="s">
        <v>174</v>
      </c>
      <c r="E170" s="132" t="s">
        <v>4630</v>
      </c>
      <c r="F170" s="133" t="s">
        <v>4631</v>
      </c>
      <c r="G170" s="134" t="s">
        <v>460</v>
      </c>
      <c r="H170" s="135">
        <v>1</v>
      </c>
      <c r="I170" s="136"/>
      <c r="J170" s="137">
        <f>ROUND(I170*H170,2)</f>
        <v>0</v>
      </c>
      <c r="K170" s="133" t="s">
        <v>19</v>
      </c>
      <c r="L170" s="33"/>
      <c r="M170" s="138" t="s">
        <v>19</v>
      </c>
      <c r="N170" s="139" t="s">
        <v>46</v>
      </c>
      <c r="P170" s="140">
        <f>O170*H170</f>
        <v>0</v>
      </c>
      <c r="Q170" s="140">
        <v>0</v>
      </c>
      <c r="R170" s="140">
        <f>Q170*H170</f>
        <v>0</v>
      </c>
      <c r="S170" s="140">
        <v>0</v>
      </c>
      <c r="T170" s="140">
        <f>S170*H170</f>
        <v>0</v>
      </c>
      <c r="U170" s="141" t="s">
        <v>19</v>
      </c>
      <c r="AR170" s="142" t="s">
        <v>179</v>
      </c>
      <c r="AT170" s="142" t="s">
        <v>174</v>
      </c>
      <c r="AU170" s="142" t="s">
        <v>84</v>
      </c>
      <c r="AY170" s="18" t="s">
        <v>172</v>
      </c>
      <c r="BE170" s="143">
        <f>IF(N170="základní",J170,0)</f>
        <v>0</v>
      </c>
      <c r="BF170" s="143">
        <f>IF(N170="snížená",J170,0)</f>
        <v>0</v>
      </c>
      <c r="BG170" s="143">
        <f>IF(N170="zákl. přenesená",J170,0)</f>
        <v>0</v>
      </c>
      <c r="BH170" s="143">
        <f>IF(N170="sníž. přenesená",J170,0)</f>
        <v>0</v>
      </c>
      <c r="BI170" s="143">
        <f>IF(N170="nulová",J170,0)</f>
        <v>0</v>
      </c>
      <c r="BJ170" s="18" t="s">
        <v>82</v>
      </c>
      <c r="BK170" s="143">
        <f>ROUND(I170*H170,2)</f>
        <v>0</v>
      </c>
      <c r="BL170" s="18" t="s">
        <v>179</v>
      </c>
      <c r="BM170" s="142" t="s">
        <v>350</v>
      </c>
    </row>
    <row r="171" spans="2:65" s="13" customFormat="1">
      <c r="B171" s="155"/>
      <c r="D171" s="149" t="s">
        <v>182</v>
      </c>
      <c r="E171" s="156" t="s">
        <v>19</v>
      </c>
      <c r="F171" s="157" t="s">
        <v>82</v>
      </c>
      <c r="H171" s="158">
        <v>1</v>
      </c>
      <c r="I171" s="159"/>
      <c r="L171" s="155"/>
      <c r="M171" s="160"/>
      <c r="U171" s="161"/>
      <c r="AT171" s="156" t="s">
        <v>182</v>
      </c>
      <c r="AU171" s="156" t="s">
        <v>84</v>
      </c>
      <c r="AV171" s="13" t="s">
        <v>84</v>
      </c>
      <c r="AW171" s="13" t="s">
        <v>37</v>
      </c>
      <c r="AX171" s="13" t="s">
        <v>75</v>
      </c>
      <c r="AY171" s="156" t="s">
        <v>172</v>
      </c>
    </row>
    <row r="172" spans="2:65" s="14" customFormat="1">
      <c r="B172" s="162"/>
      <c r="D172" s="149" t="s">
        <v>182</v>
      </c>
      <c r="E172" s="163" t="s">
        <v>19</v>
      </c>
      <c r="F172" s="164" t="s">
        <v>185</v>
      </c>
      <c r="H172" s="165">
        <v>1</v>
      </c>
      <c r="I172" s="166"/>
      <c r="L172" s="162"/>
      <c r="M172" s="167"/>
      <c r="U172" s="168"/>
      <c r="AT172" s="163" t="s">
        <v>182</v>
      </c>
      <c r="AU172" s="163" t="s">
        <v>84</v>
      </c>
      <c r="AV172" s="14" t="s">
        <v>179</v>
      </c>
      <c r="AW172" s="14" t="s">
        <v>37</v>
      </c>
      <c r="AX172" s="14" t="s">
        <v>82</v>
      </c>
      <c r="AY172" s="163" t="s">
        <v>172</v>
      </c>
    </row>
    <row r="173" spans="2:65" s="1" customFormat="1" ht="24.2" customHeight="1">
      <c r="B173" s="33"/>
      <c r="C173" s="131" t="s">
        <v>241</v>
      </c>
      <c r="D173" s="131" t="s">
        <v>174</v>
      </c>
      <c r="E173" s="132" t="s">
        <v>4632</v>
      </c>
      <c r="F173" s="133" t="s">
        <v>4633</v>
      </c>
      <c r="G173" s="134" t="s">
        <v>460</v>
      </c>
      <c r="H173" s="135">
        <v>1</v>
      </c>
      <c r="I173" s="136"/>
      <c r="J173" s="137">
        <f>ROUND(I173*H173,2)</f>
        <v>0</v>
      </c>
      <c r="K173" s="133" t="s">
        <v>1775</v>
      </c>
      <c r="L173" s="33"/>
      <c r="M173" s="138" t="s">
        <v>19</v>
      </c>
      <c r="N173" s="139" t="s">
        <v>46</v>
      </c>
      <c r="P173" s="140">
        <f>O173*H173</f>
        <v>0</v>
      </c>
      <c r="Q173" s="140">
        <v>0</v>
      </c>
      <c r="R173" s="140">
        <f>Q173*H173</f>
        <v>0</v>
      </c>
      <c r="S173" s="140">
        <v>0</v>
      </c>
      <c r="T173" s="140">
        <f>S173*H173</f>
        <v>0</v>
      </c>
      <c r="U173" s="141" t="s">
        <v>19</v>
      </c>
      <c r="AR173" s="142" t="s">
        <v>179</v>
      </c>
      <c r="AT173" s="142" t="s">
        <v>174</v>
      </c>
      <c r="AU173" s="142" t="s">
        <v>84</v>
      </c>
      <c r="AY173" s="18" t="s">
        <v>172</v>
      </c>
      <c r="BE173" s="143">
        <f>IF(N173="základní",J173,0)</f>
        <v>0</v>
      </c>
      <c r="BF173" s="143">
        <f>IF(N173="snížená",J173,0)</f>
        <v>0</v>
      </c>
      <c r="BG173" s="143">
        <f>IF(N173="zákl. přenesená",J173,0)</f>
        <v>0</v>
      </c>
      <c r="BH173" s="143">
        <f>IF(N173="sníž. přenesená",J173,0)</f>
        <v>0</v>
      </c>
      <c r="BI173" s="143">
        <f>IF(N173="nulová",J173,0)</f>
        <v>0</v>
      </c>
      <c r="BJ173" s="18" t="s">
        <v>82</v>
      </c>
      <c r="BK173" s="143">
        <f>ROUND(I173*H173,2)</f>
        <v>0</v>
      </c>
      <c r="BL173" s="18" t="s">
        <v>179</v>
      </c>
      <c r="BM173" s="142" t="s">
        <v>358</v>
      </c>
    </row>
    <row r="174" spans="2:65" s="1" customFormat="1">
      <c r="B174" s="33"/>
      <c r="D174" s="144" t="s">
        <v>180</v>
      </c>
      <c r="F174" s="145" t="s">
        <v>4634</v>
      </c>
      <c r="I174" s="146"/>
      <c r="L174" s="33"/>
      <c r="M174" s="147"/>
      <c r="U174" s="54"/>
      <c r="AT174" s="18" t="s">
        <v>180</v>
      </c>
      <c r="AU174" s="18" t="s">
        <v>84</v>
      </c>
    </row>
    <row r="175" spans="2:65" s="13" customFormat="1">
      <c r="B175" s="155"/>
      <c r="D175" s="149" t="s">
        <v>182</v>
      </c>
      <c r="E175" s="156" t="s">
        <v>19</v>
      </c>
      <c r="F175" s="157" t="s">
        <v>82</v>
      </c>
      <c r="H175" s="158">
        <v>1</v>
      </c>
      <c r="I175" s="159"/>
      <c r="L175" s="155"/>
      <c r="M175" s="160"/>
      <c r="U175" s="161"/>
      <c r="AT175" s="156" t="s">
        <v>182</v>
      </c>
      <c r="AU175" s="156" t="s">
        <v>84</v>
      </c>
      <c r="AV175" s="13" t="s">
        <v>84</v>
      </c>
      <c r="AW175" s="13" t="s">
        <v>37</v>
      </c>
      <c r="AX175" s="13" t="s">
        <v>75</v>
      </c>
      <c r="AY175" s="156" t="s">
        <v>172</v>
      </c>
    </row>
    <row r="176" spans="2:65" s="14" customFormat="1">
      <c r="B176" s="162"/>
      <c r="D176" s="149" t="s">
        <v>182</v>
      </c>
      <c r="E176" s="163" t="s">
        <v>19</v>
      </c>
      <c r="F176" s="164" t="s">
        <v>185</v>
      </c>
      <c r="H176" s="165">
        <v>1</v>
      </c>
      <c r="I176" s="166"/>
      <c r="L176" s="162"/>
      <c r="M176" s="167"/>
      <c r="U176" s="168"/>
      <c r="AT176" s="163" t="s">
        <v>182</v>
      </c>
      <c r="AU176" s="163" t="s">
        <v>84</v>
      </c>
      <c r="AV176" s="14" t="s">
        <v>179</v>
      </c>
      <c r="AW176" s="14" t="s">
        <v>37</v>
      </c>
      <c r="AX176" s="14" t="s">
        <v>82</v>
      </c>
      <c r="AY176" s="163" t="s">
        <v>172</v>
      </c>
    </row>
    <row r="177" spans="2:65" s="1" customFormat="1" ht="24.2" customHeight="1">
      <c r="B177" s="33"/>
      <c r="C177" s="131" t="s">
        <v>363</v>
      </c>
      <c r="D177" s="131" t="s">
        <v>174</v>
      </c>
      <c r="E177" s="132" t="s">
        <v>4635</v>
      </c>
      <c r="F177" s="133" t="s">
        <v>4636</v>
      </c>
      <c r="G177" s="134" t="s">
        <v>460</v>
      </c>
      <c r="H177" s="135">
        <v>1</v>
      </c>
      <c r="I177" s="136"/>
      <c r="J177" s="137">
        <f>ROUND(I177*H177,2)</f>
        <v>0</v>
      </c>
      <c r="K177" s="133" t="s">
        <v>1775</v>
      </c>
      <c r="L177" s="33"/>
      <c r="M177" s="138" t="s">
        <v>19</v>
      </c>
      <c r="N177" s="139" t="s">
        <v>46</v>
      </c>
      <c r="P177" s="140">
        <f>O177*H177</f>
        <v>0</v>
      </c>
      <c r="Q177" s="140">
        <v>0</v>
      </c>
      <c r="R177" s="140">
        <f>Q177*H177</f>
        <v>0</v>
      </c>
      <c r="S177" s="140">
        <v>0</v>
      </c>
      <c r="T177" s="140">
        <f>S177*H177</f>
        <v>0</v>
      </c>
      <c r="U177" s="141" t="s">
        <v>19</v>
      </c>
      <c r="AR177" s="142" t="s">
        <v>179</v>
      </c>
      <c r="AT177" s="142" t="s">
        <v>174</v>
      </c>
      <c r="AU177" s="142" t="s">
        <v>84</v>
      </c>
      <c r="AY177" s="18" t="s">
        <v>172</v>
      </c>
      <c r="BE177" s="143">
        <f>IF(N177="základní",J177,0)</f>
        <v>0</v>
      </c>
      <c r="BF177" s="143">
        <f>IF(N177="snížená",J177,0)</f>
        <v>0</v>
      </c>
      <c r="BG177" s="143">
        <f>IF(N177="zákl. přenesená",J177,0)</f>
        <v>0</v>
      </c>
      <c r="BH177" s="143">
        <f>IF(N177="sníž. přenesená",J177,0)</f>
        <v>0</v>
      </c>
      <c r="BI177" s="143">
        <f>IF(N177="nulová",J177,0)</f>
        <v>0</v>
      </c>
      <c r="BJ177" s="18" t="s">
        <v>82</v>
      </c>
      <c r="BK177" s="143">
        <f>ROUND(I177*H177,2)</f>
        <v>0</v>
      </c>
      <c r="BL177" s="18" t="s">
        <v>179</v>
      </c>
      <c r="BM177" s="142" t="s">
        <v>366</v>
      </c>
    </row>
    <row r="178" spans="2:65" s="1" customFormat="1">
      <c r="B178" s="33"/>
      <c r="D178" s="144" t="s">
        <v>180</v>
      </c>
      <c r="F178" s="145" t="s">
        <v>4637</v>
      </c>
      <c r="I178" s="146"/>
      <c r="L178" s="33"/>
      <c r="M178" s="147"/>
      <c r="U178" s="54"/>
      <c r="AT178" s="18" t="s">
        <v>180</v>
      </c>
      <c r="AU178" s="18" t="s">
        <v>84</v>
      </c>
    </row>
    <row r="179" spans="2:65" s="13" customFormat="1">
      <c r="B179" s="155"/>
      <c r="D179" s="149" t="s">
        <v>182</v>
      </c>
      <c r="E179" s="156" t="s">
        <v>19</v>
      </c>
      <c r="F179" s="157" t="s">
        <v>82</v>
      </c>
      <c r="H179" s="158">
        <v>1</v>
      </c>
      <c r="I179" s="159"/>
      <c r="L179" s="155"/>
      <c r="M179" s="160"/>
      <c r="U179" s="161"/>
      <c r="AT179" s="156" t="s">
        <v>182</v>
      </c>
      <c r="AU179" s="156" t="s">
        <v>84</v>
      </c>
      <c r="AV179" s="13" t="s">
        <v>84</v>
      </c>
      <c r="AW179" s="13" t="s">
        <v>37</v>
      </c>
      <c r="AX179" s="13" t="s">
        <v>75</v>
      </c>
      <c r="AY179" s="156" t="s">
        <v>172</v>
      </c>
    </row>
    <row r="180" spans="2:65" s="14" customFormat="1">
      <c r="B180" s="162"/>
      <c r="D180" s="149" t="s">
        <v>182</v>
      </c>
      <c r="E180" s="163" t="s">
        <v>19</v>
      </c>
      <c r="F180" s="164" t="s">
        <v>185</v>
      </c>
      <c r="H180" s="165">
        <v>1</v>
      </c>
      <c r="I180" s="166"/>
      <c r="L180" s="162"/>
      <c r="M180" s="167"/>
      <c r="U180" s="168"/>
      <c r="AT180" s="163" t="s">
        <v>182</v>
      </c>
      <c r="AU180" s="163" t="s">
        <v>84</v>
      </c>
      <c r="AV180" s="14" t="s">
        <v>179</v>
      </c>
      <c r="AW180" s="14" t="s">
        <v>37</v>
      </c>
      <c r="AX180" s="14" t="s">
        <v>82</v>
      </c>
      <c r="AY180" s="163" t="s">
        <v>172</v>
      </c>
    </row>
    <row r="181" spans="2:65" s="1" customFormat="1" ht="24.2" customHeight="1">
      <c r="B181" s="33"/>
      <c r="C181" s="131" t="s">
        <v>263</v>
      </c>
      <c r="D181" s="131" t="s">
        <v>174</v>
      </c>
      <c r="E181" s="132" t="s">
        <v>4638</v>
      </c>
      <c r="F181" s="133" t="s">
        <v>4639</v>
      </c>
      <c r="G181" s="134" t="s">
        <v>460</v>
      </c>
      <c r="H181" s="135">
        <v>1</v>
      </c>
      <c r="I181" s="136"/>
      <c r="J181" s="137">
        <f>ROUND(I181*H181,2)</f>
        <v>0</v>
      </c>
      <c r="K181" s="133" t="s">
        <v>1775</v>
      </c>
      <c r="L181" s="33"/>
      <c r="M181" s="138" t="s">
        <v>19</v>
      </c>
      <c r="N181" s="139" t="s">
        <v>46</v>
      </c>
      <c r="P181" s="140">
        <f>O181*H181</f>
        <v>0</v>
      </c>
      <c r="Q181" s="140">
        <v>0</v>
      </c>
      <c r="R181" s="140">
        <f>Q181*H181</f>
        <v>0</v>
      </c>
      <c r="S181" s="140">
        <v>0</v>
      </c>
      <c r="T181" s="140">
        <f>S181*H181</f>
        <v>0</v>
      </c>
      <c r="U181" s="141" t="s">
        <v>19</v>
      </c>
      <c r="AR181" s="142" t="s">
        <v>179</v>
      </c>
      <c r="AT181" s="142" t="s">
        <v>174</v>
      </c>
      <c r="AU181" s="142" t="s">
        <v>84</v>
      </c>
      <c r="AY181" s="18" t="s">
        <v>172</v>
      </c>
      <c r="BE181" s="143">
        <f>IF(N181="základní",J181,0)</f>
        <v>0</v>
      </c>
      <c r="BF181" s="143">
        <f>IF(N181="snížená",J181,0)</f>
        <v>0</v>
      </c>
      <c r="BG181" s="143">
        <f>IF(N181="zákl. přenesená",J181,0)</f>
        <v>0</v>
      </c>
      <c r="BH181" s="143">
        <f>IF(N181="sníž. přenesená",J181,0)</f>
        <v>0</v>
      </c>
      <c r="BI181" s="143">
        <f>IF(N181="nulová",J181,0)</f>
        <v>0</v>
      </c>
      <c r="BJ181" s="18" t="s">
        <v>82</v>
      </c>
      <c r="BK181" s="143">
        <f>ROUND(I181*H181,2)</f>
        <v>0</v>
      </c>
      <c r="BL181" s="18" t="s">
        <v>179</v>
      </c>
      <c r="BM181" s="142" t="s">
        <v>371</v>
      </c>
    </row>
    <row r="182" spans="2:65" s="1" customFormat="1">
      <c r="B182" s="33"/>
      <c r="D182" s="144" t="s">
        <v>180</v>
      </c>
      <c r="F182" s="145" t="s">
        <v>4640</v>
      </c>
      <c r="I182" s="146"/>
      <c r="L182" s="33"/>
      <c r="M182" s="147"/>
      <c r="U182" s="54"/>
      <c r="AT182" s="18" t="s">
        <v>180</v>
      </c>
      <c r="AU182" s="18" t="s">
        <v>84</v>
      </c>
    </row>
    <row r="183" spans="2:65" s="13" customFormat="1">
      <c r="B183" s="155"/>
      <c r="D183" s="149" t="s">
        <v>182</v>
      </c>
      <c r="E183" s="156" t="s">
        <v>19</v>
      </c>
      <c r="F183" s="157" t="s">
        <v>82</v>
      </c>
      <c r="H183" s="158">
        <v>1</v>
      </c>
      <c r="I183" s="159"/>
      <c r="L183" s="155"/>
      <c r="M183" s="160"/>
      <c r="U183" s="161"/>
      <c r="AT183" s="156" t="s">
        <v>182</v>
      </c>
      <c r="AU183" s="156" t="s">
        <v>84</v>
      </c>
      <c r="AV183" s="13" t="s">
        <v>84</v>
      </c>
      <c r="AW183" s="13" t="s">
        <v>37</v>
      </c>
      <c r="AX183" s="13" t="s">
        <v>75</v>
      </c>
      <c r="AY183" s="156" t="s">
        <v>172</v>
      </c>
    </row>
    <row r="184" spans="2:65" s="14" customFormat="1">
      <c r="B184" s="162"/>
      <c r="D184" s="149" t="s">
        <v>182</v>
      </c>
      <c r="E184" s="163" t="s">
        <v>19</v>
      </c>
      <c r="F184" s="164" t="s">
        <v>185</v>
      </c>
      <c r="H184" s="165">
        <v>1</v>
      </c>
      <c r="I184" s="166"/>
      <c r="L184" s="162"/>
      <c r="M184" s="167"/>
      <c r="U184" s="168"/>
      <c r="AT184" s="163" t="s">
        <v>182</v>
      </c>
      <c r="AU184" s="163" t="s">
        <v>84</v>
      </c>
      <c r="AV184" s="14" t="s">
        <v>179</v>
      </c>
      <c r="AW184" s="14" t="s">
        <v>37</v>
      </c>
      <c r="AX184" s="14" t="s">
        <v>82</v>
      </c>
      <c r="AY184" s="163" t="s">
        <v>172</v>
      </c>
    </row>
    <row r="185" spans="2:65" s="1" customFormat="1" ht="21.75" customHeight="1">
      <c r="B185" s="33"/>
      <c r="C185" s="131" t="s">
        <v>388</v>
      </c>
      <c r="D185" s="131" t="s">
        <v>174</v>
      </c>
      <c r="E185" s="132" t="s">
        <v>4641</v>
      </c>
      <c r="F185" s="133" t="s">
        <v>4642</v>
      </c>
      <c r="G185" s="134" t="s">
        <v>460</v>
      </c>
      <c r="H185" s="135">
        <v>1</v>
      </c>
      <c r="I185" s="136"/>
      <c r="J185" s="137">
        <f>ROUND(I185*H185,2)</f>
        <v>0</v>
      </c>
      <c r="K185" s="133" t="s">
        <v>1775</v>
      </c>
      <c r="L185" s="33"/>
      <c r="M185" s="138" t="s">
        <v>19</v>
      </c>
      <c r="N185" s="139" t="s">
        <v>46</v>
      </c>
      <c r="P185" s="140">
        <f>O185*H185</f>
        <v>0</v>
      </c>
      <c r="Q185" s="140">
        <v>0</v>
      </c>
      <c r="R185" s="140">
        <f>Q185*H185</f>
        <v>0</v>
      </c>
      <c r="S185" s="140">
        <v>0</v>
      </c>
      <c r="T185" s="140">
        <f>S185*H185</f>
        <v>0</v>
      </c>
      <c r="U185" s="141" t="s">
        <v>19</v>
      </c>
      <c r="AR185" s="142" t="s">
        <v>179</v>
      </c>
      <c r="AT185" s="142" t="s">
        <v>174</v>
      </c>
      <c r="AU185" s="142" t="s">
        <v>84</v>
      </c>
      <c r="AY185" s="18" t="s">
        <v>172</v>
      </c>
      <c r="BE185" s="143">
        <f>IF(N185="základní",J185,0)</f>
        <v>0</v>
      </c>
      <c r="BF185" s="143">
        <f>IF(N185="snížená",J185,0)</f>
        <v>0</v>
      </c>
      <c r="BG185" s="143">
        <f>IF(N185="zákl. přenesená",J185,0)</f>
        <v>0</v>
      </c>
      <c r="BH185" s="143">
        <f>IF(N185="sníž. přenesená",J185,0)</f>
        <v>0</v>
      </c>
      <c r="BI185" s="143">
        <f>IF(N185="nulová",J185,0)</f>
        <v>0</v>
      </c>
      <c r="BJ185" s="18" t="s">
        <v>82</v>
      </c>
      <c r="BK185" s="143">
        <f>ROUND(I185*H185,2)</f>
        <v>0</v>
      </c>
      <c r="BL185" s="18" t="s">
        <v>179</v>
      </c>
      <c r="BM185" s="142" t="s">
        <v>391</v>
      </c>
    </row>
    <row r="186" spans="2:65" s="1" customFormat="1">
      <c r="B186" s="33"/>
      <c r="D186" s="144" t="s">
        <v>180</v>
      </c>
      <c r="F186" s="145" t="s">
        <v>4643</v>
      </c>
      <c r="I186" s="146"/>
      <c r="L186" s="33"/>
      <c r="M186" s="147"/>
      <c r="U186" s="54"/>
      <c r="AT186" s="18" t="s">
        <v>180</v>
      </c>
      <c r="AU186" s="18" t="s">
        <v>84</v>
      </c>
    </row>
    <row r="187" spans="2:65" s="13" customFormat="1">
      <c r="B187" s="155"/>
      <c r="D187" s="149" t="s">
        <v>182</v>
      </c>
      <c r="E187" s="156" t="s">
        <v>19</v>
      </c>
      <c r="F187" s="157" t="s">
        <v>82</v>
      </c>
      <c r="H187" s="158">
        <v>1</v>
      </c>
      <c r="I187" s="159"/>
      <c r="L187" s="155"/>
      <c r="M187" s="160"/>
      <c r="U187" s="161"/>
      <c r="AT187" s="156" t="s">
        <v>182</v>
      </c>
      <c r="AU187" s="156" t="s">
        <v>84</v>
      </c>
      <c r="AV187" s="13" t="s">
        <v>84</v>
      </c>
      <c r="AW187" s="13" t="s">
        <v>37</v>
      </c>
      <c r="AX187" s="13" t="s">
        <v>75</v>
      </c>
      <c r="AY187" s="156" t="s">
        <v>172</v>
      </c>
    </row>
    <row r="188" spans="2:65" s="14" customFormat="1">
      <c r="B188" s="162"/>
      <c r="D188" s="149" t="s">
        <v>182</v>
      </c>
      <c r="E188" s="163" t="s">
        <v>19</v>
      </c>
      <c r="F188" s="164" t="s">
        <v>185</v>
      </c>
      <c r="H188" s="165">
        <v>1</v>
      </c>
      <c r="I188" s="166"/>
      <c r="L188" s="162"/>
      <c r="M188" s="167"/>
      <c r="U188" s="168"/>
      <c r="AT188" s="163" t="s">
        <v>182</v>
      </c>
      <c r="AU188" s="163" t="s">
        <v>84</v>
      </c>
      <c r="AV188" s="14" t="s">
        <v>179</v>
      </c>
      <c r="AW188" s="14" t="s">
        <v>37</v>
      </c>
      <c r="AX188" s="14" t="s">
        <v>82</v>
      </c>
      <c r="AY188" s="163" t="s">
        <v>172</v>
      </c>
    </row>
    <row r="189" spans="2:65" s="1" customFormat="1" ht="16.5" customHeight="1">
      <c r="B189" s="33"/>
      <c r="C189" s="131" t="s">
        <v>272</v>
      </c>
      <c r="D189" s="131" t="s">
        <v>174</v>
      </c>
      <c r="E189" s="132" t="s">
        <v>4644</v>
      </c>
      <c r="F189" s="133" t="s">
        <v>4645</v>
      </c>
      <c r="G189" s="134" t="s">
        <v>1131</v>
      </c>
      <c r="H189" s="135">
        <v>1</v>
      </c>
      <c r="I189" s="136"/>
      <c r="J189" s="137">
        <f>ROUND(I189*H189,2)</f>
        <v>0</v>
      </c>
      <c r="K189" s="133" t="s">
        <v>19</v>
      </c>
      <c r="L189" s="33"/>
      <c r="M189" s="138" t="s">
        <v>19</v>
      </c>
      <c r="N189" s="139" t="s">
        <v>46</v>
      </c>
      <c r="P189" s="140">
        <f>O189*H189</f>
        <v>0</v>
      </c>
      <c r="Q189" s="140">
        <v>0</v>
      </c>
      <c r="R189" s="140">
        <f>Q189*H189</f>
        <v>0</v>
      </c>
      <c r="S189" s="140">
        <v>0</v>
      </c>
      <c r="T189" s="140">
        <f>S189*H189</f>
        <v>0</v>
      </c>
      <c r="U189" s="141" t="s">
        <v>19</v>
      </c>
      <c r="AR189" s="142" t="s">
        <v>179</v>
      </c>
      <c r="AT189" s="142" t="s">
        <v>174</v>
      </c>
      <c r="AU189" s="142" t="s">
        <v>84</v>
      </c>
      <c r="AY189" s="18" t="s">
        <v>172</v>
      </c>
      <c r="BE189" s="143">
        <f>IF(N189="základní",J189,0)</f>
        <v>0</v>
      </c>
      <c r="BF189" s="143">
        <f>IF(N189="snížená",J189,0)</f>
        <v>0</v>
      </c>
      <c r="BG189" s="143">
        <f>IF(N189="zákl. přenesená",J189,0)</f>
        <v>0</v>
      </c>
      <c r="BH189" s="143">
        <f>IF(N189="sníž. přenesená",J189,0)</f>
        <v>0</v>
      </c>
      <c r="BI189" s="143">
        <f>IF(N189="nulová",J189,0)</f>
        <v>0</v>
      </c>
      <c r="BJ189" s="18" t="s">
        <v>82</v>
      </c>
      <c r="BK189" s="143">
        <f>ROUND(I189*H189,2)</f>
        <v>0</v>
      </c>
      <c r="BL189" s="18" t="s">
        <v>179</v>
      </c>
      <c r="BM189" s="142" t="s">
        <v>403</v>
      </c>
    </row>
    <row r="190" spans="2:65" s="13" customFormat="1">
      <c r="B190" s="155"/>
      <c r="D190" s="149" t="s">
        <v>182</v>
      </c>
      <c r="E190" s="156" t="s">
        <v>19</v>
      </c>
      <c r="F190" s="157" t="s">
        <v>82</v>
      </c>
      <c r="H190" s="158">
        <v>1</v>
      </c>
      <c r="I190" s="159"/>
      <c r="L190" s="155"/>
      <c r="M190" s="160"/>
      <c r="U190" s="161"/>
      <c r="AT190" s="156" t="s">
        <v>182</v>
      </c>
      <c r="AU190" s="156" t="s">
        <v>84</v>
      </c>
      <c r="AV190" s="13" t="s">
        <v>84</v>
      </c>
      <c r="AW190" s="13" t="s">
        <v>37</v>
      </c>
      <c r="AX190" s="13" t="s">
        <v>75</v>
      </c>
      <c r="AY190" s="156" t="s">
        <v>172</v>
      </c>
    </row>
    <row r="191" spans="2:65" s="14" customFormat="1">
      <c r="B191" s="162"/>
      <c r="D191" s="149" t="s">
        <v>182</v>
      </c>
      <c r="E191" s="163" t="s">
        <v>19</v>
      </c>
      <c r="F191" s="164" t="s">
        <v>185</v>
      </c>
      <c r="H191" s="165">
        <v>1</v>
      </c>
      <c r="I191" s="166"/>
      <c r="L191" s="162"/>
      <c r="M191" s="167"/>
      <c r="U191" s="168"/>
      <c r="AT191" s="163" t="s">
        <v>182</v>
      </c>
      <c r="AU191" s="163" t="s">
        <v>84</v>
      </c>
      <c r="AV191" s="14" t="s">
        <v>179</v>
      </c>
      <c r="AW191" s="14" t="s">
        <v>37</v>
      </c>
      <c r="AX191" s="14" t="s">
        <v>82</v>
      </c>
      <c r="AY191" s="163" t="s">
        <v>172</v>
      </c>
    </row>
    <row r="192" spans="2:65" s="11" customFormat="1" ht="25.9" customHeight="1">
      <c r="B192" s="119"/>
      <c r="D192" s="120" t="s">
        <v>74</v>
      </c>
      <c r="E192" s="121" t="s">
        <v>792</v>
      </c>
      <c r="F192" s="121" t="s">
        <v>793</v>
      </c>
      <c r="I192" s="122"/>
      <c r="J192" s="123">
        <f>BK192</f>
        <v>0</v>
      </c>
      <c r="L192" s="119"/>
      <c r="M192" s="124"/>
      <c r="P192" s="125">
        <f>SUM(P193:P197)</f>
        <v>0</v>
      </c>
      <c r="R192" s="125">
        <f>SUM(R193:R197)</f>
        <v>0</v>
      </c>
      <c r="T192" s="125">
        <f>SUM(T193:T197)</f>
        <v>0</v>
      </c>
      <c r="U192" s="126"/>
      <c r="AR192" s="120" t="s">
        <v>179</v>
      </c>
      <c r="AT192" s="127" t="s">
        <v>74</v>
      </c>
      <c r="AU192" s="127" t="s">
        <v>75</v>
      </c>
      <c r="AY192" s="120" t="s">
        <v>172</v>
      </c>
      <c r="BK192" s="128">
        <f>SUM(BK193:BK197)</f>
        <v>0</v>
      </c>
    </row>
    <row r="193" spans="2:65" s="1" customFormat="1" ht="16.5" customHeight="1">
      <c r="B193" s="33"/>
      <c r="C193" s="131" t="s">
        <v>410</v>
      </c>
      <c r="D193" s="131" t="s">
        <v>174</v>
      </c>
      <c r="E193" s="132" t="s">
        <v>4646</v>
      </c>
      <c r="F193" s="133" t="s">
        <v>4647</v>
      </c>
      <c r="G193" s="134" t="s">
        <v>796</v>
      </c>
      <c r="H193" s="135">
        <v>16</v>
      </c>
      <c r="I193" s="136"/>
      <c r="J193" s="137">
        <f>ROUND(I193*H193,2)</f>
        <v>0</v>
      </c>
      <c r="K193" s="133" t="s">
        <v>1775</v>
      </c>
      <c r="L193" s="33"/>
      <c r="M193" s="138" t="s">
        <v>19</v>
      </c>
      <c r="N193" s="139" t="s">
        <v>46</v>
      </c>
      <c r="P193" s="140">
        <f>O193*H193</f>
        <v>0</v>
      </c>
      <c r="Q193" s="140">
        <v>0</v>
      </c>
      <c r="R193" s="140">
        <f>Q193*H193</f>
        <v>0</v>
      </c>
      <c r="S193" s="140">
        <v>0</v>
      </c>
      <c r="T193" s="140">
        <f>S193*H193</f>
        <v>0</v>
      </c>
      <c r="U193" s="141" t="s">
        <v>19</v>
      </c>
      <c r="AR193" s="142" t="s">
        <v>797</v>
      </c>
      <c r="AT193" s="142" t="s">
        <v>174</v>
      </c>
      <c r="AU193" s="142" t="s">
        <v>82</v>
      </c>
      <c r="AY193" s="18" t="s">
        <v>172</v>
      </c>
      <c r="BE193" s="143">
        <f>IF(N193="základní",J193,0)</f>
        <v>0</v>
      </c>
      <c r="BF193" s="143">
        <f>IF(N193="snížená",J193,0)</f>
        <v>0</v>
      </c>
      <c r="BG193" s="143">
        <f>IF(N193="zákl. přenesená",J193,0)</f>
        <v>0</v>
      </c>
      <c r="BH193" s="143">
        <f>IF(N193="sníž. přenesená",J193,0)</f>
        <v>0</v>
      </c>
      <c r="BI193" s="143">
        <f>IF(N193="nulová",J193,0)</f>
        <v>0</v>
      </c>
      <c r="BJ193" s="18" t="s">
        <v>82</v>
      </c>
      <c r="BK193" s="143">
        <f>ROUND(I193*H193,2)</f>
        <v>0</v>
      </c>
      <c r="BL193" s="18" t="s">
        <v>797</v>
      </c>
      <c r="BM193" s="142" t="s">
        <v>413</v>
      </c>
    </row>
    <row r="194" spans="2:65" s="1" customFormat="1">
      <c r="B194" s="33"/>
      <c r="D194" s="144" t="s">
        <v>180</v>
      </c>
      <c r="F194" s="145" t="s">
        <v>4648</v>
      </c>
      <c r="I194" s="146"/>
      <c r="L194" s="33"/>
      <c r="M194" s="147"/>
      <c r="U194" s="54"/>
      <c r="AT194" s="18" t="s">
        <v>180</v>
      </c>
      <c r="AU194" s="18" t="s">
        <v>82</v>
      </c>
    </row>
    <row r="195" spans="2:65" s="12" customFormat="1">
      <c r="B195" s="148"/>
      <c r="D195" s="149" t="s">
        <v>182</v>
      </c>
      <c r="E195" s="150" t="s">
        <v>19</v>
      </c>
      <c r="F195" s="151" t="s">
        <v>4649</v>
      </c>
      <c r="H195" s="150" t="s">
        <v>19</v>
      </c>
      <c r="I195" s="152"/>
      <c r="L195" s="148"/>
      <c r="M195" s="153"/>
      <c r="U195" s="154"/>
      <c r="AT195" s="150" t="s">
        <v>182</v>
      </c>
      <c r="AU195" s="150" t="s">
        <v>82</v>
      </c>
      <c r="AV195" s="12" t="s">
        <v>82</v>
      </c>
      <c r="AW195" s="12" t="s">
        <v>37</v>
      </c>
      <c r="AX195" s="12" t="s">
        <v>75</v>
      </c>
      <c r="AY195" s="150" t="s">
        <v>172</v>
      </c>
    </row>
    <row r="196" spans="2:65" s="13" customFormat="1">
      <c r="B196" s="155"/>
      <c r="D196" s="149" t="s">
        <v>182</v>
      </c>
      <c r="E196" s="156" t="s">
        <v>19</v>
      </c>
      <c r="F196" s="157" t="s">
        <v>220</v>
      </c>
      <c r="H196" s="158">
        <v>16</v>
      </c>
      <c r="I196" s="159"/>
      <c r="L196" s="155"/>
      <c r="M196" s="160"/>
      <c r="U196" s="161"/>
      <c r="AT196" s="156" t="s">
        <v>182</v>
      </c>
      <c r="AU196" s="156" t="s">
        <v>82</v>
      </c>
      <c r="AV196" s="13" t="s">
        <v>84</v>
      </c>
      <c r="AW196" s="13" t="s">
        <v>37</v>
      </c>
      <c r="AX196" s="13" t="s">
        <v>75</v>
      </c>
      <c r="AY196" s="156" t="s">
        <v>172</v>
      </c>
    </row>
    <row r="197" spans="2:65" s="14" customFormat="1">
      <c r="B197" s="162"/>
      <c r="D197" s="149" t="s">
        <v>182</v>
      </c>
      <c r="E197" s="163" t="s">
        <v>19</v>
      </c>
      <c r="F197" s="164" t="s">
        <v>185</v>
      </c>
      <c r="H197" s="165">
        <v>16</v>
      </c>
      <c r="I197" s="166"/>
      <c r="L197" s="162"/>
      <c r="M197" s="176"/>
      <c r="N197" s="177"/>
      <c r="O197" s="177"/>
      <c r="P197" s="177"/>
      <c r="Q197" s="177"/>
      <c r="R197" s="177"/>
      <c r="S197" s="177"/>
      <c r="T197" s="177"/>
      <c r="U197" s="178"/>
      <c r="AT197" s="163" t="s">
        <v>182</v>
      </c>
      <c r="AU197" s="163" t="s">
        <v>82</v>
      </c>
      <c r="AV197" s="14" t="s">
        <v>179</v>
      </c>
      <c r="AW197" s="14" t="s">
        <v>37</v>
      </c>
      <c r="AX197" s="14" t="s">
        <v>82</v>
      </c>
      <c r="AY197" s="163" t="s">
        <v>172</v>
      </c>
    </row>
    <row r="198" spans="2:65" s="1" customFormat="1" ht="6.95" customHeight="1">
      <c r="B198" s="42"/>
      <c r="C198" s="43"/>
      <c r="D198" s="43"/>
      <c r="E198" s="43"/>
      <c r="F198" s="43"/>
      <c r="G198" s="43"/>
      <c r="H198" s="43"/>
      <c r="I198" s="43"/>
      <c r="J198" s="43"/>
      <c r="K198" s="43"/>
      <c r="L198" s="33"/>
    </row>
  </sheetData>
  <sheetProtection algorithmName="SHA-512" hashValue="vJmVNgaTKVkMkUe64/C+8cmfBNlBQ6/MGtHgJYGH0/f5XoVwLWp+5jp8XH4X1uken56hmHlEGIYMwguKIez+zw==" saltValue="WnyLX9OUDjw7xr3SfKz80uHAScCIFmy7jKt1ywmSdd5AIsPb1UYcP1Nr4EoGtQc/IH2+HL1dgEh0mSlznm3oew==" spinCount="100000" sheet="1" objects="1" scenarios="1" formatColumns="0" formatRows="0" autoFilter="0"/>
  <autoFilter ref="C89:K197" xr:uid="{00000000-0009-0000-0000-00000C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C00-000000000000}"/>
    <hyperlink ref="F98" r:id="rId2" xr:uid="{00000000-0004-0000-0C00-000001000000}"/>
    <hyperlink ref="F102" r:id="rId3" xr:uid="{00000000-0004-0000-0C00-000002000000}"/>
    <hyperlink ref="F106" r:id="rId4" xr:uid="{00000000-0004-0000-0C00-000003000000}"/>
    <hyperlink ref="F110" r:id="rId5" xr:uid="{00000000-0004-0000-0C00-000004000000}"/>
    <hyperlink ref="F112" r:id="rId6" xr:uid="{00000000-0004-0000-0C00-000005000000}"/>
    <hyperlink ref="F114" r:id="rId7" xr:uid="{00000000-0004-0000-0C00-000006000000}"/>
    <hyperlink ref="F116" r:id="rId8" xr:uid="{00000000-0004-0000-0C00-000007000000}"/>
    <hyperlink ref="F120" r:id="rId9" xr:uid="{00000000-0004-0000-0C00-000008000000}"/>
    <hyperlink ref="F124" r:id="rId10" xr:uid="{00000000-0004-0000-0C00-000009000000}"/>
    <hyperlink ref="F128" r:id="rId11" xr:uid="{00000000-0004-0000-0C00-00000A000000}"/>
    <hyperlink ref="F132" r:id="rId12" xr:uid="{00000000-0004-0000-0C00-00000B000000}"/>
    <hyperlink ref="F138" r:id="rId13" xr:uid="{00000000-0004-0000-0C00-00000C000000}"/>
    <hyperlink ref="F145" r:id="rId14" xr:uid="{00000000-0004-0000-0C00-00000D000000}"/>
    <hyperlink ref="F149" r:id="rId15" xr:uid="{00000000-0004-0000-0C00-00000E000000}"/>
    <hyperlink ref="F157" r:id="rId16" xr:uid="{00000000-0004-0000-0C00-00000F000000}"/>
    <hyperlink ref="F161" r:id="rId17" xr:uid="{00000000-0004-0000-0C00-000010000000}"/>
    <hyperlink ref="F167" r:id="rId18" xr:uid="{00000000-0004-0000-0C00-000011000000}"/>
    <hyperlink ref="F174" r:id="rId19" xr:uid="{00000000-0004-0000-0C00-000012000000}"/>
    <hyperlink ref="F178" r:id="rId20" xr:uid="{00000000-0004-0000-0C00-000013000000}"/>
    <hyperlink ref="F182" r:id="rId21" xr:uid="{00000000-0004-0000-0C00-000014000000}"/>
    <hyperlink ref="F186" r:id="rId22" xr:uid="{00000000-0004-0000-0C00-000015000000}"/>
    <hyperlink ref="F194" r:id="rId23" xr:uid="{00000000-0004-0000-0C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9"/>
      <c r="M2" s="299"/>
      <c r="N2" s="299"/>
      <c r="O2" s="299"/>
      <c r="P2" s="299"/>
      <c r="Q2" s="299"/>
      <c r="R2" s="299"/>
      <c r="S2" s="299"/>
      <c r="T2" s="299"/>
      <c r="U2" s="299"/>
      <c r="V2" s="299"/>
      <c r="AT2" s="18" t="s">
        <v>128</v>
      </c>
    </row>
    <row r="3" spans="2:46" ht="6.95" customHeight="1">
      <c r="B3" s="19"/>
      <c r="C3" s="20"/>
      <c r="D3" s="20"/>
      <c r="E3" s="20"/>
      <c r="F3" s="20"/>
      <c r="G3" s="20"/>
      <c r="H3" s="20"/>
      <c r="I3" s="20"/>
      <c r="J3" s="20"/>
      <c r="K3" s="20"/>
      <c r="L3" s="21"/>
      <c r="AT3" s="18" t="s">
        <v>84</v>
      </c>
    </row>
    <row r="4" spans="2:46" ht="24.95" customHeight="1">
      <c r="B4" s="21"/>
      <c r="D4" s="22" t="s">
        <v>129</v>
      </c>
      <c r="L4" s="21"/>
      <c r="M4" s="91" t="s">
        <v>10</v>
      </c>
      <c r="AT4" s="18" t="s">
        <v>4</v>
      </c>
    </row>
    <row r="5" spans="2:46" ht="6.95" customHeight="1">
      <c r="B5" s="21"/>
      <c r="L5" s="21"/>
    </row>
    <row r="6" spans="2:46" ht="12" customHeight="1">
      <c r="B6" s="21"/>
      <c r="D6" s="28" t="s">
        <v>16</v>
      </c>
      <c r="L6" s="21"/>
    </row>
    <row r="7" spans="2:46" ht="16.5" customHeight="1">
      <c r="B7" s="21"/>
      <c r="E7" s="287" t="str">
        <f>'Rekapitulace stavby'!K6</f>
        <v>Nástavby a stavební úpravy vnitřních prostor budovy A, PF UPOL_REV01_19.11.2024</v>
      </c>
      <c r="F7" s="288"/>
      <c r="G7" s="288"/>
      <c r="H7" s="288"/>
      <c r="L7" s="21"/>
    </row>
    <row r="8" spans="2:46" s="1" customFormat="1" ht="12" customHeight="1">
      <c r="B8" s="33"/>
      <c r="D8" s="28" t="s">
        <v>130</v>
      </c>
      <c r="L8" s="33"/>
    </row>
    <row r="9" spans="2:46" s="1" customFormat="1" ht="16.5" customHeight="1">
      <c r="B9" s="33"/>
      <c r="E9" s="251" t="s">
        <v>3633</v>
      </c>
      <c r="F9" s="289"/>
      <c r="G9" s="289"/>
      <c r="H9" s="289"/>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19. 11. 2024</v>
      </c>
      <c r="L12" s="33"/>
    </row>
    <row r="13" spans="2:46" s="1" customFormat="1" ht="10.9" customHeight="1">
      <c r="B13" s="33"/>
      <c r="L13" s="33"/>
    </row>
    <row r="14" spans="2:46" s="1" customFormat="1" ht="12" customHeight="1">
      <c r="B14" s="33"/>
      <c r="D14" s="28" t="s">
        <v>25</v>
      </c>
      <c r="I14" s="28" t="s">
        <v>26</v>
      </c>
      <c r="J14" s="26" t="str">
        <f>IF('Rekapitulace stavby'!AN10="","",'Rekapitulace stavby'!AN10)</f>
        <v>61989592</v>
      </c>
      <c r="L14" s="33"/>
    </row>
    <row r="15" spans="2:46" s="1" customFormat="1" ht="18" customHeight="1">
      <c r="B15" s="33"/>
      <c r="E15" s="26" t="str">
        <f>IF('Rekapitulace stavby'!E11="","",'Rekapitulace stavby'!E11)</f>
        <v>UP v Olomouci,Křižkovského 511/8,Olomouc 77900</v>
      </c>
      <c r="I15" s="28" t="s">
        <v>29</v>
      </c>
      <c r="J15" s="26" t="str">
        <f>IF('Rekapitulace stavby'!AN11="","",'Rekapitulace stavby'!AN11)</f>
        <v>CZ61989592</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290" t="str">
        <f>'Rekapitulace stavby'!E14</f>
        <v>Vyplň údaj</v>
      </c>
      <c r="F18" s="257"/>
      <c r="G18" s="257"/>
      <c r="H18" s="257"/>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tr">
        <f>IF('Rekapitulace stavby'!AN16="","",'Rekapitulace stavby'!AN16)</f>
        <v>28571690</v>
      </c>
      <c r="L20" s="33"/>
    </row>
    <row r="21" spans="2:12" s="1" customFormat="1" ht="18" customHeight="1">
      <c r="B21" s="33"/>
      <c r="E21" s="26" t="str">
        <f>IF('Rekapitulace stavby'!E17="","",'Rekapitulace stavby'!E17)</f>
        <v>SAFETY PRO s.r.o.,Přerovská 434/60,Olomouc 77900</v>
      </c>
      <c r="I21" s="28" t="s">
        <v>29</v>
      </c>
      <c r="J21" s="26" t="str">
        <f>IF('Rekapitulace stavby'!AN17="","",'Rekapitulace stavby'!AN17)</f>
        <v>CZ28571690</v>
      </c>
      <c r="L21" s="33"/>
    </row>
    <row r="22" spans="2:12" s="1" customFormat="1" ht="6.95" customHeight="1">
      <c r="B22" s="33"/>
      <c r="L22" s="33"/>
    </row>
    <row r="23" spans="2:12" s="1" customFormat="1" ht="12" customHeight="1">
      <c r="B23" s="33"/>
      <c r="D23" s="28" t="s">
        <v>38</v>
      </c>
      <c r="I23" s="28" t="s">
        <v>26</v>
      </c>
      <c r="J23" s="26" t="str">
        <f>IF('Rekapitulace stavby'!AN19="","",'Rekapitulace stavby'!AN19)</f>
        <v>28571690</v>
      </c>
      <c r="L23" s="33"/>
    </row>
    <row r="24" spans="2:12" s="1" customFormat="1" ht="18" customHeight="1">
      <c r="B24" s="33"/>
      <c r="E24" s="26" t="str">
        <f>IF('Rekapitulace stavby'!E20="","",'Rekapitulace stavby'!E20)</f>
        <v>SAFETY PRO s.r.o.,Přerovská 434/60,Olomouc 77900</v>
      </c>
      <c r="I24" s="28" t="s">
        <v>29</v>
      </c>
      <c r="J24" s="26" t="str">
        <f>IF('Rekapitulace stavby'!AN20="","",'Rekapitulace stavby'!AN20)</f>
        <v>CZ28571690</v>
      </c>
      <c r="L24" s="33"/>
    </row>
    <row r="25" spans="2:12" s="1" customFormat="1" ht="6.95" customHeight="1">
      <c r="B25" s="33"/>
      <c r="L25" s="33"/>
    </row>
    <row r="26" spans="2:12" s="1" customFormat="1" ht="12" customHeight="1">
      <c r="B26" s="33"/>
      <c r="D26" s="28" t="s">
        <v>39</v>
      </c>
      <c r="L26" s="33"/>
    </row>
    <row r="27" spans="2:12" s="7" customFormat="1" ht="16.5" customHeight="1">
      <c r="B27" s="92"/>
      <c r="E27" s="261" t="s">
        <v>19</v>
      </c>
      <c r="F27" s="261"/>
      <c r="G27" s="261"/>
      <c r="H27" s="261"/>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41</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43</v>
      </c>
      <c r="I32" s="36" t="s">
        <v>42</v>
      </c>
      <c r="J32" s="36" t="s">
        <v>44</v>
      </c>
      <c r="L32" s="33"/>
    </row>
    <row r="33" spans="2:12" s="1" customFormat="1" ht="14.45" customHeight="1">
      <c r="B33" s="33"/>
      <c r="D33" s="53" t="s">
        <v>45</v>
      </c>
      <c r="E33" s="28" t="s">
        <v>46</v>
      </c>
      <c r="F33" s="83">
        <f>ROUND((SUM(BE85:BE124)),  2)</f>
        <v>0</v>
      </c>
      <c r="I33" s="94">
        <v>0.21</v>
      </c>
      <c r="J33" s="83">
        <f>ROUND(((SUM(BE85:BE124))*I33),  2)</f>
        <v>0</v>
      </c>
      <c r="L33" s="33"/>
    </row>
    <row r="34" spans="2:12" s="1" customFormat="1" ht="14.45" customHeight="1">
      <c r="B34" s="33"/>
      <c r="E34" s="28" t="s">
        <v>47</v>
      </c>
      <c r="F34" s="83">
        <f>ROUND((SUM(BF85:BF124)),  2)</f>
        <v>0</v>
      </c>
      <c r="I34" s="94">
        <v>0.12</v>
      </c>
      <c r="J34" s="83">
        <f>ROUND(((SUM(BF85:BF124))*I34),  2)</f>
        <v>0</v>
      </c>
      <c r="L34" s="33"/>
    </row>
    <row r="35" spans="2:12" s="1" customFormat="1" ht="14.45" hidden="1" customHeight="1">
      <c r="B35" s="33"/>
      <c r="E35" s="28" t="s">
        <v>48</v>
      </c>
      <c r="F35" s="83">
        <f>ROUND((SUM(BG85:BG124)),  2)</f>
        <v>0</v>
      </c>
      <c r="I35" s="94">
        <v>0.21</v>
      </c>
      <c r="J35" s="83">
        <f>0</f>
        <v>0</v>
      </c>
      <c r="L35" s="33"/>
    </row>
    <row r="36" spans="2:12" s="1" customFormat="1" ht="14.45" hidden="1" customHeight="1">
      <c r="B36" s="33"/>
      <c r="E36" s="28" t="s">
        <v>49</v>
      </c>
      <c r="F36" s="83">
        <f>ROUND((SUM(BH85:BH124)),  2)</f>
        <v>0</v>
      </c>
      <c r="I36" s="94">
        <v>0.12</v>
      </c>
      <c r="J36" s="83">
        <f>0</f>
        <v>0</v>
      </c>
      <c r="L36" s="33"/>
    </row>
    <row r="37" spans="2:12" s="1" customFormat="1" ht="14.45" hidden="1" customHeight="1">
      <c r="B37" s="33"/>
      <c r="E37" s="28" t="s">
        <v>50</v>
      </c>
      <c r="F37" s="83">
        <f>ROUND((SUM(BI85:BI124)),  2)</f>
        <v>0</v>
      </c>
      <c r="I37" s="94">
        <v>0</v>
      </c>
      <c r="J37" s="83">
        <f>0</f>
        <v>0</v>
      </c>
      <c r="L37" s="33"/>
    </row>
    <row r="38" spans="2:12" s="1" customFormat="1" ht="6.95" customHeight="1">
      <c r="B38" s="33"/>
      <c r="L38" s="33"/>
    </row>
    <row r="39" spans="2:12" s="1" customFormat="1" ht="25.35" customHeight="1">
      <c r="B39" s="33"/>
      <c r="C39" s="95"/>
      <c r="D39" s="96" t="s">
        <v>51</v>
      </c>
      <c r="E39" s="55"/>
      <c r="F39" s="55"/>
      <c r="G39" s="97" t="s">
        <v>52</v>
      </c>
      <c r="H39" s="98" t="s">
        <v>53</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136</v>
      </c>
      <c r="L45" s="33"/>
    </row>
    <row r="46" spans="2:12" s="1" customFormat="1" ht="6.95" customHeight="1">
      <c r="B46" s="33"/>
      <c r="L46" s="33"/>
    </row>
    <row r="47" spans="2:12" s="1" customFormat="1" ht="12" customHeight="1">
      <c r="B47" s="33"/>
      <c r="C47" s="28" t="s">
        <v>16</v>
      </c>
      <c r="L47" s="33"/>
    </row>
    <row r="48" spans="2:12" s="1" customFormat="1" ht="16.5" customHeight="1">
      <c r="B48" s="33"/>
      <c r="E48" s="287" t="str">
        <f>E7</f>
        <v>Nástavby a stavební úpravy vnitřních prostor budovy A, PF UPOL_REV01_19.11.2024</v>
      </c>
      <c r="F48" s="288"/>
      <c r="G48" s="288"/>
      <c r="H48" s="288"/>
      <c r="L48" s="33"/>
    </row>
    <row r="49" spans="2:47" s="1" customFormat="1" ht="12" customHeight="1">
      <c r="B49" s="33"/>
      <c r="C49" s="28" t="s">
        <v>130</v>
      </c>
      <c r="L49" s="33"/>
    </row>
    <row r="50" spans="2:47" s="1" customFormat="1" ht="16.5" customHeight="1">
      <c r="B50" s="33"/>
      <c r="E50" s="251" t="str">
        <f>E9</f>
        <v>VRN - Vedlejší rozpočtové náklady</v>
      </c>
      <c r="F50" s="289"/>
      <c r="G50" s="289"/>
      <c r="H50" s="289"/>
      <c r="L50" s="33"/>
    </row>
    <row r="51" spans="2:47" s="1" customFormat="1" ht="6.95" customHeight="1">
      <c r="B51" s="33"/>
      <c r="L51" s="33"/>
    </row>
    <row r="52" spans="2:47" s="1" customFormat="1" ht="12" customHeight="1">
      <c r="B52" s="33"/>
      <c r="C52" s="28" t="s">
        <v>21</v>
      </c>
      <c r="F52" s="26" t="str">
        <f>F12</f>
        <v xml:space="preserve"> </v>
      </c>
      <c r="I52" s="28" t="s">
        <v>23</v>
      </c>
      <c r="J52" s="50" t="str">
        <f>IF(J12="","",J12)</f>
        <v>19. 11. 2024</v>
      </c>
      <c r="L52" s="33"/>
    </row>
    <row r="53" spans="2:47" s="1" customFormat="1" ht="6.95" customHeight="1">
      <c r="B53" s="33"/>
      <c r="L53" s="33"/>
    </row>
    <row r="54" spans="2:47" s="1" customFormat="1" ht="54.4" customHeight="1">
      <c r="B54" s="33"/>
      <c r="C54" s="28" t="s">
        <v>25</v>
      </c>
      <c r="F54" s="26" t="str">
        <f>E15</f>
        <v>UP v Olomouci,Křižkovského 511/8,Olomouc 77900</v>
      </c>
      <c r="I54" s="28" t="s">
        <v>33</v>
      </c>
      <c r="J54" s="31" t="str">
        <f>E21</f>
        <v>SAFETY PRO s.r.o.,Přerovská 434/60,Olomouc 77900</v>
      </c>
      <c r="L54" s="33"/>
    </row>
    <row r="55" spans="2:47" s="1" customFormat="1" ht="54.4" customHeight="1">
      <c r="B55" s="33"/>
      <c r="C55" s="28" t="s">
        <v>31</v>
      </c>
      <c r="F55" s="26" t="str">
        <f>IF(E18="","",E18)</f>
        <v>Vyplň údaj</v>
      </c>
      <c r="I55" s="28" t="s">
        <v>38</v>
      </c>
      <c r="J55" s="31" t="str">
        <f>E24</f>
        <v>SAFETY PRO s.r.o.,Přerovská 434/60,Olomouc 77900</v>
      </c>
      <c r="L55" s="33"/>
    </row>
    <row r="56" spans="2:47" s="1" customFormat="1" ht="10.35" customHeight="1">
      <c r="B56" s="33"/>
      <c r="L56" s="33"/>
    </row>
    <row r="57" spans="2:47" s="1" customFormat="1" ht="29.25" customHeight="1">
      <c r="B57" s="33"/>
      <c r="C57" s="101" t="s">
        <v>137</v>
      </c>
      <c r="D57" s="95"/>
      <c r="E57" s="95"/>
      <c r="F57" s="95"/>
      <c r="G57" s="95"/>
      <c r="H57" s="95"/>
      <c r="I57" s="95"/>
      <c r="J57" s="102" t="s">
        <v>138</v>
      </c>
      <c r="K57" s="95"/>
      <c r="L57" s="33"/>
    </row>
    <row r="58" spans="2:47" s="1" customFormat="1" ht="10.35" customHeight="1">
      <c r="B58" s="33"/>
      <c r="L58" s="33"/>
    </row>
    <row r="59" spans="2:47" s="1" customFormat="1" ht="22.9" customHeight="1">
      <c r="B59" s="33"/>
      <c r="C59" s="103" t="s">
        <v>73</v>
      </c>
      <c r="J59" s="64">
        <f>J85</f>
        <v>0</v>
      </c>
      <c r="L59" s="33"/>
      <c r="AU59" s="18" t="s">
        <v>139</v>
      </c>
    </row>
    <row r="60" spans="2:47" s="8" customFormat="1" ht="24.95" customHeight="1">
      <c r="B60" s="104"/>
      <c r="D60" s="105" t="s">
        <v>4650</v>
      </c>
      <c r="E60" s="106"/>
      <c r="F60" s="106"/>
      <c r="G60" s="106"/>
      <c r="H60" s="106"/>
      <c r="I60" s="106"/>
      <c r="J60" s="107">
        <f>J86</f>
        <v>0</v>
      </c>
      <c r="L60" s="104"/>
    </row>
    <row r="61" spans="2:47" s="9" customFormat="1" ht="19.899999999999999" customHeight="1">
      <c r="B61" s="108"/>
      <c r="D61" s="109" t="s">
        <v>4651</v>
      </c>
      <c r="E61" s="110"/>
      <c r="F61" s="110"/>
      <c r="G61" s="110"/>
      <c r="H61" s="110"/>
      <c r="I61" s="110"/>
      <c r="J61" s="111">
        <f>J89</f>
        <v>0</v>
      </c>
      <c r="L61" s="108"/>
    </row>
    <row r="62" spans="2:47" s="9" customFormat="1" ht="19.899999999999999" customHeight="1">
      <c r="B62" s="108"/>
      <c r="D62" s="109" t="s">
        <v>4652</v>
      </c>
      <c r="E62" s="110"/>
      <c r="F62" s="110"/>
      <c r="G62" s="110"/>
      <c r="H62" s="110"/>
      <c r="I62" s="110"/>
      <c r="J62" s="111">
        <f>J94</f>
        <v>0</v>
      </c>
      <c r="L62" s="108"/>
    </row>
    <row r="63" spans="2:47" s="9" customFormat="1" ht="19.899999999999999" customHeight="1">
      <c r="B63" s="108"/>
      <c r="D63" s="109" t="s">
        <v>4653</v>
      </c>
      <c r="E63" s="110"/>
      <c r="F63" s="110"/>
      <c r="G63" s="110"/>
      <c r="H63" s="110"/>
      <c r="I63" s="110"/>
      <c r="J63" s="111">
        <f>J98</f>
        <v>0</v>
      </c>
      <c r="L63" s="108"/>
    </row>
    <row r="64" spans="2:47" s="9" customFormat="1" ht="19.899999999999999" customHeight="1">
      <c r="B64" s="108"/>
      <c r="D64" s="109" t="s">
        <v>4654</v>
      </c>
      <c r="E64" s="110"/>
      <c r="F64" s="110"/>
      <c r="G64" s="110"/>
      <c r="H64" s="110"/>
      <c r="I64" s="110"/>
      <c r="J64" s="111">
        <f>J111</f>
        <v>0</v>
      </c>
      <c r="L64" s="108"/>
    </row>
    <row r="65" spans="2:12" s="9" customFormat="1" ht="19.899999999999999" customHeight="1">
      <c r="B65" s="108"/>
      <c r="D65" s="109" t="s">
        <v>4655</v>
      </c>
      <c r="E65" s="110"/>
      <c r="F65" s="110"/>
      <c r="G65" s="110"/>
      <c r="H65" s="110"/>
      <c r="I65" s="110"/>
      <c r="J65" s="111">
        <f>J121</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156</v>
      </c>
      <c r="L72" s="33"/>
    </row>
    <row r="73" spans="2:12" s="1" customFormat="1" ht="6.95" customHeight="1">
      <c r="B73" s="33"/>
      <c r="L73" s="33"/>
    </row>
    <row r="74" spans="2:12" s="1" customFormat="1" ht="12" customHeight="1">
      <c r="B74" s="33"/>
      <c r="C74" s="28" t="s">
        <v>16</v>
      </c>
      <c r="L74" s="33"/>
    </row>
    <row r="75" spans="2:12" s="1" customFormat="1" ht="16.5" customHeight="1">
      <c r="B75" s="33"/>
      <c r="E75" s="287" t="str">
        <f>E7</f>
        <v>Nástavby a stavební úpravy vnitřních prostor budovy A, PF UPOL_REV01_19.11.2024</v>
      </c>
      <c r="F75" s="288"/>
      <c r="G75" s="288"/>
      <c r="H75" s="288"/>
      <c r="L75" s="33"/>
    </row>
    <row r="76" spans="2:12" s="1" customFormat="1" ht="12" customHeight="1">
      <c r="B76" s="33"/>
      <c r="C76" s="28" t="s">
        <v>130</v>
      </c>
      <c r="L76" s="33"/>
    </row>
    <row r="77" spans="2:12" s="1" customFormat="1" ht="16.5" customHeight="1">
      <c r="B77" s="33"/>
      <c r="E77" s="251" t="str">
        <f>E9</f>
        <v>VRN - Vedlejší rozpočtové náklady</v>
      </c>
      <c r="F77" s="289"/>
      <c r="G77" s="289"/>
      <c r="H77" s="289"/>
      <c r="L77" s="33"/>
    </row>
    <row r="78" spans="2:12" s="1" customFormat="1" ht="6.95" customHeight="1">
      <c r="B78" s="33"/>
      <c r="L78" s="33"/>
    </row>
    <row r="79" spans="2:12" s="1" customFormat="1" ht="12" customHeight="1">
      <c r="B79" s="33"/>
      <c r="C79" s="28" t="s">
        <v>21</v>
      </c>
      <c r="F79" s="26" t="str">
        <f>F12</f>
        <v xml:space="preserve"> </v>
      </c>
      <c r="I79" s="28" t="s">
        <v>23</v>
      </c>
      <c r="J79" s="50" t="str">
        <f>IF(J12="","",J12)</f>
        <v>19. 11. 2024</v>
      </c>
      <c r="L79" s="33"/>
    </row>
    <row r="80" spans="2:12" s="1" customFormat="1" ht="6.95" customHeight="1">
      <c r="B80" s="33"/>
      <c r="L80" s="33"/>
    </row>
    <row r="81" spans="2:65" s="1" customFormat="1" ht="54.4" customHeight="1">
      <c r="B81" s="33"/>
      <c r="C81" s="28" t="s">
        <v>25</v>
      </c>
      <c r="F81" s="26" t="str">
        <f>E15</f>
        <v>UP v Olomouci,Křižkovského 511/8,Olomouc 77900</v>
      </c>
      <c r="I81" s="28" t="s">
        <v>33</v>
      </c>
      <c r="J81" s="31" t="str">
        <f>E21</f>
        <v>SAFETY PRO s.r.o.,Přerovská 434/60,Olomouc 77900</v>
      </c>
      <c r="L81" s="33"/>
    </row>
    <row r="82" spans="2:65" s="1" customFormat="1" ht="54.4" customHeight="1">
      <c r="B82" s="33"/>
      <c r="C82" s="28" t="s">
        <v>31</v>
      </c>
      <c r="F82" s="26" t="str">
        <f>IF(E18="","",E18)</f>
        <v>Vyplň údaj</v>
      </c>
      <c r="I82" s="28" t="s">
        <v>38</v>
      </c>
      <c r="J82" s="31" t="str">
        <f>E24</f>
        <v>SAFETY PRO s.r.o.,Přerovská 434/60,Olomouc 77900</v>
      </c>
      <c r="L82" s="33"/>
    </row>
    <row r="83" spans="2:65" s="1" customFormat="1" ht="10.35" customHeight="1">
      <c r="B83" s="33"/>
      <c r="L83" s="33"/>
    </row>
    <row r="84" spans="2:65" s="10" customFormat="1" ht="29.25" customHeight="1">
      <c r="B84" s="112"/>
      <c r="C84" s="113" t="s">
        <v>157</v>
      </c>
      <c r="D84" s="114" t="s">
        <v>60</v>
      </c>
      <c r="E84" s="114" t="s">
        <v>56</v>
      </c>
      <c r="F84" s="114" t="s">
        <v>57</v>
      </c>
      <c r="G84" s="114" t="s">
        <v>158</v>
      </c>
      <c r="H84" s="114" t="s">
        <v>159</v>
      </c>
      <c r="I84" s="114" t="s">
        <v>160</v>
      </c>
      <c r="J84" s="114" t="s">
        <v>138</v>
      </c>
      <c r="K84" s="115" t="s">
        <v>161</v>
      </c>
      <c r="L84" s="112"/>
      <c r="M84" s="57" t="s">
        <v>19</v>
      </c>
      <c r="N84" s="58" t="s">
        <v>45</v>
      </c>
      <c r="O84" s="58" t="s">
        <v>162</v>
      </c>
      <c r="P84" s="58" t="s">
        <v>163</v>
      </c>
      <c r="Q84" s="58" t="s">
        <v>164</v>
      </c>
      <c r="R84" s="58" t="s">
        <v>165</v>
      </c>
      <c r="S84" s="58" t="s">
        <v>166</v>
      </c>
      <c r="T84" s="58" t="s">
        <v>167</v>
      </c>
      <c r="U84" s="59" t="s">
        <v>168</v>
      </c>
    </row>
    <row r="85" spans="2:65" s="1" customFormat="1" ht="22.9" customHeight="1">
      <c r="B85" s="33"/>
      <c r="C85" s="62" t="s">
        <v>169</v>
      </c>
      <c r="J85" s="116">
        <f>BK85</f>
        <v>0</v>
      </c>
      <c r="L85" s="33"/>
      <c r="M85" s="60"/>
      <c r="N85" s="51"/>
      <c r="O85" s="51"/>
      <c r="P85" s="117">
        <f>P86</f>
        <v>0</v>
      </c>
      <c r="Q85" s="51"/>
      <c r="R85" s="117">
        <f>R86</f>
        <v>0</v>
      </c>
      <c r="S85" s="51"/>
      <c r="T85" s="117">
        <f>T86</f>
        <v>0</v>
      </c>
      <c r="U85" s="52"/>
      <c r="AT85" s="18" t="s">
        <v>74</v>
      </c>
      <c r="AU85" s="18" t="s">
        <v>139</v>
      </c>
      <c r="BK85" s="118">
        <f>BK86</f>
        <v>0</v>
      </c>
    </row>
    <row r="86" spans="2:65" s="11" customFormat="1" ht="25.9" customHeight="1">
      <c r="B86" s="119"/>
      <c r="D86" s="120" t="s">
        <v>74</v>
      </c>
      <c r="E86" s="121" t="s">
        <v>126</v>
      </c>
      <c r="F86" s="121" t="s">
        <v>4656</v>
      </c>
      <c r="I86" s="122"/>
      <c r="J86" s="123">
        <f>BK86</f>
        <v>0</v>
      </c>
      <c r="L86" s="119"/>
      <c r="M86" s="124"/>
      <c r="P86" s="125">
        <f>P87+P88+P89+P94+P98+P111+P121</f>
        <v>0</v>
      </c>
      <c r="R86" s="125">
        <f>R87+R88+R89+R94+R98+R111+R121</f>
        <v>0</v>
      </c>
      <c r="T86" s="125">
        <f>T87+T88+T89+T94+T98+T111+T121</f>
        <v>0</v>
      </c>
      <c r="U86" s="126"/>
      <c r="AR86" s="120" t="s">
        <v>202</v>
      </c>
      <c r="AT86" s="127" t="s">
        <v>74</v>
      </c>
      <c r="AU86" s="127" t="s">
        <v>75</v>
      </c>
      <c r="AY86" s="120" t="s">
        <v>172</v>
      </c>
      <c r="BK86" s="128">
        <f>BK87+BK88+BK89+BK94+BK98+BK111+BK121</f>
        <v>0</v>
      </c>
    </row>
    <row r="87" spans="2:65" s="1" customFormat="1" ht="21.75" customHeight="1">
      <c r="B87" s="33"/>
      <c r="C87" s="131" t="s">
        <v>82</v>
      </c>
      <c r="D87" s="131" t="s">
        <v>174</v>
      </c>
      <c r="E87" s="132" t="s">
        <v>4657</v>
      </c>
      <c r="F87" s="133" t="s">
        <v>4658</v>
      </c>
      <c r="G87" s="134" t="s">
        <v>1680</v>
      </c>
      <c r="H87" s="135">
        <v>1</v>
      </c>
      <c r="I87" s="136"/>
      <c r="J87" s="137">
        <f>ROUND(I87*H87,2)</f>
        <v>0</v>
      </c>
      <c r="K87" s="133" t="s">
        <v>19</v>
      </c>
      <c r="L87" s="33"/>
      <c r="M87" s="138" t="s">
        <v>19</v>
      </c>
      <c r="N87" s="139" t="s">
        <v>46</v>
      </c>
      <c r="P87" s="140">
        <f>O87*H87</f>
        <v>0</v>
      </c>
      <c r="Q87" s="140">
        <v>0</v>
      </c>
      <c r="R87" s="140">
        <f>Q87*H87</f>
        <v>0</v>
      </c>
      <c r="S87" s="140">
        <v>0</v>
      </c>
      <c r="T87" s="140">
        <f>S87*H87</f>
        <v>0</v>
      </c>
      <c r="U87" s="141" t="s">
        <v>19</v>
      </c>
      <c r="AR87" s="142" t="s">
        <v>179</v>
      </c>
      <c r="AT87" s="142" t="s">
        <v>174</v>
      </c>
      <c r="AU87" s="142" t="s">
        <v>82</v>
      </c>
      <c r="AY87" s="18" t="s">
        <v>172</v>
      </c>
      <c r="BE87" s="143">
        <f>IF(N87="základní",J87,0)</f>
        <v>0</v>
      </c>
      <c r="BF87" s="143">
        <f>IF(N87="snížená",J87,0)</f>
        <v>0</v>
      </c>
      <c r="BG87" s="143">
        <f>IF(N87="zákl. přenesená",J87,0)</f>
        <v>0</v>
      </c>
      <c r="BH87" s="143">
        <f>IF(N87="sníž. přenesená",J87,0)</f>
        <v>0</v>
      </c>
      <c r="BI87" s="143">
        <f>IF(N87="nulová",J87,0)</f>
        <v>0</v>
      </c>
      <c r="BJ87" s="18" t="s">
        <v>82</v>
      </c>
      <c r="BK87" s="143">
        <f>ROUND(I87*H87,2)</f>
        <v>0</v>
      </c>
      <c r="BL87" s="18" t="s">
        <v>179</v>
      </c>
      <c r="BM87" s="142" t="s">
        <v>84</v>
      </c>
    </row>
    <row r="88" spans="2:65" s="1" customFormat="1">
      <c r="B88" s="33"/>
      <c r="D88" s="149" t="s">
        <v>943</v>
      </c>
      <c r="F88" s="189" t="s">
        <v>4659</v>
      </c>
      <c r="I88" s="146"/>
      <c r="L88" s="33"/>
      <c r="M88" s="147"/>
      <c r="U88" s="54"/>
      <c r="AT88" s="18" t="s">
        <v>943</v>
      </c>
      <c r="AU88" s="18" t="s">
        <v>82</v>
      </c>
    </row>
    <row r="89" spans="2:65" s="11" customFormat="1" ht="22.9" customHeight="1">
      <c r="B89" s="119"/>
      <c r="D89" s="120" t="s">
        <v>74</v>
      </c>
      <c r="E89" s="129" t="s">
        <v>4660</v>
      </c>
      <c r="F89" s="129" t="s">
        <v>4661</v>
      </c>
      <c r="I89" s="122"/>
      <c r="J89" s="130">
        <f>BK89</f>
        <v>0</v>
      </c>
      <c r="L89" s="119"/>
      <c r="M89" s="124"/>
      <c r="P89" s="125">
        <f>SUM(P90:P93)</f>
        <v>0</v>
      </c>
      <c r="R89" s="125">
        <f>SUM(R90:R93)</f>
        <v>0</v>
      </c>
      <c r="T89" s="125">
        <f>SUM(T90:T93)</f>
        <v>0</v>
      </c>
      <c r="U89" s="126"/>
      <c r="AR89" s="120" t="s">
        <v>202</v>
      </c>
      <c r="AT89" s="127" t="s">
        <v>74</v>
      </c>
      <c r="AU89" s="127" t="s">
        <v>82</v>
      </c>
      <c r="AY89" s="120" t="s">
        <v>172</v>
      </c>
      <c r="BK89" s="128">
        <f>SUM(BK90:BK93)</f>
        <v>0</v>
      </c>
    </row>
    <row r="90" spans="2:65" s="1" customFormat="1" ht="16.5" customHeight="1">
      <c r="B90" s="33"/>
      <c r="C90" s="131" t="s">
        <v>84</v>
      </c>
      <c r="D90" s="131" t="s">
        <v>174</v>
      </c>
      <c r="E90" s="132" t="s">
        <v>4662</v>
      </c>
      <c r="F90" s="133" t="s">
        <v>4663</v>
      </c>
      <c r="G90" s="134" t="s">
        <v>1680</v>
      </c>
      <c r="H90" s="135">
        <v>1</v>
      </c>
      <c r="I90" s="136"/>
      <c r="J90" s="137">
        <f>ROUND(I90*H90,2)</f>
        <v>0</v>
      </c>
      <c r="K90" s="133" t="s">
        <v>3715</v>
      </c>
      <c r="L90" s="33"/>
      <c r="M90" s="138" t="s">
        <v>19</v>
      </c>
      <c r="N90" s="139" t="s">
        <v>46</v>
      </c>
      <c r="P90" s="140">
        <f>O90*H90</f>
        <v>0</v>
      </c>
      <c r="Q90" s="140">
        <v>0</v>
      </c>
      <c r="R90" s="140">
        <f>Q90*H90</f>
        <v>0</v>
      </c>
      <c r="S90" s="140">
        <v>0</v>
      </c>
      <c r="T90" s="140">
        <f>S90*H90</f>
        <v>0</v>
      </c>
      <c r="U90" s="141" t="s">
        <v>19</v>
      </c>
      <c r="AR90" s="142" t="s">
        <v>179</v>
      </c>
      <c r="AT90" s="142" t="s">
        <v>174</v>
      </c>
      <c r="AU90" s="142" t="s">
        <v>84</v>
      </c>
      <c r="AY90" s="18" t="s">
        <v>172</v>
      </c>
      <c r="BE90" s="143">
        <f>IF(N90="základní",J90,0)</f>
        <v>0</v>
      </c>
      <c r="BF90" s="143">
        <f>IF(N90="snížená",J90,0)</f>
        <v>0</v>
      </c>
      <c r="BG90" s="143">
        <f>IF(N90="zákl. přenesená",J90,0)</f>
        <v>0</v>
      </c>
      <c r="BH90" s="143">
        <f>IF(N90="sníž. přenesená",J90,0)</f>
        <v>0</v>
      </c>
      <c r="BI90" s="143">
        <f>IF(N90="nulová",J90,0)</f>
        <v>0</v>
      </c>
      <c r="BJ90" s="18" t="s">
        <v>82</v>
      </c>
      <c r="BK90" s="143">
        <f>ROUND(I90*H90,2)</f>
        <v>0</v>
      </c>
      <c r="BL90" s="18" t="s">
        <v>179</v>
      </c>
      <c r="BM90" s="142" t="s">
        <v>179</v>
      </c>
    </row>
    <row r="91" spans="2:65" s="1" customFormat="1">
      <c r="B91" s="33"/>
      <c r="D91" s="144" t="s">
        <v>180</v>
      </c>
      <c r="F91" s="145" t="s">
        <v>4664</v>
      </c>
      <c r="I91" s="146"/>
      <c r="L91" s="33"/>
      <c r="M91" s="147"/>
      <c r="U91" s="54"/>
      <c r="AT91" s="18" t="s">
        <v>180</v>
      </c>
      <c r="AU91" s="18" t="s">
        <v>84</v>
      </c>
    </row>
    <row r="92" spans="2:65" s="1" customFormat="1" ht="16.5" customHeight="1">
      <c r="B92" s="33"/>
      <c r="C92" s="131" t="s">
        <v>92</v>
      </c>
      <c r="D92" s="131" t="s">
        <v>174</v>
      </c>
      <c r="E92" s="132" t="s">
        <v>4665</v>
      </c>
      <c r="F92" s="133" t="s">
        <v>4666</v>
      </c>
      <c r="G92" s="134" t="s">
        <v>1680</v>
      </c>
      <c r="H92" s="135">
        <v>1</v>
      </c>
      <c r="I92" s="136"/>
      <c r="J92" s="137">
        <f>ROUND(I92*H92,2)</f>
        <v>0</v>
      </c>
      <c r="K92" s="133" t="s">
        <v>3715</v>
      </c>
      <c r="L92" s="33"/>
      <c r="M92" s="138" t="s">
        <v>19</v>
      </c>
      <c r="N92" s="139" t="s">
        <v>46</v>
      </c>
      <c r="P92" s="140">
        <f>O92*H92</f>
        <v>0</v>
      </c>
      <c r="Q92" s="140">
        <v>0</v>
      </c>
      <c r="R92" s="140">
        <f>Q92*H92</f>
        <v>0</v>
      </c>
      <c r="S92" s="140">
        <v>0</v>
      </c>
      <c r="T92" s="140">
        <f>S92*H92</f>
        <v>0</v>
      </c>
      <c r="U92" s="141" t="s">
        <v>19</v>
      </c>
      <c r="AR92" s="142" t="s">
        <v>179</v>
      </c>
      <c r="AT92" s="142" t="s">
        <v>174</v>
      </c>
      <c r="AU92" s="142" t="s">
        <v>84</v>
      </c>
      <c r="AY92" s="18" t="s">
        <v>172</v>
      </c>
      <c r="BE92" s="143">
        <f>IF(N92="základní",J92,0)</f>
        <v>0</v>
      </c>
      <c r="BF92" s="143">
        <f>IF(N92="snížená",J92,0)</f>
        <v>0</v>
      </c>
      <c r="BG92" s="143">
        <f>IF(N92="zákl. přenesená",J92,0)</f>
        <v>0</v>
      </c>
      <c r="BH92" s="143">
        <f>IF(N92="sníž. přenesená",J92,0)</f>
        <v>0</v>
      </c>
      <c r="BI92" s="143">
        <f>IF(N92="nulová",J92,0)</f>
        <v>0</v>
      </c>
      <c r="BJ92" s="18" t="s">
        <v>82</v>
      </c>
      <c r="BK92" s="143">
        <f>ROUND(I92*H92,2)</f>
        <v>0</v>
      </c>
      <c r="BL92" s="18" t="s">
        <v>179</v>
      </c>
      <c r="BM92" s="142" t="s">
        <v>192</v>
      </c>
    </row>
    <row r="93" spans="2:65" s="1" customFormat="1">
      <c r="B93" s="33"/>
      <c r="D93" s="144" t="s">
        <v>180</v>
      </c>
      <c r="F93" s="145" t="s">
        <v>4667</v>
      </c>
      <c r="I93" s="146"/>
      <c r="L93" s="33"/>
      <c r="M93" s="147"/>
      <c r="U93" s="54"/>
      <c r="AT93" s="18" t="s">
        <v>180</v>
      </c>
      <c r="AU93" s="18" t="s">
        <v>84</v>
      </c>
    </row>
    <row r="94" spans="2:65" s="11" customFormat="1" ht="22.9" customHeight="1">
      <c r="B94" s="119"/>
      <c r="D94" s="120" t="s">
        <v>74</v>
      </c>
      <c r="E94" s="129" t="s">
        <v>4668</v>
      </c>
      <c r="F94" s="129" t="s">
        <v>4669</v>
      </c>
      <c r="I94" s="122"/>
      <c r="J94" s="130">
        <f>BK94</f>
        <v>0</v>
      </c>
      <c r="L94" s="119"/>
      <c r="M94" s="124"/>
      <c r="P94" s="125">
        <f>SUM(P95:P97)</f>
        <v>0</v>
      </c>
      <c r="R94" s="125">
        <f>SUM(R95:R97)</f>
        <v>0</v>
      </c>
      <c r="T94" s="125">
        <f>SUM(T95:T97)</f>
        <v>0</v>
      </c>
      <c r="U94" s="126"/>
      <c r="AR94" s="120" t="s">
        <v>202</v>
      </c>
      <c r="AT94" s="127" t="s">
        <v>74</v>
      </c>
      <c r="AU94" s="127" t="s">
        <v>82</v>
      </c>
      <c r="AY94" s="120" t="s">
        <v>172</v>
      </c>
      <c r="BK94" s="128">
        <f>SUM(BK95:BK97)</f>
        <v>0</v>
      </c>
    </row>
    <row r="95" spans="2:65" s="1" customFormat="1" ht="16.5" customHeight="1">
      <c r="B95" s="33"/>
      <c r="C95" s="131" t="s">
        <v>179</v>
      </c>
      <c r="D95" s="131" t="s">
        <v>174</v>
      </c>
      <c r="E95" s="132" t="s">
        <v>4670</v>
      </c>
      <c r="F95" s="133" t="s">
        <v>4669</v>
      </c>
      <c r="G95" s="134" t="s">
        <v>1680</v>
      </c>
      <c r="H95" s="135">
        <v>1</v>
      </c>
      <c r="I95" s="136"/>
      <c r="J95" s="137">
        <f>ROUND(I95*H95,2)</f>
        <v>0</v>
      </c>
      <c r="K95" s="133" t="s">
        <v>3715</v>
      </c>
      <c r="L95" s="33"/>
      <c r="M95" s="138" t="s">
        <v>19</v>
      </c>
      <c r="N95" s="139" t="s">
        <v>46</v>
      </c>
      <c r="P95" s="140">
        <f>O95*H95</f>
        <v>0</v>
      </c>
      <c r="Q95" s="140">
        <v>0</v>
      </c>
      <c r="R95" s="140">
        <f>Q95*H95</f>
        <v>0</v>
      </c>
      <c r="S95" s="140">
        <v>0</v>
      </c>
      <c r="T95" s="140">
        <f>S95*H95</f>
        <v>0</v>
      </c>
      <c r="U95" s="141" t="s">
        <v>19</v>
      </c>
      <c r="AR95" s="142" t="s">
        <v>179</v>
      </c>
      <c r="AT95" s="142" t="s">
        <v>174</v>
      </c>
      <c r="AU95" s="142" t="s">
        <v>84</v>
      </c>
      <c r="AY95" s="18" t="s">
        <v>172</v>
      </c>
      <c r="BE95" s="143">
        <f>IF(N95="základní",J95,0)</f>
        <v>0</v>
      </c>
      <c r="BF95" s="143">
        <f>IF(N95="snížená",J95,0)</f>
        <v>0</v>
      </c>
      <c r="BG95" s="143">
        <f>IF(N95="zákl. přenesená",J95,0)</f>
        <v>0</v>
      </c>
      <c r="BH95" s="143">
        <f>IF(N95="sníž. přenesená",J95,0)</f>
        <v>0</v>
      </c>
      <c r="BI95" s="143">
        <f>IF(N95="nulová",J95,0)</f>
        <v>0</v>
      </c>
      <c r="BJ95" s="18" t="s">
        <v>82</v>
      </c>
      <c r="BK95" s="143">
        <f>ROUND(I95*H95,2)</f>
        <v>0</v>
      </c>
      <c r="BL95" s="18" t="s">
        <v>179</v>
      </c>
      <c r="BM95" s="142" t="s">
        <v>198</v>
      </c>
    </row>
    <row r="96" spans="2:65" s="1" customFormat="1">
      <c r="B96" s="33"/>
      <c r="D96" s="144" t="s">
        <v>180</v>
      </c>
      <c r="F96" s="145" t="s">
        <v>4671</v>
      </c>
      <c r="I96" s="146"/>
      <c r="L96" s="33"/>
      <c r="M96" s="147"/>
      <c r="U96" s="54"/>
      <c r="AT96" s="18" t="s">
        <v>180</v>
      </c>
      <c r="AU96" s="18" t="s">
        <v>84</v>
      </c>
    </row>
    <row r="97" spans="2:65" s="1" customFormat="1">
      <c r="B97" s="33"/>
      <c r="D97" s="149" t="s">
        <v>943</v>
      </c>
      <c r="F97" s="189" t="s">
        <v>4672</v>
      </c>
      <c r="I97" s="146"/>
      <c r="L97" s="33"/>
      <c r="M97" s="147"/>
      <c r="U97" s="54"/>
      <c r="AT97" s="18" t="s">
        <v>943</v>
      </c>
      <c r="AU97" s="18" t="s">
        <v>84</v>
      </c>
    </row>
    <row r="98" spans="2:65" s="11" customFormat="1" ht="22.9" customHeight="1">
      <c r="B98" s="119"/>
      <c r="D98" s="120" t="s">
        <v>74</v>
      </c>
      <c r="E98" s="129" t="s">
        <v>4673</v>
      </c>
      <c r="F98" s="129" t="s">
        <v>4674</v>
      </c>
      <c r="I98" s="122"/>
      <c r="J98" s="130">
        <f>BK98</f>
        <v>0</v>
      </c>
      <c r="L98" s="119"/>
      <c r="M98" s="124"/>
      <c r="P98" s="125">
        <f>SUM(P99:P110)</f>
        <v>0</v>
      </c>
      <c r="R98" s="125">
        <f>SUM(R99:R110)</f>
        <v>0</v>
      </c>
      <c r="T98" s="125">
        <f>SUM(T99:T110)</f>
        <v>0</v>
      </c>
      <c r="U98" s="126"/>
      <c r="AR98" s="120" t="s">
        <v>202</v>
      </c>
      <c r="AT98" s="127" t="s">
        <v>74</v>
      </c>
      <c r="AU98" s="127" t="s">
        <v>82</v>
      </c>
      <c r="AY98" s="120" t="s">
        <v>172</v>
      </c>
      <c r="BK98" s="128">
        <f>SUM(BK99:BK110)</f>
        <v>0</v>
      </c>
    </row>
    <row r="99" spans="2:65" s="1" customFormat="1" ht="16.5" customHeight="1">
      <c r="B99" s="33"/>
      <c r="C99" s="131" t="s">
        <v>202</v>
      </c>
      <c r="D99" s="131" t="s">
        <v>174</v>
      </c>
      <c r="E99" s="132" t="s">
        <v>4675</v>
      </c>
      <c r="F99" s="133" t="s">
        <v>4674</v>
      </c>
      <c r="G99" s="134" t="s">
        <v>1680</v>
      </c>
      <c r="H99" s="135">
        <v>1</v>
      </c>
      <c r="I99" s="136"/>
      <c r="J99" s="137">
        <f>ROUND(I99*H99,2)</f>
        <v>0</v>
      </c>
      <c r="K99" s="133" t="s">
        <v>3715</v>
      </c>
      <c r="L99" s="33"/>
      <c r="M99" s="138" t="s">
        <v>19</v>
      </c>
      <c r="N99" s="139" t="s">
        <v>46</v>
      </c>
      <c r="P99" s="140">
        <f>O99*H99</f>
        <v>0</v>
      </c>
      <c r="Q99" s="140">
        <v>0</v>
      </c>
      <c r="R99" s="140">
        <f>Q99*H99</f>
        <v>0</v>
      </c>
      <c r="S99" s="140">
        <v>0</v>
      </c>
      <c r="T99" s="140">
        <f>S99*H99</f>
        <v>0</v>
      </c>
      <c r="U99" s="141" t="s">
        <v>19</v>
      </c>
      <c r="AR99" s="142" t="s">
        <v>179</v>
      </c>
      <c r="AT99" s="142" t="s">
        <v>174</v>
      </c>
      <c r="AU99" s="142" t="s">
        <v>84</v>
      </c>
      <c r="AY99" s="18" t="s">
        <v>172</v>
      </c>
      <c r="BE99" s="143">
        <f>IF(N99="základní",J99,0)</f>
        <v>0</v>
      </c>
      <c r="BF99" s="143">
        <f>IF(N99="snížená",J99,0)</f>
        <v>0</v>
      </c>
      <c r="BG99" s="143">
        <f>IF(N99="zákl. přenesená",J99,0)</f>
        <v>0</v>
      </c>
      <c r="BH99" s="143">
        <f>IF(N99="sníž. přenesená",J99,0)</f>
        <v>0</v>
      </c>
      <c r="BI99" s="143">
        <f>IF(N99="nulová",J99,0)</f>
        <v>0</v>
      </c>
      <c r="BJ99" s="18" t="s">
        <v>82</v>
      </c>
      <c r="BK99" s="143">
        <f>ROUND(I99*H99,2)</f>
        <v>0</v>
      </c>
      <c r="BL99" s="18" t="s">
        <v>179</v>
      </c>
      <c r="BM99" s="142" t="s">
        <v>205</v>
      </c>
    </row>
    <row r="100" spans="2:65" s="1" customFormat="1">
      <c r="B100" s="33"/>
      <c r="D100" s="144" t="s">
        <v>180</v>
      </c>
      <c r="F100" s="145" t="s">
        <v>4676</v>
      </c>
      <c r="I100" s="146"/>
      <c r="L100" s="33"/>
      <c r="M100" s="147"/>
      <c r="U100" s="54"/>
      <c r="AT100" s="18" t="s">
        <v>180</v>
      </c>
      <c r="AU100" s="18" t="s">
        <v>84</v>
      </c>
    </row>
    <row r="101" spans="2:65" s="1" customFormat="1">
      <c r="B101" s="33"/>
      <c r="D101" s="149" t="s">
        <v>943</v>
      </c>
      <c r="F101" s="189" t="s">
        <v>4677</v>
      </c>
      <c r="I101" s="146"/>
      <c r="L101" s="33"/>
      <c r="M101" s="147"/>
      <c r="U101" s="54"/>
      <c r="AT101" s="18" t="s">
        <v>943</v>
      </c>
      <c r="AU101" s="18" t="s">
        <v>84</v>
      </c>
    </row>
    <row r="102" spans="2:65" s="1" customFormat="1" ht="16.5" customHeight="1">
      <c r="B102" s="33"/>
      <c r="C102" s="131" t="s">
        <v>192</v>
      </c>
      <c r="D102" s="131" t="s">
        <v>174</v>
      </c>
      <c r="E102" s="132" t="s">
        <v>4678</v>
      </c>
      <c r="F102" s="133" t="s">
        <v>4679</v>
      </c>
      <c r="G102" s="134" t="s">
        <v>1131</v>
      </c>
      <c r="H102" s="135">
        <v>1</v>
      </c>
      <c r="I102" s="136"/>
      <c r="J102" s="137">
        <f>ROUND(I102*H102,2)</f>
        <v>0</v>
      </c>
      <c r="K102" s="133" t="s">
        <v>4680</v>
      </c>
      <c r="L102" s="33"/>
      <c r="M102" s="138" t="s">
        <v>19</v>
      </c>
      <c r="N102" s="139" t="s">
        <v>46</v>
      </c>
      <c r="P102" s="140">
        <f>O102*H102</f>
        <v>0</v>
      </c>
      <c r="Q102" s="140">
        <v>0</v>
      </c>
      <c r="R102" s="140">
        <f>Q102*H102</f>
        <v>0</v>
      </c>
      <c r="S102" s="140">
        <v>0</v>
      </c>
      <c r="T102" s="140">
        <f>S102*H102</f>
        <v>0</v>
      </c>
      <c r="U102" s="141" t="s">
        <v>19</v>
      </c>
      <c r="AR102" s="142" t="s">
        <v>179</v>
      </c>
      <c r="AT102" s="142" t="s">
        <v>174</v>
      </c>
      <c r="AU102" s="142" t="s">
        <v>84</v>
      </c>
      <c r="AY102" s="18" t="s">
        <v>172</v>
      </c>
      <c r="BE102" s="143">
        <f>IF(N102="základní",J102,0)</f>
        <v>0</v>
      </c>
      <c r="BF102" s="143">
        <f>IF(N102="snížená",J102,0)</f>
        <v>0</v>
      </c>
      <c r="BG102" s="143">
        <f>IF(N102="zákl. přenesená",J102,0)</f>
        <v>0</v>
      </c>
      <c r="BH102" s="143">
        <f>IF(N102="sníž. přenesená",J102,0)</f>
        <v>0</v>
      </c>
      <c r="BI102" s="143">
        <f>IF(N102="nulová",J102,0)</f>
        <v>0</v>
      </c>
      <c r="BJ102" s="18" t="s">
        <v>82</v>
      </c>
      <c r="BK102" s="143">
        <f>ROUND(I102*H102,2)</f>
        <v>0</v>
      </c>
      <c r="BL102" s="18" t="s">
        <v>179</v>
      </c>
      <c r="BM102" s="142" t="s">
        <v>8</v>
      </c>
    </row>
    <row r="103" spans="2:65" s="1" customFormat="1">
      <c r="B103" s="33"/>
      <c r="D103" s="144" t="s">
        <v>180</v>
      </c>
      <c r="F103" s="145" t="s">
        <v>4681</v>
      </c>
      <c r="I103" s="146"/>
      <c r="L103" s="33"/>
      <c r="M103" s="147"/>
      <c r="U103" s="54"/>
      <c r="AT103" s="18" t="s">
        <v>180</v>
      </c>
      <c r="AU103" s="18" t="s">
        <v>84</v>
      </c>
    </row>
    <row r="104" spans="2:65" s="1" customFormat="1" ht="16.5" customHeight="1">
      <c r="B104" s="33"/>
      <c r="C104" s="131" t="s">
        <v>212</v>
      </c>
      <c r="D104" s="131" t="s">
        <v>174</v>
      </c>
      <c r="E104" s="132" t="s">
        <v>4682</v>
      </c>
      <c r="F104" s="133" t="s">
        <v>4683</v>
      </c>
      <c r="G104" s="134" t="s">
        <v>1680</v>
      </c>
      <c r="H104" s="135">
        <v>1</v>
      </c>
      <c r="I104" s="136"/>
      <c r="J104" s="137">
        <f>ROUND(I104*H104,2)</f>
        <v>0</v>
      </c>
      <c r="K104" s="133" t="s">
        <v>3715</v>
      </c>
      <c r="L104" s="33"/>
      <c r="M104" s="138" t="s">
        <v>19</v>
      </c>
      <c r="N104" s="139" t="s">
        <v>46</v>
      </c>
      <c r="P104" s="140">
        <f>O104*H104</f>
        <v>0</v>
      </c>
      <c r="Q104" s="140">
        <v>0</v>
      </c>
      <c r="R104" s="140">
        <f>Q104*H104</f>
        <v>0</v>
      </c>
      <c r="S104" s="140">
        <v>0</v>
      </c>
      <c r="T104" s="140">
        <f>S104*H104</f>
        <v>0</v>
      </c>
      <c r="U104" s="141" t="s">
        <v>19</v>
      </c>
      <c r="AR104" s="142" t="s">
        <v>179</v>
      </c>
      <c r="AT104" s="142" t="s">
        <v>174</v>
      </c>
      <c r="AU104" s="142" t="s">
        <v>84</v>
      </c>
      <c r="AY104" s="18" t="s">
        <v>172</v>
      </c>
      <c r="BE104" s="143">
        <f>IF(N104="základní",J104,0)</f>
        <v>0</v>
      </c>
      <c r="BF104" s="143">
        <f>IF(N104="snížená",J104,0)</f>
        <v>0</v>
      </c>
      <c r="BG104" s="143">
        <f>IF(N104="zákl. přenesená",J104,0)</f>
        <v>0</v>
      </c>
      <c r="BH104" s="143">
        <f>IF(N104="sníž. přenesená",J104,0)</f>
        <v>0</v>
      </c>
      <c r="BI104" s="143">
        <f>IF(N104="nulová",J104,0)</f>
        <v>0</v>
      </c>
      <c r="BJ104" s="18" t="s">
        <v>82</v>
      </c>
      <c r="BK104" s="143">
        <f>ROUND(I104*H104,2)</f>
        <v>0</v>
      </c>
      <c r="BL104" s="18" t="s">
        <v>179</v>
      </c>
      <c r="BM104" s="142" t="s">
        <v>215</v>
      </c>
    </row>
    <row r="105" spans="2:65" s="1" customFormat="1">
      <c r="B105" s="33"/>
      <c r="D105" s="144" t="s">
        <v>180</v>
      </c>
      <c r="F105" s="145" t="s">
        <v>4684</v>
      </c>
      <c r="I105" s="146"/>
      <c r="L105" s="33"/>
      <c r="M105" s="147"/>
      <c r="U105" s="54"/>
      <c r="AT105" s="18" t="s">
        <v>180</v>
      </c>
      <c r="AU105" s="18" t="s">
        <v>84</v>
      </c>
    </row>
    <row r="106" spans="2:65" s="1" customFormat="1" ht="16.5" customHeight="1">
      <c r="B106" s="33"/>
      <c r="C106" s="131" t="s">
        <v>198</v>
      </c>
      <c r="D106" s="131" t="s">
        <v>174</v>
      </c>
      <c r="E106" s="132" t="s">
        <v>4685</v>
      </c>
      <c r="F106" s="133" t="s">
        <v>4686</v>
      </c>
      <c r="G106" s="134" t="s">
        <v>1680</v>
      </c>
      <c r="H106" s="135">
        <v>1</v>
      </c>
      <c r="I106" s="136"/>
      <c r="J106" s="137">
        <f>ROUND(I106*H106,2)</f>
        <v>0</v>
      </c>
      <c r="K106" s="133" t="s">
        <v>3715</v>
      </c>
      <c r="L106" s="33"/>
      <c r="M106" s="138" t="s">
        <v>19</v>
      </c>
      <c r="N106" s="139" t="s">
        <v>46</v>
      </c>
      <c r="P106" s="140">
        <f>O106*H106</f>
        <v>0</v>
      </c>
      <c r="Q106" s="140">
        <v>0</v>
      </c>
      <c r="R106" s="140">
        <f>Q106*H106</f>
        <v>0</v>
      </c>
      <c r="S106" s="140">
        <v>0</v>
      </c>
      <c r="T106" s="140">
        <f>S106*H106</f>
        <v>0</v>
      </c>
      <c r="U106" s="141" t="s">
        <v>19</v>
      </c>
      <c r="AR106" s="142" t="s">
        <v>179</v>
      </c>
      <c r="AT106" s="142" t="s">
        <v>174</v>
      </c>
      <c r="AU106" s="142" t="s">
        <v>84</v>
      </c>
      <c r="AY106" s="18" t="s">
        <v>172</v>
      </c>
      <c r="BE106" s="143">
        <f>IF(N106="základní",J106,0)</f>
        <v>0</v>
      </c>
      <c r="BF106" s="143">
        <f>IF(N106="snížená",J106,0)</f>
        <v>0</v>
      </c>
      <c r="BG106" s="143">
        <f>IF(N106="zákl. přenesená",J106,0)</f>
        <v>0</v>
      </c>
      <c r="BH106" s="143">
        <f>IF(N106="sníž. přenesená",J106,0)</f>
        <v>0</v>
      </c>
      <c r="BI106" s="143">
        <f>IF(N106="nulová",J106,0)</f>
        <v>0</v>
      </c>
      <c r="BJ106" s="18" t="s">
        <v>82</v>
      </c>
      <c r="BK106" s="143">
        <f>ROUND(I106*H106,2)</f>
        <v>0</v>
      </c>
      <c r="BL106" s="18" t="s">
        <v>179</v>
      </c>
      <c r="BM106" s="142" t="s">
        <v>220</v>
      </c>
    </row>
    <row r="107" spans="2:65" s="1" customFormat="1">
      <c r="B107" s="33"/>
      <c r="D107" s="144" t="s">
        <v>180</v>
      </c>
      <c r="F107" s="145" t="s">
        <v>4687</v>
      </c>
      <c r="I107" s="146"/>
      <c r="L107" s="33"/>
      <c r="M107" s="147"/>
      <c r="U107" s="54"/>
      <c r="AT107" s="18" t="s">
        <v>180</v>
      </c>
      <c r="AU107" s="18" t="s">
        <v>84</v>
      </c>
    </row>
    <row r="108" spans="2:65" s="1" customFormat="1" ht="16.5" customHeight="1">
      <c r="B108" s="33"/>
      <c r="C108" s="131" t="s">
        <v>222</v>
      </c>
      <c r="D108" s="131" t="s">
        <v>174</v>
      </c>
      <c r="E108" s="132" t="s">
        <v>4688</v>
      </c>
      <c r="F108" s="133" t="s">
        <v>4689</v>
      </c>
      <c r="G108" s="134" t="s">
        <v>1680</v>
      </c>
      <c r="H108" s="135">
        <v>1</v>
      </c>
      <c r="I108" s="136"/>
      <c r="J108" s="137">
        <f>ROUND(I108*H108,2)</f>
        <v>0</v>
      </c>
      <c r="K108" s="133" t="s">
        <v>3715</v>
      </c>
      <c r="L108" s="33"/>
      <c r="M108" s="138" t="s">
        <v>19</v>
      </c>
      <c r="N108" s="139" t="s">
        <v>46</v>
      </c>
      <c r="P108" s="140">
        <f>O108*H108</f>
        <v>0</v>
      </c>
      <c r="Q108" s="140">
        <v>0</v>
      </c>
      <c r="R108" s="140">
        <f>Q108*H108</f>
        <v>0</v>
      </c>
      <c r="S108" s="140">
        <v>0</v>
      </c>
      <c r="T108" s="140">
        <f>S108*H108</f>
        <v>0</v>
      </c>
      <c r="U108" s="141" t="s">
        <v>19</v>
      </c>
      <c r="AR108" s="142" t="s">
        <v>179</v>
      </c>
      <c r="AT108" s="142" t="s">
        <v>174</v>
      </c>
      <c r="AU108" s="142" t="s">
        <v>84</v>
      </c>
      <c r="AY108" s="18" t="s">
        <v>172</v>
      </c>
      <c r="BE108" s="143">
        <f>IF(N108="základní",J108,0)</f>
        <v>0</v>
      </c>
      <c r="BF108" s="143">
        <f>IF(N108="snížená",J108,0)</f>
        <v>0</v>
      </c>
      <c r="BG108" s="143">
        <f>IF(N108="zákl. přenesená",J108,0)</f>
        <v>0</v>
      </c>
      <c r="BH108" s="143">
        <f>IF(N108="sníž. přenesená",J108,0)</f>
        <v>0</v>
      </c>
      <c r="BI108" s="143">
        <f>IF(N108="nulová",J108,0)</f>
        <v>0</v>
      </c>
      <c r="BJ108" s="18" t="s">
        <v>82</v>
      </c>
      <c r="BK108" s="143">
        <f>ROUND(I108*H108,2)</f>
        <v>0</v>
      </c>
      <c r="BL108" s="18" t="s">
        <v>179</v>
      </c>
      <c r="BM108" s="142" t="s">
        <v>226</v>
      </c>
    </row>
    <row r="109" spans="2:65" s="1" customFormat="1">
      <c r="B109" s="33"/>
      <c r="D109" s="144" t="s">
        <v>180</v>
      </c>
      <c r="F109" s="145" t="s">
        <v>4690</v>
      </c>
      <c r="I109" s="146"/>
      <c r="L109" s="33"/>
      <c r="M109" s="147"/>
      <c r="U109" s="54"/>
      <c r="AT109" s="18" t="s">
        <v>180</v>
      </c>
      <c r="AU109" s="18" t="s">
        <v>84</v>
      </c>
    </row>
    <row r="110" spans="2:65" s="1" customFormat="1">
      <c r="B110" s="33"/>
      <c r="D110" s="149" t="s">
        <v>943</v>
      </c>
      <c r="F110" s="189" t="s">
        <v>4691</v>
      </c>
      <c r="I110" s="146"/>
      <c r="L110" s="33"/>
      <c r="M110" s="147"/>
      <c r="U110" s="54"/>
      <c r="AT110" s="18" t="s">
        <v>943</v>
      </c>
      <c r="AU110" s="18" t="s">
        <v>84</v>
      </c>
    </row>
    <row r="111" spans="2:65" s="11" customFormat="1" ht="22.9" customHeight="1">
      <c r="B111" s="119"/>
      <c r="D111" s="120" t="s">
        <v>74</v>
      </c>
      <c r="E111" s="129" t="s">
        <v>4692</v>
      </c>
      <c r="F111" s="129" t="s">
        <v>4693</v>
      </c>
      <c r="I111" s="122"/>
      <c r="J111" s="130">
        <f>BK111</f>
        <v>0</v>
      </c>
      <c r="L111" s="119"/>
      <c r="M111" s="124"/>
      <c r="P111" s="125">
        <f>SUM(P112:P120)</f>
        <v>0</v>
      </c>
      <c r="R111" s="125">
        <f>SUM(R112:R120)</f>
        <v>0</v>
      </c>
      <c r="T111" s="125">
        <f>SUM(T112:T120)</f>
        <v>0</v>
      </c>
      <c r="U111" s="126"/>
      <c r="AR111" s="120" t="s">
        <v>202</v>
      </c>
      <c r="AT111" s="127" t="s">
        <v>74</v>
      </c>
      <c r="AU111" s="127" t="s">
        <v>82</v>
      </c>
      <c r="AY111" s="120" t="s">
        <v>172</v>
      </c>
      <c r="BK111" s="128">
        <f>SUM(BK112:BK120)</f>
        <v>0</v>
      </c>
    </row>
    <row r="112" spans="2:65" s="1" customFormat="1" ht="16.5" customHeight="1">
      <c r="B112" s="33"/>
      <c r="C112" s="131" t="s">
        <v>205</v>
      </c>
      <c r="D112" s="131" t="s">
        <v>174</v>
      </c>
      <c r="E112" s="132" t="s">
        <v>4694</v>
      </c>
      <c r="F112" s="133" t="s">
        <v>4695</v>
      </c>
      <c r="G112" s="134" t="s">
        <v>1680</v>
      </c>
      <c r="H112" s="135">
        <v>1</v>
      </c>
      <c r="I112" s="136"/>
      <c r="J112" s="137">
        <f>ROUND(I112*H112,2)</f>
        <v>0</v>
      </c>
      <c r="K112" s="133" t="s">
        <v>3715</v>
      </c>
      <c r="L112" s="33"/>
      <c r="M112" s="138" t="s">
        <v>19</v>
      </c>
      <c r="N112" s="139" t="s">
        <v>46</v>
      </c>
      <c r="P112" s="140">
        <f>O112*H112</f>
        <v>0</v>
      </c>
      <c r="Q112" s="140">
        <v>0</v>
      </c>
      <c r="R112" s="140">
        <f>Q112*H112</f>
        <v>0</v>
      </c>
      <c r="S112" s="140">
        <v>0</v>
      </c>
      <c r="T112" s="140">
        <f>S112*H112</f>
        <v>0</v>
      </c>
      <c r="U112" s="141" t="s">
        <v>19</v>
      </c>
      <c r="AR112" s="142" t="s">
        <v>179</v>
      </c>
      <c r="AT112" s="142" t="s">
        <v>174</v>
      </c>
      <c r="AU112" s="142" t="s">
        <v>84</v>
      </c>
      <c r="AY112" s="18" t="s">
        <v>172</v>
      </c>
      <c r="BE112" s="143">
        <f>IF(N112="základní",J112,0)</f>
        <v>0</v>
      </c>
      <c r="BF112" s="143">
        <f>IF(N112="snížená",J112,0)</f>
        <v>0</v>
      </c>
      <c r="BG112" s="143">
        <f>IF(N112="zákl. přenesená",J112,0)</f>
        <v>0</v>
      </c>
      <c r="BH112" s="143">
        <f>IF(N112="sníž. přenesená",J112,0)</f>
        <v>0</v>
      </c>
      <c r="BI112" s="143">
        <f>IF(N112="nulová",J112,0)</f>
        <v>0</v>
      </c>
      <c r="BJ112" s="18" t="s">
        <v>82</v>
      </c>
      <c r="BK112" s="143">
        <f>ROUND(I112*H112,2)</f>
        <v>0</v>
      </c>
      <c r="BL112" s="18" t="s">
        <v>179</v>
      </c>
      <c r="BM112" s="142" t="s">
        <v>232</v>
      </c>
    </row>
    <row r="113" spans="2:65" s="1" customFormat="1">
      <c r="B113" s="33"/>
      <c r="D113" s="144" t="s">
        <v>180</v>
      </c>
      <c r="F113" s="145" t="s">
        <v>4696</v>
      </c>
      <c r="I113" s="146"/>
      <c r="L113" s="33"/>
      <c r="M113" s="147"/>
      <c r="U113" s="54"/>
      <c r="AT113" s="18" t="s">
        <v>180</v>
      </c>
      <c r="AU113" s="18" t="s">
        <v>84</v>
      </c>
    </row>
    <row r="114" spans="2:65" s="1" customFormat="1">
      <c r="B114" s="33"/>
      <c r="D114" s="149" t="s">
        <v>943</v>
      </c>
      <c r="F114" s="189" t="s">
        <v>4697</v>
      </c>
      <c r="I114" s="146"/>
      <c r="L114" s="33"/>
      <c r="M114" s="147"/>
      <c r="U114" s="54"/>
      <c r="AT114" s="18" t="s">
        <v>943</v>
      </c>
      <c r="AU114" s="18" t="s">
        <v>84</v>
      </c>
    </row>
    <row r="115" spans="2:65" s="1" customFormat="1" ht="16.5" customHeight="1">
      <c r="B115" s="33"/>
      <c r="C115" s="131" t="s">
        <v>238</v>
      </c>
      <c r="D115" s="131" t="s">
        <v>174</v>
      </c>
      <c r="E115" s="132" t="s">
        <v>4698</v>
      </c>
      <c r="F115" s="133" t="s">
        <v>4699</v>
      </c>
      <c r="G115" s="134" t="s">
        <v>1680</v>
      </c>
      <c r="H115" s="135">
        <v>1</v>
      </c>
      <c r="I115" s="136"/>
      <c r="J115" s="137">
        <f>ROUND(I115*H115,2)</f>
        <v>0</v>
      </c>
      <c r="K115" s="133" t="s">
        <v>3715</v>
      </c>
      <c r="L115" s="33"/>
      <c r="M115" s="138" t="s">
        <v>19</v>
      </c>
      <c r="N115" s="139" t="s">
        <v>46</v>
      </c>
      <c r="P115" s="140">
        <f>O115*H115</f>
        <v>0</v>
      </c>
      <c r="Q115" s="140">
        <v>0</v>
      </c>
      <c r="R115" s="140">
        <f>Q115*H115</f>
        <v>0</v>
      </c>
      <c r="S115" s="140">
        <v>0</v>
      </c>
      <c r="T115" s="140">
        <f>S115*H115</f>
        <v>0</v>
      </c>
      <c r="U115" s="141" t="s">
        <v>19</v>
      </c>
      <c r="AR115" s="142" t="s">
        <v>179</v>
      </c>
      <c r="AT115" s="142" t="s">
        <v>174</v>
      </c>
      <c r="AU115" s="142" t="s">
        <v>84</v>
      </c>
      <c r="AY115" s="18" t="s">
        <v>172</v>
      </c>
      <c r="BE115" s="143">
        <f>IF(N115="základní",J115,0)</f>
        <v>0</v>
      </c>
      <c r="BF115" s="143">
        <f>IF(N115="snížená",J115,0)</f>
        <v>0</v>
      </c>
      <c r="BG115" s="143">
        <f>IF(N115="zákl. přenesená",J115,0)</f>
        <v>0</v>
      </c>
      <c r="BH115" s="143">
        <f>IF(N115="sníž. přenesená",J115,0)</f>
        <v>0</v>
      </c>
      <c r="BI115" s="143">
        <f>IF(N115="nulová",J115,0)</f>
        <v>0</v>
      </c>
      <c r="BJ115" s="18" t="s">
        <v>82</v>
      </c>
      <c r="BK115" s="143">
        <f>ROUND(I115*H115,2)</f>
        <v>0</v>
      </c>
      <c r="BL115" s="18" t="s">
        <v>179</v>
      </c>
      <c r="BM115" s="142" t="s">
        <v>241</v>
      </c>
    </row>
    <row r="116" spans="2:65" s="1" customFormat="1">
      <c r="B116" s="33"/>
      <c r="D116" s="144" t="s">
        <v>180</v>
      </c>
      <c r="F116" s="145" t="s">
        <v>4700</v>
      </c>
      <c r="I116" s="146"/>
      <c r="L116" s="33"/>
      <c r="M116" s="147"/>
      <c r="U116" s="54"/>
      <c r="AT116" s="18" t="s">
        <v>180</v>
      </c>
      <c r="AU116" s="18" t="s">
        <v>84</v>
      </c>
    </row>
    <row r="117" spans="2:65" s="1" customFormat="1" ht="16.5" customHeight="1">
      <c r="B117" s="33"/>
      <c r="C117" s="131" t="s">
        <v>8</v>
      </c>
      <c r="D117" s="131" t="s">
        <v>174</v>
      </c>
      <c r="E117" s="132" t="s">
        <v>4701</v>
      </c>
      <c r="F117" s="133" t="s">
        <v>4702</v>
      </c>
      <c r="G117" s="134" t="s">
        <v>1680</v>
      </c>
      <c r="H117" s="135">
        <v>1</v>
      </c>
      <c r="I117" s="136"/>
      <c r="J117" s="137">
        <f>ROUND(I117*H117,2)</f>
        <v>0</v>
      </c>
      <c r="K117" s="133" t="s">
        <v>3715</v>
      </c>
      <c r="L117" s="33"/>
      <c r="M117" s="138" t="s">
        <v>19</v>
      </c>
      <c r="N117" s="139" t="s">
        <v>46</v>
      </c>
      <c r="P117" s="140">
        <f>O117*H117</f>
        <v>0</v>
      </c>
      <c r="Q117" s="140">
        <v>0</v>
      </c>
      <c r="R117" s="140">
        <f>Q117*H117</f>
        <v>0</v>
      </c>
      <c r="S117" s="140">
        <v>0</v>
      </c>
      <c r="T117" s="140">
        <f>S117*H117</f>
        <v>0</v>
      </c>
      <c r="U117" s="141" t="s">
        <v>19</v>
      </c>
      <c r="AR117" s="142" t="s">
        <v>179</v>
      </c>
      <c r="AT117" s="142" t="s">
        <v>174</v>
      </c>
      <c r="AU117" s="142" t="s">
        <v>84</v>
      </c>
      <c r="AY117" s="18" t="s">
        <v>172</v>
      </c>
      <c r="BE117" s="143">
        <f>IF(N117="základní",J117,0)</f>
        <v>0</v>
      </c>
      <c r="BF117" s="143">
        <f>IF(N117="snížená",J117,0)</f>
        <v>0</v>
      </c>
      <c r="BG117" s="143">
        <f>IF(N117="zákl. přenesená",J117,0)</f>
        <v>0</v>
      </c>
      <c r="BH117" s="143">
        <f>IF(N117="sníž. přenesená",J117,0)</f>
        <v>0</v>
      </c>
      <c r="BI117" s="143">
        <f>IF(N117="nulová",J117,0)</f>
        <v>0</v>
      </c>
      <c r="BJ117" s="18" t="s">
        <v>82</v>
      </c>
      <c r="BK117" s="143">
        <f>ROUND(I117*H117,2)</f>
        <v>0</v>
      </c>
      <c r="BL117" s="18" t="s">
        <v>179</v>
      </c>
      <c r="BM117" s="142" t="s">
        <v>263</v>
      </c>
    </row>
    <row r="118" spans="2:65" s="1" customFormat="1">
      <c r="B118" s="33"/>
      <c r="D118" s="144" t="s">
        <v>180</v>
      </c>
      <c r="F118" s="145" t="s">
        <v>4703</v>
      </c>
      <c r="I118" s="146"/>
      <c r="L118" s="33"/>
      <c r="M118" s="147"/>
      <c r="U118" s="54"/>
      <c r="AT118" s="18" t="s">
        <v>180</v>
      </c>
      <c r="AU118" s="18" t="s">
        <v>84</v>
      </c>
    </row>
    <row r="119" spans="2:65" s="1" customFormat="1">
      <c r="B119" s="33"/>
      <c r="D119" s="149" t="s">
        <v>943</v>
      </c>
      <c r="F119" s="189" t="s">
        <v>4704</v>
      </c>
      <c r="I119" s="146"/>
      <c r="L119" s="33"/>
      <c r="M119" s="147"/>
      <c r="U119" s="54"/>
      <c r="AT119" s="18" t="s">
        <v>943</v>
      </c>
      <c r="AU119" s="18" t="s">
        <v>84</v>
      </c>
    </row>
    <row r="120" spans="2:65" s="1" customFormat="1" ht="16.5" customHeight="1">
      <c r="B120" s="33"/>
      <c r="C120" s="131" t="s">
        <v>269</v>
      </c>
      <c r="D120" s="131" t="s">
        <v>174</v>
      </c>
      <c r="E120" s="132" t="s">
        <v>4705</v>
      </c>
      <c r="F120" s="133" t="s">
        <v>4706</v>
      </c>
      <c r="G120" s="134" t="s">
        <v>1680</v>
      </c>
      <c r="H120" s="135">
        <v>1</v>
      </c>
      <c r="I120" s="136"/>
      <c r="J120" s="137">
        <f>ROUND(I120*H120,2)</f>
        <v>0</v>
      </c>
      <c r="K120" s="133" t="s">
        <v>19</v>
      </c>
      <c r="L120" s="33"/>
      <c r="M120" s="138" t="s">
        <v>19</v>
      </c>
      <c r="N120" s="139" t="s">
        <v>46</v>
      </c>
      <c r="P120" s="140">
        <f>O120*H120</f>
        <v>0</v>
      </c>
      <c r="Q120" s="140">
        <v>0</v>
      </c>
      <c r="R120" s="140">
        <f>Q120*H120</f>
        <v>0</v>
      </c>
      <c r="S120" s="140">
        <v>0</v>
      </c>
      <c r="T120" s="140">
        <f>S120*H120</f>
        <v>0</v>
      </c>
      <c r="U120" s="141" t="s">
        <v>19</v>
      </c>
      <c r="AR120" s="142" t="s">
        <v>179</v>
      </c>
      <c r="AT120" s="142" t="s">
        <v>174</v>
      </c>
      <c r="AU120" s="142" t="s">
        <v>84</v>
      </c>
      <c r="AY120" s="18" t="s">
        <v>172</v>
      </c>
      <c r="BE120" s="143">
        <f>IF(N120="základní",J120,0)</f>
        <v>0</v>
      </c>
      <c r="BF120" s="143">
        <f>IF(N120="snížená",J120,0)</f>
        <v>0</v>
      </c>
      <c r="BG120" s="143">
        <f>IF(N120="zákl. přenesená",J120,0)</f>
        <v>0</v>
      </c>
      <c r="BH120" s="143">
        <f>IF(N120="sníž. přenesená",J120,0)</f>
        <v>0</v>
      </c>
      <c r="BI120" s="143">
        <f>IF(N120="nulová",J120,0)</f>
        <v>0</v>
      </c>
      <c r="BJ120" s="18" t="s">
        <v>82</v>
      </c>
      <c r="BK120" s="143">
        <f>ROUND(I120*H120,2)</f>
        <v>0</v>
      </c>
      <c r="BL120" s="18" t="s">
        <v>179</v>
      </c>
      <c r="BM120" s="142" t="s">
        <v>272</v>
      </c>
    </row>
    <row r="121" spans="2:65" s="11" customFormat="1" ht="22.9" customHeight="1">
      <c r="B121" s="119"/>
      <c r="D121" s="120" t="s">
        <v>74</v>
      </c>
      <c r="E121" s="129" t="s">
        <v>4707</v>
      </c>
      <c r="F121" s="129" t="s">
        <v>4708</v>
      </c>
      <c r="I121" s="122"/>
      <c r="J121" s="130">
        <f>BK121</f>
        <v>0</v>
      </c>
      <c r="L121" s="119"/>
      <c r="M121" s="124"/>
      <c r="P121" s="125">
        <f>SUM(P122:P124)</f>
        <v>0</v>
      </c>
      <c r="R121" s="125">
        <f>SUM(R122:R124)</f>
        <v>0</v>
      </c>
      <c r="T121" s="125">
        <f>SUM(T122:T124)</f>
        <v>0</v>
      </c>
      <c r="U121" s="126"/>
      <c r="AR121" s="120" t="s">
        <v>202</v>
      </c>
      <c r="AT121" s="127" t="s">
        <v>74</v>
      </c>
      <c r="AU121" s="127" t="s">
        <v>82</v>
      </c>
      <c r="AY121" s="120" t="s">
        <v>172</v>
      </c>
      <c r="BK121" s="128">
        <f>SUM(BK122:BK124)</f>
        <v>0</v>
      </c>
    </row>
    <row r="122" spans="2:65" s="1" customFormat="1" ht="16.5" customHeight="1">
      <c r="B122" s="33"/>
      <c r="C122" s="131" t="s">
        <v>215</v>
      </c>
      <c r="D122" s="131" t="s">
        <v>174</v>
      </c>
      <c r="E122" s="132" t="s">
        <v>4709</v>
      </c>
      <c r="F122" s="133" t="s">
        <v>4710</v>
      </c>
      <c r="G122" s="134" t="s">
        <v>1680</v>
      </c>
      <c r="H122" s="135">
        <v>1</v>
      </c>
      <c r="I122" s="136"/>
      <c r="J122" s="137">
        <f>ROUND(I122*H122,2)</f>
        <v>0</v>
      </c>
      <c r="K122" s="133" t="s">
        <v>3715</v>
      </c>
      <c r="L122" s="33"/>
      <c r="M122" s="138" t="s">
        <v>19</v>
      </c>
      <c r="N122" s="139" t="s">
        <v>46</v>
      </c>
      <c r="P122" s="140">
        <f>O122*H122</f>
        <v>0</v>
      </c>
      <c r="Q122" s="140">
        <v>0</v>
      </c>
      <c r="R122" s="140">
        <f>Q122*H122</f>
        <v>0</v>
      </c>
      <c r="S122" s="140">
        <v>0</v>
      </c>
      <c r="T122" s="140">
        <f>S122*H122</f>
        <v>0</v>
      </c>
      <c r="U122" s="141" t="s">
        <v>19</v>
      </c>
      <c r="AR122" s="142" t="s">
        <v>179</v>
      </c>
      <c r="AT122" s="142" t="s">
        <v>174</v>
      </c>
      <c r="AU122" s="142" t="s">
        <v>84</v>
      </c>
      <c r="AY122" s="18" t="s">
        <v>172</v>
      </c>
      <c r="BE122" s="143">
        <f>IF(N122="základní",J122,0)</f>
        <v>0</v>
      </c>
      <c r="BF122" s="143">
        <f>IF(N122="snížená",J122,0)</f>
        <v>0</v>
      </c>
      <c r="BG122" s="143">
        <f>IF(N122="zákl. přenesená",J122,0)</f>
        <v>0</v>
      </c>
      <c r="BH122" s="143">
        <f>IF(N122="sníž. přenesená",J122,0)</f>
        <v>0</v>
      </c>
      <c r="BI122" s="143">
        <f>IF(N122="nulová",J122,0)</f>
        <v>0</v>
      </c>
      <c r="BJ122" s="18" t="s">
        <v>82</v>
      </c>
      <c r="BK122" s="143">
        <f>ROUND(I122*H122,2)</f>
        <v>0</v>
      </c>
      <c r="BL122" s="18" t="s">
        <v>179</v>
      </c>
      <c r="BM122" s="142" t="s">
        <v>284</v>
      </c>
    </row>
    <row r="123" spans="2:65" s="1" customFormat="1">
      <c r="B123" s="33"/>
      <c r="D123" s="144" t="s">
        <v>180</v>
      </c>
      <c r="F123" s="145" t="s">
        <v>4711</v>
      </c>
      <c r="I123" s="146"/>
      <c r="L123" s="33"/>
      <c r="M123" s="147"/>
      <c r="U123" s="54"/>
      <c r="AT123" s="18" t="s">
        <v>180</v>
      </c>
      <c r="AU123" s="18" t="s">
        <v>84</v>
      </c>
    </row>
    <row r="124" spans="2:65" s="1" customFormat="1">
      <c r="B124" s="33"/>
      <c r="D124" s="149" t="s">
        <v>943</v>
      </c>
      <c r="F124" s="189" t="s">
        <v>4712</v>
      </c>
      <c r="I124" s="146"/>
      <c r="L124" s="33"/>
      <c r="M124" s="190"/>
      <c r="N124" s="191"/>
      <c r="O124" s="191"/>
      <c r="P124" s="191"/>
      <c r="Q124" s="191"/>
      <c r="R124" s="191"/>
      <c r="S124" s="191"/>
      <c r="T124" s="191"/>
      <c r="U124" s="192"/>
      <c r="AT124" s="18" t="s">
        <v>943</v>
      </c>
      <c r="AU124" s="18" t="s">
        <v>84</v>
      </c>
    </row>
    <row r="125" spans="2:65" s="1" customFormat="1" ht="6.95" customHeight="1">
      <c r="B125" s="42"/>
      <c r="C125" s="43"/>
      <c r="D125" s="43"/>
      <c r="E125" s="43"/>
      <c r="F125" s="43"/>
      <c r="G125" s="43"/>
      <c r="H125" s="43"/>
      <c r="I125" s="43"/>
      <c r="J125" s="43"/>
      <c r="K125" s="43"/>
      <c r="L125" s="33"/>
    </row>
  </sheetData>
  <sheetProtection algorithmName="SHA-512" hashValue="9HqT/bx010Lb+Jl7F+pcgq+9Op1NJGaF5A6iB8+IHff4LLN8LIZn+ThC6bBbGYzIPOn3413m89gNjv9cQuwEMw==" saltValue="k+Ssdn+coTf5CghIeAp2FF3JWz+PH6F+sT59BzFoJEso0IpwKR3BuSQPIslcCoolQ2LEyxvtBznN6WqHigjARA==" spinCount="100000" sheet="1" objects="1" scenarios="1" formatColumns="0" formatRows="0" autoFilter="0"/>
  <autoFilter ref="C84:K124" xr:uid="{00000000-0009-0000-0000-00000D000000}"/>
  <mergeCells count="9">
    <mergeCell ref="E50:H50"/>
    <mergeCell ref="E75:H75"/>
    <mergeCell ref="E77:H77"/>
    <mergeCell ref="L2:V2"/>
    <mergeCell ref="E7:H7"/>
    <mergeCell ref="E9:H9"/>
    <mergeCell ref="E18:H18"/>
    <mergeCell ref="E27:H27"/>
    <mergeCell ref="E48:H48"/>
  </mergeCells>
  <hyperlinks>
    <hyperlink ref="F91" r:id="rId1" xr:uid="{00000000-0004-0000-0D00-000000000000}"/>
    <hyperlink ref="F93" r:id="rId2" xr:uid="{00000000-0004-0000-0D00-000001000000}"/>
    <hyperlink ref="F96" r:id="rId3" xr:uid="{00000000-0004-0000-0D00-000002000000}"/>
    <hyperlink ref="F100" r:id="rId4" xr:uid="{00000000-0004-0000-0D00-000003000000}"/>
    <hyperlink ref="F103" r:id="rId5" xr:uid="{00000000-0004-0000-0D00-000004000000}"/>
    <hyperlink ref="F105" r:id="rId6" xr:uid="{00000000-0004-0000-0D00-000005000000}"/>
    <hyperlink ref="F107" r:id="rId7" xr:uid="{00000000-0004-0000-0D00-000006000000}"/>
    <hyperlink ref="F109" r:id="rId8" xr:uid="{00000000-0004-0000-0D00-000007000000}"/>
    <hyperlink ref="F113" r:id="rId9" xr:uid="{00000000-0004-0000-0D00-000008000000}"/>
    <hyperlink ref="F116" r:id="rId10" xr:uid="{00000000-0004-0000-0D00-000009000000}"/>
    <hyperlink ref="F118" r:id="rId11" xr:uid="{00000000-0004-0000-0D00-00000A000000}"/>
    <hyperlink ref="F123" r:id="rId12" xr:uid="{00000000-0004-0000-0D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19"/>
  <sheetViews>
    <sheetView showGridLines="0" topLeftCell="A58" zoomScale="110" zoomScaleNormal="110" workbookViewId="0"/>
  </sheetViews>
  <sheetFormatPr defaultRowHeight="15"/>
  <cols>
    <col min="1" max="1" width="8.33203125" style="197" customWidth="1"/>
    <col min="2" max="2" width="1.6640625" style="197" customWidth="1"/>
    <col min="3" max="4" width="5" style="197" customWidth="1"/>
    <col min="5" max="5" width="11.6640625" style="197" customWidth="1"/>
    <col min="6" max="6" width="9.1640625" style="197" customWidth="1"/>
    <col min="7" max="7" width="5" style="197" customWidth="1"/>
    <col min="8" max="8" width="77.83203125" style="197" customWidth="1"/>
    <col min="9" max="10" width="20" style="197" customWidth="1"/>
    <col min="11" max="11" width="1.6640625" style="197" customWidth="1"/>
  </cols>
  <sheetData>
    <row r="1" spans="2:11" customFormat="1" ht="37.5" customHeight="1"/>
    <row r="2" spans="2:11" customFormat="1" ht="7.5" customHeight="1">
      <c r="B2" s="300"/>
      <c r="C2" s="301"/>
      <c r="D2" s="301"/>
      <c r="E2" s="301"/>
      <c r="F2" s="301"/>
      <c r="G2" s="301"/>
      <c r="H2" s="301"/>
      <c r="I2" s="301"/>
      <c r="J2" s="301"/>
      <c r="K2" s="302"/>
    </row>
    <row r="3" spans="2:11" s="16" customFormat="1" ht="45" customHeight="1">
      <c r="B3" s="303"/>
      <c r="C3" s="293" t="s">
        <v>4713</v>
      </c>
      <c r="D3" s="293"/>
      <c r="E3" s="293"/>
      <c r="F3" s="293"/>
      <c r="G3" s="293"/>
      <c r="H3" s="293"/>
      <c r="I3" s="293"/>
      <c r="J3" s="293"/>
      <c r="K3" s="304"/>
    </row>
    <row r="4" spans="2:11" customFormat="1" ht="25.5" customHeight="1">
      <c r="B4" s="305"/>
      <c r="C4" s="292" t="s">
        <v>4714</v>
      </c>
      <c r="D4" s="292"/>
      <c r="E4" s="292"/>
      <c r="F4" s="292"/>
      <c r="G4" s="292"/>
      <c r="H4" s="292"/>
      <c r="I4" s="292"/>
      <c r="J4" s="292"/>
      <c r="K4" s="306"/>
    </row>
    <row r="5" spans="2:11" customFormat="1" ht="5.25" customHeight="1">
      <c r="B5" s="305"/>
      <c r="C5" s="198"/>
      <c r="D5" s="198"/>
      <c r="E5" s="198"/>
      <c r="F5" s="198"/>
      <c r="G5" s="198"/>
      <c r="H5" s="198"/>
      <c r="I5" s="198"/>
      <c r="J5" s="198"/>
      <c r="K5" s="306"/>
    </row>
    <row r="6" spans="2:11" customFormat="1" ht="15" customHeight="1">
      <c r="B6" s="305"/>
      <c r="C6" s="291" t="s">
        <v>4715</v>
      </c>
      <c r="D6" s="291"/>
      <c r="E6" s="291"/>
      <c r="F6" s="291"/>
      <c r="G6" s="291"/>
      <c r="H6" s="291"/>
      <c r="I6" s="291"/>
      <c r="J6" s="291"/>
      <c r="K6" s="306"/>
    </row>
    <row r="7" spans="2:11" customFormat="1" ht="15" customHeight="1">
      <c r="B7" s="200"/>
      <c r="C7" s="291" t="s">
        <v>4716</v>
      </c>
      <c r="D7" s="291"/>
      <c r="E7" s="291"/>
      <c r="F7" s="291"/>
      <c r="G7" s="291"/>
      <c r="H7" s="291"/>
      <c r="I7" s="291"/>
      <c r="J7" s="291"/>
      <c r="K7" s="306"/>
    </row>
    <row r="8" spans="2:11" customFormat="1" ht="12.75" customHeight="1">
      <c r="B8" s="200"/>
      <c r="C8" s="199"/>
      <c r="D8" s="199"/>
      <c r="E8" s="199"/>
      <c r="F8" s="199"/>
      <c r="G8" s="199"/>
      <c r="H8" s="199"/>
      <c r="I8" s="199"/>
      <c r="J8" s="199"/>
      <c r="K8" s="306"/>
    </row>
    <row r="9" spans="2:11" customFormat="1" ht="15" customHeight="1">
      <c r="B9" s="200"/>
      <c r="C9" s="291" t="s">
        <v>4717</v>
      </c>
      <c r="D9" s="291"/>
      <c r="E9" s="291"/>
      <c r="F9" s="291"/>
      <c r="G9" s="291"/>
      <c r="H9" s="291"/>
      <c r="I9" s="291"/>
      <c r="J9" s="291"/>
      <c r="K9" s="306"/>
    </row>
    <row r="10" spans="2:11" customFormat="1" ht="15" customHeight="1">
      <c r="B10" s="200"/>
      <c r="C10" s="199"/>
      <c r="D10" s="291" t="s">
        <v>4718</v>
      </c>
      <c r="E10" s="291"/>
      <c r="F10" s="291"/>
      <c r="G10" s="291"/>
      <c r="H10" s="291"/>
      <c r="I10" s="291"/>
      <c r="J10" s="291"/>
      <c r="K10" s="306"/>
    </row>
    <row r="11" spans="2:11" customFormat="1" ht="15" customHeight="1">
      <c r="B11" s="200"/>
      <c r="C11" s="201"/>
      <c r="D11" s="291" t="s">
        <v>4719</v>
      </c>
      <c r="E11" s="291"/>
      <c r="F11" s="291"/>
      <c r="G11" s="291"/>
      <c r="H11" s="291"/>
      <c r="I11" s="291"/>
      <c r="J11" s="291"/>
      <c r="K11" s="306"/>
    </row>
    <row r="12" spans="2:11" customFormat="1" ht="15" customHeight="1">
      <c r="B12" s="200"/>
      <c r="C12" s="201"/>
      <c r="D12" s="199"/>
      <c r="E12" s="199"/>
      <c r="F12" s="199"/>
      <c r="G12" s="199"/>
      <c r="H12" s="199"/>
      <c r="I12" s="199"/>
      <c r="J12" s="199"/>
      <c r="K12" s="306"/>
    </row>
    <row r="13" spans="2:11" customFormat="1" ht="15" customHeight="1">
      <c r="B13" s="200"/>
      <c r="C13" s="201"/>
      <c r="D13" s="202" t="s">
        <v>4720</v>
      </c>
      <c r="E13" s="199"/>
      <c r="F13" s="199"/>
      <c r="G13" s="199"/>
      <c r="H13" s="199"/>
      <c r="I13" s="199"/>
      <c r="J13" s="199"/>
      <c r="K13" s="306"/>
    </row>
    <row r="14" spans="2:11" customFormat="1" ht="12.75" customHeight="1">
      <c r="B14" s="200"/>
      <c r="C14" s="201"/>
      <c r="D14" s="201"/>
      <c r="E14" s="201"/>
      <c r="F14" s="201"/>
      <c r="G14" s="201"/>
      <c r="H14" s="201"/>
      <c r="I14" s="201"/>
      <c r="J14" s="201"/>
      <c r="K14" s="306"/>
    </row>
    <row r="15" spans="2:11" customFormat="1" ht="15" customHeight="1">
      <c r="B15" s="200"/>
      <c r="C15" s="201"/>
      <c r="D15" s="291" t="s">
        <v>4721</v>
      </c>
      <c r="E15" s="291"/>
      <c r="F15" s="291"/>
      <c r="G15" s="291"/>
      <c r="H15" s="291"/>
      <c r="I15" s="291"/>
      <c r="J15" s="291"/>
      <c r="K15" s="306"/>
    </row>
    <row r="16" spans="2:11" customFormat="1" ht="15" customHeight="1">
      <c r="B16" s="200"/>
      <c r="C16" s="201"/>
      <c r="D16" s="291" t="s">
        <v>4722</v>
      </c>
      <c r="E16" s="291"/>
      <c r="F16" s="291"/>
      <c r="G16" s="291"/>
      <c r="H16" s="291"/>
      <c r="I16" s="291"/>
      <c r="J16" s="291"/>
      <c r="K16" s="306"/>
    </row>
    <row r="17" spans="2:11" customFormat="1" ht="15" customHeight="1">
      <c r="B17" s="200"/>
      <c r="C17" s="201"/>
      <c r="D17" s="291" t="s">
        <v>4723</v>
      </c>
      <c r="E17" s="291"/>
      <c r="F17" s="291"/>
      <c r="G17" s="291"/>
      <c r="H17" s="291"/>
      <c r="I17" s="291"/>
      <c r="J17" s="291"/>
      <c r="K17" s="306"/>
    </row>
    <row r="18" spans="2:11" customFormat="1" ht="15" customHeight="1">
      <c r="B18" s="200"/>
      <c r="C18" s="201"/>
      <c r="D18" s="201"/>
      <c r="E18" s="203" t="s">
        <v>81</v>
      </c>
      <c r="F18" s="291" t="s">
        <v>4724</v>
      </c>
      <c r="G18" s="291"/>
      <c r="H18" s="291"/>
      <c r="I18" s="291"/>
      <c r="J18" s="291"/>
      <c r="K18" s="306"/>
    </row>
    <row r="19" spans="2:11" customFormat="1" ht="15" customHeight="1">
      <c r="B19" s="200"/>
      <c r="C19" s="201"/>
      <c r="D19" s="201"/>
      <c r="E19" s="203" t="s">
        <v>4725</v>
      </c>
      <c r="F19" s="291" t="s">
        <v>4726</v>
      </c>
      <c r="G19" s="291"/>
      <c r="H19" s="291"/>
      <c r="I19" s="291"/>
      <c r="J19" s="291"/>
      <c r="K19" s="306"/>
    </row>
    <row r="20" spans="2:11" customFormat="1" ht="15" customHeight="1">
      <c r="B20" s="200"/>
      <c r="C20" s="201"/>
      <c r="D20" s="201"/>
      <c r="E20" s="203" t="s">
        <v>4727</v>
      </c>
      <c r="F20" s="291" t="s">
        <v>4728</v>
      </c>
      <c r="G20" s="291"/>
      <c r="H20" s="291"/>
      <c r="I20" s="291"/>
      <c r="J20" s="291"/>
      <c r="K20" s="306"/>
    </row>
    <row r="21" spans="2:11" customFormat="1" ht="15" customHeight="1">
      <c r="B21" s="200"/>
      <c r="C21" s="201"/>
      <c r="D21" s="201"/>
      <c r="E21" s="203" t="s">
        <v>4729</v>
      </c>
      <c r="F21" s="291" t="s">
        <v>4730</v>
      </c>
      <c r="G21" s="291"/>
      <c r="H21" s="291"/>
      <c r="I21" s="291"/>
      <c r="J21" s="291"/>
      <c r="K21" s="306"/>
    </row>
    <row r="22" spans="2:11" customFormat="1" ht="15" customHeight="1">
      <c r="B22" s="200"/>
      <c r="C22" s="201"/>
      <c r="D22" s="201"/>
      <c r="E22" s="203" t="s">
        <v>4731</v>
      </c>
      <c r="F22" s="291" t="s">
        <v>4732</v>
      </c>
      <c r="G22" s="291"/>
      <c r="H22" s="291"/>
      <c r="I22" s="291"/>
      <c r="J22" s="291"/>
      <c r="K22" s="306"/>
    </row>
    <row r="23" spans="2:11" customFormat="1" ht="15" customHeight="1">
      <c r="B23" s="200"/>
      <c r="C23" s="201"/>
      <c r="D23" s="201"/>
      <c r="E23" s="203" t="s">
        <v>87</v>
      </c>
      <c r="F23" s="291" t="s">
        <v>4733</v>
      </c>
      <c r="G23" s="291"/>
      <c r="H23" s="291"/>
      <c r="I23" s="291"/>
      <c r="J23" s="291"/>
      <c r="K23" s="306"/>
    </row>
    <row r="24" spans="2:11" customFormat="1" ht="12.75" customHeight="1">
      <c r="B24" s="200"/>
      <c r="C24" s="201"/>
      <c r="D24" s="201"/>
      <c r="E24" s="201"/>
      <c r="F24" s="201"/>
      <c r="G24" s="201"/>
      <c r="H24" s="201"/>
      <c r="I24" s="201"/>
      <c r="J24" s="201"/>
      <c r="K24" s="306"/>
    </row>
    <row r="25" spans="2:11" customFormat="1" ht="15" customHeight="1">
      <c r="B25" s="200"/>
      <c r="C25" s="291" t="s">
        <v>4734</v>
      </c>
      <c r="D25" s="291"/>
      <c r="E25" s="291"/>
      <c r="F25" s="291"/>
      <c r="G25" s="291"/>
      <c r="H25" s="291"/>
      <c r="I25" s="291"/>
      <c r="J25" s="291"/>
      <c r="K25" s="306"/>
    </row>
    <row r="26" spans="2:11" customFormat="1" ht="15" customHeight="1">
      <c r="B26" s="200"/>
      <c r="C26" s="291" t="s">
        <v>4735</v>
      </c>
      <c r="D26" s="291"/>
      <c r="E26" s="291"/>
      <c r="F26" s="291"/>
      <c r="G26" s="291"/>
      <c r="H26" s="291"/>
      <c r="I26" s="291"/>
      <c r="J26" s="291"/>
      <c r="K26" s="306"/>
    </row>
    <row r="27" spans="2:11" customFormat="1" ht="15" customHeight="1">
      <c r="B27" s="200"/>
      <c r="C27" s="199"/>
      <c r="D27" s="291" t="s">
        <v>4736</v>
      </c>
      <c r="E27" s="291"/>
      <c r="F27" s="291"/>
      <c r="G27" s="291"/>
      <c r="H27" s="291"/>
      <c r="I27" s="291"/>
      <c r="J27" s="291"/>
      <c r="K27" s="306"/>
    </row>
    <row r="28" spans="2:11" customFormat="1" ht="15" customHeight="1">
      <c r="B28" s="200"/>
      <c r="C28" s="201"/>
      <c r="D28" s="291" t="s">
        <v>4737</v>
      </c>
      <c r="E28" s="291"/>
      <c r="F28" s="291"/>
      <c r="G28" s="291"/>
      <c r="H28" s="291"/>
      <c r="I28" s="291"/>
      <c r="J28" s="291"/>
      <c r="K28" s="306"/>
    </row>
    <row r="29" spans="2:11" customFormat="1" ht="12.75" customHeight="1">
      <c r="B29" s="200"/>
      <c r="C29" s="201"/>
      <c r="D29" s="201"/>
      <c r="E29" s="201"/>
      <c r="F29" s="201"/>
      <c r="G29" s="201"/>
      <c r="H29" s="201"/>
      <c r="I29" s="201"/>
      <c r="J29" s="201"/>
      <c r="K29" s="306"/>
    </row>
    <row r="30" spans="2:11" customFormat="1" ht="15" customHeight="1">
      <c r="B30" s="200"/>
      <c r="C30" s="201"/>
      <c r="D30" s="291" t="s">
        <v>4738</v>
      </c>
      <c r="E30" s="291"/>
      <c r="F30" s="291"/>
      <c r="G30" s="291"/>
      <c r="H30" s="291"/>
      <c r="I30" s="291"/>
      <c r="J30" s="291"/>
      <c r="K30" s="306"/>
    </row>
    <row r="31" spans="2:11" customFormat="1" ht="15" customHeight="1">
      <c r="B31" s="200"/>
      <c r="C31" s="201"/>
      <c r="D31" s="291" t="s">
        <v>4739</v>
      </c>
      <c r="E31" s="291"/>
      <c r="F31" s="291"/>
      <c r="G31" s="291"/>
      <c r="H31" s="291"/>
      <c r="I31" s="291"/>
      <c r="J31" s="291"/>
      <c r="K31" s="306"/>
    </row>
    <row r="32" spans="2:11" customFormat="1" ht="12.75" customHeight="1">
      <c r="B32" s="200"/>
      <c r="C32" s="201"/>
      <c r="D32" s="201"/>
      <c r="E32" s="201"/>
      <c r="F32" s="201"/>
      <c r="G32" s="201"/>
      <c r="H32" s="201"/>
      <c r="I32" s="201"/>
      <c r="J32" s="201"/>
      <c r="K32" s="306"/>
    </row>
    <row r="33" spans="2:11" customFormat="1" ht="15" customHeight="1">
      <c r="B33" s="200"/>
      <c r="C33" s="201"/>
      <c r="D33" s="291" t="s">
        <v>4740</v>
      </c>
      <c r="E33" s="291"/>
      <c r="F33" s="291"/>
      <c r="G33" s="291"/>
      <c r="H33" s="291"/>
      <c r="I33" s="291"/>
      <c r="J33" s="291"/>
      <c r="K33" s="306"/>
    </row>
    <row r="34" spans="2:11" customFormat="1" ht="15" customHeight="1">
      <c r="B34" s="200"/>
      <c r="C34" s="201"/>
      <c r="D34" s="291" t="s">
        <v>4741</v>
      </c>
      <c r="E34" s="291"/>
      <c r="F34" s="291"/>
      <c r="G34" s="291"/>
      <c r="H34" s="291"/>
      <c r="I34" s="291"/>
      <c r="J34" s="291"/>
      <c r="K34" s="306"/>
    </row>
    <row r="35" spans="2:11" customFormat="1" ht="15" customHeight="1">
      <c r="B35" s="200"/>
      <c r="C35" s="201"/>
      <c r="D35" s="291" t="s">
        <v>4742</v>
      </c>
      <c r="E35" s="291"/>
      <c r="F35" s="291"/>
      <c r="G35" s="291"/>
      <c r="H35" s="291"/>
      <c r="I35" s="291"/>
      <c r="J35" s="291"/>
      <c r="K35" s="306"/>
    </row>
    <row r="36" spans="2:11" customFormat="1" ht="15" customHeight="1">
      <c r="B36" s="200"/>
      <c r="C36" s="201"/>
      <c r="D36" s="199"/>
      <c r="E36" s="202" t="s">
        <v>157</v>
      </c>
      <c r="F36" s="199"/>
      <c r="G36" s="291" t="s">
        <v>4743</v>
      </c>
      <c r="H36" s="291"/>
      <c r="I36" s="291"/>
      <c r="J36" s="291"/>
      <c r="K36" s="306"/>
    </row>
    <row r="37" spans="2:11" customFormat="1" ht="30.75" customHeight="1">
      <c r="B37" s="200"/>
      <c r="C37" s="201"/>
      <c r="D37" s="199"/>
      <c r="E37" s="202" t="s">
        <v>4744</v>
      </c>
      <c r="F37" s="199"/>
      <c r="G37" s="291" t="s">
        <v>4745</v>
      </c>
      <c r="H37" s="291"/>
      <c r="I37" s="291"/>
      <c r="J37" s="291"/>
      <c r="K37" s="306"/>
    </row>
    <row r="38" spans="2:11" customFormat="1" ht="15" customHeight="1">
      <c r="B38" s="200"/>
      <c r="C38" s="201"/>
      <c r="D38" s="199"/>
      <c r="E38" s="202" t="s">
        <v>56</v>
      </c>
      <c r="F38" s="199"/>
      <c r="G38" s="291" t="s">
        <v>4746</v>
      </c>
      <c r="H38" s="291"/>
      <c r="I38" s="291"/>
      <c r="J38" s="291"/>
      <c r="K38" s="306"/>
    </row>
    <row r="39" spans="2:11" customFormat="1" ht="15" customHeight="1">
      <c r="B39" s="200"/>
      <c r="C39" s="201"/>
      <c r="D39" s="199"/>
      <c r="E39" s="202" t="s">
        <v>57</v>
      </c>
      <c r="F39" s="199"/>
      <c r="G39" s="291" t="s">
        <v>4747</v>
      </c>
      <c r="H39" s="291"/>
      <c r="I39" s="291"/>
      <c r="J39" s="291"/>
      <c r="K39" s="306"/>
    </row>
    <row r="40" spans="2:11" customFormat="1" ht="15" customHeight="1">
      <c r="B40" s="200"/>
      <c r="C40" s="201"/>
      <c r="D40" s="199"/>
      <c r="E40" s="202" t="s">
        <v>158</v>
      </c>
      <c r="F40" s="199"/>
      <c r="G40" s="291" t="s">
        <v>4748</v>
      </c>
      <c r="H40" s="291"/>
      <c r="I40" s="291"/>
      <c r="J40" s="291"/>
      <c r="K40" s="306"/>
    </row>
    <row r="41" spans="2:11" customFormat="1" ht="15" customHeight="1">
      <c r="B41" s="200"/>
      <c r="C41" s="201"/>
      <c r="D41" s="199"/>
      <c r="E41" s="202" t="s">
        <v>159</v>
      </c>
      <c r="F41" s="199"/>
      <c r="G41" s="291" t="s">
        <v>4749</v>
      </c>
      <c r="H41" s="291"/>
      <c r="I41" s="291"/>
      <c r="J41" s="291"/>
      <c r="K41" s="306"/>
    </row>
    <row r="42" spans="2:11" customFormat="1" ht="15" customHeight="1">
      <c r="B42" s="200"/>
      <c r="C42" s="201"/>
      <c r="D42" s="199"/>
      <c r="E42" s="202" t="s">
        <v>4750</v>
      </c>
      <c r="F42" s="199"/>
      <c r="G42" s="291" t="s">
        <v>4751</v>
      </c>
      <c r="H42" s="291"/>
      <c r="I42" s="291"/>
      <c r="J42" s="291"/>
      <c r="K42" s="306"/>
    </row>
    <row r="43" spans="2:11" customFormat="1" ht="15" customHeight="1">
      <c r="B43" s="200"/>
      <c r="C43" s="201"/>
      <c r="D43" s="199"/>
      <c r="E43" s="202"/>
      <c r="F43" s="199"/>
      <c r="G43" s="291" t="s">
        <v>4752</v>
      </c>
      <c r="H43" s="291"/>
      <c r="I43" s="291"/>
      <c r="J43" s="291"/>
      <c r="K43" s="306"/>
    </row>
    <row r="44" spans="2:11" customFormat="1" ht="15" customHeight="1">
      <c r="B44" s="200"/>
      <c r="C44" s="201"/>
      <c r="D44" s="199"/>
      <c r="E44" s="202" t="s">
        <v>4753</v>
      </c>
      <c r="F44" s="199"/>
      <c r="G44" s="291" t="s">
        <v>4754</v>
      </c>
      <c r="H44" s="291"/>
      <c r="I44" s="291"/>
      <c r="J44" s="291"/>
      <c r="K44" s="306"/>
    </row>
    <row r="45" spans="2:11" customFormat="1" ht="15" customHeight="1">
      <c r="B45" s="200"/>
      <c r="C45" s="201"/>
      <c r="D45" s="199"/>
      <c r="E45" s="202" t="s">
        <v>161</v>
      </c>
      <c r="F45" s="199"/>
      <c r="G45" s="291" t="s">
        <v>4755</v>
      </c>
      <c r="H45" s="291"/>
      <c r="I45" s="291"/>
      <c r="J45" s="291"/>
      <c r="K45" s="306"/>
    </row>
    <row r="46" spans="2:11" customFormat="1" ht="12.75" customHeight="1">
      <c r="B46" s="200"/>
      <c r="C46" s="201"/>
      <c r="D46" s="199"/>
      <c r="E46" s="199"/>
      <c r="F46" s="199"/>
      <c r="G46" s="199"/>
      <c r="H46" s="199"/>
      <c r="I46" s="199"/>
      <c r="J46" s="199"/>
      <c r="K46" s="306"/>
    </row>
    <row r="47" spans="2:11" customFormat="1" ht="15" customHeight="1">
      <c r="B47" s="200"/>
      <c r="C47" s="201"/>
      <c r="D47" s="291" t="s">
        <v>4756</v>
      </c>
      <c r="E47" s="291"/>
      <c r="F47" s="291"/>
      <c r="G47" s="291"/>
      <c r="H47" s="291"/>
      <c r="I47" s="291"/>
      <c r="J47" s="291"/>
      <c r="K47" s="306"/>
    </row>
    <row r="48" spans="2:11" customFormat="1" ht="15" customHeight="1">
      <c r="B48" s="200"/>
      <c r="C48" s="201"/>
      <c r="D48" s="201"/>
      <c r="E48" s="291" t="s">
        <v>4757</v>
      </c>
      <c r="F48" s="291"/>
      <c r="G48" s="291"/>
      <c r="H48" s="291"/>
      <c r="I48" s="291"/>
      <c r="J48" s="291"/>
      <c r="K48" s="306"/>
    </row>
    <row r="49" spans="2:11" customFormat="1" ht="15" customHeight="1">
      <c r="B49" s="200"/>
      <c r="C49" s="201"/>
      <c r="D49" s="201"/>
      <c r="E49" s="291" t="s">
        <v>4758</v>
      </c>
      <c r="F49" s="291"/>
      <c r="G49" s="291"/>
      <c r="H49" s="291"/>
      <c r="I49" s="291"/>
      <c r="J49" s="291"/>
      <c r="K49" s="306"/>
    </row>
    <row r="50" spans="2:11" customFormat="1" ht="15" customHeight="1">
      <c r="B50" s="200"/>
      <c r="C50" s="201"/>
      <c r="D50" s="201"/>
      <c r="E50" s="291" t="s">
        <v>4759</v>
      </c>
      <c r="F50" s="291"/>
      <c r="G50" s="291"/>
      <c r="H50" s="291"/>
      <c r="I50" s="291"/>
      <c r="J50" s="291"/>
      <c r="K50" s="306"/>
    </row>
    <row r="51" spans="2:11" customFormat="1" ht="15" customHeight="1">
      <c r="B51" s="200"/>
      <c r="C51" s="201"/>
      <c r="D51" s="291" t="s">
        <v>4760</v>
      </c>
      <c r="E51" s="291"/>
      <c r="F51" s="291"/>
      <c r="G51" s="291"/>
      <c r="H51" s="291"/>
      <c r="I51" s="291"/>
      <c r="J51" s="291"/>
      <c r="K51" s="306"/>
    </row>
    <row r="52" spans="2:11" customFormat="1" ht="25.5" customHeight="1">
      <c r="B52" s="305"/>
      <c r="C52" s="292" t="s">
        <v>4761</v>
      </c>
      <c r="D52" s="292"/>
      <c r="E52" s="292"/>
      <c r="F52" s="292"/>
      <c r="G52" s="292"/>
      <c r="H52" s="292"/>
      <c r="I52" s="292"/>
      <c r="J52" s="292"/>
      <c r="K52" s="306"/>
    </row>
    <row r="53" spans="2:11" customFormat="1" ht="5.25" customHeight="1">
      <c r="B53" s="305"/>
      <c r="C53" s="198"/>
      <c r="D53" s="198"/>
      <c r="E53" s="198"/>
      <c r="F53" s="198"/>
      <c r="G53" s="198"/>
      <c r="H53" s="198"/>
      <c r="I53" s="198"/>
      <c r="J53" s="198"/>
      <c r="K53" s="306"/>
    </row>
    <row r="54" spans="2:11" customFormat="1" ht="15" customHeight="1">
      <c r="B54" s="305"/>
      <c r="C54" s="291" t="s">
        <v>4762</v>
      </c>
      <c r="D54" s="291"/>
      <c r="E54" s="291"/>
      <c r="F54" s="291"/>
      <c r="G54" s="291"/>
      <c r="H54" s="291"/>
      <c r="I54" s="291"/>
      <c r="J54" s="291"/>
      <c r="K54" s="306"/>
    </row>
    <row r="55" spans="2:11" customFormat="1" ht="15" customHeight="1">
      <c r="B55" s="305"/>
      <c r="C55" s="291" t="s">
        <v>4763</v>
      </c>
      <c r="D55" s="291"/>
      <c r="E55" s="291"/>
      <c r="F55" s="291"/>
      <c r="G55" s="291"/>
      <c r="H55" s="291"/>
      <c r="I55" s="291"/>
      <c r="J55" s="291"/>
      <c r="K55" s="306"/>
    </row>
    <row r="56" spans="2:11" customFormat="1" ht="12.75" customHeight="1">
      <c r="B56" s="305"/>
      <c r="C56" s="199"/>
      <c r="D56" s="199"/>
      <c r="E56" s="199"/>
      <c r="F56" s="199"/>
      <c r="G56" s="199"/>
      <c r="H56" s="199"/>
      <c r="I56" s="199"/>
      <c r="J56" s="199"/>
      <c r="K56" s="306"/>
    </row>
    <row r="57" spans="2:11" customFormat="1" ht="15" customHeight="1">
      <c r="B57" s="305"/>
      <c r="C57" s="291" t="s">
        <v>4764</v>
      </c>
      <c r="D57" s="291"/>
      <c r="E57" s="291"/>
      <c r="F57" s="291"/>
      <c r="G57" s="291"/>
      <c r="H57" s="291"/>
      <c r="I57" s="291"/>
      <c r="J57" s="291"/>
      <c r="K57" s="306"/>
    </row>
    <row r="58" spans="2:11" customFormat="1" ht="15" customHeight="1">
      <c r="B58" s="305"/>
      <c r="C58" s="201"/>
      <c r="D58" s="291" t="s">
        <v>4765</v>
      </c>
      <c r="E58" s="291"/>
      <c r="F58" s="291"/>
      <c r="G58" s="291"/>
      <c r="H58" s="291"/>
      <c r="I58" s="291"/>
      <c r="J58" s="291"/>
      <c r="K58" s="306"/>
    </row>
    <row r="59" spans="2:11" customFormat="1" ht="15" customHeight="1">
      <c r="B59" s="305"/>
      <c r="C59" s="201"/>
      <c r="D59" s="291" t="s">
        <v>4766</v>
      </c>
      <c r="E59" s="291"/>
      <c r="F59" s="291"/>
      <c r="G59" s="291"/>
      <c r="H59" s="291"/>
      <c r="I59" s="291"/>
      <c r="J59" s="291"/>
      <c r="K59" s="306"/>
    </row>
    <row r="60" spans="2:11" customFormat="1" ht="15" customHeight="1">
      <c r="B60" s="305"/>
      <c r="C60" s="201"/>
      <c r="D60" s="291" t="s">
        <v>4767</v>
      </c>
      <c r="E60" s="291"/>
      <c r="F60" s="291"/>
      <c r="G60" s="291"/>
      <c r="H60" s="291"/>
      <c r="I60" s="291"/>
      <c r="J60" s="291"/>
      <c r="K60" s="306"/>
    </row>
    <row r="61" spans="2:11" customFormat="1" ht="15" customHeight="1">
      <c r="B61" s="305"/>
      <c r="C61" s="201"/>
      <c r="D61" s="291" t="s">
        <v>4768</v>
      </c>
      <c r="E61" s="291"/>
      <c r="F61" s="291"/>
      <c r="G61" s="291"/>
      <c r="H61" s="291"/>
      <c r="I61" s="291"/>
      <c r="J61" s="291"/>
      <c r="K61" s="306"/>
    </row>
    <row r="62" spans="2:11" customFormat="1" ht="15" customHeight="1">
      <c r="B62" s="305"/>
      <c r="C62" s="201"/>
      <c r="D62" s="294" t="s">
        <v>4769</v>
      </c>
      <c r="E62" s="294"/>
      <c r="F62" s="294"/>
      <c r="G62" s="294"/>
      <c r="H62" s="294"/>
      <c r="I62" s="294"/>
      <c r="J62" s="294"/>
      <c r="K62" s="306"/>
    </row>
    <row r="63" spans="2:11" customFormat="1" ht="15" customHeight="1">
      <c r="B63" s="305"/>
      <c r="C63" s="201"/>
      <c r="D63" s="291" t="s">
        <v>4770</v>
      </c>
      <c r="E63" s="291"/>
      <c r="F63" s="291"/>
      <c r="G63" s="291"/>
      <c r="H63" s="291"/>
      <c r="I63" s="291"/>
      <c r="J63" s="291"/>
      <c r="K63" s="306"/>
    </row>
    <row r="64" spans="2:11" customFormat="1" ht="12.75" customHeight="1">
      <c r="B64" s="305"/>
      <c r="C64" s="201"/>
      <c r="D64" s="201"/>
      <c r="E64" s="204"/>
      <c r="F64" s="201"/>
      <c r="G64" s="201"/>
      <c r="H64" s="201"/>
      <c r="I64" s="201"/>
      <c r="J64" s="201"/>
      <c r="K64" s="306"/>
    </row>
    <row r="65" spans="2:11" customFormat="1" ht="15" customHeight="1">
      <c r="B65" s="305"/>
      <c r="C65" s="201"/>
      <c r="D65" s="291" t="s">
        <v>4771</v>
      </c>
      <c r="E65" s="291"/>
      <c r="F65" s="291"/>
      <c r="G65" s="291"/>
      <c r="H65" s="291"/>
      <c r="I65" s="291"/>
      <c r="J65" s="291"/>
      <c r="K65" s="306"/>
    </row>
    <row r="66" spans="2:11" customFormat="1" ht="15" customHeight="1">
      <c r="B66" s="305"/>
      <c r="C66" s="201"/>
      <c r="D66" s="294" t="s">
        <v>4772</v>
      </c>
      <c r="E66" s="294"/>
      <c r="F66" s="294"/>
      <c r="G66" s="294"/>
      <c r="H66" s="294"/>
      <c r="I66" s="294"/>
      <c r="J66" s="294"/>
      <c r="K66" s="306"/>
    </row>
    <row r="67" spans="2:11" customFormat="1" ht="15" customHeight="1">
      <c r="B67" s="305"/>
      <c r="C67" s="201"/>
      <c r="D67" s="291" t="s">
        <v>4773</v>
      </c>
      <c r="E67" s="291"/>
      <c r="F67" s="291"/>
      <c r="G67" s="291"/>
      <c r="H67" s="291"/>
      <c r="I67" s="291"/>
      <c r="J67" s="291"/>
      <c r="K67" s="306"/>
    </row>
    <row r="68" spans="2:11" customFormat="1" ht="15" customHeight="1">
      <c r="B68" s="305"/>
      <c r="C68" s="201"/>
      <c r="D68" s="291" t="s">
        <v>4774</v>
      </c>
      <c r="E68" s="291"/>
      <c r="F68" s="291"/>
      <c r="G68" s="291"/>
      <c r="H68" s="291"/>
      <c r="I68" s="291"/>
      <c r="J68" s="291"/>
      <c r="K68" s="306"/>
    </row>
    <row r="69" spans="2:11" customFormat="1" ht="15" customHeight="1">
      <c r="B69" s="305"/>
      <c r="C69" s="201"/>
      <c r="D69" s="291" t="s">
        <v>4775</v>
      </c>
      <c r="E69" s="291"/>
      <c r="F69" s="291"/>
      <c r="G69" s="291"/>
      <c r="H69" s="291"/>
      <c r="I69" s="291"/>
      <c r="J69" s="291"/>
      <c r="K69" s="306"/>
    </row>
    <row r="70" spans="2:11" customFormat="1" ht="15" customHeight="1">
      <c r="B70" s="305"/>
      <c r="C70" s="201"/>
      <c r="D70" s="291" t="s">
        <v>4776</v>
      </c>
      <c r="E70" s="291"/>
      <c r="F70" s="291"/>
      <c r="G70" s="291"/>
      <c r="H70" s="291"/>
      <c r="I70" s="291"/>
      <c r="J70" s="291"/>
      <c r="K70" s="306"/>
    </row>
    <row r="71" spans="2:11" customFormat="1" ht="12.75" customHeight="1">
      <c r="B71" s="307"/>
      <c r="C71" s="205"/>
      <c r="D71" s="205"/>
      <c r="E71" s="205"/>
      <c r="F71" s="205"/>
      <c r="G71" s="205"/>
      <c r="H71" s="205"/>
      <c r="I71" s="205"/>
      <c r="J71" s="205"/>
      <c r="K71" s="308"/>
    </row>
    <row r="72" spans="2:11" customFormat="1" ht="18.75" customHeight="1">
      <c r="B72" s="309"/>
      <c r="C72" s="309"/>
      <c r="D72" s="309"/>
      <c r="E72" s="309"/>
      <c r="F72" s="309"/>
      <c r="G72" s="309"/>
      <c r="H72" s="309"/>
      <c r="I72" s="309"/>
      <c r="J72" s="309"/>
      <c r="K72" s="310"/>
    </row>
    <row r="73" spans="2:11" customFormat="1" ht="18.75" customHeight="1">
      <c r="B73" s="310"/>
      <c r="C73" s="310"/>
      <c r="D73" s="310"/>
      <c r="E73" s="310"/>
      <c r="F73" s="310"/>
      <c r="G73" s="310"/>
      <c r="H73" s="310"/>
      <c r="I73" s="310"/>
      <c r="J73" s="310"/>
      <c r="K73" s="310"/>
    </row>
    <row r="74" spans="2:11" customFormat="1" ht="7.5" customHeight="1">
      <c r="B74" s="311"/>
      <c r="C74" s="312"/>
      <c r="D74" s="312"/>
      <c r="E74" s="312"/>
      <c r="F74" s="312"/>
      <c r="G74" s="312"/>
      <c r="H74" s="312"/>
      <c r="I74" s="312"/>
      <c r="J74" s="312"/>
      <c r="K74" s="313"/>
    </row>
    <row r="75" spans="2:11" customFormat="1" ht="45" customHeight="1">
      <c r="B75" s="314"/>
      <c r="C75" s="295" t="s">
        <v>4777</v>
      </c>
      <c r="D75" s="295"/>
      <c r="E75" s="295"/>
      <c r="F75" s="295"/>
      <c r="G75" s="295"/>
      <c r="H75" s="295"/>
      <c r="I75" s="295"/>
      <c r="J75" s="295"/>
      <c r="K75" s="315"/>
    </row>
    <row r="76" spans="2:11" customFormat="1" ht="17.25" customHeight="1">
      <c r="B76" s="314"/>
      <c r="C76" s="206" t="s">
        <v>4778</v>
      </c>
      <c r="D76" s="206"/>
      <c r="E76" s="206"/>
      <c r="F76" s="206" t="s">
        <v>4779</v>
      </c>
      <c r="G76" s="207"/>
      <c r="H76" s="206" t="s">
        <v>57</v>
      </c>
      <c r="I76" s="206" t="s">
        <v>60</v>
      </c>
      <c r="J76" s="206" t="s">
        <v>4780</v>
      </c>
      <c r="K76" s="315"/>
    </row>
    <row r="77" spans="2:11" customFormat="1" ht="17.25" customHeight="1">
      <c r="B77" s="314"/>
      <c r="C77" s="208" t="s">
        <v>4781</v>
      </c>
      <c r="D77" s="208"/>
      <c r="E77" s="208"/>
      <c r="F77" s="209" t="s">
        <v>4782</v>
      </c>
      <c r="G77" s="210"/>
      <c r="H77" s="208"/>
      <c r="I77" s="208"/>
      <c r="J77" s="208" t="s">
        <v>4783</v>
      </c>
      <c r="K77" s="315"/>
    </row>
    <row r="78" spans="2:11" customFormat="1" ht="5.25" customHeight="1">
      <c r="B78" s="314"/>
      <c r="C78" s="211"/>
      <c r="D78" s="211"/>
      <c r="E78" s="211"/>
      <c r="F78" s="211"/>
      <c r="G78" s="212"/>
      <c r="H78" s="211"/>
      <c r="I78" s="211"/>
      <c r="J78" s="211"/>
      <c r="K78" s="315"/>
    </row>
    <row r="79" spans="2:11" customFormat="1" ht="15" customHeight="1">
      <c r="B79" s="314"/>
      <c r="C79" s="202" t="s">
        <v>56</v>
      </c>
      <c r="D79" s="213"/>
      <c r="E79" s="213"/>
      <c r="F79" s="214" t="s">
        <v>4784</v>
      </c>
      <c r="G79" s="215"/>
      <c r="H79" s="202" t="s">
        <v>4785</v>
      </c>
      <c r="I79" s="202" t="s">
        <v>4786</v>
      </c>
      <c r="J79" s="202">
        <v>20</v>
      </c>
      <c r="K79" s="315"/>
    </row>
    <row r="80" spans="2:11" customFormat="1" ht="15" customHeight="1">
      <c r="B80" s="314"/>
      <c r="C80" s="202" t="s">
        <v>4787</v>
      </c>
      <c r="D80" s="202"/>
      <c r="E80" s="202"/>
      <c r="F80" s="214" t="s">
        <v>4784</v>
      </c>
      <c r="G80" s="215"/>
      <c r="H80" s="202" t="s">
        <v>4788</v>
      </c>
      <c r="I80" s="202" t="s">
        <v>4786</v>
      </c>
      <c r="J80" s="202">
        <v>120</v>
      </c>
      <c r="K80" s="315"/>
    </row>
    <row r="81" spans="2:11" customFormat="1" ht="15" customHeight="1">
      <c r="B81" s="216"/>
      <c r="C81" s="202" t="s">
        <v>4789</v>
      </c>
      <c r="D81" s="202"/>
      <c r="E81" s="202"/>
      <c r="F81" s="214" t="s">
        <v>4790</v>
      </c>
      <c r="G81" s="215"/>
      <c r="H81" s="202" t="s">
        <v>4791</v>
      </c>
      <c r="I81" s="202" t="s">
        <v>4786</v>
      </c>
      <c r="J81" s="202">
        <v>50</v>
      </c>
      <c r="K81" s="315"/>
    </row>
    <row r="82" spans="2:11" customFormat="1" ht="15" customHeight="1">
      <c r="B82" s="216"/>
      <c r="C82" s="202" t="s">
        <v>4792</v>
      </c>
      <c r="D82" s="202"/>
      <c r="E82" s="202"/>
      <c r="F82" s="214" t="s">
        <v>4784</v>
      </c>
      <c r="G82" s="215"/>
      <c r="H82" s="202" t="s">
        <v>4793</v>
      </c>
      <c r="I82" s="202" t="s">
        <v>4794</v>
      </c>
      <c r="J82" s="202"/>
      <c r="K82" s="315"/>
    </row>
    <row r="83" spans="2:11" customFormat="1" ht="15" customHeight="1">
      <c r="B83" s="216"/>
      <c r="C83" s="202" t="s">
        <v>4795</v>
      </c>
      <c r="D83" s="202"/>
      <c r="E83" s="202"/>
      <c r="F83" s="214" t="s">
        <v>4790</v>
      </c>
      <c r="G83" s="202"/>
      <c r="H83" s="202" t="s">
        <v>4796</v>
      </c>
      <c r="I83" s="202" t="s">
        <v>4786</v>
      </c>
      <c r="J83" s="202">
        <v>15</v>
      </c>
      <c r="K83" s="315"/>
    </row>
    <row r="84" spans="2:11" customFormat="1" ht="15" customHeight="1">
      <c r="B84" s="216"/>
      <c r="C84" s="202" t="s">
        <v>4797</v>
      </c>
      <c r="D84" s="202"/>
      <c r="E84" s="202"/>
      <c r="F84" s="214" t="s">
        <v>4790</v>
      </c>
      <c r="G84" s="202"/>
      <c r="H84" s="202" t="s">
        <v>4798</v>
      </c>
      <c r="I84" s="202" t="s">
        <v>4786</v>
      </c>
      <c r="J84" s="202">
        <v>15</v>
      </c>
      <c r="K84" s="315"/>
    </row>
    <row r="85" spans="2:11" customFormat="1" ht="15" customHeight="1">
      <c r="B85" s="216"/>
      <c r="C85" s="202" t="s">
        <v>4799</v>
      </c>
      <c r="D85" s="202"/>
      <c r="E85" s="202"/>
      <c r="F85" s="214" t="s">
        <v>4790</v>
      </c>
      <c r="G85" s="202"/>
      <c r="H85" s="202" t="s">
        <v>4800</v>
      </c>
      <c r="I85" s="202" t="s">
        <v>4786</v>
      </c>
      <c r="J85" s="202">
        <v>20</v>
      </c>
      <c r="K85" s="315"/>
    </row>
    <row r="86" spans="2:11" customFormat="1" ht="15" customHeight="1">
      <c r="B86" s="216"/>
      <c r="C86" s="202" t="s">
        <v>4801</v>
      </c>
      <c r="D86" s="202"/>
      <c r="E86" s="202"/>
      <c r="F86" s="214" t="s">
        <v>4790</v>
      </c>
      <c r="G86" s="202"/>
      <c r="H86" s="202" t="s">
        <v>4802</v>
      </c>
      <c r="I86" s="202" t="s">
        <v>4786</v>
      </c>
      <c r="J86" s="202">
        <v>20</v>
      </c>
      <c r="K86" s="315"/>
    </row>
    <row r="87" spans="2:11" customFormat="1" ht="15" customHeight="1">
      <c r="B87" s="216"/>
      <c r="C87" s="202" t="s">
        <v>4803</v>
      </c>
      <c r="D87" s="202"/>
      <c r="E87" s="202"/>
      <c r="F87" s="214" t="s">
        <v>4790</v>
      </c>
      <c r="G87" s="215"/>
      <c r="H87" s="202" t="s">
        <v>4804</v>
      </c>
      <c r="I87" s="202" t="s">
        <v>4786</v>
      </c>
      <c r="J87" s="202">
        <v>50</v>
      </c>
      <c r="K87" s="315"/>
    </row>
    <row r="88" spans="2:11" customFormat="1" ht="15" customHeight="1">
      <c r="B88" s="216"/>
      <c r="C88" s="202" t="s">
        <v>4805</v>
      </c>
      <c r="D88" s="202"/>
      <c r="E88" s="202"/>
      <c r="F88" s="214" t="s">
        <v>4790</v>
      </c>
      <c r="G88" s="215"/>
      <c r="H88" s="202" t="s">
        <v>4806</v>
      </c>
      <c r="I88" s="202" t="s">
        <v>4786</v>
      </c>
      <c r="J88" s="202">
        <v>20</v>
      </c>
      <c r="K88" s="315"/>
    </row>
    <row r="89" spans="2:11" customFormat="1" ht="15" customHeight="1">
      <c r="B89" s="216"/>
      <c r="C89" s="202" t="s">
        <v>4807</v>
      </c>
      <c r="D89" s="202"/>
      <c r="E89" s="202"/>
      <c r="F89" s="214" t="s">
        <v>4790</v>
      </c>
      <c r="G89" s="215"/>
      <c r="H89" s="202" t="s">
        <v>4808</v>
      </c>
      <c r="I89" s="202" t="s">
        <v>4786</v>
      </c>
      <c r="J89" s="202">
        <v>20</v>
      </c>
      <c r="K89" s="315"/>
    </row>
    <row r="90" spans="2:11" customFormat="1" ht="15" customHeight="1">
      <c r="B90" s="216"/>
      <c r="C90" s="202" t="s">
        <v>4809</v>
      </c>
      <c r="D90" s="202"/>
      <c r="E90" s="202"/>
      <c r="F90" s="214" t="s">
        <v>4790</v>
      </c>
      <c r="G90" s="215"/>
      <c r="H90" s="202" t="s">
        <v>4810</v>
      </c>
      <c r="I90" s="202" t="s">
        <v>4786</v>
      </c>
      <c r="J90" s="202">
        <v>50</v>
      </c>
      <c r="K90" s="315"/>
    </row>
    <row r="91" spans="2:11" customFormat="1" ht="15" customHeight="1">
      <c r="B91" s="216"/>
      <c r="C91" s="202" t="s">
        <v>4811</v>
      </c>
      <c r="D91" s="202"/>
      <c r="E91" s="202"/>
      <c r="F91" s="214" t="s">
        <v>4790</v>
      </c>
      <c r="G91" s="215"/>
      <c r="H91" s="202" t="s">
        <v>4811</v>
      </c>
      <c r="I91" s="202" t="s">
        <v>4786</v>
      </c>
      <c r="J91" s="202">
        <v>50</v>
      </c>
      <c r="K91" s="315"/>
    </row>
    <row r="92" spans="2:11" customFormat="1" ht="15" customHeight="1">
      <c r="B92" s="216"/>
      <c r="C92" s="202" t="s">
        <v>4812</v>
      </c>
      <c r="D92" s="202"/>
      <c r="E92" s="202"/>
      <c r="F92" s="214" t="s">
        <v>4790</v>
      </c>
      <c r="G92" s="215"/>
      <c r="H92" s="202" t="s">
        <v>4813</v>
      </c>
      <c r="I92" s="202" t="s">
        <v>4786</v>
      </c>
      <c r="J92" s="202">
        <v>255</v>
      </c>
      <c r="K92" s="315"/>
    </row>
    <row r="93" spans="2:11" customFormat="1" ht="15" customHeight="1">
      <c r="B93" s="216"/>
      <c r="C93" s="202" t="s">
        <v>4814</v>
      </c>
      <c r="D93" s="202"/>
      <c r="E93" s="202"/>
      <c r="F93" s="214" t="s">
        <v>4784</v>
      </c>
      <c r="G93" s="215"/>
      <c r="H93" s="202" t="s">
        <v>4815</v>
      </c>
      <c r="I93" s="202" t="s">
        <v>4816</v>
      </c>
      <c r="J93" s="202"/>
      <c r="K93" s="315"/>
    </row>
    <row r="94" spans="2:11" customFormat="1" ht="15" customHeight="1">
      <c r="B94" s="216"/>
      <c r="C94" s="202" t="s">
        <v>4817</v>
      </c>
      <c r="D94" s="202"/>
      <c r="E94" s="202"/>
      <c r="F94" s="214" t="s">
        <v>4784</v>
      </c>
      <c r="G94" s="215"/>
      <c r="H94" s="202" t="s">
        <v>4818</v>
      </c>
      <c r="I94" s="202" t="s">
        <v>4819</v>
      </c>
      <c r="J94" s="202"/>
      <c r="K94" s="315"/>
    </row>
    <row r="95" spans="2:11" customFormat="1" ht="15" customHeight="1">
      <c r="B95" s="216"/>
      <c r="C95" s="202" t="s">
        <v>4820</v>
      </c>
      <c r="D95" s="202"/>
      <c r="E95" s="202"/>
      <c r="F95" s="214" t="s">
        <v>4784</v>
      </c>
      <c r="G95" s="215"/>
      <c r="H95" s="202" t="s">
        <v>4820</v>
      </c>
      <c r="I95" s="202" t="s">
        <v>4819</v>
      </c>
      <c r="J95" s="202"/>
      <c r="K95" s="315"/>
    </row>
    <row r="96" spans="2:11" customFormat="1" ht="15" customHeight="1">
      <c r="B96" s="216"/>
      <c r="C96" s="202" t="s">
        <v>41</v>
      </c>
      <c r="D96" s="202"/>
      <c r="E96" s="202"/>
      <c r="F96" s="214" t="s">
        <v>4784</v>
      </c>
      <c r="G96" s="215"/>
      <c r="H96" s="202" t="s">
        <v>4821</v>
      </c>
      <c r="I96" s="202" t="s">
        <v>4819</v>
      </c>
      <c r="J96" s="202"/>
      <c r="K96" s="315"/>
    </row>
    <row r="97" spans="2:11" customFormat="1" ht="15" customHeight="1">
      <c r="B97" s="216"/>
      <c r="C97" s="202" t="s">
        <v>51</v>
      </c>
      <c r="D97" s="202"/>
      <c r="E97" s="202"/>
      <c r="F97" s="214" t="s">
        <v>4784</v>
      </c>
      <c r="G97" s="215"/>
      <c r="H97" s="202" t="s">
        <v>4822</v>
      </c>
      <c r="I97" s="202" t="s">
        <v>4819</v>
      </c>
      <c r="J97" s="202"/>
      <c r="K97" s="315"/>
    </row>
    <row r="98" spans="2:11" customFormat="1" ht="15" customHeight="1">
      <c r="B98" s="316"/>
      <c r="C98" s="217"/>
      <c r="D98" s="217"/>
      <c r="E98" s="217"/>
      <c r="F98" s="217"/>
      <c r="G98" s="217"/>
      <c r="H98" s="217"/>
      <c r="I98" s="217"/>
      <c r="J98" s="217"/>
      <c r="K98" s="317"/>
    </row>
    <row r="99" spans="2:11" customFormat="1" ht="18.75" customHeight="1">
      <c r="B99" s="318"/>
      <c r="C99" s="218"/>
      <c r="D99" s="218"/>
      <c r="E99" s="218"/>
      <c r="F99" s="218"/>
      <c r="G99" s="218"/>
      <c r="H99" s="218"/>
      <c r="I99" s="218"/>
      <c r="J99" s="218"/>
      <c r="K99" s="318"/>
    </row>
    <row r="100" spans="2:11" customFormat="1" ht="18.75" customHeight="1">
      <c r="B100" s="310"/>
      <c r="C100" s="310"/>
      <c r="D100" s="310"/>
      <c r="E100" s="310"/>
      <c r="F100" s="310"/>
      <c r="G100" s="310"/>
      <c r="H100" s="310"/>
      <c r="I100" s="310"/>
      <c r="J100" s="310"/>
      <c r="K100" s="310"/>
    </row>
    <row r="101" spans="2:11" customFormat="1" ht="7.5" customHeight="1">
      <c r="B101" s="311"/>
      <c r="C101" s="312"/>
      <c r="D101" s="312"/>
      <c r="E101" s="312"/>
      <c r="F101" s="312"/>
      <c r="G101" s="312"/>
      <c r="H101" s="312"/>
      <c r="I101" s="312"/>
      <c r="J101" s="312"/>
      <c r="K101" s="313"/>
    </row>
    <row r="102" spans="2:11" customFormat="1" ht="45" customHeight="1">
      <c r="B102" s="314"/>
      <c r="C102" s="295" t="s">
        <v>4823</v>
      </c>
      <c r="D102" s="295"/>
      <c r="E102" s="295"/>
      <c r="F102" s="295"/>
      <c r="G102" s="295"/>
      <c r="H102" s="295"/>
      <c r="I102" s="295"/>
      <c r="J102" s="295"/>
      <c r="K102" s="315"/>
    </row>
    <row r="103" spans="2:11" customFormat="1" ht="17.25" customHeight="1">
      <c r="B103" s="314"/>
      <c r="C103" s="206" t="s">
        <v>4778</v>
      </c>
      <c r="D103" s="206"/>
      <c r="E103" s="206"/>
      <c r="F103" s="206" t="s">
        <v>4779</v>
      </c>
      <c r="G103" s="207"/>
      <c r="H103" s="206" t="s">
        <v>57</v>
      </c>
      <c r="I103" s="206" t="s">
        <v>60</v>
      </c>
      <c r="J103" s="206" t="s">
        <v>4780</v>
      </c>
      <c r="K103" s="315"/>
    </row>
    <row r="104" spans="2:11" customFormat="1" ht="17.25" customHeight="1">
      <c r="B104" s="314"/>
      <c r="C104" s="208" t="s">
        <v>4781</v>
      </c>
      <c r="D104" s="208"/>
      <c r="E104" s="208"/>
      <c r="F104" s="209" t="s">
        <v>4782</v>
      </c>
      <c r="G104" s="210"/>
      <c r="H104" s="208"/>
      <c r="I104" s="208"/>
      <c r="J104" s="208" t="s">
        <v>4783</v>
      </c>
      <c r="K104" s="315"/>
    </row>
    <row r="105" spans="2:11" customFormat="1" ht="5.25" customHeight="1">
      <c r="B105" s="314"/>
      <c r="C105" s="206"/>
      <c r="D105" s="206"/>
      <c r="E105" s="206"/>
      <c r="F105" s="206"/>
      <c r="G105" s="219"/>
      <c r="H105" s="206"/>
      <c r="I105" s="206"/>
      <c r="J105" s="206"/>
      <c r="K105" s="315"/>
    </row>
    <row r="106" spans="2:11" customFormat="1" ht="15" customHeight="1">
      <c r="B106" s="314"/>
      <c r="C106" s="202" t="s">
        <v>56</v>
      </c>
      <c r="D106" s="213"/>
      <c r="E106" s="213"/>
      <c r="F106" s="214" t="s">
        <v>4784</v>
      </c>
      <c r="G106" s="202"/>
      <c r="H106" s="202" t="s">
        <v>4824</v>
      </c>
      <c r="I106" s="202" t="s">
        <v>4786</v>
      </c>
      <c r="J106" s="202">
        <v>20</v>
      </c>
      <c r="K106" s="315"/>
    </row>
    <row r="107" spans="2:11" customFormat="1" ht="15" customHeight="1">
      <c r="B107" s="314"/>
      <c r="C107" s="202" t="s">
        <v>4787</v>
      </c>
      <c r="D107" s="202"/>
      <c r="E107" s="202"/>
      <c r="F107" s="214" t="s">
        <v>4784</v>
      </c>
      <c r="G107" s="202"/>
      <c r="H107" s="202" t="s">
        <v>4824</v>
      </c>
      <c r="I107" s="202" t="s">
        <v>4786</v>
      </c>
      <c r="J107" s="202">
        <v>120</v>
      </c>
      <c r="K107" s="315"/>
    </row>
    <row r="108" spans="2:11" customFormat="1" ht="15" customHeight="1">
      <c r="B108" s="216"/>
      <c r="C108" s="202" t="s">
        <v>4789</v>
      </c>
      <c r="D108" s="202"/>
      <c r="E108" s="202"/>
      <c r="F108" s="214" t="s">
        <v>4790</v>
      </c>
      <c r="G108" s="202"/>
      <c r="H108" s="202" t="s">
        <v>4824</v>
      </c>
      <c r="I108" s="202" t="s">
        <v>4786</v>
      </c>
      <c r="J108" s="202">
        <v>50</v>
      </c>
      <c r="K108" s="315"/>
    </row>
    <row r="109" spans="2:11" customFormat="1" ht="15" customHeight="1">
      <c r="B109" s="216"/>
      <c r="C109" s="202" t="s">
        <v>4792</v>
      </c>
      <c r="D109" s="202"/>
      <c r="E109" s="202"/>
      <c r="F109" s="214" t="s">
        <v>4784</v>
      </c>
      <c r="G109" s="202"/>
      <c r="H109" s="202" t="s">
        <v>4824</v>
      </c>
      <c r="I109" s="202" t="s">
        <v>4794</v>
      </c>
      <c r="J109" s="202"/>
      <c r="K109" s="315"/>
    </row>
    <row r="110" spans="2:11" customFormat="1" ht="15" customHeight="1">
      <c r="B110" s="216"/>
      <c r="C110" s="202" t="s">
        <v>4803</v>
      </c>
      <c r="D110" s="202"/>
      <c r="E110" s="202"/>
      <c r="F110" s="214" t="s">
        <v>4790</v>
      </c>
      <c r="G110" s="202"/>
      <c r="H110" s="202" t="s">
        <v>4824</v>
      </c>
      <c r="I110" s="202" t="s">
        <v>4786</v>
      </c>
      <c r="J110" s="202">
        <v>50</v>
      </c>
      <c r="K110" s="315"/>
    </row>
    <row r="111" spans="2:11" customFormat="1" ht="15" customHeight="1">
      <c r="B111" s="216"/>
      <c r="C111" s="202" t="s">
        <v>4811</v>
      </c>
      <c r="D111" s="202"/>
      <c r="E111" s="202"/>
      <c r="F111" s="214" t="s">
        <v>4790</v>
      </c>
      <c r="G111" s="202"/>
      <c r="H111" s="202" t="s">
        <v>4824</v>
      </c>
      <c r="I111" s="202" t="s">
        <v>4786</v>
      </c>
      <c r="J111" s="202">
        <v>50</v>
      </c>
      <c r="K111" s="315"/>
    </row>
    <row r="112" spans="2:11" customFormat="1" ht="15" customHeight="1">
      <c r="B112" s="216"/>
      <c r="C112" s="202" t="s">
        <v>4809</v>
      </c>
      <c r="D112" s="202"/>
      <c r="E112" s="202"/>
      <c r="F112" s="214" t="s">
        <v>4790</v>
      </c>
      <c r="G112" s="202"/>
      <c r="H112" s="202" t="s">
        <v>4824</v>
      </c>
      <c r="I112" s="202" t="s">
        <v>4786</v>
      </c>
      <c r="J112" s="202">
        <v>50</v>
      </c>
      <c r="K112" s="315"/>
    </row>
    <row r="113" spans="2:11" customFormat="1" ht="15" customHeight="1">
      <c r="B113" s="216"/>
      <c r="C113" s="202" t="s">
        <v>56</v>
      </c>
      <c r="D113" s="202"/>
      <c r="E113" s="202"/>
      <c r="F113" s="214" t="s">
        <v>4784</v>
      </c>
      <c r="G113" s="202"/>
      <c r="H113" s="202" t="s">
        <v>4825</v>
      </c>
      <c r="I113" s="202" t="s">
        <v>4786</v>
      </c>
      <c r="J113" s="202">
        <v>20</v>
      </c>
      <c r="K113" s="315"/>
    </row>
    <row r="114" spans="2:11" customFormat="1" ht="15" customHeight="1">
      <c r="B114" s="216"/>
      <c r="C114" s="202" t="s">
        <v>4826</v>
      </c>
      <c r="D114" s="202"/>
      <c r="E114" s="202"/>
      <c r="F114" s="214" t="s">
        <v>4784</v>
      </c>
      <c r="G114" s="202"/>
      <c r="H114" s="202" t="s">
        <v>4827</v>
      </c>
      <c r="I114" s="202" t="s">
        <v>4786</v>
      </c>
      <c r="J114" s="202">
        <v>120</v>
      </c>
      <c r="K114" s="315"/>
    </row>
    <row r="115" spans="2:11" customFormat="1" ht="15" customHeight="1">
      <c r="B115" s="216"/>
      <c r="C115" s="202" t="s">
        <v>41</v>
      </c>
      <c r="D115" s="202"/>
      <c r="E115" s="202"/>
      <c r="F115" s="214" t="s">
        <v>4784</v>
      </c>
      <c r="G115" s="202"/>
      <c r="H115" s="202" t="s">
        <v>4828</v>
      </c>
      <c r="I115" s="202" t="s">
        <v>4819</v>
      </c>
      <c r="J115" s="202"/>
      <c r="K115" s="315"/>
    </row>
    <row r="116" spans="2:11" customFormat="1" ht="15" customHeight="1">
      <c r="B116" s="216"/>
      <c r="C116" s="202" t="s">
        <v>51</v>
      </c>
      <c r="D116" s="202"/>
      <c r="E116" s="202"/>
      <c r="F116" s="214" t="s">
        <v>4784</v>
      </c>
      <c r="G116" s="202"/>
      <c r="H116" s="202" t="s">
        <v>4829</v>
      </c>
      <c r="I116" s="202" t="s">
        <v>4819</v>
      </c>
      <c r="J116" s="202"/>
      <c r="K116" s="315"/>
    </row>
    <row r="117" spans="2:11" customFormat="1" ht="15" customHeight="1">
      <c r="B117" s="216"/>
      <c r="C117" s="202" t="s">
        <v>60</v>
      </c>
      <c r="D117" s="202"/>
      <c r="E117" s="202"/>
      <c r="F117" s="214" t="s">
        <v>4784</v>
      </c>
      <c r="G117" s="202"/>
      <c r="H117" s="202" t="s">
        <v>4830</v>
      </c>
      <c r="I117" s="202" t="s">
        <v>4831</v>
      </c>
      <c r="J117" s="202"/>
      <c r="K117" s="315"/>
    </row>
    <row r="118" spans="2:11" customFormat="1" ht="15" customHeight="1">
      <c r="B118" s="316"/>
      <c r="C118" s="220"/>
      <c r="D118" s="220"/>
      <c r="E118" s="220"/>
      <c r="F118" s="220"/>
      <c r="G118" s="220"/>
      <c r="H118" s="220"/>
      <c r="I118" s="220"/>
      <c r="J118" s="220"/>
      <c r="K118" s="317"/>
    </row>
    <row r="119" spans="2:11" customFormat="1" ht="18.75" customHeight="1">
      <c r="B119" s="319"/>
      <c r="C119" s="221"/>
      <c r="D119" s="221"/>
      <c r="E119" s="221"/>
      <c r="F119" s="222"/>
      <c r="G119" s="221"/>
      <c r="H119" s="221"/>
      <c r="I119" s="221"/>
      <c r="J119" s="221"/>
      <c r="K119" s="319"/>
    </row>
    <row r="120" spans="2:11" customFormat="1" ht="18.75" customHeight="1">
      <c r="B120" s="310"/>
      <c r="C120" s="310"/>
      <c r="D120" s="310"/>
      <c r="E120" s="310"/>
      <c r="F120" s="310"/>
      <c r="G120" s="310"/>
      <c r="H120" s="310"/>
      <c r="I120" s="310"/>
      <c r="J120" s="310"/>
      <c r="K120" s="310"/>
    </row>
    <row r="121" spans="2:11" customFormat="1" ht="7.5" customHeight="1">
      <c r="B121" s="320"/>
      <c r="C121" s="321"/>
      <c r="D121" s="321"/>
      <c r="E121" s="321"/>
      <c r="F121" s="321"/>
      <c r="G121" s="321"/>
      <c r="H121" s="321"/>
      <c r="I121" s="321"/>
      <c r="J121" s="321"/>
      <c r="K121" s="322"/>
    </row>
    <row r="122" spans="2:11" customFormat="1" ht="45" customHeight="1">
      <c r="B122" s="323"/>
      <c r="C122" s="293" t="s">
        <v>4832</v>
      </c>
      <c r="D122" s="293"/>
      <c r="E122" s="293"/>
      <c r="F122" s="293"/>
      <c r="G122" s="293"/>
      <c r="H122" s="293"/>
      <c r="I122" s="293"/>
      <c r="J122" s="293"/>
      <c r="K122" s="324"/>
    </row>
    <row r="123" spans="2:11" customFormat="1" ht="17.25" customHeight="1">
      <c r="B123" s="223"/>
      <c r="C123" s="206" t="s">
        <v>4778</v>
      </c>
      <c r="D123" s="206"/>
      <c r="E123" s="206"/>
      <c r="F123" s="206" t="s">
        <v>4779</v>
      </c>
      <c r="G123" s="207"/>
      <c r="H123" s="206" t="s">
        <v>57</v>
      </c>
      <c r="I123" s="206" t="s">
        <v>60</v>
      </c>
      <c r="J123" s="206" t="s">
        <v>4780</v>
      </c>
      <c r="K123" s="224"/>
    </row>
    <row r="124" spans="2:11" customFormat="1" ht="17.25" customHeight="1">
      <c r="B124" s="223"/>
      <c r="C124" s="208" t="s">
        <v>4781</v>
      </c>
      <c r="D124" s="208"/>
      <c r="E124" s="208"/>
      <c r="F124" s="209" t="s">
        <v>4782</v>
      </c>
      <c r="G124" s="210"/>
      <c r="H124" s="208"/>
      <c r="I124" s="208"/>
      <c r="J124" s="208" t="s">
        <v>4783</v>
      </c>
      <c r="K124" s="224"/>
    </row>
    <row r="125" spans="2:11" customFormat="1" ht="5.25" customHeight="1">
      <c r="B125" s="225"/>
      <c r="C125" s="211"/>
      <c r="D125" s="211"/>
      <c r="E125" s="211"/>
      <c r="F125" s="211"/>
      <c r="G125" s="226"/>
      <c r="H125" s="211"/>
      <c r="I125" s="211"/>
      <c r="J125" s="211"/>
      <c r="K125" s="227"/>
    </row>
    <row r="126" spans="2:11" customFormat="1" ht="15" customHeight="1">
      <c r="B126" s="225"/>
      <c r="C126" s="202" t="s">
        <v>4787</v>
      </c>
      <c r="D126" s="213"/>
      <c r="E126" s="213"/>
      <c r="F126" s="214" t="s">
        <v>4784</v>
      </c>
      <c r="G126" s="202"/>
      <c r="H126" s="202" t="s">
        <v>4824</v>
      </c>
      <c r="I126" s="202" t="s">
        <v>4786</v>
      </c>
      <c r="J126" s="202">
        <v>120</v>
      </c>
      <c r="K126" s="228"/>
    </row>
    <row r="127" spans="2:11" customFormat="1" ht="15" customHeight="1">
      <c r="B127" s="225"/>
      <c r="C127" s="202" t="s">
        <v>4833</v>
      </c>
      <c r="D127" s="202"/>
      <c r="E127" s="202"/>
      <c r="F127" s="214" t="s">
        <v>4784</v>
      </c>
      <c r="G127" s="202"/>
      <c r="H127" s="202" t="s">
        <v>4834</v>
      </c>
      <c r="I127" s="202" t="s">
        <v>4786</v>
      </c>
      <c r="J127" s="202" t="s">
        <v>4835</v>
      </c>
      <c r="K127" s="228"/>
    </row>
    <row r="128" spans="2:11" customFormat="1" ht="15" customHeight="1">
      <c r="B128" s="225"/>
      <c r="C128" s="202" t="s">
        <v>87</v>
      </c>
      <c r="D128" s="202"/>
      <c r="E128" s="202"/>
      <c r="F128" s="214" t="s">
        <v>4784</v>
      </c>
      <c r="G128" s="202"/>
      <c r="H128" s="202" t="s">
        <v>4836</v>
      </c>
      <c r="I128" s="202" t="s">
        <v>4786</v>
      </c>
      <c r="J128" s="202" t="s">
        <v>4835</v>
      </c>
      <c r="K128" s="228"/>
    </row>
    <row r="129" spans="2:11" customFormat="1" ht="15" customHeight="1">
      <c r="B129" s="225"/>
      <c r="C129" s="202" t="s">
        <v>4795</v>
      </c>
      <c r="D129" s="202"/>
      <c r="E129" s="202"/>
      <c r="F129" s="214" t="s">
        <v>4790</v>
      </c>
      <c r="G129" s="202"/>
      <c r="H129" s="202" t="s">
        <v>4796</v>
      </c>
      <c r="I129" s="202" t="s">
        <v>4786</v>
      </c>
      <c r="J129" s="202">
        <v>15</v>
      </c>
      <c r="K129" s="228"/>
    </row>
    <row r="130" spans="2:11" customFormat="1" ht="15" customHeight="1">
      <c r="B130" s="225"/>
      <c r="C130" s="202" t="s">
        <v>4797</v>
      </c>
      <c r="D130" s="202"/>
      <c r="E130" s="202"/>
      <c r="F130" s="214" t="s">
        <v>4790</v>
      </c>
      <c r="G130" s="202"/>
      <c r="H130" s="202" t="s">
        <v>4798</v>
      </c>
      <c r="I130" s="202" t="s">
        <v>4786</v>
      </c>
      <c r="J130" s="202">
        <v>15</v>
      </c>
      <c r="K130" s="228"/>
    </row>
    <row r="131" spans="2:11" customFormat="1" ht="15" customHeight="1">
      <c r="B131" s="225"/>
      <c r="C131" s="202" t="s">
        <v>4799</v>
      </c>
      <c r="D131" s="202"/>
      <c r="E131" s="202"/>
      <c r="F131" s="214" t="s">
        <v>4790</v>
      </c>
      <c r="G131" s="202"/>
      <c r="H131" s="202" t="s">
        <v>4800</v>
      </c>
      <c r="I131" s="202" t="s">
        <v>4786</v>
      </c>
      <c r="J131" s="202">
        <v>20</v>
      </c>
      <c r="K131" s="228"/>
    </row>
    <row r="132" spans="2:11" customFormat="1" ht="15" customHeight="1">
      <c r="B132" s="225"/>
      <c r="C132" s="202" t="s">
        <v>4801</v>
      </c>
      <c r="D132" s="202"/>
      <c r="E132" s="202"/>
      <c r="F132" s="214" t="s">
        <v>4790</v>
      </c>
      <c r="G132" s="202"/>
      <c r="H132" s="202" t="s">
        <v>4802</v>
      </c>
      <c r="I132" s="202" t="s">
        <v>4786</v>
      </c>
      <c r="J132" s="202">
        <v>20</v>
      </c>
      <c r="K132" s="228"/>
    </row>
    <row r="133" spans="2:11" customFormat="1" ht="15" customHeight="1">
      <c r="B133" s="225"/>
      <c r="C133" s="202" t="s">
        <v>4789</v>
      </c>
      <c r="D133" s="202"/>
      <c r="E133" s="202"/>
      <c r="F133" s="214" t="s">
        <v>4790</v>
      </c>
      <c r="G133" s="202"/>
      <c r="H133" s="202" t="s">
        <v>4824</v>
      </c>
      <c r="I133" s="202" t="s">
        <v>4786</v>
      </c>
      <c r="J133" s="202">
        <v>50</v>
      </c>
      <c r="K133" s="228"/>
    </row>
    <row r="134" spans="2:11" customFormat="1" ht="15" customHeight="1">
      <c r="B134" s="225"/>
      <c r="C134" s="202" t="s">
        <v>4803</v>
      </c>
      <c r="D134" s="202"/>
      <c r="E134" s="202"/>
      <c r="F134" s="214" t="s">
        <v>4790</v>
      </c>
      <c r="G134" s="202"/>
      <c r="H134" s="202" t="s">
        <v>4824</v>
      </c>
      <c r="I134" s="202" t="s">
        <v>4786</v>
      </c>
      <c r="J134" s="202">
        <v>50</v>
      </c>
      <c r="K134" s="228"/>
    </row>
    <row r="135" spans="2:11" customFormat="1" ht="15" customHeight="1">
      <c r="B135" s="225"/>
      <c r="C135" s="202" t="s">
        <v>4809</v>
      </c>
      <c r="D135" s="202"/>
      <c r="E135" s="202"/>
      <c r="F135" s="214" t="s">
        <v>4790</v>
      </c>
      <c r="G135" s="202"/>
      <c r="H135" s="202" t="s">
        <v>4824</v>
      </c>
      <c r="I135" s="202" t="s">
        <v>4786</v>
      </c>
      <c r="J135" s="202">
        <v>50</v>
      </c>
      <c r="K135" s="228"/>
    </row>
    <row r="136" spans="2:11" customFormat="1" ht="15" customHeight="1">
      <c r="B136" s="225"/>
      <c r="C136" s="202" t="s">
        <v>4811</v>
      </c>
      <c r="D136" s="202"/>
      <c r="E136" s="202"/>
      <c r="F136" s="214" t="s">
        <v>4790</v>
      </c>
      <c r="G136" s="202"/>
      <c r="H136" s="202" t="s">
        <v>4824</v>
      </c>
      <c r="I136" s="202" t="s">
        <v>4786</v>
      </c>
      <c r="J136" s="202">
        <v>50</v>
      </c>
      <c r="K136" s="228"/>
    </row>
    <row r="137" spans="2:11" customFormat="1" ht="15" customHeight="1">
      <c r="B137" s="225"/>
      <c r="C137" s="202" t="s">
        <v>4812</v>
      </c>
      <c r="D137" s="202"/>
      <c r="E137" s="202"/>
      <c r="F137" s="214" t="s">
        <v>4790</v>
      </c>
      <c r="G137" s="202"/>
      <c r="H137" s="202" t="s">
        <v>4837</v>
      </c>
      <c r="I137" s="202" t="s">
        <v>4786</v>
      </c>
      <c r="J137" s="202">
        <v>255</v>
      </c>
      <c r="K137" s="228"/>
    </row>
    <row r="138" spans="2:11" customFormat="1" ht="15" customHeight="1">
      <c r="B138" s="225"/>
      <c r="C138" s="202" t="s">
        <v>4814</v>
      </c>
      <c r="D138" s="202"/>
      <c r="E138" s="202"/>
      <c r="F138" s="214" t="s">
        <v>4784</v>
      </c>
      <c r="G138" s="202"/>
      <c r="H138" s="202" t="s">
        <v>4838</v>
      </c>
      <c r="I138" s="202" t="s">
        <v>4816</v>
      </c>
      <c r="J138" s="202"/>
      <c r="K138" s="228"/>
    </row>
    <row r="139" spans="2:11" customFormat="1" ht="15" customHeight="1">
      <c r="B139" s="225"/>
      <c r="C139" s="202" t="s">
        <v>4817</v>
      </c>
      <c r="D139" s="202"/>
      <c r="E139" s="202"/>
      <c r="F139" s="214" t="s">
        <v>4784</v>
      </c>
      <c r="G139" s="202"/>
      <c r="H139" s="202" t="s">
        <v>4839</v>
      </c>
      <c r="I139" s="202" t="s">
        <v>4819</v>
      </c>
      <c r="J139" s="202"/>
      <c r="K139" s="228"/>
    </row>
    <row r="140" spans="2:11" customFormat="1" ht="15" customHeight="1">
      <c r="B140" s="225"/>
      <c r="C140" s="202" t="s">
        <v>4820</v>
      </c>
      <c r="D140" s="202"/>
      <c r="E140" s="202"/>
      <c r="F140" s="214" t="s">
        <v>4784</v>
      </c>
      <c r="G140" s="202"/>
      <c r="H140" s="202" t="s">
        <v>4820</v>
      </c>
      <c r="I140" s="202" t="s">
        <v>4819</v>
      </c>
      <c r="J140" s="202"/>
      <c r="K140" s="228"/>
    </row>
    <row r="141" spans="2:11" customFormat="1" ht="15" customHeight="1">
      <c r="B141" s="225"/>
      <c r="C141" s="202" t="s">
        <v>41</v>
      </c>
      <c r="D141" s="202"/>
      <c r="E141" s="202"/>
      <c r="F141" s="214" t="s">
        <v>4784</v>
      </c>
      <c r="G141" s="202"/>
      <c r="H141" s="202" t="s">
        <v>4840</v>
      </c>
      <c r="I141" s="202" t="s">
        <v>4819</v>
      </c>
      <c r="J141" s="202"/>
      <c r="K141" s="228"/>
    </row>
    <row r="142" spans="2:11" customFormat="1" ht="15" customHeight="1">
      <c r="B142" s="225"/>
      <c r="C142" s="202" t="s">
        <v>4841</v>
      </c>
      <c r="D142" s="202"/>
      <c r="E142" s="202"/>
      <c r="F142" s="214" t="s">
        <v>4784</v>
      </c>
      <c r="G142" s="202"/>
      <c r="H142" s="202" t="s">
        <v>4842</v>
      </c>
      <c r="I142" s="202" t="s">
        <v>4819</v>
      </c>
      <c r="J142" s="202"/>
      <c r="K142" s="228"/>
    </row>
    <row r="143" spans="2:11" customFormat="1" ht="15" customHeight="1">
      <c r="B143" s="229"/>
      <c r="C143" s="230"/>
      <c r="D143" s="230"/>
      <c r="E143" s="230"/>
      <c r="F143" s="230"/>
      <c r="G143" s="230"/>
      <c r="H143" s="230"/>
      <c r="I143" s="230"/>
      <c r="J143" s="230"/>
      <c r="K143" s="231"/>
    </row>
    <row r="144" spans="2:11" customFormat="1" ht="18.75" customHeight="1">
      <c r="B144" s="221"/>
      <c r="C144" s="221"/>
      <c r="D144" s="221"/>
      <c r="E144" s="221"/>
      <c r="F144" s="222"/>
      <c r="G144" s="221"/>
      <c r="H144" s="221"/>
      <c r="I144" s="221"/>
      <c r="J144" s="221"/>
      <c r="K144" s="221"/>
    </row>
    <row r="145" spans="2:11" customFormat="1" ht="18.75" customHeight="1">
      <c r="B145" s="310"/>
      <c r="C145" s="310"/>
      <c r="D145" s="310"/>
      <c r="E145" s="310"/>
      <c r="F145" s="310"/>
      <c r="G145" s="310"/>
      <c r="H145" s="310"/>
      <c r="I145" s="310"/>
      <c r="J145" s="310"/>
      <c r="K145" s="310"/>
    </row>
    <row r="146" spans="2:11" customFormat="1" ht="7.5" customHeight="1">
      <c r="B146" s="311"/>
      <c r="C146" s="312"/>
      <c r="D146" s="312"/>
      <c r="E146" s="312"/>
      <c r="F146" s="312"/>
      <c r="G146" s="312"/>
      <c r="H146" s="312"/>
      <c r="I146" s="312"/>
      <c r="J146" s="312"/>
      <c r="K146" s="313"/>
    </row>
    <row r="147" spans="2:11" customFormat="1" ht="45" customHeight="1">
      <c r="B147" s="314"/>
      <c r="C147" s="295" t="s">
        <v>4843</v>
      </c>
      <c r="D147" s="295"/>
      <c r="E147" s="295"/>
      <c r="F147" s="295"/>
      <c r="G147" s="295"/>
      <c r="H147" s="295"/>
      <c r="I147" s="295"/>
      <c r="J147" s="295"/>
      <c r="K147" s="315"/>
    </row>
    <row r="148" spans="2:11" customFormat="1" ht="17.25" customHeight="1">
      <c r="B148" s="314"/>
      <c r="C148" s="206" t="s">
        <v>4778</v>
      </c>
      <c r="D148" s="206"/>
      <c r="E148" s="206"/>
      <c r="F148" s="206" t="s">
        <v>4779</v>
      </c>
      <c r="G148" s="207"/>
      <c r="H148" s="206" t="s">
        <v>57</v>
      </c>
      <c r="I148" s="206" t="s">
        <v>60</v>
      </c>
      <c r="J148" s="206" t="s">
        <v>4780</v>
      </c>
      <c r="K148" s="315"/>
    </row>
    <row r="149" spans="2:11" customFormat="1" ht="17.25" customHeight="1">
      <c r="B149" s="314"/>
      <c r="C149" s="208" t="s">
        <v>4781</v>
      </c>
      <c r="D149" s="208"/>
      <c r="E149" s="208"/>
      <c r="F149" s="209" t="s">
        <v>4782</v>
      </c>
      <c r="G149" s="210"/>
      <c r="H149" s="208"/>
      <c r="I149" s="208"/>
      <c r="J149" s="208" t="s">
        <v>4783</v>
      </c>
      <c r="K149" s="315"/>
    </row>
    <row r="150" spans="2:11" customFormat="1" ht="5.25" customHeight="1">
      <c r="B150" s="216"/>
      <c r="C150" s="211"/>
      <c r="D150" s="211"/>
      <c r="E150" s="211"/>
      <c r="F150" s="211"/>
      <c r="G150" s="212"/>
      <c r="H150" s="211"/>
      <c r="I150" s="211"/>
      <c r="J150" s="211"/>
      <c r="K150" s="228"/>
    </row>
    <row r="151" spans="2:11" customFormat="1" ht="15" customHeight="1">
      <c r="B151" s="216"/>
      <c r="C151" s="232" t="s">
        <v>4787</v>
      </c>
      <c r="D151" s="202"/>
      <c r="E151" s="202"/>
      <c r="F151" s="233" t="s">
        <v>4784</v>
      </c>
      <c r="G151" s="202"/>
      <c r="H151" s="232" t="s">
        <v>4824</v>
      </c>
      <c r="I151" s="232" t="s">
        <v>4786</v>
      </c>
      <c r="J151" s="232">
        <v>120</v>
      </c>
      <c r="K151" s="228"/>
    </row>
    <row r="152" spans="2:11" customFormat="1" ht="15" customHeight="1">
      <c r="B152" s="216"/>
      <c r="C152" s="232" t="s">
        <v>4833</v>
      </c>
      <c r="D152" s="202"/>
      <c r="E152" s="202"/>
      <c r="F152" s="233" t="s">
        <v>4784</v>
      </c>
      <c r="G152" s="202"/>
      <c r="H152" s="232" t="s">
        <v>4844</v>
      </c>
      <c r="I152" s="232" t="s">
        <v>4786</v>
      </c>
      <c r="J152" s="232" t="s">
        <v>4835</v>
      </c>
      <c r="K152" s="228"/>
    </row>
    <row r="153" spans="2:11" customFormat="1" ht="15" customHeight="1">
      <c r="B153" s="216"/>
      <c r="C153" s="232" t="s">
        <v>87</v>
      </c>
      <c r="D153" s="202"/>
      <c r="E153" s="202"/>
      <c r="F153" s="233" t="s">
        <v>4784</v>
      </c>
      <c r="G153" s="202"/>
      <c r="H153" s="232" t="s">
        <v>4845</v>
      </c>
      <c r="I153" s="232" t="s">
        <v>4786</v>
      </c>
      <c r="J153" s="232" t="s">
        <v>4835</v>
      </c>
      <c r="K153" s="228"/>
    </row>
    <row r="154" spans="2:11" customFormat="1" ht="15" customHeight="1">
      <c r="B154" s="216"/>
      <c r="C154" s="232" t="s">
        <v>4789</v>
      </c>
      <c r="D154" s="202"/>
      <c r="E154" s="202"/>
      <c r="F154" s="233" t="s">
        <v>4790</v>
      </c>
      <c r="G154" s="202"/>
      <c r="H154" s="232" t="s">
        <v>4824</v>
      </c>
      <c r="I154" s="232" t="s">
        <v>4786</v>
      </c>
      <c r="J154" s="232">
        <v>50</v>
      </c>
      <c r="K154" s="228"/>
    </row>
    <row r="155" spans="2:11" customFormat="1" ht="15" customHeight="1">
      <c r="B155" s="216"/>
      <c r="C155" s="232" t="s">
        <v>4792</v>
      </c>
      <c r="D155" s="202"/>
      <c r="E155" s="202"/>
      <c r="F155" s="233" t="s">
        <v>4784</v>
      </c>
      <c r="G155" s="202"/>
      <c r="H155" s="232" t="s">
        <v>4824</v>
      </c>
      <c r="I155" s="232" t="s">
        <v>4794</v>
      </c>
      <c r="J155" s="232"/>
      <c r="K155" s="228"/>
    </row>
    <row r="156" spans="2:11" customFormat="1" ht="15" customHeight="1">
      <c r="B156" s="216"/>
      <c r="C156" s="232" t="s">
        <v>4803</v>
      </c>
      <c r="D156" s="202"/>
      <c r="E156" s="202"/>
      <c r="F156" s="233" t="s">
        <v>4790</v>
      </c>
      <c r="G156" s="202"/>
      <c r="H156" s="232" t="s">
        <v>4824</v>
      </c>
      <c r="I156" s="232" t="s">
        <v>4786</v>
      </c>
      <c r="J156" s="232">
        <v>50</v>
      </c>
      <c r="K156" s="228"/>
    </row>
    <row r="157" spans="2:11" customFormat="1" ht="15" customHeight="1">
      <c r="B157" s="216"/>
      <c r="C157" s="232" t="s">
        <v>4811</v>
      </c>
      <c r="D157" s="202"/>
      <c r="E157" s="202"/>
      <c r="F157" s="233" t="s">
        <v>4790</v>
      </c>
      <c r="G157" s="202"/>
      <c r="H157" s="232" t="s">
        <v>4824</v>
      </c>
      <c r="I157" s="232" t="s">
        <v>4786</v>
      </c>
      <c r="J157" s="232">
        <v>50</v>
      </c>
      <c r="K157" s="228"/>
    </row>
    <row r="158" spans="2:11" customFormat="1" ht="15" customHeight="1">
      <c r="B158" s="216"/>
      <c r="C158" s="232" t="s">
        <v>4809</v>
      </c>
      <c r="D158" s="202"/>
      <c r="E158" s="202"/>
      <c r="F158" s="233" t="s">
        <v>4790</v>
      </c>
      <c r="G158" s="202"/>
      <c r="H158" s="232" t="s">
        <v>4824</v>
      </c>
      <c r="I158" s="232" t="s">
        <v>4786</v>
      </c>
      <c r="J158" s="232">
        <v>50</v>
      </c>
      <c r="K158" s="228"/>
    </row>
    <row r="159" spans="2:11" customFormat="1" ht="15" customHeight="1">
      <c r="B159" s="216"/>
      <c r="C159" s="232" t="s">
        <v>137</v>
      </c>
      <c r="D159" s="202"/>
      <c r="E159" s="202"/>
      <c r="F159" s="233" t="s">
        <v>4784</v>
      </c>
      <c r="G159" s="202"/>
      <c r="H159" s="232" t="s">
        <v>4846</v>
      </c>
      <c r="I159" s="232" t="s">
        <v>4786</v>
      </c>
      <c r="J159" s="232" t="s">
        <v>4847</v>
      </c>
      <c r="K159" s="228"/>
    </row>
    <row r="160" spans="2:11" customFormat="1" ht="15" customHeight="1">
      <c r="B160" s="216"/>
      <c r="C160" s="232" t="s">
        <v>4848</v>
      </c>
      <c r="D160" s="202"/>
      <c r="E160" s="202"/>
      <c r="F160" s="233" t="s">
        <v>4784</v>
      </c>
      <c r="G160" s="202"/>
      <c r="H160" s="232" t="s">
        <v>4849</v>
      </c>
      <c r="I160" s="232" t="s">
        <v>4819</v>
      </c>
      <c r="J160" s="232"/>
      <c r="K160" s="228"/>
    </row>
    <row r="161" spans="2:11" customFormat="1" ht="15" customHeight="1">
      <c r="B161" s="234"/>
      <c r="C161" s="220"/>
      <c r="D161" s="220"/>
      <c r="E161" s="220"/>
      <c r="F161" s="220"/>
      <c r="G161" s="220"/>
      <c r="H161" s="220"/>
      <c r="I161" s="220"/>
      <c r="J161" s="220"/>
      <c r="K161" s="235"/>
    </row>
    <row r="162" spans="2:11" customFormat="1" ht="18.75" customHeight="1">
      <c r="B162" s="221"/>
      <c r="C162" s="226"/>
      <c r="D162" s="226"/>
      <c r="E162" s="226"/>
      <c r="F162" s="236"/>
      <c r="G162" s="226"/>
      <c r="H162" s="226"/>
      <c r="I162" s="226"/>
      <c r="J162" s="226"/>
      <c r="K162" s="221"/>
    </row>
    <row r="163" spans="2:11" customFormat="1" ht="18.75" customHeight="1">
      <c r="B163" s="310"/>
      <c r="C163" s="310"/>
      <c r="D163" s="310"/>
      <c r="E163" s="310"/>
      <c r="F163" s="310"/>
      <c r="G163" s="310"/>
      <c r="H163" s="310"/>
      <c r="I163" s="310"/>
      <c r="J163" s="310"/>
      <c r="K163" s="310"/>
    </row>
    <row r="164" spans="2:11" customFormat="1" ht="7.5" customHeight="1">
      <c r="B164" s="300"/>
      <c r="C164" s="301"/>
      <c r="D164" s="301"/>
      <c r="E164" s="301"/>
      <c r="F164" s="301"/>
      <c r="G164" s="301"/>
      <c r="H164" s="301"/>
      <c r="I164" s="301"/>
      <c r="J164" s="301"/>
      <c r="K164" s="302"/>
    </row>
    <row r="165" spans="2:11" customFormat="1" ht="45" customHeight="1">
      <c r="B165" s="303"/>
      <c r="C165" s="293" t="s">
        <v>4850</v>
      </c>
      <c r="D165" s="293"/>
      <c r="E165" s="293"/>
      <c r="F165" s="293"/>
      <c r="G165" s="293"/>
      <c r="H165" s="293"/>
      <c r="I165" s="293"/>
      <c r="J165" s="293"/>
      <c r="K165" s="304"/>
    </row>
    <row r="166" spans="2:11" customFormat="1" ht="17.25" customHeight="1">
      <c r="B166" s="303"/>
      <c r="C166" s="206" t="s">
        <v>4778</v>
      </c>
      <c r="D166" s="206"/>
      <c r="E166" s="206"/>
      <c r="F166" s="206" t="s">
        <v>4779</v>
      </c>
      <c r="G166" s="237"/>
      <c r="H166" s="238" t="s">
        <v>57</v>
      </c>
      <c r="I166" s="238" t="s">
        <v>60</v>
      </c>
      <c r="J166" s="206" t="s">
        <v>4780</v>
      </c>
      <c r="K166" s="304"/>
    </row>
    <row r="167" spans="2:11" customFormat="1" ht="17.25" customHeight="1">
      <c r="B167" s="305"/>
      <c r="C167" s="208" t="s">
        <v>4781</v>
      </c>
      <c r="D167" s="208"/>
      <c r="E167" s="208"/>
      <c r="F167" s="209" t="s">
        <v>4782</v>
      </c>
      <c r="G167" s="239"/>
      <c r="H167" s="240"/>
      <c r="I167" s="240"/>
      <c r="J167" s="208" t="s">
        <v>4783</v>
      </c>
      <c r="K167" s="306"/>
    </row>
    <row r="168" spans="2:11" customFormat="1" ht="5.25" customHeight="1">
      <c r="B168" s="216"/>
      <c r="C168" s="211"/>
      <c r="D168" s="211"/>
      <c r="E168" s="211"/>
      <c r="F168" s="211"/>
      <c r="G168" s="212"/>
      <c r="H168" s="211"/>
      <c r="I168" s="211"/>
      <c r="J168" s="211"/>
      <c r="K168" s="228"/>
    </row>
    <row r="169" spans="2:11" customFormat="1" ht="15" customHeight="1">
      <c r="B169" s="216"/>
      <c r="C169" s="202" t="s">
        <v>4787</v>
      </c>
      <c r="D169" s="202"/>
      <c r="E169" s="202"/>
      <c r="F169" s="214" t="s">
        <v>4784</v>
      </c>
      <c r="G169" s="202"/>
      <c r="H169" s="202" t="s">
        <v>4824</v>
      </c>
      <c r="I169" s="202" t="s">
        <v>4786</v>
      </c>
      <c r="J169" s="202">
        <v>120</v>
      </c>
      <c r="K169" s="228"/>
    </row>
    <row r="170" spans="2:11" customFormat="1" ht="15" customHeight="1">
      <c r="B170" s="216"/>
      <c r="C170" s="202" t="s">
        <v>4833</v>
      </c>
      <c r="D170" s="202"/>
      <c r="E170" s="202"/>
      <c r="F170" s="214" t="s">
        <v>4784</v>
      </c>
      <c r="G170" s="202"/>
      <c r="H170" s="202" t="s">
        <v>4834</v>
      </c>
      <c r="I170" s="202" t="s">
        <v>4786</v>
      </c>
      <c r="J170" s="202" t="s">
        <v>4835</v>
      </c>
      <c r="K170" s="228"/>
    </row>
    <row r="171" spans="2:11" customFormat="1" ht="15" customHeight="1">
      <c r="B171" s="216"/>
      <c r="C171" s="202" t="s">
        <v>87</v>
      </c>
      <c r="D171" s="202"/>
      <c r="E171" s="202"/>
      <c r="F171" s="214" t="s">
        <v>4784</v>
      </c>
      <c r="G171" s="202"/>
      <c r="H171" s="202" t="s">
        <v>4851</v>
      </c>
      <c r="I171" s="202" t="s">
        <v>4786</v>
      </c>
      <c r="J171" s="202" t="s">
        <v>4835</v>
      </c>
      <c r="K171" s="228"/>
    </row>
    <row r="172" spans="2:11" customFormat="1" ht="15" customHeight="1">
      <c r="B172" s="216"/>
      <c r="C172" s="202" t="s">
        <v>4789</v>
      </c>
      <c r="D172" s="202"/>
      <c r="E172" s="202"/>
      <c r="F172" s="214" t="s">
        <v>4790</v>
      </c>
      <c r="G172" s="202"/>
      <c r="H172" s="202" t="s">
        <v>4851</v>
      </c>
      <c r="I172" s="202" t="s">
        <v>4786</v>
      </c>
      <c r="J172" s="202">
        <v>50</v>
      </c>
      <c r="K172" s="228"/>
    </row>
    <row r="173" spans="2:11" customFormat="1" ht="15" customHeight="1">
      <c r="B173" s="216"/>
      <c r="C173" s="202" t="s">
        <v>4792</v>
      </c>
      <c r="D173" s="202"/>
      <c r="E173" s="202"/>
      <c r="F173" s="214" t="s">
        <v>4784</v>
      </c>
      <c r="G173" s="202"/>
      <c r="H173" s="202" t="s">
        <v>4851</v>
      </c>
      <c r="I173" s="202" t="s">
        <v>4794</v>
      </c>
      <c r="J173" s="202"/>
      <c r="K173" s="228"/>
    </row>
    <row r="174" spans="2:11" customFormat="1" ht="15" customHeight="1">
      <c r="B174" s="216"/>
      <c r="C174" s="202" t="s">
        <v>4803</v>
      </c>
      <c r="D174" s="202"/>
      <c r="E174" s="202"/>
      <c r="F174" s="214" t="s">
        <v>4790</v>
      </c>
      <c r="G174" s="202"/>
      <c r="H174" s="202" t="s">
        <v>4851</v>
      </c>
      <c r="I174" s="202" t="s">
        <v>4786</v>
      </c>
      <c r="J174" s="202">
        <v>50</v>
      </c>
      <c r="K174" s="228"/>
    </row>
    <row r="175" spans="2:11" customFormat="1" ht="15" customHeight="1">
      <c r="B175" s="216"/>
      <c r="C175" s="202" t="s">
        <v>4811</v>
      </c>
      <c r="D175" s="202"/>
      <c r="E175" s="202"/>
      <c r="F175" s="214" t="s">
        <v>4790</v>
      </c>
      <c r="G175" s="202"/>
      <c r="H175" s="202" t="s">
        <v>4851</v>
      </c>
      <c r="I175" s="202" t="s">
        <v>4786</v>
      </c>
      <c r="J175" s="202">
        <v>50</v>
      </c>
      <c r="K175" s="228"/>
    </row>
    <row r="176" spans="2:11" customFormat="1" ht="15" customHeight="1">
      <c r="B176" s="216"/>
      <c r="C176" s="202" t="s">
        <v>4809</v>
      </c>
      <c r="D176" s="202"/>
      <c r="E176" s="202"/>
      <c r="F176" s="214" t="s">
        <v>4790</v>
      </c>
      <c r="G176" s="202"/>
      <c r="H176" s="202" t="s">
        <v>4851</v>
      </c>
      <c r="I176" s="202" t="s">
        <v>4786</v>
      </c>
      <c r="J176" s="202">
        <v>50</v>
      </c>
      <c r="K176" s="228"/>
    </row>
    <row r="177" spans="2:11" customFormat="1" ht="15" customHeight="1">
      <c r="B177" s="216"/>
      <c r="C177" s="202" t="s">
        <v>157</v>
      </c>
      <c r="D177" s="202"/>
      <c r="E177" s="202"/>
      <c r="F177" s="214" t="s">
        <v>4784</v>
      </c>
      <c r="G177" s="202"/>
      <c r="H177" s="202" t="s">
        <v>4852</v>
      </c>
      <c r="I177" s="202" t="s">
        <v>4853</v>
      </c>
      <c r="J177" s="202"/>
      <c r="K177" s="228"/>
    </row>
    <row r="178" spans="2:11" customFormat="1" ht="15" customHeight="1">
      <c r="B178" s="216"/>
      <c r="C178" s="202" t="s">
        <v>60</v>
      </c>
      <c r="D178" s="202"/>
      <c r="E178" s="202"/>
      <c r="F178" s="214" t="s">
        <v>4784</v>
      </c>
      <c r="G178" s="202"/>
      <c r="H178" s="202" t="s">
        <v>4854</v>
      </c>
      <c r="I178" s="202" t="s">
        <v>4855</v>
      </c>
      <c r="J178" s="202">
        <v>1</v>
      </c>
      <c r="K178" s="228"/>
    </row>
    <row r="179" spans="2:11" customFormat="1" ht="15" customHeight="1">
      <c r="B179" s="216"/>
      <c r="C179" s="202" t="s">
        <v>56</v>
      </c>
      <c r="D179" s="202"/>
      <c r="E179" s="202"/>
      <c r="F179" s="214" t="s">
        <v>4784</v>
      </c>
      <c r="G179" s="202"/>
      <c r="H179" s="202" t="s">
        <v>4856</v>
      </c>
      <c r="I179" s="202" t="s">
        <v>4786</v>
      </c>
      <c r="J179" s="202">
        <v>20</v>
      </c>
      <c r="K179" s="228"/>
    </row>
    <row r="180" spans="2:11" customFormat="1" ht="15" customHeight="1">
      <c r="B180" s="216"/>
      <c r="C180" s="202" t="s">
        <v>57</v>
      </c>
      <c r="D180" s="202"/>
      <c r="E180" s="202"/>
      <c r="F180" s="214" t="s">
        <v>4784</v>
      </c>
      <c r="G180" s="202"/>
      <c r="H180" s="202" t="s">
        <v>4857</v>
      </c>
      <c r="I180" s="202" t="s">
        <v>4786</v>
      </c>
      <c r="J180" s="202">
        <v>255</v>
      </c>
      <c r="K180" s="228"/>
    </row>
    <row r="181" spans="2:11" customFormat="1" ht="15" customHeight="1">
      <c r="B181" s="216"/>
      <c r="C181" s="202" t="s">
        <v>158</v>
      </c>
      <c r="D181" s="202"/>
      <c r="E181" s="202"/>
      <c r="F181" s="214" t="s">
        <v>4784</v>
      </c>
      <c r="G181" s="202"/>
      <c r="H181" s="202" t="s">
        <v>4748</v>
      </c>
      <c r="I181" s="202" t="s">
        <v>4786</v>
      </c>
      <c r="J181" s="202">
        <v>10</v>
      </c>
      <c r="K181" s="228"/>
    </row>
    <row r="182" spans="2:11" customFormat="1" ht="15" customHeight="1">
      <c r="B182" s="216"/>
      <c r="C182" s="202" t="s">
        <v>159</v>
      </c>
      <c r="D182" s="202"/>
      <c r="E182" s="202"/>
      <c r="F182" s="214" t="s">
        <v>4784</v>
      </c>
      <c r="G182" s="202"/>
      <c r="H182" s="202" t="s">
        <v>4858</v>
      </c>
      <c r="I182" s="202" t="s">
        <v>4819</v>
      </c>
      <c r="J182" s="202"/>
      <c r="K182" s="228"/>
    </row>
    <row r="183" spans="2:11" customFormat="1" ht="15" customHeight="1">
      <c r="B183" s="216"/>
      <c r="C183" s="202" t="s">
        <v>4859</v>
      </c>
      <c r="D183" s="202"/>
      <c r="E183" s="202"/>
      <c r="F183" s="214" t="s">
        <v>4784</v>
      </c>
      <c r="G183" s="202"/>
      <c r="H183" s="202" t="s">
        <v>4860</v>
      </c>
      <c r="I183" s="202" t="s">
        <v>4819</v>
      </c>
      <c r="J183" s="202"/>
      <c r="K183" s="228"/>
    </row>
    <row r="184" spans="2:11" customFormat="1" ht="15" customHeight="1">
      <c r="B184" s="216"/>
      <c r="C184" s="202" t="s">
        <v>4848</v>
      </c>
      <c r="D184" s="202"/>
      <c r="E184" s="202"/>
      <c r="F184" s="214" t="s">
        <v>4784</v>
      </c>
      <c r="G184" s="202"/>
      <c r="H184" s="202" t="s">
        <v>4861</v>
      </c>
      <c r="I184" s="202" t="s">
        <v>4819</v>
      </c>
      <c r="J184" s="202"/>
      <c r="K184" s="228"/>
    </row>
    <row r="185" spans="2:11" customFormat="1" ht="15" customHeight="1">
      <c r="B185" s="216"/>
      <c r="C185" s="202" t="s">
        <v>161</v>
      </c>
      <c r="D185" s="202"/>
      <c r="E185" s="202"/>
      <c r="F185" s="214" t="s">
        <v>4790</v>
      </c>
      <c r="G185" s="202"/>
      <c r="H185" s="202" t="s">
        <v>4862</v>
      </c>
      <c r="I185" s="202" t="s">
        <v>4786</v>
      </c>
      <c r="J185" s="202">
        <v>50</v>
      </c>
      <c r="K185" s="228"/>
    </row>
    <row r="186" spans="2:11" customFormat="1" ht="15" customHeight="1">
      <c r="B186" s="216"/>
      <c r="C186" s="202" t="s">
        <v>4863</v>
      </c>
      <c r="D186" s="202"/>
      <c r="E186" s="202"/>
      <c r="F186" s="214" t="s">
        <v>4790</v>
      </c>
      <c r="G186" s="202"/>
      <c r="H186" s="202" t="s">
        <v>4864</v>
      </c>
      <c r="I186" s="202" t="s">
        <v>4865</v>
      </c>
      <c r="J186" s="202"/>
      <c r="K186" s="228"/>
    </row>
    <row r="187" spans="2:11" customFormat="1" ht="15" customHeight="1">
      <c r="B187" s="216"/>
      <c r="C187" s="202" t="s">
        <v>4866</v>
      </c>
      <c r="D187" s="202"/>
      <c r="E187" s="202"/>
      <c r="F187" s="214" t="s">
        <v>4790</v>
      </c>
      <c r="G187" s="202"/>
      <c r="H187" s="202" t="s">
        <v>4867</v>
      </c>
      <c r="I187" s="202" t="s">
        <v>4865</v>
      </c>
      <c r="J187" s="202"/>
      <c r="K187" s="228"/>
    </row>
    <row r="188" spans="2:11" customFormat="1" ht="15" customHeight="1">
      <c r="B188" s="216"/>
      <c r="C188" s="202" t="s">
        <v>4868</v>
      </c>
      <c r="D188" s="202"/>
      <c r="E188" s="202"/>
      <c r="F188" s="214" t="s">
        <v>4790</v>
      </c>
      <c r="G188" s="202"/>
      <c r="H188" s="202" t="s">
        <v>4869</v>
      </c>
      <c r="I188" s="202" t="s">
        <v>4865</v>
      </c>
      <c r="J188" s="202"/>
      <c r="K188" s="228"/>
    </row>
    <row r="189" spans="2:11" customFormat="1" ht="15" customHeight="1">
      <c r="B189" s="216"/>
      <c r="C189" s="241" t="s">
        <v>4870</v>
      </c>
      <c r="D189" s="202"/>
      <c r="E189" s="202"/>
      <c r="F189" s="214" t="s">
        <v>4790</v>
      </c>
      <c r="G189" s="202"/>
      <c r="H189" s="202" t="s">
        <v>4871</v>
      </c>
      <c r="I189" s="202" t="s">
        <v>4872</v>
      </c>
      <c r="J189" s="242" t="s">
        <v>4873</v>
      </c>
      <c r="K189" s="228"/>
    </row>
    <row r="190" spans="2:11" customFormat="1" ht="15" customHeight="1">
      <c r="B190" s="216"/>
      <c r="C190" s="241" t="s">
        <v>4874</v>
      </c>
      <c r="D190" s="202"/>
      <c r="E190" s="202"/>
      <c r="F190" s="214" t="s">
        <v>4790</v>
      </c>
      <c r="G190" s="202"/>
      <c r="H190" s="202" t="s">
        <v>4875</v>
      </c>
      <c r="I190" s="202" t="s">
        <v>4872</v>
      </c>
      <c r="J190" s="242" t="s">
        <v>4873</v>
      </c>
      <c r="K190" s="228"/>
    </row>
    <row r="191" spans="2:11" customFormat="1" ht="15" customHeight="1">
      <c r="B191" s="216"/>
      <c r="C191" s="241" t="s">
        <v>45</v>
      </c>
      <c r="D191" s="202"/>
      <c r="E191" s="202"/>
      <c r="F191" s="214" t="s">
        <v>4784</v>
      </c>
      <c r="G191" s="202"/>
      <c r="H191" s="199" t="s">
        <v>4876</v>
      </c>
      <c r="I191" s="202" t="s">
        <v>4877</v>
      </c>
      <c r="J191" s="202"/>
      <c r="K191" s="228"/>
    </row>
    <row r="192" spans="2:11" customFormat="1" ht="15" customHeight="1">
      <c r="B192" s="216"/>
      <c r="C192" s="241" t="s">
        <v>4878</v>
      </c>
      <c r="D192" s="202"/>
      <c r="E192" s="202"/>
      <c r="F192" s="214" t="s">
        <v>4784</v>
      </c>
      <c r="G192" s="202"/>
      <c r="H192" s="202" t="s">
        <v>4879</v>
      </c>
      <c r="I192" s="202" t="s">
        <v>4819</v>
      </c>
      <c r="J192" s="202"/>
      <c r="K192" s="228"/>
    </row>
    <row r="193" spans="2:11" customFormat="1" ht="15" customHeight="1">
      <c r="B193" s="216"/>
      <c r="C193" s="241" t="s">
        <v>4880</v>
      </c>
      <c r="D193" s="202"/>
      <c r="E193" s="202"/>
      <c r="F193" s="214" t="s">
        <v>4784</v>
      </c>
      <c r="G193" s="202"/>
      <c r="H193" s="202" t="s">
        <v>4881</v>
      </c>
      <c r="I193" s="202" t="s">
        <v>4819</v>
      </c>
      <c r="J193" s="202"/>
      <c r="K193" s="228"/>
    </row>
    <row r="194" spans="2:11" customFormat="1" ht="15" customHeight="1">
      <c r="B194" s="216"/>
      <c r="C194" s="241" t="s">
        <v>4882</v>
      </c>
      <c r="D194" s="202"/>
      <c r="E194" s="202"/>
      <c r="F194" s="214" t="s">
        <v>4790</v>
      </c>
      <c r="G194" s="202"/>
      <c r="H194" s="202" t="s">
        <v>4883</v>
      </c>
      <c r="I194" s="202" t="s">
        <v>4819</v>
      </c>
      <c r="J194" s="202"/>
      <c r="K194" s="228"/>
    </row>
    <row r="195" spans="2:11" customFormat="1" ht="15" customHeight="1">
      <c r="B195" s="234"/>
      <c r="C195" s="243"/>
      <c r="D195" s="220"/>
      <c r="E195" s="220"/>
      <c r="F195" s="220"/>
      <c r="G195" s="220"/>
      <c r="H195" s="220"/>
      <c r="I195" s="220"/>
      <c r="J195" s="220"/>
      <c r="K195" s="235"/>
    </row>
    <row r="196" spans="2:11" customFormat="1" ht="18.75" customHeight="1">
      <c r="B196" s="221"/>
      <c r="C196" s="226"/>
      <c r="D196" s="226"/>
      <c r="E196" s="226"/>
      <c r="F196" s="236"/>
      <c r="G196" s="226"/>
      <c r="H196" s="226"/>
      <c r="I196" s="226"/>
      <c r="J196" s="226"/>
      <c r="K196" s="221"/>
    </row>
    <row r="197" spans="2:11" customFormat="1" ht="18.75" customHeight="1">
      <c r="B197" s="221"/>
      <c r="C197" s="226"/>
      <c r="D197" s="226"/>
      <c r="E197" s="226"/>
      <c r="F197" s="236"/>
      <c r="G197" s="226"/>
      <c r="H197" s="226"/>
      <c r="I197" s="226"/>
      <c r="J197" s="226"/>
      <c r="K197" s="221"/>
    </row>
    <row r="198" spans="2:11" customFormat="1" ht="18.75" customHeight="1">
      <c r="B198" s="310"/>
      <c r="C198" s="310"/>
      <c r="D198" s="310"/>
      <c r="E198" s="310"/>
      <c r="F198" s="310"/>
      <c r="G198" s="310"/>
      <c r="H198" s="310"/>
      <c r="I198" s="310"/>
      <c r="J198" s="310"/>
      <c r="K198" s="310"/>
    </row>
    <row r="199" spans="2:11" customFormat="1" ht="13.5">
      <c r="B199" s="300"/>
      <c r="C199" s="301"/>
      <c r="D199" s="301"/>
      <c r="E199" s="301"/>
      <c r="F199" s="301"/>
      <c r="G199" s="301"/>
      <c r="H199" s="301"/>
      <c r="I199" s="301"/>
      <c r="J199" s="301"/>
      <c r="K199" s="302"/>
    </row>
    <row r="200" spans="2:11" customFormat="1" ht="21">
      <c r="B200" s="303"/>
      <c r="C200" s="293" t="s">
        <v>4884</v>
      </c>
      <c r="D200" s="293"/>
      <c r="E200" s="293"/>
      <c r="F200" s="293"/>
      <c r="G200" s="293"/>
      <c r="H200" s="293"/>
      <c r="I200" s="293"/>
      <c r="J200" s="293"/>
      <c r="K200" s="304"/>
    </row>
    <row r="201" spans="2:11" customFormat="1" ht="25.5" customHeight="1">
      <c r="B201" s="303"/>
      <c r="C201" s="244" t="s">
        <v>4885</v>
      </c>
      <c r="D201" s="244"/>
      <c r="E201" s="244"/>
      <c r="F201" s="244" t="s">
        <v>4886</v>
      </c>
      <c r="G201" s="245"/>
      <c r="H201" s="296" t="s">
        <v>4887</v>
      </c>
      <c r="I201" s="296"/>
      <c r="J201" s="296"/>
      <c r="K201" s="304"/>
    </row>
    <row r="202" spans="2:11" customFormat="1" ht="5.25" customHeight="1">
      <c r="B202" s="216"/>
      <c r="C202" s="211"/>
      <c r="D202" s="211"/>
      <c r="E202" s="211"/>
      <c r="F202" s="211"/>
      <c r="G202" s="226"/>
      <c r="H202" s="211"/>
      <c r="I202" s="211"/>
      <c r="J202" s="211"/>
      <c r="K202" s="228"/>
    </row>
    <row r="203" spans="2:11" customFormat="1" ht="15" customHeight="1">
      <c r="B203" s="216"/>
      <c r="C203" s="202" t="s">
        <v>4877</v>
      </c>
      <c r="D203" s="202"/>
      <c r="E203" s="202"/>
      <c r="F203" s="214" t="s">
        <v>46</v>
      </c>
      <c r="G203" s="202"/>
      <c r="H203" s="297" t="s">
        <v>4888</v>
      </c>
      <c r="I203" s="297"/>
      <c r="J203" s="297"/>
      <c r="K203" s="228"/>
    </row>
    <row r="204" spans="2:11" customFormat="1" ht="15" customHeight="1">
      <c r="B204" s="216"/>
      <c r="C204" s="202"/>
      <c r="D204" s="202"/>
      <c r="E204" s="202"/>
      <c r="F204" s="214" t="s">
        <v>47</v>
      </c>
      <c r="G204" s="202"/>
      <c r="H204" s="297" t="s">
        <v>4889</v>
      </c>
      <c r="I204" s="297"/>
      <c r="J204" s="297"/>
      <c r="K204" s="228"/>
    </row>
    <row r="205" spans="2:11" customFormat="1" ht="15" customHeight="1">
      <c r="B205" s="216"/>
      <c r="C205" s="202"/>
      <c r="D205" s="202"/>
      <c r="E205" s="202"/>
      <c r="F205" s="214" t="s">
        <v>50</v>
      </c>
      <c r="G205" s="202"/>
      <c r="H205" s="297" t="s">
        <v>4890</v>
      </c>
      <c r="I205" s="297"/>
      <c r="J205" s="297"/>
      <c r="K205" s="228"/>
    </row>
    <row r="206" spans="2:11" customFormat="1" ht="15" customHeight="1">
      <c r="B206" s="216"/>
      <c r="C206" s="202"/>
      <c r="D206" s="202"/>
      <c r="E206" s="202"/>
      <c r="F206" s="214" t="s">
        <v>48</v>
      </c>
      <c r="G206" s="202"/>
      <c r="H206" s="297" t="s">
        <v>4891</v>
      </c>
      <c r="I206" s="297"/>
      <c r="J206" s="297"/>
      <c r="K206" s="228"/>
    </row>
    <row r="207" spans="2:11" customFormat="1" ht="15" customHeight="1">
      <c r="B207" s="216"/>
      <c r="C207" s="202"/>
      <c r="D207" s="202"/>
      <c r="E207" s="202"/>
      <c r="F207" s="214" t="s">
        <v>49</v>
      </c>
      <c r="G207" s="202"/>
      <c r="H207" s="297" t="s">
        <v>4892</v>
      </c>
      <c r="I207" s="297"/>
      <c r="J207" s="297"/>
      <c r="K207" s="228"/>
    </row>
    <row r="208" spans="2:11" customFormat="1" ht="15" customHeight="1">
      <c r="B208" s="216"/>
      <c r="C208" s="202"/>
      <c r="D208" s="202"/>
      <c r="E208" s="202"/>
      <c r="F208" s="214"/>
      <c r="G208" s="202"/>
      <c r="H208" s="202"/>
      <c r="I208" s="202"/>
      <c r="J208" s="202"/>
      <c r="K208" s="228"/>
    </row>
    <row r="209" spans="2:11" customFormat="1" ht="15" customHeight="1">
      <c r="B209" s="216"/>
      <c r="C209" s="202" t="s">
        <v>4831</v>
      </c>
      <c r="D209" s="202"/>
      <c r="E209" s="202"/>
      <c r="F209" s="214" t="s">
        <v>81</v>
      </c>
      <c r="G209" s="202"/>
      <c r="H209" s="297" t="s">
        <v>4893</v>
      </c>
      <c r="I209" s="297"/>
      <c r="J209" s="297"/>
      <c r="K209" s="228"/>
    </row>
    <row r="210" spans="2:11" customFormat="1" ht="15" customHeight="1">
      <c r="B210" s="216"/>
      <c r="C210" s="202"/>
      <c r="D210" s="202"/>
      <c r="E210" s="202"/>
      <c r="F210" s="214" t="s">
        <v>4727</v>
      </c>
      <c r="G210" s="202"/>
      <c r="H210" s="297" t="s">
        <v>4728</v>
      </c>
      <c r="I210" s="297"/>
      <c r="J210" s="297"/>
      <c r="K210" s="228"/>
    </row>
    <row r="211" spans="2:11" customFormat="1" ht="15" customHeight="1">
      <c r="B211" s="216"/>
      <c r="C211" s="202"/>
      <c r="D211" s="202"/>
      <c r="E211" s="202"/>
      <c r="F211" s="214" t="s">
        <v>4725</v>
      </c>
      <c r="G211" s="202"/>
      <c r="H211" s="297" t="s">
        <v>4894</v>
      </c>
      <c r="I211" s="297"/>
      <c r="J211" s="297"/>
      <c r="K211" s="228"/>
    </row>
    <row r="212" spans="2:11" customFormat="1" ht="15" customHeight="1">
      <c r="B212" s="325"/>
      <c r="C212" s="202"/>
      <c r="D212" s="202"/>
      <c r="E212" s="202"/>
      <c r="F212" s="214" t="s">
        <v>4729</v>
      </c>
      <c r="G212" s="241"/>
      <c r="H212" s="298" t="s">
        <v>4730</v>
      </c>
      <c r="I212" s="298"/>
      <c r="J212" s="298"/>
      <c r="K212" s="326"/>
    </row>
    <row r="213" spans="2:11" customFormat="1" ht="15" customHeight="1">
      <c r="B213" s="325"/>
      <c r="C213" s="202"/>
      <c r="D213" s="202"/>
      <c r="E213" s="202"/>
      <c r="F213" s="214" t="s">
        <v>4731</v>
      </c>
      <c r="G213" s="241"/>
      <c r="H213" s="298" t="s">
        <v>4895</v>
      </c>
      <c r="I213" s="298"/>
      <c r="J213" s="298"/>
      <c r="K213" s="326"/>
    </row>
    <row r="214" spans="2:11" customFormat="1" ht="15" customHeight="1">
      <c r="B214" s="325"/>
      <c r="C214" s="202"/>
      <c r="D214" s="202"/>
      <c r="E214" s="202"/>
      <c r="F214" s="214"/>
      <c r="G214" s="241"/>
      <c r="H214" s="232"/>
      <c r="I214" s="232"/>
      <c r="J214" s="232"/>
      <c r="K214" s="326"/>
    </row>
    <row r="215" spans="2:11" customFormat="1" ht="15" customHeight="1">
      <c r="B215" s="325"/>
      <c r="C215" s="202" t="s">
        <v>4855</v>
      </c>
      <c r="D215" s="202"/>
      <c r="E215" s="202"/>
      <c r="F215" s="214">
        <v>1</v>
      </c>
      <c r="G215" s="241"/>
      <c r="H215" s="298" t="s">
        <v>4896</v>
      </c>
      <c r="I215" s="298"/>
      <c r="J215" s="298"/>
      <c r="K215" s="326"/>
    </row>
    <row r="216" spans="2:11" customFormat="1" ht="15" customHeight="1">
      <c r="B216" s="325"/>
      <c r="C216" s="202"/>
      <c r="D216" s="202"/>
      <c r="E216" s="202"/>
      <c r="F216" s="214">
        <v>2</v>
      </c>
      <c r="G216" s="241"/>
      <c r="H216" s="298" t="s">
        <v>4897</v>
      </c>
      <c r="I216" s="298"/>
      <c r="J216" s="298"/>
      <c r="K216" s="326"/>
    </row>
    <row r="217" spans="2:11" customFormat="1" ht="15" customHeight="1">
      <c r="B217" s="325"/>
      <c r="C217" s="202"/>
      <c r="D217" s="202"/>
      <c r="E217" s="202"/>
      <c r="F217" s="214">
        <v>3</v>
      </c>
      <c r="G217" s="241"/>
      <c r="H217" s="298" t="s">
        <v>4898</v>
      </c>
      <c r="I217" s="298"/>
      <c r="J217" s="298"/>
      <c r="K217" s="326"/>
    </row>
    <row r="218" spans="2:11" customFormat="1" ht="15" customHeight="1">
      <c r="B218" s="325"/>
      <c r="C218" s="202"/>
      <c r="D218" s="202"/>
      <c r="E218" s="202"/>
      <c r="F218" s="214">
        <v>4</v>
      </c>
      <c r="G218" s="241"/>
      <c r="H218" s="298" t="s">
        <v>4899</v>
      </c>
      <c r="I218" s="298"/>
      <c r="J218" s="298"/>
      <c r="K218" s="326"/>
    </row>
    <row r="219" spans="2:11" customFormat="1" ht="12.75" customHeight="1">
      <c r="B219" s="327"/>
      <c r="C219" s="328"/>
      <c r="D219" s="328"/>
      <c r="E219" s="328"/>
      <c r="F219" s="328"/>
      <c r="G219" s="328"/>
      <c r="H219" s="328"/>
      <c r="I219" s="328"/>
      <c r="J219" s="328"/>
      <c r="K219" s="32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NOVÁK Jakub, Ing.</dc:creator>
  <cp:keywords/>
  <dc:description/>
  <cp:lastModifiedBy>Brejcha Marek</cp:lastModifiedBy>
  <cp:revision/>
  <dcterms:created xsi:type="dcterms:W3CDTF">2024-11-19T09:00:22Z</dcterms:created>
  <dcterms:modified xsi:type="dcterms:W3CDTF">2024-11-19T09:25:17Z</dcterms:modified>
  <cp:category/>
  <cp:contentStatus/>
</cp:coreProperties>
</file>