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grenv\Desktop\UPOL\SOUTĚŽE\2024\FTK - nábytek\"/>
    </mc:Choice>
  </mc:AlternateContent>
  <xr:revisionPtr revIDLastSave="0" documentId="8_{40E9419E-9FD4-4DD2-B3F2-D181AF59F89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kapitulace " sheetId="1" r:id="rId1"/>
    <sheet name="2024-HEX-08-I - Interiér" sheetId="2" r:id="rId2"/>
    <sheet name="Pokyny pro vyplnění" sheetId="3" r:id="rId3"/>
  </sheets>
  <definedNames>
    <definedName name="_xlnm._FilterDatabase" localSheetId="1" hidden="1">'2024-HEX-08-I - Interiér'!$C$79:$K$185</definedName>
    <definedName name="_xlnm.Print_Titles" localSheetId="1">'2024-HEX-08-I - Interiér'!$79:$79</definedName>
    <definedName name="_xlnm.Print_Titles" localSheetId="0">'Rekapitulace '!$52:$52</definedName>
    <definedName name="_xlnm.Print_Area" localSheetId="1">'2024-HEX-08-I - Interiér'!$C$4:$J$39,'2024-HEX-08-I - Interiér'!$C$45:$J$61,'2024-HEX-08-I - Interiér'!$C$67:$K$185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'!$D$4:$AO$36,'Rekapitulace 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2" l="1"/>
  <c r="E18" i="2"/>
  <c r="F77" i="2" s="1"/>
  <c r="J37" i="2"/>
  <c r="J36" i="2"/>
  <c r="AY55" i="1" s="1"/>
  <c r="J35" i="2"/>
  <c r="AX55" i="1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F37" i="2" s="1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7" i="2"/>
  <c r="J12" i="2"/>
  <c r="J74" i="2"/>
  <c r="E7" i="2"/>
  <c r="E70" i="2" s="1"/>
  <c r="L50" i="1"/>
  <c r="AM50" i="1"/>
  <c r="AM49" i="1"/>
  <c r="L49" i="1"/>
  <c r="AM47" i="1"/>
  <c r="L47" i="1"/>
  <c r="L45" i="1"/>
  <c r="L44" i="1"/>
  <c r="J156" i="2"/>
  <c r="BK122" i="2"/>
  <c r="BK150" i="2"/>
  <c r="BK108" i="2"/>
  <c r="J162" i="2"/>
  <c r="J140" i="2"/>
  <c r="J110" i="2"/>
  <c r="BK162" i="2"/>
  <c r="J130" i="2"/>
  <c r="J106" i="2"/>
  <c r="BK184" i="2"/>
  <c r="BK180" i="2"/>
  <c r="BK176" i="2"/>
  <c r="J174" i="2"/>
  <c r="J170" i="2"/>
  <c r="BK154" i="2"/>
  <c r="BK130" i="2"/>
  <c r="J96" i="2"/>
  <c r="BK152" i="2"/>
  <c r="J118" i="2"/>
  <c r="BK164" i="2"/>
  <c r="J126" i="2"/>
  <c r="BK92" i="2"/>
  <c r="J150" i="2"/>
  <c r="J100" i="2"/>
  <c r="BK158" i="2"/>
  <c r="J132" i="2"/>
  <c r="BK94" i="2"/>
  <c r="BK156" i="2"/>
  <c r="BK120" i="2"/>
  <c r="BK90" i="2"/>
  <c r="J154" i="2"/>
  <c r="BK124" i="2"/>
  <c r="BK96" i="2"/>
  <c r="J184" i="2"/>
  <c r="BK178" i="2"/>
  <c r="BK174" i="2"/>
  <c r="J172" i="2"/>
  <c r="BK168" i="2"/>
  <c r="BK148" i="2"/>
  <c r="J122" i="2"/>
  <c r="J92" i="2"/>
  <c r="BK136" i="2"/>
  <c r="BK82" i="2"/>
  <c r="J134" i="2"/>
  <c r="J98" i="2"/>
  <c r="J164" i="2"/>
  <c r="BK86" i="2"/>
  <c r="BK144" i="2"/>
  <c r="BK116" i="2"/>
  <c r="BK146" i="2"/>
  <c r="BK110" i="2"/>
  <c r="J158" i="2"/>
  <c r="J120" i="2"/>
  <c r="BK84" i="2"/>
  <c r="BK134" i="2"/>
  <c r="BK114" i="2"/>
  <c r="AS54" i="1"/>
  <c r="BK138" i="2"/>
  <c r="BK100" i="2"/>
  <c r="J152" i="2"/>
  <c r="BK132" i="2"/>
  <c r="J102" i="2"/>
  <c r="BK142" i="2"/>
  <c r="J112" i="2"/>
  <c r="J84" i="2"/>
  <c r="J182" i="2"/>
  <c r="J178" i="2"/>
  <c r="BK172" i="2"/>
  <c r="BK166" i="2"/>
  <c r="J144" i="2"/>
  <c r="J108" i="2"/>
  <c r="J86" i="2"/>
  <c r="BK128" i="2"/>
  <c r="BK98" i="2"/>
  <c r="J148" i="2"/>
  <c r="J104" i="2"/>
  <c r="J128" i="2"/>
  <c r="BK106" i="2"/>
  <c r="BK102" i="2"/>
  <c r="J160" i="2"/>
  <c r="BK104" i="2"/>
  <c r="J142" i="2"/>
  <c r="J94" i="2"/>
  <c r="J168" i="2"/>
  <c r="BK126" i="2"/>
  <c r="J88" i="2"/>
  <c r="J146" i="2"/>
  <c r="J116" i="2"/>
  <c r="J82" i="2"/>
  <c r="J136" i="2"/>
  <c r="BK118" i="2"/>
  <c r="BK88" i="2"/>
  <c r="BK182" i="2"/>
  <c r="J180" i="2"/>
  <c r="J176" i="2"/>
  <c r="BK170" i="2"/>
  <c r="BK160" i="2"/>
  <c r="J138" i="2"/>
  <c r="J114" i="2"/>
  <c r="J166" i="2"/>
  <c r="J124" i="2"/>
  <c r="J90" i="2"/>
  <c r="BK140" i="2"/>
  <c r="BK112" i="2"/>
  <c r="J34" i="2" l="1"/>
  <c r="AW55" i="1" s="1"/>
  <c r="F34" i="2"/>
  <c r="BA55" i="1" s="1"/>
  <c r="BA54" i="1" s="1"/>
  <c r="W30" i="1" s="1"/>
  <c r="F35" i="2"/>
  <c r="BB55" i="1" s="1"/>
  <c r="BB54" i="1" s="1"/>
  <c r="W31" i="1" s="1"/>
  <c r="F36" i="2"/>
  <c r="BC55" i="1" s="1"/>
  <c r="BC54" i="1" s="1"/>
  <c r="W32" i="1" s="1"/>
  <c r="BK81" i="2"/>
  <c r="J81" i="2" s="1"/>
  <c r="J60" i="2" s="1"/>
  <c r="P81" i="2"/>
  <c r="P80" i="2" s="1"/>
  <c r="AU55" i="1" s="1"/>
  <c r="AU54" i="1" s="1"/>
  <c r="R81" i="2"/>
  <c r="R80" i="2" s="1"/>
  <c r="T81" i="2"/>
  <c r="T80" i="2" s="1"/>
  <c r="E48" i="2"/>
  <c r="J52" i="2"/>
  <c r="F55" i="2"/>
  <c r="BE82" i="2"/>
  <c r="BE84" i="2"/>
  <c r="BE86" i="2"/>
  <c r="BE88" i="2"/>
  <c r="BE90" i="2"/>
  <c r="BE92" i="2"/>
  <c r="BE94" i="2"/>
  <c r="BE96" i="2"/>
  <c r="BE98" i="2"/>
  <c r="BE100" i="2"/>
  <c r="BE102" i="2"/>
  <c r="BE104" i="2"/>
  <c r="BE106" i="2"/>
  <c r="BE108" i="2"/>
  <c r="BE110" i="2"/>
  <c r="BE112" i="2"/>
  <c r="BE114" i="2"/>
  <c r="BE116" i="2"/>
  <c r="BE118" i="2"/>
  <c r="BE120" i="2"/>
  <c r="BE122" i="2"/>
  <c r="BE124" i="2"/>
  <c r="BE126" i="2"/>
  <c r="BE128" i="2"/>
  <c r="BE130" i="2"/>
  <c r="BE132" i="2"/>
  <c r="BE134" i="2"/>
  <c r="BE136" i="2"/>
  <c r="BE138" i="2"/>
  <c r="BE140" i="2"/>
  <c r="BE142" i="2"/>
  <c r="BE144" i="2"/>
  <c r="BE146" i="2"/>
  <c r="BE148" i="2"/>
  <c r="BE150" i="2"/>
  <c r="BE152" i="2"/>
  <c r="BE154" i="2"/>
  <c r="BE156" i="2"/>
  <c r="BE158" i="2"/>
  <c r="BE160" i="2"/>
  <c r="BE162" i="2"/>
  <c r="BE164" i="2"/>
  <c r="BE166" i="2"/>
  <c r="BE168" i="2"/>
  <c r="BE170" i="2"/>
  <c r="BE172" i="2"/>
  <c r="BE174" i="2"/>
  <c r="BE176" i="2"/>
  <c r="BE178" i="2"/>
  <c r="BE180" i="2"/>
  <c r="BE182" i="2"/>
  <c r="BE184" i="2"/>
  <c r="BD55" i="1"/>
  <c r="BD54" i="1" s="1"/>
  <c r="W33" i="1" s="1"/>
  <c r="BK80" i="2" l="1"/>
  <c r="J80" i="2" s="1"/>
  <c r="J59" i="2" s="1"/>
  <c r="AY54" i="1"/>
  <c r="AX54" i="1"/>
  <c r="AW54" i="1"/>
  <c r="AK30" i="1" s="1"/>
  <c r="J33" i="2"/>
  <c r="AV55" i="1" s="1"/>
  <c r="AT55" i="1" s="1"/>
  <c r="F33" i="2"/>
  <c r="AZ55" i="1" s="1"/>
  <c r="AZ54" i="1" s="1"/>
  <c r="W29" i="1" s="1"/>
  <c r="AV54" i="1" l="1"/>
  <c r="AK29" i="1" s="1"/>
  <c r="J30" i="2"/>
  <c r="AG55" i="1" s="1"/>
  <c r="AG54" i="1" s="1"/>
  <c r="AK26" i="1" s="1"/>
  <c r="J39" i="2" l="1"/>
  <c r="AN55" i="1"/>
  <c r="AK35" i="1"/>
  <c r="AT54" i="1"/>
  <c r="AN54" i="1" s="1"/>
</calcChain>
</file>

<file path=xl/sharedStrings.xml><?xml version="1.0" encoding="utf-8"?>
<sst xmlns="http://schemas.openxmlformats.org/spreadsheetml/2006/main" count="1713" uniqueCount="464">
  <si>
    <t>Export Komplet</t>
  </si>
  <si>
    <t>VZ</t>
  </si>
  <si>
    <t>2.0</t>
  </si>
  <si>
    <t/>
  </si>
  <si>
    <t>False</t>
  </si>
  <si>
    <t>{3774d8f8-6ddf-4fbd-8fb3-fed5fe5b4be8}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</si>
  <si>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</si>
  <si>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</si>
  <si>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</si>
  <si>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</si>
  <si>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</si>
  <si>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</si>
  <si>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</si>
  <si>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</si>
  <si>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</si>
  <si>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2024/HEX/08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</si>
  <si>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</si>
  <si>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</si>
  <si>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kanceláří a výukových prostor v objektu NC</t>
  </si>
  <si>
    <t>KSO:</t>
  </si>
  <si>
    <t>801 35</t>
  </si>
  <si>
    <t>CC-CZ:</t>
  </si>
  <si>
    <t>Místo:</t>
  </si>
  <si>
    <t xml:space="preserve"> </t>
  </si>
  <si>
    <t>Datum:</t>
  </si>
  <si>
    <t>8. 8. 2024</t>
  </si>
  <si>
    <t>Zadavatel:</t>
  </si>
  <si>
    <t>IČ:</t>
  </si>
  <si>
    <t>UPOL</t>
  </si>
  <si>
    <t>DIČ:</t>
  </si>
  <si>
    <t>Uchazeč:</t>
  </si>
  <si>
    <t>Vyplň údaj</t>
  </si>
  <si>
    <t>Projektant:</t>
  </si>
  <si>
    <t>Hexaplan International</t>
  </si>
  <si>
    <t>True</t>
  </si>
  <si>
    <t>Zpracovatel:</t>
  </si>
  <si>
    <t>Ing.arch.M.Pálka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</si>
  <si>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</si>
  <si>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</si>
  <si>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</si>
  <si>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</si>
  <si>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</si>
  <si>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</si>
  <si>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</si>
  <si>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</si>
  <si>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</si>
  <si>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</si>
  <si>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</si>
  <si>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</si>
  <si>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</si>
  <si>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</si>
  <si>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</si>
  <si>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</si>
  <si>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</si>
  <si>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</si>
  <si>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</si>
  <si>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</si>
  <si>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</si>
  <si>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</si>
  <si>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</si>
  <si>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</si>
  <si>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</si>
  <si>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</si>
  <si>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</si>
  <si>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</si>
  <si>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</si>
  <si>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</si>
  <si>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</si>
  <si>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</si>
  <si>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</si>
  <si>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</si>
  <si>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</si>
  <si>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</si>
  <si>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</si>
  <si>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</si>
  <si>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{00000000-0000-0000-0000-000000000000}</t>
  </si>
  <si>
    <t>/</t>
  </si>
  <si>
    <t>2024/HEX/08-I</t>
  </si>
  <si>
    <t>Interiér</t>
  </si>
  <si>
    <t>STA</t>
  </si>
  <si>
    <t>1</t>
  </si>
  <si>
    <t>{bae4e6bc-c5c5-47cb-9dca-f87593937a6b}</t>
  </si>
  <si>
    <t>2</t>
  </si>
  <si>
    <t>KRYCÍ LIST SOUPISU PRACÍ</t>
  </si>
  <si>
    <t>Objekt:</t>
  </si>
  <si>
    <t>2024/HEX/08-I - Interiér</t>
  </si>
  <si>
    <t>Nedílnou součástí specifikace interiéru je výkresová část, kde jsou detailně uvedeny materiály, rozměry i jiné úpravy. Tyto výkresy jsou pro specifikaci a určení ceny a plnění dodávky zcela závazné. Veškerá zařízení, prvky a materiály je nutno vyvzorkovat a odsouhlasit s autory. Jednotková cena položky obsahuje náklady na: dodávku,montáž,dopravu a staveništní přesun. Zpracování dílenské dokumentace (viz.VON)  Pokud není u položky soupisu prací uvedena žádná cenová soustava, položka není zatříděna v žádné cenové soustavě (ÚRS nebo RTS).</t>
  </si>
  <si>
    <t>REKAPITULACE ČLENĚNÍ SOUPISU PRACÍ</t>
  </si>
  <si>
    <t>Kód dílu - Popis</t>
  </si>
  <si>
    <t>Cena celkem [CZK]</t>
  </si>
  <si>
    <t>-1</t>
  </si>
  <si>
    <t>N00 - Nábytek UPOl FTK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</si>
  <si>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</si>
  <si>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</si>
  <si>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</si>
  <si>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</si>
  <si>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</si>
  <si>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</si>
  <si>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</si>
  <si>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</si>
  <si>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</si>
  <si>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</si>
  <si>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</si>
  <si>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</si>
  <si>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</si>
  <si>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</si>
  <si>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Nábytek UPOl FTK</t>
  </si>
  <si>
    <t>4</t>
  </si>
  <si>
    <t>ROZPOCET</t>
  </si>
  <si>
    <t>K</t>
  </si>
  <si>
    <t>ST1</t>
  </si>
  <si>
    <t>pracovní stůl 2600 x 1425 x 800 mm, v. 750 mm</t>
  </si>
  <si>
    <t>ks</t>
  </si>
  <si>
    <t>vlastní</t>
  </si>
  <si>
    <t>16</t>
  </si>
  <si>
    <t>P</t>
  </si>
  <si>
    <t>Poznámka k položce:_x000D_
plný popis a specifikace viz.výkresová dokumentace interiéru</t>
  </si>
  <si>
    <t>ST2</t>
  </si>
  <si>
    <t>pracovní stůl 2900 x 800 x 1425 mm, v. 750 mm</t>
  </si>
  <si>
    <t>3</t>
  </si>
  <si>
    <t>ST3</t>
  </si>
  <si>
    <t>pracovní stůl 2000 x 800 x 1425 mm, v. 750 mm</t>
  </si>
  <si>
    <t>6</t>
  </si>
  <si>
    <t>ST4</t>
  </si>
  <si>
    <t>pracovní stůl 2550 x 800 x 1425 mm, v. 750 mm</t>
  </si>
  <si>
    <t>8</t>
  </si>
  <si>
    <t>5</t>
  </si>
  <si>
    <t>ST5</t>
  </si>
  <si>
    <t>pracovní stůl 2600 x 800 x 1425 mm, v. 750 mm</t>
  </si>
  <si>
    <t>10</t>
  </si>
  <si>
    <t>ST6</t>
  </si>
  <si>
    <t>7</t>
  </si>
  <si>
    <t>ST7</t>
  </si>
  <si>
    <t>pracovní stůl 2000 x 800 mm, v. 750 mm</t>
  </si>
  <si>
    <t>14</t>
  </si>
  <si>
    <t>ST8</t>
  </si>
  <si>
    <t>pracovní stůl 2550 x 800 x 2425 mm, v. 750 mm</t>
  </si>
  <si>
    <t>9</t>
  </si>
  <si>
    <t>ST9</t>
  </si>
  <si>
    <t>pracovní stůl</t>
  </si>
  <si>
    <t>18</t>
  </si>
  <si>
    <t>ST10</t>
  </si>
  <si>
    <t>stůl</t>
  </si>
  <si>
    <t>20</t>
  </si>
  <si>
    <t>11</t>
  </si>
  <si>
    <t>ST11</t>
  </si>
  <si>
    <t>stolek</t>
  </si>
  <si>
    <t>22</t>
  </si>
  <si>
    <t>Ž01</t>
  </si>
  <si>
    <t>židle kancelářská otočná</t>
  </si>
  <si>
    <t>24</t>
  </si>
  <si>
    <t>13</t>
  </si>
  <si>
    <t>Ž02</t>
  </si>
  <si>
    <t>konferenční křeslo</t>
  </si>
  <si>
    <t>26</t>
  </si>
  <si>
    <t>Ž03</t>
  </si>
  <si>
    <t>konferenční židle</t>
  </si>
  <si>
    <t>28</t>
  </si>
  <si>
    <t>15</t>
  </si>
  <si>
    <t>Ž04</t>
  </si>
  <si>
    <t>konferenční židle se sklopným stolkem</t>
  </si>
  <si>
    <t>30</t>
  </si>
  <si>
    <t>SK1</t>
  </si>
  <si>
    <t>skříň</t>
  </si>
  <si>
    <t>32</t>
  </si>
  <si>
    <t>17</t>
  </si>
  <si>
    <t>SK2</t>
  </si>
  <si>
    <t>šatní skříň</t>
  </si>
  <si>
    <t>34</t>
  </si>
  <si>
    <t>SK3</t>
  </si>
  <si>
    <t>36</t>
  </si>
  <si>
    <t>19</t>
  </si>
  <si>
    <t>SK4</t>
  </si>
  <si>
    <t>38</t>
  </si>
  <si>
    <t>SK5</t>
  </si>
  <si>
    <t>40</t>
  </si>
  <si>
    <t>SK6</t>
  </si>
  <si>
    <t>police 1600 x 225 x 370 mm D+M</t>
  </si>
  <si>
    <t>42</t>
  </si>
  <si>
    <t>SK7</t>
  </si>
  <si>
    <t>police 3050 x 225 x 370 mm D+M</t>
  </si>
  <si>
    <t>44</t>
  </si>
  <si>
    <t>23</t>
  </si>
  <si>
    <t>SK8</t>
  </si>
  <si>
    <t>police 1050 x 225 x 370 mm D+M</t>
  </si>
  <si>
    <t>46</t>
  </si>
  <si>
    <t>SK9</t>
  </si>
  <si>
    <t>police 2950 x 225 x 370 mm D+M</t>
  </si>
  <si>
    <t>48</t>
  </si>
  <si>
    <t>25</t>
  </si>
  <si>
    <t>SK10</t>
  </si>
  <si>
    <t>police 2350 x 225 x 370 mm D+M</t>
  </si>
  <si>
    <t>50</t>
  </si>
  <si>
    <t>SK11</t>
  </si>
  <si>
    <t>police 3250 x 225 x 370 mm D+M</t>
  </si>
  <si>
    <t>52</t>
  </si>
  <si>
    <t>27</t>
  </si>
  <si>
    <t>SK12</t>
  </si>
  <si>
    <t>police 1650 x 225 x 370 mm D+M</t>
  </si>
  <si>
    <t>54</t>
  </si>
  <si>
    <t>SK13</t>
  </si>
  <si>
    <t>police 2550 x 225 x 370 mm D+M</t>
  </si>
  <si>
    <t>56</t>
  </si>
  <si>
    <t>29</t>
  </si>
  <si>
    <t>SK14</t>
  </si>
  <si>
    <t>police D+M</t>
  </si>
  <si>
    <t>58</t>
  </si>
  <si>
    <t>R01</t>
  </si>
  <si>
    <t>kovový regál D+M</t>
  </si>
  <si>
    <t>60</t>
  </si>
  <si>
    <t>31</t>
  </si>
  <si>
    <t>R02</t>
  </si>
  <si>
    <t>62</t>
  </si>
  <si>
    <t>R03</t>
  </si>
  <si>
    <t>64</t>
  </si>
  <si>
    <t>33</t>
  </si>
  <si>
    <t>R04</t>
  </si>
  <si>
    <t>66</t>
  </si>
  <si>
    <t>R05</t>
  </si>
  <si>
    <t>68</t>
  </si>
  <si>
    <t>35</t>
  </si>
  <si>
    <t>O1</t>
  </si>
  <si>
    <t>šatní obklad 1050 x 40 mm, v. 2000 D+M</t>
  </si>
  <si>
    <t>70</t>
  </si>
  <si>
    <t>O2</t>
  </si>
  <si>
    <t>72</t>
  </si>
  <si>
    <t>37</t>
  </si>
  <si>
    <t>O3</t>
  </si>
  <si>
    <t>šatní obklad 1000 x 40 mm, v. 2000 D+M</t>
  </si>
  <si>
    <t>74</t>
  </si>
  <si>
    <t>O4</t>
  </si>
  <si>
    <t>76</t>
  </si>
  <si>
    <t>39</t>
  </si>
  <si>
    <t>O5</t>
  </si>
  <si>
    <t>šatní obklad 950 x 40 mm, v. 2000 D+M</t>
  </si>
  <si>
    <t>78</t>
  </si>
  <si>
    <t>O6</t>
  </si>
  <si>
    <t>šatní obklad 2000 x 40 mm, v. 2000 D+M</t>
  </si>
  <si>
    <t>80</t>
  </si>
  <si>
    <t>41</t>
  </si>
  <si>
    <t>O7</t>
  </si>
  <si>
    <t>šatní obklad 1300 x 40 mm, v. 2000 D+M</t>
  </si>
  <si>
    <t>82</t>
  </si>
  <si>
    <t>O8</t>
  </si>
  <si>
    <t>šatní obklad 1650 x 40 mm, v. 2000 D+M</t>
  </si>
  <si>
    <t>84</t>
  </si>
  <si>
    <t>43</t>
  </si>
  <si>
    <t>D1</t>
  </si>
  <si>
    <t>interiérové posuvné dveře D+M</t>
  </si>
  <si>
    <t>86</t>
  </si>
  <si>
    <t>N01</t>
  </si>
  <si>
    <t>nástěnkové linoleum D+M</t>
  </si>
  <si>
    <t>88</t>
  </si>
  <si>
    <t>45</t>
  </si>
  <si>
    <t>N02</t>
  </si>
  <si>
    <t>90</t>
  </si>
  <si>
    <t>N03</t>
  </si>
  <si>
    <t>92</t>
  </si>
  <si>
    <t>47</t>
  </si>
  <si>
    <t>N04</t>
  </si>
  <si>
    <t>94</t>
  </si>
  <si>
    <t>N05</t>
  </si>
  <si>
    <t>96</t>
  </si>
  <si>
    <t>49</t>
  </si>
  <si>
    <t>N06</t>
  </si>
  <si>
    <t>98</t>
  </si>
  <si>
    <t>N07</t>
  </si>
  <si>
    <t>100</t>
  </si>
  <si>
    <t>51</t>
  </si>
  <si>
    <t>N08</t>
  </si>
  <si>
    <t>102</t>
  </si>
  <si>
    <t>OK</t>
  </si>
  <si>
    <t>odpadkový koš</t>
  </si>
  <si>
    <t>104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</si>
  <si>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</si>
  <si>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</si>
  <si>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</si>
  <si>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</si>
  <si>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</si>
  <si>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</si>
  <si>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</si>
  <si>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</si>
  <si>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</si>
  <si>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</si>
  <si>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</si>
  <si>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</si>
  <si>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</si>
  <si>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</si>
  <si>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</si>
  <si>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</si>
  <si>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</si>
  <si>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</si>
  <si>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</si>
  <si>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</si>
  <si>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</si>
  <si>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</si>
  <si>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</si>
  <si>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</si>
  <si>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</si>
  <si>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</si>
  <si>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</si>
  <si>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</si>
  <si>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</si>
  <si>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</si>
  <si>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</si>
  <si>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</si>
  <si>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</si>
  <si>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</si>
  <si>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</si>
  <si>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</si>
  <si>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</si>
  <si>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</si>
  <si>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</si>
  <si>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</si>
  <si>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</si>
  <si>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</si>
  <si>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</si>
  <si>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</si>
  <si>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</si>
  <si>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</si>
  <si>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</si>
  <si>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</si>
  <si>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</si>
  <si>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</si>
  <si>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</si>
  <si>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</si>
  <si>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</si>
  <si>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</si>
  <si>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</si>
  <si>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</si>
  <si>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</si>
  <si>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</si>
  <si>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</si>
  <si>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</si>
  <si>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</si>
  <si>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</si>
  <si>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</si>
  <si>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</si>
  <si>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</si>
  <si>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</si>
  <si>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</si>
  <si>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</si>
  <si>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</si>
  <si>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</si>
  <si>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</si>
  <si>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</si>
  <si>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</si>
  <si>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</si>
  <si>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</si>
  <si>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</si>
  <si>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</si>
  <si>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</si>
  <si>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</si>
  <si>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</si>
  <si>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</si>
  <si>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</si>
  <si>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</si>
  <si>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</si>
  <si>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</si>
  <si>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</si>
  <si>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</si>
  <si>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</si>
  <si>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</si>
  <si>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</si>
  <si>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</si>
  <si>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</si>
  <si>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</si>
  <si>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</si>
  <si>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</si>
  <si>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</si>
  <si>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</si>
  <si>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</si>
  <si>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</si>
  <si>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</si>
  <si>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</si>
  <si>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</si>
  <si>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</si>
  <si>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</si>
  <si>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</si>
  <si>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</si>
  <si>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</si>
  <si>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</si>
  <si>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</si>
  <si>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</si>
  <si>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</si>
  <si>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</si>
  <si>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</si>
  <si>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</si>
  <si>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</si>
  <si>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</si>
  <si>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</si>
  <si>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</si>
  <si>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</si>
  <si>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</si>
  <si>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</si>
  <si>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</si>
  <si>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</si>
  <si>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</si>
  <si>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</si>
  <si>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</si>
  <si>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</si>
  <si>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</si>
  <si>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</si>
  <si>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</si>
  <si>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</si>
  <si>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</si>
  <si>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</si>
  <si>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</si>
  <si>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</si>
  <si>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</si>
  <si>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</si>
  <si>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</si>
  <si>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</si>
  <si>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</si>
  <si>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</si>
  <si>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</si>
  <si>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</si>
  <si>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</si>
  <si>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</si>
  <si>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</si>
  <si>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</si>
  <si>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</si>
  <si>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</si>
  <si>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</si>
  <si>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</si>
  <si>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</si>
  <si>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</si>
  <si>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</si>
  <si>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</si>
  <si>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</si>
  <si>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</si>
  <si>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</si>
  <si>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</si>
  <si>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</si>
  <si>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</si>
  <si>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</si>
  <si>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</si>
  <si>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</si>
  <si>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</si>
  <si>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</si>
  <si>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</si>
  <si>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</si>
  <si>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</si>
  <si>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</si>
  <si>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</si>
  <si>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</si>
  <si>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</si>
  <si>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</si>
  <si>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</si>
  <si>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</si>
  <si>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</si>
  <si>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</si>
  <si>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</si>
  <si>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</si>
  <si>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</si>
  <si>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</si>
  <si>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</si>
  <si>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</si>
  <si>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</si>
  <si>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</si>
  <si>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</si>
  <si>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</si>
  <si>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Náklady  celkem</t>
  </si>
  <si>
    <t>Náklady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</si>
</sst>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7" fillId="5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Protection="1">
      <protection locked="0"/>
    </xf>
    <xf numFmtId="0" fontId="0" fillId="0" borderId="4" xfId="0" applyBorder="1" applyAlignment="1" applyProtection="1">
      <alignment vertical="center"/>
      <protection locked="0"/>
    </xf>
    <xf numFmtId="4" fontId="17" fillId="3" borderId="23" xfId="0" applyNumberFormat="1" applyFont="1" applyFill="1" applyBorder="1" applyAlignment="1" applyProtection="1">
      <alignment vertical="center"/>
      <protection locked="0"/>
    </xf>
    <xf numFmtId="0" fontId="18" fillId="3" borderId="15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vertical="top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4" fontId="19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25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17" fillId="5" borderId="18" xfId="0" applyFont="1" applyFill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 applyProtection="1">
      <alignment horizontal="center" vertical="center" wrapText="1"/>
      <protection locked="0"/>
    </xf>
    <xf numFmtId="0" fontId="18" fillId="0" borderId="18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166" fontId="27" fillId="0" borderId="13" xfId="0" applyNumberFormat="1" applyFont="1" applyBorder="1" applyProtection="1">
      <protection locked="0"/>
    </xf>
    <xf numFmtId="166" fontId="27" fillId="0" borderId="14" xfId="0" applyNumberFormat="1" applyFont="1" applyBorder="1" applyProtection="1"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0" fontId="7" fillId="0" borderId="4" xfId="0" applyFont="1" applyBorder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15" xfId="0" applyFont="1" applyBorder="1" applyProtection="1">
      <protection locked="0"/>
    </xf>
    <xf numFmtId="166" fontId="7" fillId="0" borderId="0" xfId="0" applyNumberFormat="1" applyFont="1" applyProtection="1">
      <protection locked="0"/>
    </xf>
    <xf numFmtId="166" fontId="7" fillId="0" borderId="16" xfId="0" applyNumberFormat="1" applyFont="1" applyBorder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166" fontId="18" fillId="0" borderId="0" xfId="0" applyNumberFormat="1" applyFont="1" applyAlignment="1" applyProtection="1">
      <alignment vertical="center"/>
      <protection locked="0"/>
    </xf>
    <xf numFmtId="166" fontId="18" fillId="0" borderId="16" xfId="0" applyNumberFormat="1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17" fillId="5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23" xfId="0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167" fontId="17" fillId="0" borderId="23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7" fillId="5" borderId="0" xfId="0" applyFont="1" applyFill="1" applyAlignment="1">
      <alignment horizontal="right" vertical="center"/>
    </xf>
    <xf numFmtId="4" fontId="6" fillId="0" borderId="21" xfId="0" applyNumberFormat="1" applyFont="1" applyBorder="1" applyAlignment="1">
      <alignment vertical="center"/>
    </xf>
    <xf numFmtId="0" fontId="17" fillId="5" borderId="19" xfId="0" applyFont="1" applyFill="1" applyBorder="1" applyAlignment="1">
      <alignment horizontal="center" vertical="center" wrapText="1"/>
    </xf>
    <xf numFmtId="4" fontId="19" fillId="0" borderId="0" xfId="0" applyNumberFormat="1" applyFont="1"/>
    <xf numFmtId="4" fontId="6" fillId="0" borderId="0" xfId="0" applyNumberFormat="1" applyFont="1"/>
    <xf numFmtId="4" fontId="17" fillId="0" borderId="23" xfId="0" applyNumberFormat="1" applyFont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left"/>
    </xf>
    <xf numFmtId="0" fontId="32" fillId="0" borderId="1" xfId="0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topLeftCell="A34" workbookViewId="0">
      <selection activeCell="D4" sqref="D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ht="36.950000000000003" customHeight="1">
      <c r="AR2" s="247" t="s">
        <v>6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9" t="s">
        <v>7</v>
      </c>
      <c r="BT2" s="9" t="s">
        <v>8</v>
      </c>
    </row>
    <row r="3" spans="1:74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7</v>
      </c>
      <c r="BT3" s="9" t="s">
        <v>9</v>
      </c>
    </row>
    <row r="4" spans="1:74" ht="24.95" customHeight="1">
      <c r="B4" s="12"/>
      <c r="D4" s="13" t="s">
        <v>10</v>
      </c>
      <c r="AR4" s="12"/>
      <c r="AS4" s="14" t="s">
        <v>11</v>
      </c>
      <c r="BE4" s="15" t="s">
        <v>12</v>
      </c>
      <c r="BS4" s="9" t="s">
        <v>13</v>
      </c>
    </row>
    <row r="5" spans="1:74" ht="12" customHeight="1">
      <c r="B5" s="12"/>
      <c r="D5" s="16" t="s">
        <v>14</v>
      </c>
      <c r="K5" s="277" t="s">
        <v>15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R5" s="12"/>
      <c r="BE5" s="274" t="s">
        <v>16</v>
      </c>
      <c r="BS5" s="9" t="s">
        <v>7</v>
      </c>
    </row>
    <row r="6" spans="1:74" ht="36.950000000000003" customHeight="1">
      <c r="B6" s="12"/>
      <c r="D6" s="18" t="s">
        <v>17</v>
      </c>
      <c r="K6" s="278" t="s">
        <v>18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R6" s="12"/>
      <c r="BE6" s="275"/>
      <c r="BS6" s="9" t="s">
        <v>7</v>
      </c>
    </row>
    <row r="7" spans="1:74" ht="12" customHeight="1">
      <c r="B7" s="12"/>
      <c r="D7" s="19" t="s">
        <v>19</v>
      </c>
      <c r="K7" s="17" t="s">
        <v>20</v>
      </c>
      <c r="AK7" s="19" t="s">
        <v>21</v>
      </c>
      <c r="AN7" s="17" t="s">
        <v>3</v>
      </c>
      <c r="AR7" s="12"/>
      <c r="BE7" s="275"/>
      <c r="BS7" s="9" t="s">
        <v>7</v>
      </c>
    </row>
    <row r="8" spans="1:74" ht="12" customHeight="1">
      <c r="B8" s="12"/>
      <c r="D8" s="19" t="s">
        <v>22</v>
      </c>
      <c r="K8" s="17" t="s">
        <v>23</v>
      </c>
      <c r="AK8" s="19" t="s">
        <v>24</v>
      </c>
      <c r="AN8" s="20" t="s">
        <v>25</v>
      </c>
      <c r="AR8" s="12"/>
      <c r="BE8" s="275"/>
      <c r="BS8" s="9" t="s">
        <v>7</v>
      </c>
    </row>
    <row r="9" spans="1:74" ht="14.45" customHeight="1">
      <c r="B9" s="12"/>
      <c r="AR9" s="12"/>
      <c r="BE9" s="275"/>
      <c r="BS9" s="9" t="s">
        <v>7</v>
      </c>
    </row>
    <row r="10" spans="1:74" ht="12" customHeight="1">
      <c r="B10" s="12"/>
      <c r="D10" s="19" t="s">
        <v>26</v>
      </c>
      <c r="AK10" s="19" t="s">
        <v>27</v>
      </c>
      <c r="AN10" s="17" t="s">
        <v>3</v>
      </c>
      <c r="AR10" s="12"/>
      <c r="BE10" s="275"/>
      <c r="BS10" s="9" t="s">
        <v>7</v>
      </c>
    </row>
    <row r="11" spans="1:74" ht="18.399999999999999" customHeight="1">
      <c r="B11" s="12"/>
      <c r="E11" s="17" t="s">
        <v>28</v>
      </c>
      <c r="AK11" s="19" t="s">
        <v>29</v>
      </c>
      <c r="AN11" s="17" t="s">
        <v>3</v>
      </c>
      <c r="AR11" s="12"/>
      <c r="BE11" s="275"/>
      <c r="BS11" s="9" t="s">
        <v>7</v>
      </c>
    </row>
    <row r="12" spans="1:74" ht="6.95" customHeight="1">
      <c r="B12" s="12"/>
      <c r="AR12" s="12"/>
      <c r="BE12" s="275"/>
      <c r="BS12" s="9" t="s">
        <v>7</v>
      </c>
    </row>
    <row r="13" spans="1:74" ht="12" customHeight="1">
      <c r="B13" s="12"/>
      <c r="D13" s="19" t="s">
        <v>30</v>
      </c>
      <c r="AK13" s="19" t="s">
        <v>27</v>
      </c>
      <c r="AN13" s="21" t="s">
        <v>31</v>
      </c>
      <c r="AR13" s="12"/>
      <c r="BE13" s="275"/>
      <c r="BS13" s="9" t="s">
        <v>7</v>
      </c>
    </row>
    <row r="14" spans="1:74" ht="12.75">
      <c r="B14" s="12"/>
      <c r="E14" s="279" t="s">
        <v>31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19" t="s">
        <v>29</v>
      </c>
      <c r="AN14" s="21" t="s">
        <v>31</v>
      </c>
      <c r="AR14" s="12"/>
      <c r="BE14" s="275"/>
      <c r="BS14" s="9" t="s">
        <v>7</v>
      </c>
    </row>
    <row r="15" spans="1:74" ht="6.95" customHeight="1">
      <c r="B15" s="12"/>
      <c r="AR15" s="12"/>
      <c r="BE15" s="275"/>
      <c r="BS15" s="9" t="s">
        <v>4</v>
      </c>
    </row>
    <row r="16" spans="1:74" ht="12" customHeight="1">
      <c r="B16" s="12"/>
      <c r="D16" s="19" t="s">
        <v>32</v>
      </c>
      <c r="AK16" s="19" t="s">
        <v>27</v>
      </c>
      <c r="AN16" s="17" t="s">
        <v>3</v>
      </c>
      <c r="AR16" s="12"/>
      <c r="BE16" s="275"/>
      <c r="BS16" s="9" t="s">
        <v>4</v>
      </c>
    </row>
    <row r="17" spans="2:71" ht="18.399999999999999" customHeight="1">
      <c r="B17" s="12"/>
      <c r="E17" s="17" t="s">
        <v>33</v>
      </c>
      <c r="AK17" s="19" t="s">
        <v>29</v>
      </c>
      <c r="AN17" s="17" t="s">
        <v>3</v>
      </c>
      <c r="AR17" s="12"/>
      <c r="BE17" s="275"/>
      <c r="BS17" s="9" t="s">
        <v>34</v>
      </c>
    </row>
    <row r="18" spans="2:71" ht="6.95" customHeight="1">
      <c r="B18" s="12"/>
      <c r="AR18" s="12"/>
      <c r="BE18" s="275"/>
      <c r="BS18" s="9" t="s">
        <v>7</v>
      </c>
    </row>
    <row r="19" spans="2:71" ht="12" customHeight="1">
      <c r="B19" s="12"/>
      <c r="D19" s="19" t="s">
        <v>35</v>
      </c>
      <c r="AK19" s="19" t="s">
        <v>27</v>
      </c>
      <c r="AN19" s="17" t="s">
        <v>3</v>
      </c>
      <c r="AR19" s="12"/>
      <c r="BE19" s="275"/>
      <c r="BS19" s="9" t="s">
        <v>7</v>
      </c>
    </row>
    <row r="20" spans="2:71" ht="18.399999999999999" customHeight="1">
      <c r="B20" s="12"/>
      <c r="E20" s="17" t="s">
        <v>36</v>
      </c>
      <c r="AK20" s="19" t="s">
        <v>29</v>
      </c>
      <c r="AN20" s="17" t="s">
        <v>3</v>
      </c>
      <c r="AR20" s="12"/>
      <c r="BE20" s="275"/>
      <c r="BS20" s="9" t="s">
        <v>4</v>
      </c>
    </row>
    <row r="21" spans="2:71" ht="6.95" customHeight="1">
      <c r="B21" s="12"/>
      <c r="AR21" s="12"/>
      <c r="BE21" s="275"/>
    </row>
    <row r="22" spans="2:71" ht="12" customHeight="1">
      <c r="B22" s="12"/>
      <c r="D22" s="19" t="s">
        <v>37</v>
      </c>
      <c r="AR22" s="12"/>
      <c r="BE22" s="275"/>
    </row>
    <row r="23" spans="2:71" ht="60.75" customHeight="1">
      <c r="B23" s="12"/>
      <c r="E23" s="281" t="s">
        <v>38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R23" s="12"/>
      <c r="BE23" s="275"/>
    </row>
    <row r="24" spans="2:71" ht="6.95" customHeight="1">
      <c r="B24" s="12"/>
      <c r="AR24" s="12"/>
      <c r="BE24" s="275"/>
    </row>
    <row r="25" spans="2:71" ht="6.95" customHeight="1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275"/>
    </row>
    <row r="26" spans="2:71" s="1" customFormat="1" ht="25.9" customHeight="1">
      <c r="B26" s="23"/>
      <c r="D26" s="24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82">
        <f>ROUND(AG54,2)</f>
        <v>0</v>
      </c>
      <c r="AL26" s="283"/>
      <c r="AM26" s="283"/>
      <c r="AN26" s="283"/>
      <c r="AO26" s="283"/>
      <c r="AR26" s="23"/>
      <c r="BE26" s="275"/>
    </row>
    <row r="27" spans="2:71" s="1" customFormat="1" ht="6.95" customHeight="1">
      <c r="B27" s="23"/>
      <c r="AR27" s="23"/>
      <c r="BE27" s="275"/>
    </row>
    <row r="28" spans="2:71" s="1" customFormat="1" ht="12.75">
      <c r="B28" s="23"/>
      <c r="L28" s="284" t="s">
        <v>40</v>
      </c>
      <c r="M28" s="284"/>
      <c r="N28" s="284"/>
      <c r="O28" s="284"/>
      <c r="P28" s="284"/>
      <c r="W28" s="284" t="s">
        <v>41</v>
      </c>
      <c r="X28" s="284"/>
      <c r="Y28" s="284"/>
      <c r="Z28" s="284"/>
      <c r="AA28" s="284"/>
      <c r="AB28" s="284"/>
      <c r="AC28" s="284"/>
      <c r="AD28" s="284"/>
      <c r="AE28" s="284"/>
      <c r="AK28" s="284" t="s">
        <v>42</v>
      </c>
      <c r="AL28" s="284"/>
      <c r="AM28" s="284"/>
      <c r="AN28" s="284"/>
      <c r="AO28" s="284"/>
      <c r="AR28" s="23"/>
      <c r="BE28" s="275"/>
    </row>
    <row r="29" spans="2:71" s="2" customFormat="1" ht="14.45" customHeight="1">
      <c r="B29" s="26"/>
      <c r="D29" s="19" t="s">
        <v>43</v>
      </c>
      <c r="F29" s="19" t="s">
        <v>44</v>
      </c>
      <c r="L29" s="264">
        <v>0.21</v>
      </c>
      <c r="M29" s="263"/>
      <c r="N29" s="263"/>
      <c r="O29" s="263"/>
      <c r="P29" s="263"/>
      <c r="W29" s="262">
        <f>ROUND(AZ54, 2)</f>
        <v>0</v>
      </c>
      <c r="X29" s="263"/>
      <c r="Y29" s="263"/>
      <c r="Z29" s="263"/>
      <c r="AA29" s="263"/>
      <c r="AB29" s="263"/>
      <c r="AC29" s="263"/>
      <c r="AD29" s="263"/>
      <c r="AE29" s="263"/>
      <c r="AK29" s="262">
        <f>ROUND(AV54, 2)</f>
        <v>0</v>
      </c>
      <c r="AL29" s="263"/>
      <c r="AM29" s="263"/>
      <c r="AN29" s="263"/>
      <c r="AO29" s="263"/>
      <c r="AR29" s="26"/>
      <c r="BE29" s="276"/>
    </row>
    <row r="30" spans="2:71" s="2" customFormat="1" ht="14.45" customHeight="1">
      <c r="B30" s="26"/>
      <c r="F30" s="19" t="s">
        <v>45</v>
      </c>
      <c r="L30" s="264">
        <v>0.12</v>
      </c>
      <c r="M30" s="263"/>
      <c r="N30" s="263"/>
      <c r="O30" s="263"/>
      <c r="P30" s="263"/>
      <c r="W30" s="262">
        <f>ROUND(BA54, 2)</f>
        <v>0</v>
      </c>
      <c r="X30" s="263"/>
      <c r="Y30" s="263"/>
      <c r="Z30" s="263"/>
      <c r="AA30" s="263"/>
      <c r="AB30" s="263"/>
      <c r="AC30" s="263"/>
      <c r="AD30" s="263"/>
      <c r="AE30" s="263"/>
      <c r="AK30" s="262">
        <f>ROUND(AW54, 2)</f>
        <v>0</v>
      </c>
      <c r="AL30" s="263"/>
      <c r="AM30" s="263"/>
      <c r="AN30" s="263"/>
      <c r="AO30" s="263"/>
      <c r="AR30" s="26"/>
      <c r="BE30" s="276"/>
    </row>
    <row r="31" spans="2:71" s="2" customFormat="1" ht="14.45" hidden="1" customHeight="1">
      <c r="B31" s="26"/>
      <c r="F31" s="19" t="s">
        <v>46</v>
      </c>
      <c r="L31" s="264">
        <v>0.21</v>
      </c>
      <c r="M31" s="263"/>
      <c r="N31" s="263"/>
      <c r="O31" s="263"/>
      <c r="P31" s="263"/>
      <c r="W31" s="262">
        <f>ROUND(BB54, 2)</f>
        <v>0</v>
      </c>
      <c r="X31" s="263"/>
      <c r="Y31" s="263"/>
      <c r="Z31" s="263"/>
      <c r="AA31" s="263"/>
      <c r="AB31" s="263"/>
      <c r="AC31" s="263"/>
      <c r="AD31" s="263"/>
      <c r="AE31" s="263"/>
      <c r="AK31" s="262">
        <v>0</v>
      </c>
      <c r="AL31" s="263"/>
      <c r="AM31" s="263"/>
      <c r="AN31" s="263"/>
      <c r="AO31" s="263"/>
      <c r="AR31" s="26"/>
      <c r="BE31" s="276"/>
    </row>
    <row r="32" spans="2:71" s="2" customFormat="1" ht="14.45" hidden="1" customHeight="1">
      <c r="B32" s="26"/>
      <c r="F32" s="19" t="s">
        <v>47</v>
      </c>
      <c r="L32" s="264">
        <v>0.12</v>
      </c>
      <c r="M32" s="263"/>
      <c r="N32" s="263"/>
      <c r="O32" s="263"/>
      <c r="P32" s="263"/>
      <c r="W32" s="262">
        <f>ROUND(BC54, 2)</f>
        <v>0</v>
      </c>
      <c r="X32" s="263"/>
      <c r="Y32" s="263"/>
      <c r="Z32" s="263"/>
      <c r="AA32" s="263"/>
      <c r="AB32" s="263"/>
      <c r="AC32" s="263"/>
      <c r="AD32" s="263"/>
      <c r="AE32" s="263"/>
      <c r="AK32" s="262">
        <v>0</v>
      </c>
      <c r="AL32" s="263"/>
      <c r="AM32" s="263"/>
      <c r="AN32" s="263"/>
      <c r="AO32" s="263"/>
      <c r="AR32" s="26"/>
      <c r="BE32" s="276"/>
    </row>
    <row r="33" spans="2:44" s="2" customFormat="1" ht="14.45" hidden="1" customHeight="1">
      <c r="B33" s="26"/>
      <c r="F33" s="19" t="s">
        <v>48</v>
      </c>
      <c r="L33" s="264">
        <v>0</v>
      </c>
      <c r="M33" s="263"/>
      <c r="N33" s="263"/>
      <c r="O33" s="263"/>
      <c r="P33" s="263"/>
      <c r="W33" s="262">
        <f>ROUND(BD54, 2)</f>
        <v>0</v>
      </c>
      <c r="X33" s="263"/>
      <c r="Y33" s="263"/>
      <c r="Z33" s="263"/>
      <c r="AA33" s="263"/>
      <c r="AB33" s="263"/>
      <c r="AC33" s="263"/>
      <c r="AD33" s="263"/>
      <c r="AE33" s="263"/>
      <c r="AK33" s="262">
        <v>0</v>
      </c>
      <c r="AL33" s="263"/>
      <c r="AM33" s="263"/>
      <c r="AN33" s="263"/>
      <c r="AO33" s="263"/>
      <c r="AR33" s="26"/>
    </row>
    <row r="34" spans="2:44" s="1" customFormat="1" ht="6.95" customHeight="1">
      <c r="B34" s="23"/>
      <c r="AR34" s="23"/>
    </row>
    <row r="35" spans="2:44" s="1" customFormat="1" ht="25.9" customHeight="1">
      <c r="B35" s="23"/>
      <c r="C35" s="27"/>
      <c r="D35" s="28" t="s">
        <v>49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50</v>
      </c>
      <c r="U35" s="29"/>
      <c r="V35" s="29"/>
      <c r="W35" s="29"/>
      <c r="X35" s="265" t="s">
        <v>51</v>
      </c>
      <c r="Y35" s="266"/>
      <c r="Z35" s="266"/>
      <c r="AA35" s="266"/>
      <c r="AB35" s="266"/>
      <c r="AC35" s="29"/>
      <c r="AD35" s="29"/>
      <c r="AE35" s="29"/>
      <c r="AF35" s="29"/>
      <c r="AG35" s="29"/>
      <c r="AH35" s="29"/>
      <c r="AI35" s="29"/>
      <c r="AJ35" s="29"/>
      <c r="AK35" s="267">
        <f>SUM(AK26:AK33)</f>
        <v>0</v>
      </c>
      <c r="AL35" s="266"/>
      <c r="AM35" s="266"/>
      <c r="AN35" s="266"/>
      <c r="AO35" s="268"/>
      <c r="AP35" s="27"/>
      <c r="AQ35" s="27"/>
      <c r="AR35" s="23"/>
    </row>
    <row r="36" spans="2:44" s="1" customFormat="1" ht="6.95" customHeight="1">
      <c r="B36" s="23"/>
      <c r="AR36" s="23"/>
    </row>
    <row r="37" spans="2:44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23"/>
    </row>
    <row r="41" spans="2:44" s="1" customFormat="1" ht="6.95" customHeigh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23"/>
    </row>
    <row r="42" spans="2:44" s="1" customFormat="1" ht="24.95" customHeight="1">
      <c r="B42" s="23"/>
      <c r="C42" s="13" t="s">
        <v>52</v>
      </c>
      <c r="AR42" s="23"/>
    </row>
    <row r="43" spans="2:44" s="1" customFormat="1" ht="6.95" customHeight="1">
      <c r="B43" s="23"/>
      <c r="AR43" s="23"/>
    </row>
    <row r="44" spans="2:44" s="3" customFormat="1" ht="12" customHeight="1">
      <c r="B44" s="35"/>
      <c r="C44" s="19" t="s">
        <v>14</v>
      </c>
      <c r="L44" s="3" t="str">
        <f>K5</f>
        <v>2024/HEX/08</v>
      </c>
      <c r="AR44" s="35"/>
    </row>
    <row r="45" spans="2:44" s="4" customFormat="1" ht="36.950000000000003" customHeight="1">
      <c r="B45" s="36"/>
      <c r="C45" s="37" t="s">
        <v>17</v>
      </c>
      <c r="L45" s="253" t="str">
        <f>K6</f>
        <v>Rekonstrukce kanceláří a výukových prostor v objektu NC</v>
      </c>
      <c r="M45" s="254"/>
      <c r="N45" s="254"/>
      <c r="O45" s="254"/>
      <c r="P45" s="254"/>
      <c r="Q45" s="254"/>
      <c r="R45" s="254"/>
      <c r="S45" s="254"/>
      <c r="T45" s="254"/>
      <c r="U45" s="254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4"/>
      <c r="AK45" s="254"/>
      <c r="AL45" s="254"/>
      <c r="AM45" s="254"/>
      <c r="AN45" s="254"/>
      <c r="AO45" s="254"/>
      <c r="AR45" s="36"/>
    </row>
    <row r="46" spans="2:44" s="1" customFormat="1" ht="6.95" customHeight="1">
      <c r="B46" s="23"/>
      <c r="AR46" s="23"/>
    </row>
    <row r="47" spans="2:44" s="1" customFormat="1" ht="12" customHeight="1">
      <c r="B47" s="23"/>
      <c r="C47" s="19" t="s">
        <v>22</v>
      </c>
      <c r="L47" s="38" t="str">
        <f>IF(K8="","",K8)</f>
        <v xml:space="preserve"> </v>
      </c>
      <c r="AI47" s="19" t="s">
        <v>24</v>
      </c>
      <c r="AM47" s="255" t="str">
        <f>IF(AN8= "","",AN8)</f>
        <v>8. 8. 2024</v>
      </c>
      <c r="AN47" s="255"/>
      <c r="AR47" s="23"/>
    </row>
    <row r="48" spans="2:44" s="1" customFormat="1" ht="6.95" customHeight="1">
      <c r="B48" s="23"/>
      <c r="AR48" s="23"/>
    </row>
    <row r="49" spans="1:91" s="1" customFormat="1" ht="15.2" customHeight="1">
      <c r="B49" s="23"/>
      <c r="C49" s="19" t="s">
        <v>26</v>
      </c>
      <c r="L49" s="3" t="str">
        <f>IF(E11= "","",E11)</f>
        <v>UPOL</v>
      </c>
      <c r="AI49" s="19" t="s">
        <v>32</v>
      </c>
      <c r="AM49" s="256" t="str">
        <f>IF(E17="","",E17)</f>
        <v>Hexaplan International</v>
      </c>
      <c r="AN49" s="257"/>
      <c r="AO49" s="257"/>
      <c r="AP49" s="257"/>
      <c r="AR49" s="23"/>
      <c r="AS49" s="258" t="s">
        <v>53</v>
      </c>
      <c r="AT49" s="259"/>
      <c r="AU49" s="39"/>
      <c r="AV49" s="39"/>
      <c r="AW49" s="39"/>
      <c r="AX49" s="39"/>
      <c r="AY49" s="39"/>
      <c r="AZ49" s="39"/>
      <c r="BA49" s="39"/>
      <c r="BB49" s="39"/>
      <c r="BC49" s="39"/>
      <c r="BD49" s="40"/>
    </row>
    <row r="50" spans="1:91" s="1" customFormat="1" ht="15.2" customHeight="1">
      <c r="B50" s="23"/>
      <c r="C50" s="19" t="s">
        <v>30</v>
      </c>
      <c r="L50" s="3" t="str">
        <f>IF(E14= "Vyplň údaj","",E14)</f>
        <v/>
      </c>
      <c r="AI50" s="19" t="s">
        <v>35</v>
      </c>
      <c r="AM50" s="256" t="str">
        <f>IF(E20="","",E20)</f>
        <v>Ing.arch.M.Pálka</v>
      </c>
      <c r="AN50" s="257"/>
      <c r="AO50" s="257"/>
      <c r="AP50" s="257"/>
      <c r="AR50" s="23"/>
      <c r="AS50" s="260"/>
      <c r="AT50" s="261"/>
      <c r="BD50" s="41"/>
    </row>
    <row r="51" spans="1:91" s="1" customFormat="1" ht="10.9" customHeight="1">
      <c r="B51" s="23"/>
      <c r="AR51" s="23"/>
      <c r="AS51" s="260"/>
      <c r="AT51" s="261"/>
      <c r="BD51" s="41"/>
    </row>
    <row r="52" spans="1:91" s="1" customFormat="1" ht="29.25" customHeight="1">
      <c r="B52" s="23"/>
      <c r="C52" s="249" t="s">
        <v>54</v>
      </c>
      <c r="D52" s="250"/>
      <c r="E52" s="250"/>
      <c r="F52" s="250"/>
      <c r="G52" s="250"/>
      <c r="H52" s="42"/>
      <c r="I52" s="251" t="s">
        <v>55</v>
      </c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2" t="s">
        <v>56</v>
      </c>
      <c r="AH52" s="250"/>
      <c r="AI52" s="250"/>
      <c r="AJ52" s="250"/>
      <c r="AK52" s="250"/>
      <c r="AL52" s="250"/>
      <c r="AM52" s="250"/>
      <c r="AN52" s="251" t="s">
        <v>57</v>
      </c>
      <c r="AO52" s="250"/>
      <c r="AP52" s="250"/>
      <c r="AQ52" s="43" t="s">
        <v>58</v>
      </c>
      <c r="AR52" s="23"/>
      <c r="AS52" s="44" t="s">
        <v>59</v>
      </c>
      <c r="AT52" s="45" t="s">
        <v>60</v>
      </c>
      <c r="AU52" s="45" t="s">
        <v>61</v>
      </c>
      <c r="AV52" s="45" t="s">
        <v>62</v>
      </c>
      <c r="AW52" s="45" t="s">
        <v>63</v>
      </c>
      <c r="AX52" s="45" t="s">
        <v>64</v>
      </c>
      <c r="AY52" s="45" t="s">
        <v>65</v>
      </c>
      <c r="AZ52" s="45" t="s">
        <v>66</v>
      </c>
      <c r="BA52" s="45" t="s">
        <v>67</v>
      </c>
      <c r="BB52" s="45" t="s">
        <v>68</v>
      </c>
      <c r="BC52" s="45" t="s">
        <v>69</v>
      </c>
      <c r="BD52" s="46" t="s">
        <v>70</v>
      </c>
    </row>
    <row r="53" spans="1:91" s="1" customFormat="1" ht="10.9" customHeight="1">
      <c r="B53" s="23"/>
      <c r="AR53" s="23"/>
      <c r="AS53" s="47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40"/>
    </row>
    <row r="54" spans="1:91" s="5" customFormat="1" ht="32.450000000000003" customHeight="1">
      <c r="B54" s="48"/>
      <c r="C54" s="49" t="s">
        <v>462</v>
      </c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272">
        <f>ROUND(AG55,2)</f>
        <v>0</v>
      </c>
      <c r="AH54" s="272"/>
      <c r="AI54" s="272"/>
      <c r="AJ54" s="272"/>
      <c r="AK54" s="272"/>
      <c r="AL54" s="272"/>
      <c r="AM54" s="272"/>
      <c r="AN54" s="273">
        <f>SUM(AG54,AT54)</f>
        <v>0</v>
      </c>
      <c r="AO54" s="273"/>
      <c r="AP54" s="273"/>
      <c r="AQ54" s="51" t="s">
        <v>3</v>
      </c>
      <c r="AR54" s="48"/>
      <c r="AS54" s="52">
        <f>ROUND(AS55,2)</f>
        <v>0</v>
      </c>
      <c r="AT54" s="53">
        <f>ROUND(SUM(AV54:AW54),2)</f>
        <v>0</v>
      </c>
      <c r="AU54" s="54">
        <f>ROUND(AU55,5)</f>
        <v>0</v>
      </c>
      <c r="AV54" s="53">
        <f>ROUND(AZ54*L29,2)</f>
        <v>0</v>
      </c>
      <c r="AW54" s="53">
        <f>ROUND(BA54*L30,2)</f>
        <v>0</v>
      </c>
      <c r="AX54" s="53">
        <f>ROUND(BB54*L29,2)</f>
        <v>0</v>
      </c>
      <c r="AY54" s="53">
        <f>ROUND(BC54*L30,2)</f>
        <v>0</v>
      </c>
      <c r="AZ54" s="53">
        <f>ROUND(AZ55,2)</f>
        <v>0</v>
      </c>
      <c r="BA54" s="53">
        <f>ROUND(BA55,2)</f>
        <v>0</v>
      </c>
      <c r="BB54" s="53">
        <f>ROUND(BB55,2)</f>
        <v>0</v>
      </c>
      <c r="BC54" s="53">
        <f>ROUND(BC55,2)</f>
        <v>0</v>
      </c>
      <c r="BD54" s="55">
        <f>ROUND(BD55,2)</f>
        <v>0</v>
      </c>
      <c r="BS54" s="56" t="s">
        <v>71</v>
      </c>
      <c r="BT54" s="56" t="s">
        <v>72</v>
      </c>
      <c r="BU54" s="57" t="s">
        <v>73</v>
      </c>
      <c r="BV54" s="56" t="s">
        <v>74</v>
      </c>
      <c r="BW54" s="56" t="s">
        <v>5</v>
      </c>
      <c r="BX54" s="56" t="s">
        <v>75</v>
      </c>
      <c r="CL54" s="56" t="s">
        <v>20</v>
      </c>
    </row>
    <row r="55" spans="1:91" s="6" customFormat="1" ht="48.75" customHeight="1">
      <c r="A55" s="58" t="s">
        <v>76</v>
      </c>
      <c r="B55" s="59"/>
      <c r="C55" s="60"/>
      <c r="D55" s="271" t="s">
        <v>77</v>
      </c>
      <c r="E55" s="271"/>
      <c r="F55" s="271"/>
      <c r="G55" s="271"/>
      <c r="H55" s="271"/>
      <c r="I55" s="61"/>
      <c r="J55" s="271" t="s">
        <v>78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69">
        <f>'2024-HEX-08-I - Interiér'!J30</f>
        <v>0</v>
      </c>
      <c r="AH55" s="270"/>
      <c r="AI55" s="270"/>
      <c r="AJ55" s="270"/>
      <c r="AK55" s="270"/>
      <c r="AL55" s="270"/>
      <c r="AM55" s="270"/>
      <c r="AN55" s="269">
        <f>SUM(AG55,AT55)</f>
        <v>0</v>
      </c>
      <c r="AO55" s="270"/>
      <c r="AP55" s="270"/>
      <c r="AQ55" s="62" t="s">
        <v>79</v>
      </c>
      <c r="AR55" s="59"/>
      <c r="AS55" s="63">
        <v>0</v>
      </c>
      <c r="AT55" s="64">
        <f>ROUND(SUM(AV55:AW55),2)</f>
        <v>0</v>
      </c>
      <c r="AU55" s="65">
        <f>'2024-HEX-08-I - Interiér'!P80</f>
        <v>0</v>
      </c>
      <c r="AV55" s="64">
        <f>'2024-HEX-08-I - Interiér'!J33</f>
        <v>0</v>
      </c>
      <c r="AW55" s="64">
        <f>'2024-HEX-08-I - Interiér'!J34</f>
        <v>0</v>
      </c>
      <c r="AX55" s="64">
        <f>'2024-HEX-08-I - Interiér'!J35</f>
        <v>0</v>
      </c>
      <c r="AY55" s="64">
        <f>'2024-HEX-08-I - Interiér'!J36</f>
        <v>0</v>
      </c>
      <c r="AZ55" s="64">
        <f>'2024-HEX-08-I - Interiér'!F33</f>
        <v>0</v>
      </c>
      <c r="BA55" s="64">
        <f>'2024-HEX-08-I - Interiér'!F34</f>
        <v>0</v>
      </c>
      <c r="BB55" s="64">
        <f>'2024-HEX-08-I - Interiér'!F35</f>
        <v>0</v>
      </c>
      <c r="BC55" s="64">
        <f>'2024-HEX-08-I - Interiér'!F36</f>
        <v>0</v>
      </c>
      <c r="BD55" s="66">
        <f>'2024-HEX-08-I - Interiér'!F37</f>
        <v>0</v>
      </c>
      <c r="BT55" s="67" t="s">
        <v>80</v>
      </c>
      <c r="BV55" s="67" t="s">
        <v>74</v>
      </c>
      <c r="BW55" s="67" t="s">
        <v>81</v>
      </c>
      <c r="BX55" s="67" t="s">
        <v>5</v>
      </c>
      <c r="CL55" s="67" t="s">
        <v>3</v>
      </c>
      <c r="CM55" s="67" t="s">
        <v>82</v>
      </c>
    </row>
    <row r="56" spans="1:91" s="1" customFormat="1" ht="30" customHeight="1">
      <c r="B56" s="23"/>
      <c r="AR56" s="23"/>
    </row>
    <row r="57" spans="1:91" s="1" customFormat="1" ht="6.95" customHeight="1"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23"/>
    </row>
  </sheetData>
  <sheetProtection algorithmName="SHA-512" hashValue="7QJKbNSxzjkt2NqbCBzQVfAsLW73Jv0qlSIru0ZMv4g1oIex+CRrypNObU+3douiJS2end9kDV5uxsIhSVpVTA==" saltValue="3H4Jic9q8huZKbAe872E5g==" spinCount="100000" sheet="1" objects="1" scenarios="1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2024-HEX-08-I - Interiér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6"/>
  <sheetViews>
    <sheetView showGridLines="0" topLeftCell="A42" workbookViewId="0">
      <selection activeCell="Z79" sqref="Z79"/>
    </sheetView>
  </sheetViews>
  <sheetFormatPr defaultRowHeight="11.25"/>
  <cols>
    <col min="1" max="1" width="8.33203125" style="163" customWidth="1"/>
    <col min="2" max="2" width="1.1640625" style="163" customWidth="1"/>
    <col min="3" max="3" width="4.1640625" style="163" customWidth="1"/>
    <col min="4" max="4" width="4.33203125" style="163" customWidth="1"/>
    <col min="5" max="5" width="17.1640625" style="163" customWidth="1"/>
    <col min="6" max="6" width="100.83203125" style="163" customWidth="1"/>
    <col min="7" max="7" width="7.5" style="163" customWidth="1"/>
    <col min="8" max="8" width="14" style="163" customWidth="1"/>
    <col min="9" max="9" width="15.83203125" style="163" customWidth="1"/>
    <col min="10" max="11" width="22.33203125" style="163" customWidth="1"/>
    <col min="12" max="12" width="9.33203125" style="163" customWidth="1"/>
    <col min="13" max="13" width="10.83203125" style="163" hidden="1" customWidth="1"/>
    <col min="14" max="14" width="9.33203125" style="163" hidden="1"/>
    <col min="15" max="20" width="14.1640625" style="163" hidden="1" customWidth="1"/>
    <col min="21" max="21" width="16.33203125" style="163" hidden="1" customWidth="1"/>
    <col min="22" max="22" width="12.33203125" style="163" customWidth="1"/>
    <col min="23" max="23" width="16.33203125" style="163" customWidth="1"/>
    <col min="24" max="24" width="12.33203125" style="163" customWidth="1"/>
    <col min="25" max="25" width="15" style="163" customWidth="1"/>
    <col min="26" max="26" width="11" style="163" customWidth="1"/>
    <col min="27" max="27" width="15" style="163" customWidth="1"/>
    <col min="28" max="28" width="16.33203125" style="163" customWidth="1"/>
    <col min="29" max="29" width="11" style="163" customWidth="1"/>
    <col min="30" max="30" width="15" style="163" customWidth="1"/>
    <col min="31" max="31" width="16.33203125" style="163" customWidth="1"/>
    <col min="32" max="43" width="9.33203125" style="163"/>
    <col min="44" max="65" width="9.33203125" style="163" hidden="1"/>
    <col min="66" max="16384" width="9.33203125" style="163"/>
  </cols>
  <sheetData>
    <row r="2" spans="2:46" ht="36.950000000000003" customHeight="1">
      <c r="L2" s="288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4" t="s">
        <v>81</v>
      </c>
    </row>
    <row r="3" spans="2:46" ht="6.95" customHeight="1">
      <c r="B3" s="165"/>
      <c r="C3" s="166"/>
      <c r="D3" s="166"/>
      <c r="E3" s="166"/>
      <c r="F3" s="166"/>
      <c r="G3" s="166"/>
      <c r="H3" s="166"/>
      <c r="I3" s="166"/>
      <c r="J3" s="166"/>
      <c r="K3" s="166"/>
      <c r="L3" s="167"/>
      <c r="AT3" s="164" t="s">
        <v>82</v>
      </c>
    </row>
    <row r="4" spans="2:46" ht="24.95" customHeight="1">
      <c r="B4" s="167"/>
      <c r="C4"/>
      <c r="D4" s="13" t="s">
        <v>83</v>
      </c>
      <c r="E4"/>
      <c r="F4"/>
      <c r="G4"/>
      <c r="H4"/>
      <c r="L4" s="167"/>
      <c r="M4" s="168" t="s">
        <v>11</v>
      </c>
      <c r="AT4" s="164" t="s">
        <v>4</v>
      </c>
    </row>
    <row r="5" spans="2:46" ht="6.95" customHeight="1">
      <c r="B5" s="167"/>
      <c r="C5"/>
      <c r="D5"/>
      <c r="E5"/>
      <c r="F5"/>
      <c r="G5"/>
      <c r="H5"/>
      <c r="L5" s="167"/>
    </row>
    <row r="6" spans="2:46" ht="12" customHeight="1">
      <c r="B6" s="167"/>
      <c r="C6"/>
      <c r="D6" s="19" t="s">
        <v>17</v>
      </c>
      <c r="E6"/>
      <c r="F6"/>
      <c r="G6"/>
      <c r="H6"/>
      <c r="L6" s="167"/>
    </row>
    <row r="7" spans="2:46" ht="16.5" customHeight="1">
      <c r="B7" s="167"/>
      <c r="C7"/>
      <c r="D7"/>
      <c r="E7" s="286" t="str">
        <f>'Rekapitulace '!K6</f>
        <v>Rekonstrukce kanceláří a výukových prostor v objektu NC</v>
      </c>
      <c r="F7" s="287"/>
      <c r="G7" s="287"/>
      <c r="H7" s="287"/>
      <c r="L7" s="167"/>
    </row>
    <row r="8" spans="2:46" s="72" customFormat="1" ht="12" customHeight="1">
      <c r="B8" s="69"/>
      <c r="C8" s="1"/>
      <c r="D8" s="19" t="s">
        <v>84</v>
      </c>
      <c r="E8" s="1"/>
      <c r="F8" s="1"/>
      <c r="G8" s="1"/>
      <c r="H8" s="1"/>
      <c r="L8" s="69"/>
    </row>
    <row r="9" spans="2:46" s="72" customFormat="1" ht="16.5" customHeight="1">
      <c r="B9" s="69"/>
      <c r="C9" s="1"/>
      <c r="D9" s="1"/>
      <c r="E9" s="253" t="s">
        <v>85</v>
      </c>
      <c r="F9" s="285"/>
      <c r="G9" s="285"/>
      <c r="H9" s="285"/>
      <c r="L9" s="69"/>
    </row>
    <row r="10" spans="2:46" s="72" customFormat="1">
      <c r="B10" s="69"/>
      <c r="C10" s="1"/>
      <c r="D10" s="1"/>
      <c r="E10" s="1"/>
      <c r="F10" s="1"/>
      <c r="G10" s="1"/>
      <c r="H10" s="1"/>
      <c r="L10" s="69"/>
    </row>
    <row r="11" spans="2:46" s="72" customFormat="1" ht="12" customHeight="1">
      <c r="B11" s="69"/>
      <c r="C11" s="1"/>
      <c r="D11" s="19" t="s">
        <v>19</v>
      </c>
      <c r="E11" s="1"/>
      <c r="F11" s="17" t="s">
        <v>3</v>
      </c>
      <c r="G11" s="1"/>
      <c r="H11" s="1"/>
      <c r="I11" s="169" t="s">
        <v>21</v>
      </c>
      <c r="J11" s="170" t="s">
        <v>3</v>
      </c>
      <c r="L11" s="69"/>
    </row>
    <row r="12" spans="2:46" s="72" customFormat="1" ht="12" customHeight="1">
      <c r="B12" s="69"/>
      <c r="C12" s="1"/>
      <c r="D12" s="19" t="s">
        <v>22</v>
      </c>
      <c r="E12" s="1"/>
      <c r="F12" s="17" t="s">
        <v>23</v>
      </c>
      <c r="G12" s="1"/>
      <c r="H12" s="1"/>
      <c r="I12" s="169" t="s">
        <v>24</v>
      </c>
      <c r="J12" s="171" t="str">
        <f>'Rekapitulace '!AN8</f>
        <v>8. 8. 2024</v>
      </c>
      <c r="L12" s="69"/>
    </row>
    <row r="13" spans="2:46" s="72" customFormat="1" ht="10.9" customHeight="1">
      <c r="B13" s="69"/>
      <c r="C13" s="1"/>
      <c r="D13" s="1"/>
      <c r="E13" s="1"/>
      <c r="F13" s="1"/>
      <c r="G13" s="1"/>
      <c r="H13" s="1"/>
      <c r="L13" s="69"/>
    </row>
    <row r="14" spans="2:46" s="72" customFormat="1" ht="12" customHeight="1">
      <c r="B14" s="69"/>
      <c r="C14" s="1"/>
      <c r="D14" s="19" t="s">
        <v>26</v>
      </c>
      <c r="E14" s="1"/>
      <c r="F14" s="1"/>
      <c r="G14" s="1"/>
      <c r="H14" s="1"/>
      <c r="I14" s="169" t="s">
        <v>27</v>
      </c>
      <c r="J14" s="170" t="s">
        <v>3</v>
      </c>
      <c r="L14" s="69"/>
    </row>
    <row r="15" spans="2:46" s="72" customFormat="1" ht="18" customHeight="1">
      <c r="B15" s="69"/>
      <c r="C15" s="1"/>
      <c r="D15" s="1"/>
      <c r="E15" s="17" t="s">
        <v>28</v>
      </c>
      <c r="F15" s="1"/>
      <c r="G15" s="1"/>
      <c r="H15" s="1"/>
      <c r="I15" s="169" t="s">
        <v>29</v>
      </c>
      <c r="J15" s="170" t="s">
        <v>3</v>
      </c>
      <c r="L15" s="69"/>
    </row>
    <row r="16" spans="2:46" s="72" customFormat="1" ht="6.95" customHeight="1">
      <c r="B16" s="69"/>
      <c r="C16" s="1"/>
      <c r="D16" s="1"/>
      <c r="E16" s="1"/>
      <c r="F16" s="1"/>
      <c r="G16" s="1"/>
      <c r="H16" s="1"/>
      <c r="L16" s="69"/>
    </row>
    <row r="17" spans="2:12" s="72" customFormat="1" ht="12" customHeight="1">
      <c r="B17" s="69"/>
      <c r="C17" s="1"/>
      <c r="D17" s="19" t="s">
        <v>30</v>
      </c>
      <c r="E17" s="1"/>
      <c r="F17" s="1"/>
      <c r="G17" s="1"/>
      <c r="H17" s="1"/>
      <c r="I17" s="169" t="s">
        <v>27</v>
      </c>
      <c r="J17" s="20" t="str">
        <f>'Rekapitulace '!AN13</f>
        <v>Vyplň údaj</v>
      </c>
      <c r="L17" s="69"/>
    </row>
    <row r="18" spans="2:12" s="72" customFormat="1" ht="18" customHeight="1">
      <c r="B18" s="69"/>
      <c r="C18" s="1"/>
      <c r="D18" s="1"/>
      <c r="E18" s="290" t="str">
        <f>'Rekapitulace '!E14</f>
        <v>Vyplň údaj</v>
      </c>
      <c r="F18" s="291"/>
      <c r="G18" s="291"/>
      <c r="H18" s="291"/>
      <c r="I18" s="169" t="s">
        <v>29</v>
      </c>
      <c r="J18" s="20">
        <f>F21</f>
        <v>0</v>
      </c>
      <c r="L18" s="69"/>
    </row>
    <row r="19" spans="2:12" s="72" customFormat="1" ht="6.95" customHeight="1">
      <c r="B19" s="69"/>
      <c r="C19" s="1"/>
      <c r="D19" s="1"/>
      <c r="E19" s="1"/>
      <c r="F19" s="1"/>
      <c r="G19" s="1"/>
      <c r="H19" s="1"/>
      <c r="L19" s="69"/>
    </row>
    <row r="20" spans="2:12" s="72" customFormat="1" ht="12" customHeight="1">
      <c r="B20" s="69"/>
      <c r="C20" s="1"/>
      <c r="D20" s="19" t="s">
        <v>32</v>
      </c>
      <c r="E20" s="1"/>
      <c r="F20" s="1"/>
      <c r="G20" s="1"/>
      <c r="H20" s="1"/>
      <c r="I20" s="169" t="s">
        <v>27</v>
      </c>
      <c r="J20" s="17" t="s">
        <v>3</v>
      </c>
      <c r="K20" s="1"/>
      <c r="L20" s="69"/>
    </row>
    <row r="21" spans="2:12" s="72" customFormat="1" ht="18" customHeight="1">
      <c r="B21" s="69"/>
      <c r="C21" s="1"/>
      <c r="D21" s="1"/>
      <c r="E21" s="17" t="s">
        <v>33</v>
      </c>
      <c r="F21" s="1"/>
      <c r="G21" s="1"/>
      <c r="H21" s="1"/>
      <c r="I21" s="169" t="s">
        <v>29</v>
      </c>
      <c r="J21" s="17" t="s">
        <v>3</v>
      </c>
      <c r="K21" s="1"/>
      <c r="L21" s="69"/>
    </row>
    <row r="22" spans="2:12" s="72" customFormat="1" ht="6.95" customHeight="1">
      <c r="B22" s="69"/>
      <c r="C22" s="1"/>
      <c r="D22" s="1"/>
      <c r="E22" s="1"/>
      <c r="F22" s="1"/>
      <c r="G22" s="1"/>
      <c r="H22" s="1"/>
      <c r="J22" s="1"/>
      <c r="K22" s="1"/>
      <c r="L22" s="69"/>
    </row>
    <row r="23" spans="2:12" s="72" customFormat="1" ht="12" customHeight="1">
      <c r="B23" s="69"/>
      <c r="C23" s="1"/>
      <c r="D23" s="19" t="s">
        <v>35</v>
      </c>
      <c r="E23" s="1"/>
      <c r="F23" s="1"/>
      <c r="G23" s="1"/>
      <c r="H23" s="1"/>
      <c r="I23" s="169" t="s">
        <v>27</v>
      </c>
      <c r="J23" s="17" t="s">
        <v>3</v>
      </c>
      <c r="K23" s="1"/>
      <c r="L23" s="69"/>
    </row>
    <row r="24" spans="2:12" s="72" customFormat="1" ht="18" customHeight="1">
      <c r="B24" s="69"/>
      <c r="C24" s="1"/>
      <c r="D24" s="1"/>
      <c r="E24" s="17" t="s">
        <v>36</v>
      </c>
      <c r="F24" s="1"/>
      <c r="G24" s="1"/>
      <c r="H24" s="1"/>
      <c r="I24" s="169" t="s">
        <v>29</v>
      </c>
      <c r="J24" s="17" t="s">
        <v>3</v>
      </c>
      <c r="K24" s="1"/>
      <c r="L24" s="69"/>
    </row>
    <row r="25" spans="2:12" s="72" customFormat="1" ht="6.95" customHeight="1">
      <c r="B25" s="69"/>
      <c r="C25" s="1"/>
      <c r="D25" s="1"/>
      <c r="E25" s="1"/>
      <c r="F25" s="1"/>
      <c r="G25" s="1"/>
      <c r="H25" s="1"/>
      <c r="J25" s="1"/>
      <c r="K25" s="1"/>
      <c r="L25" s="69"/>
    </row>
    <row r="26" spans="2:12" s="72" customFormat="1" ht="12" customHeight="1">
      <c r="B26" s="69"/>
      <c r="C26" s="1"/>
      <c r="D26" s="19" t="s">
        <v>37</v>
      </c>
      <c r="E26" s="1"/>
      <c r="F26" s="1"/>
      <c r="G26" s="1"/>
      <c r="H26" s="1"/>
      <c r="J26" s="1"/>
      <c r="K26" s="1"/>
      <c r="L26" s="69"/>
    </row>
    <row r="27" spans="2:12" s="173" customFormat="1" ht="74.25" customHeight="1">
      <c r="B27" s="172"/>
      <c r="C27" s="215"/>
      <c r="D27" s="215"/>
      <c r="E27" s="281" t="s">
        <v>86</v>
      </c>
      <c r="F27" s="281"/>
      <c r="G27" s="281"/>
      <c r="H27" s="281"/>
      <c r="J27" s="215"/>
      <c r="K27" s="215"/>
      <c r="L27" s="172"/>
    </row>
    <row r="28" spans="2:12" s="72" customFormat="1" ht="6.95" customHeight="1">
      <c r="B28" s="69"/>
      <c r="C28" s="1"/>
      <c r="D28" s="1"/>
      <c r="E28" s="1"/>
      <c r="F28" s="1"/>
      <c r="G28" s="1"/>
      <c r="H28" s="1"/>
      <c r="J28" s="1"/>
      <c r="K28" s="1"/>
      <c r="L28" s="69"/>
    </row>
    <row r="29" spans="2:12" s="72" customFormat="1" ht="6.95" customHeight="1">
      <c r="B29" s="69"/>
      <c r="C29" s="1"/>
      <c r="D29" s="39"/>
      <c r="E29" s="39"/>
      <c r="F29" s="39"/>
      <c r="G29" s="39"/>
      <c r="H29" s="39"/>
      <c r="I29" s="174"/>
      <c r="J29" s="39"/>
      <c r="K29" s="39"/>
      <c r="L29" s="69"/>
    </row>
    <row r="30" spans="2:12" s="72" customFormat="1" ht="25.35" customHeight="1">
      <c r="B30" s="69"/>
      <c r="C30" s="1"/>
      <c r="D30" s="216" t="s">
        <v>39</v>
      </c>
      <c r="E30" s="1"/>
      <c r="F30" s="1"/>
      <c r="G30" s="1"/>
      <c r="H30" s="1"/>
      <c r="J30" s="158">
        <f>ROUND(J80, 2)</f>
        <v>0</v>
      </c>
      <c r="K30" s="1"/>
      <c r="L30" s="69"/>
    </row>
    <row r="31" spans="2:12" s="72" customFormat="1" ht="6.95" customHeight="1">
      <c r="B31" s="69"/>
      <c r="C31" s="1"/>
      <c r="D31" s="39"/>
      <c r="E31" s="39"/>
      <c r="F31" s="39"/>
      <c r="G31" s="39"/>
      <c r="H31" s="39"/>
      <c r="I31" s="174"/>
      <c r="J31" s="39"/>
      <c r="K31" s="39"/>
      <c r="L31" s="69"/>
    </row>
    <row r="32" spans="2:12" s="72" customFormat="1" ht="14.45" customHeight="1">
      <c r="B32" s="69"/>
      <c r="C32" s="1"/>
      <c r="D32" s="1"/>
      <c r="E32" s="1"/>
      <c r="F32" s="162" t="s">
        <v>41</v>
      </c>
      <c r="G32" s="1"/>
      <c r="H32" s="1"/>
      <c r="I32" s="175" t="s">
        <v>40</v>
      </c>
      <c r="J32" s="162" t="s">
        <v>42</v>
      </c>
      <c r="K32" s="1"/>
      <c r="L32" s="69"/>
    </row>
    <row r="33" spans="2:12" s="72" customFormat="1" ht="14.45" customHeight="1">
      <c r="B33" s="69"/>
      <c r="C33" s="1"/>
      <c r="D33" s="160" t="s">
        <v>43</v>
      </c>
      <c r="E33" s="19" t="s">
        <v>44</v>
      </c>
      <c r="F33" s="217">
        <f>ROUND((SUM(BE80:BE185)),  2)</f>
        <v>0</v>
      </c>
      <c r="G33" s="1"/>
      <c r="H33" s="1"/>
      <c r="I33" s="176">
        <v>0.21</v>
      </c>
      <c r="J33" s="217">
        <f>ROUND(((SUM(BE80:BE185))*I33),  2)</f>
        <v>0</v>
      </c>
      <c r="K33" s="1"/>
      <c r="L33" s="69"/>
    </row>
    <row r="34" spans="2:12" s="72" customFormat="1" ht="14.45" customHeight="1">
      <c r="B34" s="69"/>
      <c r="C34" s="1"/>
      <c r="D34" s="1"/>
      <c r="E34" s="19" t="s">
        <v>45</v>
      </c>
      <c r="F34" s="217">
        <f>ROUND((SUM(BF80:BF185)),  2)</f>
        <v>0</v>
      </c>
      <c r="G34" s="1"/>
      <c r="H34" s="1"/>
      <c r="I34" s="176">
        <v>0.12</v>
      </c>
      <c r="J34" s="217">
        <f>ROUND(((SUM(BF80:BF185))*I34),  2)</f>
        <v>0</v>
      </c>
      <c r="K34" s="1"/>
      <c r="L34" s="69"/>
    </row>
    <row r="35" spans="2:12" s="72" customFormat="1" ht="14.45" hidden="1" customHeight="1">
      <c r="B35" s="69"/>
      <c r="C35" s="1"/>
      <c r="D35" s="1"/>
      <c r="E35" s="19" t="s">
        <v>46</v>
      </c>
      <c r="F35" s="217">
        <f>ROUND((SUM(BG80:BG185)),  2)</f>
        <v>0</v>
      </c>
      <c r="G35" s="1"/>
      <c r="H35" s="1"/>
      <c r="I35" s="176">
        <v>0.21</v>
      </c>
      <c r="J35" s="217">
        <f>0</f>
        <v>0</v>
      </c>
      <c r="K35" s="1"/>
      <c r="L35" s="69"/>
    </row>
    <row r="36" spans="2:12" s="72" customFormat="1" ht="14.45" hidden="1" customHeight="1">
      <c r="B36" s="69"/>
      <c r="C36" s="1"/>
      <c r="D36" s="1"/>
      <c r="E36" s="19" t="s">
        <v>47</v>
      </c>
      <c r="F36" s="217">
        <f>ROUND((SUM(BH80:BH185)),  2)</f>
        <v>0</v>
      </c>
      <c r="G36" s="1"/>
      <c r="H36" s="1"/>
      <c r="I36" s="176">
        <v>0.12</v>
      </c>
      <c r="J36" s="217">
        <f>0</f>
        <v>0</v>
      </c>
      <c r="K36" s="1"/>
      <c r="L36" s="69"/>
    </row>
    <row r="37" spans="2:12" s="72" customFormat="1" ht="14.45" hidden="1" customHeight="1">
      <c r="B37" s="69"/>
      <c r="C37" s="1"/>
      <c r="D37" s="1"/>
      <c r="E37" s="19" t="s">
        <v>48</v>
      </c>
      <c r="F37" s="217">
        <f>ROUND((SUM(BI80:BI185)),  2)</f>
        <v>0</v>
      </c>
      <c r="G37" s="1"/>
      <c r="H37" s="1"/>
      <c r="I37" s="176">
        <v>0</v>
      </c>
      <c r="J37" s="217">
        <f>0</f>
        <v>0</v>
      </c>
      <c r="K37" s="1"/>
      <c r="L37" s="69"/>
    </row>
    <row r="38" spans="2:12" s="72" customFormat="1" ht="6.95" customHeight="1">
      <c r="B38" s="69"/>
      <c r="C38" s="1"/>
      <c r="D38" s="1"/>
      <c r="E38" s="1"/>
      <c r="F38" s="1"/>
      <c r="G38" s="1"/>
      <c r="H38" s="1"/>
      <c r="J38" s="1"/>
      <c r="K38" s="1"/>
      <c r="L38" s="69"/>
    </row>
    <row r="39" spans="2:12" s="72" customFormat="1" ht="25.35" customHeight="1">
      <c r="B39" s="69"/>
      <c r="C39" s="218"/>
      <c r="D39" s="219" t="s">
        <v>49</v>
      </c>
      <c r="E39" s="42"/>
      <c r="F39" s="42"/>
      <c r="G39" s="220" t="s">
        <v>50</v>
      </c>
      <c r="H39" s="221" t="s">
        <v>51</v>
      </c>
      <c r="I39" s="178"/>
      <c r="J39" s="239">
        <f>SUM(J30:J37)</f>
        <v>0</v>
      </c>
      <c r="K39" s="240"/>
      <c r="L39" s="69"/>
    </row>
    <row r="40" spans="2:12" s="72" customFormat="1" ht="14.45" customHeight="1">
      <c r="B40" s="179"/>
      <c r="C40" s="32"/>
      <c r="D40" s="32"/>
      <c r="E40" s="32"/>
      <c r="F40" s="32"/>
      <c r="G40" s="32"/>
      <c r="H40" s="32"/>
      <c r="I40" s="180"/>
      <c r="J40" s="32"/>
      <c r="K40" s="32"/>
      <c r="L40" s="69"/>
    </row>
    <row r="41" spans="2:12">
      <c r="C41"/>
      <c r="D41"/>
      <c r="E41"/>
      <c r="F41"/>
      <c r="G41"/>
      <c r="H41"/>
      <c r="J41"/>
      <c r="K41"/>
    </row>
    <row r="42" spans="2:12">
      <c r="C42"/>
      <c r="D42"/>
      <c r="E42"/>
      <c r="F42"/>
      <c r="G42"/>
      <c r="H42"/>
      <c r="J42"/>
      <c r="K42"/>
    </row>
    <row r="43" spans="2:12">
      <c r="C43"/>
      <c r="D43"/>
      <c r="E43"/>
      <c r="F43"/>
      <c r="G43"/>
      <c r="H43"/>
      <c r="J43"/>
      <c r="K43"/>
    </row>
    <row r="44" spans="2:12" s="72" customFormat="1" ht="6.95" customHeight="1">
      <c r="B44" s="181"/>
      <c r="C44" s="34"/>
      <c r="D44" s="34"/>
      <c r="E44" s="34"/>
      <c r="F44" s="34"/>
      <c r="G44" s="34"/>
      <c r="H44" s="34"/>
      <c r="I44" s="182"/>
      <c r="J44" s="34"/>
      <c r="K44" s="34"/>
      <c r="L44" s="69"/>
    </row>
    <row r="45" spans="2:12" s="72" customFormat="1" ht="24.95" customHeight="1">
      <c r="B45" s="69"/>
      <c r="C45" s="13" t="s">
        <v>87</v>
      </c>
      <c r="D45" s="1"/>
      <c r="E45" s="1"/>
      <c r="F45" s="1"/>
      <c r="G45" s="1"/>
      <c r="H45" s="1"/>
      <c r="J45" s="1"/>
      <c r="K45" s="1"/>
      <c r="L45" s="69"/>
    </row>
    <row r="46" spans="2:12" s="72" customFormat="1" ht="6.95" customHeight="1">
      <c r="B46" s="69"/>
      <c r="C46" s="1"/>
      <c r="D46" s="1"/>
      <c r="E46" s="1"/>
      <c r="F46" s="1"/>
      <c r="G46" s="1"/>
      <c r="H46" s="1"/>
      <c r="J46" s="1"/>
      <c r="K46" s="1"/>
      <c r="L46" s="69"/>
    </row>
    <row r="47" spans="2:12" s="72" customFormat="1" ht="12" customHeight="1">
      <c r="B47" s="69"/>
      <c r="C47" s="19" t="s">
        <v>17</v>
      </c>
      <c r="D47" s="1"/>
      <c r="E47" s="1"/>
      <c r="F47" s="1"/>
      <c r="G47" s="1"/>
      <c r="H47" s="1"/>
      <c r="J47" s="1"/>
      <c r="K47" s="1"/>
      <c r="L47" s="69"/>
    </row>
    <row r="48" spans="2:12" s="72" customFormat="1" ht="16.5" customHeight="1">
      <c r="B48" s="69"/>
      <c r="C48" s="1"/>
      <c r="D48" s="1"/>
      <c r="E48" s="286" t="str">
        <f>E7</f>
        <v>Rekonstrukce kanceláří a výukových prostor v objektu NC</v>
      </c>
      <c r="F48" s="287"/>
      <c r="G48" s="287"/>
      <c r="H48" s="287"/>
      <c r="J48" s="1"/>
      <c r="K48" s="1"/>
      <c r="L48" s="69"/>
    </row>
    <row r="49" spans="2:47" s="72" customFormat="1" ht="12" customHeight="1">
      <c r="B49" s="69"/>
      <c r="C49" s="19" t="s">
        <v>84</v>
      </c>
      <c r="D49" s="1"/>
      <c r="E49" s="1"/>
      <c r="F49" s="1"/>
      <c r="G49" s="1"/>
      <c r="H49" s="1"/>
      <c r="J49" s="1"/>
      <c r="K49" s="1"/>
      <c r="L49" s="69"/>
    </row>
    <row r="50" spans="2:47" s="72" customFormat="1" ht="16.5" customHeight="1">
      <c r="B50" s="69"/>
      <c r="C50" s="1"/>
      <c r="D50" s="1"/>
      <c r="E50" s="253" t="str">
        <f>E9</f>
        <v>2024/HEX/08-I - Interiér</v>
      </c>
      <c r="F50" s="285"/>
      <c r="G50" s="285"/>
      <c r="H50" s="285"/>
      <c r="J50" s="1"/>
      <c r="K50" s="1"/>
      <c r="L50" s="69"/>
    </row>
    <row r="51" spans="2:47" s="72" customFormat="1" ht="6.95" customHeight="1">
      <c r="B51" s="69"/>
      <c r="C51" s="1"/>
      <c r="D51" s="1"/>
      <c r="E51" s="1"/>
      <c r="F51" s="1"/>
      <c r="G51" s="1"/>
      <c r="H51" s="1"/>
      <c r="J51" s="1"/>
      <c r="K51" s="1"/>
      <c r="L51" s="69"/>
    </row>
    <row r="52" spans="2:47" s="72" customFormat="1" ht="12" customHeight="1">
      <c r="B52" s="69"/>
      <c r="C52" s="19" t="s">
        <v>22</v>
      </c>
      <c r="D52" s="1"/>
      <c r="E52" s="1"/>
      <c r="F52" s="17" t="str">
        <f>F12</f>
        <v xml:space="preserve"> </v>
      </c>
      <c r="G52" s="1"/>
      <c r="H52" s="1"/>
      <c r="I52" s="169" t="s">
        <v>24</v>
      </c>
      <c r="J52" s="159" t="str">
        <f>IF(J12="","",J12)</f>
        <v>8. 8. 2024</v>
      </c>
      <c r="K52" s="1"/>
      <c r="L52" s="69"/>
    </row>
    <row r="53" spans="2:47" s="72" customFormat="1" ht="6.95" customHeight="1">
      <c r="B53" s="69"/>
      <c r="C53" s="1"/>
      <c r="D53" s="1"/>
      <c r="E53" s="1"/>
      <c r="F53" s="1"/>
      <c r="G53" s="1"/>
      <c r="H53" s="1"/>
      <c r="J53" s="1"/>
      <c r="K53" s="1"/>
      <c r="L53" s="69"/>
    </row>
    <row r="54" spans="2:47" s="72" customFormat="1" ht="15.2" customHeight="1">
      <c r="B54" s="69"/>
      <c r="C54" s="19" t="s">
        <v>26</v>
      </c>
      <c r="D54" s="1"/>
      <c r="E54" s="1"/>
      <c r="F54" s="17" t="str">
        <f>E15</f>
        <v>UPOL</v>
      </c>
      <c r="G54" s="1"/>
      <c r="H54" s="1"/>
      <c r="I54" s="169" t="s">
        <v>32</v>
      </c>
      <c r="J54" s="161" t="str">
        <f>E21</f>
        <v>Hexaplan International</v>
      </c>
      <c r="K54" s="1"/>
      <c r="L54" s="69"/>
    </row>
    <row r="55" spans="2:47" s="72" customFormat="1" ht="15.2" customHeight="1">
      <c r="B55" s="69"/>
      <c r="C55" s="19" t="s">
        <v>30</v>
      </c>
      <c r="D55" s="1"/>
      <c r="E55" s="1"/>
      <c r="F55" s="17" t="str">
        <f>IF(E18="","",E18)</f>
        <v>Vyplň údaj</v>
      </c>
      <c r="G55" s="1"/>
      <c r="H55" s="1"/>
      <c r="I55" s="169" t="s">
        <v>35</v>
      </c>
      <c r="J55" s="161" t="str">
        <f>E24</f>
        <v>Ing.arch.M.Pálka</v>
      </c>
      <c r="K55" s="1"/>
      <c r="L55" s="69"/>
    </row>
    <row r="56" spans="2:47" s="72" customFormat="1" ht="10.35" customHeight="1">
      <c r="B56" s="69"/>
      <c r="C56" s="1"/>
      <c r="D56" s="1"/>
      <c r="E56" s="1"/>
      <c r="F56" s="1"/>
      <c r="G56" s="1"/>
      <c r="H56" s="1"/>
      <c r="J56" s="1"/>
      <c r="K56" s="1"/>
      <c r="L56" s="69"/>
    </row>
    <row r="57" spans="2:47" s="72" customFormat="1" ht="29.25" customHeight="1">
      <c r="B57" s="69"/>
      <c r="C57" s="222" t="s">
        <v>88</v>
      </c>
      <c r="D57" s="218"/>
      <c r="E57" s="218"/>
      <c r="F57" s="218"/>
      <c r="G57" s="218"/>
      <c r="H57" s="218"/>
      <c r="I57" s="177"/>
      <c r="J57" s="241" t="s">
        <v>89</v>
      </c>
      <c r="K57" s="218"/>
      <c r="L57" s="69"/>
    </row>
    <row r="58" spans="2:47" s="72" customFormat="1" ht="10.35" customHeight="1">
      <c r="B58" s="69"/>
      <c r="C58" s="1"/>
      <c r="D58" s="1"/>
      <c r="E58" s="1"/>
      <c r="F58" s="1"/>
      <c r="G58" s="1"/>
      <c r="H58" s="1"/>
      <c r="J58" s="1"/>
      <c r="K58" s="1"/>
      <c r="L58" s="69"/>
    </row>
    <row r="59" spans="2:47" s="72" customFormat="1" ht="22.9" customHeight="1">
      <c r="B59" s="69"/>
      <c r="C59" s="223" t="s">
        <v>463</v>
      </c>
      <c r="D59" s="1"/>
      <c r="E59" s="1"/>
      <c r="F59" s="1"/>
      <c r="G59" s="1"/>
      <c r="H59" s="1"/>
      <c r="J59" s="158">
        <f>J80</f>
        <v>0</v>
      </c>
      <c r="K59" s="1"/>
      <c r="L59" s="69"/>
      <c r="AU59" s="164" t="s">
        <v>90</v>
      </c>
    </row>
    <row r="60" spans="2:47" s="184" customFormat="1" ht="24.95" customHeight="1">
      <c r="B60" s="183"/>
      <c r="C60" s="224"/>
      <c r="D60" s="225" t="s">
        <v>91</v>
      </c>
      <c r="E60" s="226"/>
      <c r="F60" s="226"/>
      <c r="G60" s="226"/>
      <c r="H60" s="226"/>
      <c r="I60" s="185"/>
      <c r="J60" s="242">
        <f>J81</f>
        <v>0</v>
      </c>
      <c r="K60" s="224"/>
      <c r="L60" s="183"/>
    </row>
    <row r="61" spans="2:47" s="72" customFormat="1" ht="21.75" customHeight="1">
      <c r="B61" s="69"/>
      <c r="C61" s="1"/>
      <c r="D61" s="1"/>
      <c r="E61" s="1"/>
      <c r="F61" s="1"/>
      <c r="G61" s="1"/>
      <c r="H61" s="1"/>
      <c r="J61" s="1"/>
      <c r="K61" s="1"/>
      <c r="L61" s="69"/>
    </row>
    <row r="62" spans="2:47" s="72" customFormat="1" ht="6.95" customHeight="1">
      <c r="B62" s="179"/>
      <c r="C62" s="32"/>
      <c r="D62" s="32"/>
      <c r="E62" s="32"/>
      <c r="F62" s="32"/>
      <c r="G62" s="32"/>
      <c r="H62" s="32"/>
      <c r="I62" s="180"/>
      <c r="J62" s="32"/>
      <c r="K62" s="32"/>
      <c r="L62" s="69"/>
    </row>
    <row r="63" spans="2:47">
      <c r="C63"/>
      <c r="D63"/>
      <c r="E63"/>
      <c r="F63"/>
      <c r="G63"/>
      <c r="H63"/>
      <c r="J63"/>
      <c r="K63"/>
    </row>
    <row r="64" spans="2:47">
      <c r="C64"/>
      <c r="D64"/>
      <c r="E64"/>
      <c r="F64"/>
      <c r="G64"/>
      <c r="H64"/>
      <c r="J64"/>
      <c r="K64"/>
    </row>
    <row r="65" spans="2:63">
      <c r="C65"/>
      <c r="D65"/>
      <c r="E65"/>
      <c r="F65"/>
      <c r="G65"/>
      <c r="H65"/>
      <c r="J65"/>
      <c r="K65"/>
    </row>
    <row r="66" spans="2:63" s="72" customFormat="1" ht="6.95" customHeight="1">
      <c r="B66" s="181"/>
      <c r="C66" s="34"/>
      <c r="D66" s="34"/>
      <c r="E66" s="34"/>
      <c r="F66" s="34"/>
      <c r="G66" s="34"/>
      <c r="H66" s="34"/>
      <c r="I66" s="182"/>
      <c r="J66" s="34"/>
      <c r="K66" s="34"/>
      <c r="L66" s="69"/>
    </row>
    <row r="67" spans="2:63" s="72" customFormat="1" ht="24.95" customHeight="1">
      <c r="B67" s="69"/>
      <c r="C67" s="13" t="s">
        <v>92</v>
      </c>
      <c r="D67" s="1"/>
      <c r="E67" s="1"/>
      <c r="F67" s="1"/>
      <c r="G67" s="1"/>
      <c r="H67" s="1"/>
      <c r="J67" s="1"/>
      <c r="K67" s="1"/>
      <c r="L67" s="69"/>
    </row>
    <row r="68" spans="2:63" s="72" customFormat="1" ht="6.95" customHeight="1">
      <c r="B68" s="69"/>
      <c r="C68" s="1"/>
      <c r="D68" s="1"/>
      <c r="E68" s="1"/>
      <c r="F68" s="1"/>
      <c r="G68" s="1"/>
      <c r="H68" s="1"/>
      <c r="J68" s="1"/>
      <c r="K68" s="1"/>
      <c r="L68" s="69"/>
    </row>
    <row r="69" spans="2:63" s="72" customFormat="1" ht="12" customHeight="1">
      <c r="B69" s="69"/>
      <c r="C69" s="19" t="s">
        <v>17</v>
      </c>
      <c r="D69" s="1"/>
      <c r="E69" s="1"/>
      <c r="F69" s="1"/>
      <c r="G69" s="1"/>
      <c r="H69" s="1"/>
      <c r="J69" s="1"/>
      <c r="K69" s="1"/>
      <c r="L69" s="69"/>
    </row>
    <row r="70" spans="2:63" s="72" customFormat="1" ht="16.5" customHeight="1">
      <c r="B70" s="69"/>
      <c r="C70" s="1"/>
      <c r="D70" s="1"/>
      <c r="E70" s="286" t="str">
        <f>E7</f>
        <v>Rekonstrukce kanceláří a výukových prostor v objektu NC</v>
      </c>
      <c r="F70" s="287"/>
      <c r="G70" s="287"/>
      <c r="H70" s="287"/>
      <c r="J70" s="1"/>
      <c r="K70" s="1"/>
      <c r="L70" s="69"/>
    </row>
    <row r="71" spans="2:63" s="72" customFormat="1" ht="12" customHeight="1">
      <c r="B71" s="69"/>
      <c r="C71" s="19" t="s">
        <v>84</v>
      </c>
      <c r="D71" s="1"/>
      <c r="E71" s="1"/>
      <c r="F71" s="1"/>
      <c r="G71" s="1"/>
      <c r="H71" s="1"/>
      <c r="J71" s="1"/>
      <c r="K71" s="1"/>
      <c r="L71" s="69"/>
    </row>
    <row r="72" spans="2:63" s="72" customFormat="1" ht="16.5" customHeight="1">
      <c r="B72" s="69"/>
      <c r="C72" s="1"/>
      <c r="D72" s="1"/>
      <c r="E72" s="253" t="str">
        <f>E9</f>
        <v>2024/HEX/08-I - Interiér</v>
      </c>
      <c r="F72" s="285"/>
      <c r="G72" s="285"/>
      <c r="H72" s="285"/>
      <c r="J72" s="1"/>
      <c r="K72" s="1"/>
      <c r="L72" s="69"/>
    </row>
    <row r="73" spans="2:63" s="72" customFormat="1" ht="6.95" customHeight="1">
      <c r="B73" s="69"/>
      <c r="C73" s="1"/>
      <c r="D73" s="1"/>
      <c r="E73" s="1"/>
      <c r="F73" s="1"/>
      <c r="G73" s="1"/>
      <c r="H73" s="1"/>
      <c r="J73" s="1"/>
      <c r="K73" s="1"/>
      <c r="L73" s="69"/>
    </row>
    <row r="74" spans="2:63" s="72" customFormat="1" ht="12" customHeight="1">
      <c r="B74" s="69"/>
      <c r="C74" s="19" t="s">
        <v>22</v>
      </c>
      <c r="D74" s="1"/>
      <c r="E74" s="1"/>
      <c r="F74" s="17" t="str">
        <f>F12</f>
        <v xml:space="preserve"> </v>
      </c>
      <c r="G74" s="1"/>
      <c r="H74" s="1"/>
      <c r="I74" s="169" t="s">
        <v>24</v>
      </c>
      <c r="J74" s="159" t="str">
        <f>IF(J12="","",J12)</f>
        <v>8. 8. 2024</v>
      </c>
      <c r="K74" s="1"/>
      <c r="L74" s="69"/>
    </row>
    <row r="75" spans="2:63" s="72" customFormat="1" ht="6.95" customHeight="1">
      <c r="B75" s="69"/>
      <c r="C75" s="1"/>
      <c r="D75" s="1"/>
      <c r="E75" s="1"/>
      <c r="F75" s="1"/>
      <c r="G75" s="1"/>
      <c r="H75" s="1"/>
      <c r="J75" s="1"/>
      <c r="K75" s="1"/>
      <c r="L75" s="69"/>
    </row>
    <row r="76" spans="2:63" s="72" customFormat="1" ht="15.2" customHeight="1">
      <c r="B76" s="69"/>
      <c r="C76" s="19" t="s">
        <v>26</v>
      </c>
      <c r="D76" s="1"/>
      <c r="E76" s="1"/>
      <c r="F76" s="17" t="str">
        <f>E15</f>
        <v>UPOL</v>
      </c>
      <c r="G76" s="1"/>
      <c r="H76" s="1"/>
      <c r="I76" s="169" t="s">
        <v>32</v>
      </c>
      <c r="J76" s="161" t="str">
        <f>E21</f>
        <v>Hexaplan International</v>
      </c>
      <c r="K76" s="1"/>
      <c r="L76" s="69"/>
    </row>
    <row r="77" spans="2:63" s="72" customFormat="1" ht="15.2" customHeight="1">
      <c r="B77" s="69"/>
      <c r="C77" s="19" t="s">
        <v>30</v>
      </c>
      <c r="D77" s="1"/>
      <c r="E77" s="1"/>
      <c r="F77" s="17" t="str">
        <f>IF(E18="","",E18)</f>
        <v>Vyplň údaj</v>
      </c>
      <c r="G77" s="1"/>
      <c r="H77" s="1"/>
      <c r="I77" s="169" t="s">
        <v>35</v>
      </c>
      <c r="J77" s="161" t="str">
        <f>E24</f>
        <v>Ing.arch.M.Pálka</v>
      </c>
      <c r="K77" s="1"/>
      <c r="L77" s="69"/>
    </row>
    <row r="78" spans="2:63" s="72" customFormat="1" ht="10.35" customHeight="1">
      <c r="B78" s="69"/>
      <c r="C78" s="1"/>
      <c r="D78" s="1"/>
      <c r="E78" s="1"/>
      <c r="F78" s="1"/>
      <c r="G78" s="1"/>
      <c r="H78" s="1"/>
      <c r="J78" s="1"/>
      <c r="K78" s="1"/>
      <c r="L78" s="69"/>
    </row>
    <row r="79" spans="2:63" s="191" customFormat="1" ht="29.25" customHeight="1">
      <c r="B79" s="186"/>
      <c r="C79" s="227" t="s">
        <v>93</v>
      </c>
      <c r="D79" s="228" t="s">
        <v>58</v>
      </c>
      <c r="E79" s="228" t="s">
        <v>54</v>
      </c>
      <c r="F79" s="228" t="s">
        <v>55</v>
      </c>
      <c r="G79" s="228" t="s">
        <v>94</v>
      </c>
      <c r="H79" s="228" t="s">
        <v>95</v>
      </c>
      <c r="I79" s="187" t="s">
        <v>96</v>
      </c>
      <c r="J79" s="228" t="s">
        <v>89</v>
      </c>
      <c r="K79" s="243" t="s">
        <v>97</v>
      </c>
      <c r="L79" s="186"/>
      <c r="M79" s="188" t="s">
        <v>3</v>
      </c>
      <c r="N79" s="189" t="s">
        <v>43</v>
      </c>
      <c r="O79" s="189" t="s">
        <v>98</v>
      </c>
      <c r="P79" s="189" t="s">
        <v>99</v>
      </c>
      <c r="Q79" s="189" t="s">
        <v>100</v>
      </c>
      <c r="R79" s="189" t="s">
        <v>101</v>
      </c>
      <c r="S79" s="189" t="s">
        <v>102</v>
      </c>
      <c r="T79" s="190" t="s">
        <v>103</v>
      </c>
    </row>
    <row r="80" spans="2:63" s="72" customFormat="1" ht="22.9" customHeight="1">
      <c r="B80" s="69"/>
      <c r="C80" s="49" t="s">
        <v>104</v>
      </c>
      <c r="D80" s="1"/>
      <c r="E80" s="1"/>
      <c r="F80" s="1"/>
      <c r="G80" s="1"/>
      <c r="H80" s="1"/>
      <c r="J80" s="244">
        <f>BK80</f>
        <v>0</v>
      </c>
      <c r="K80" s="1"/>
      <c r="L80" s="69"/>
      <c r="M80" s="192"/>
      <c r="N80" s="174"/>
      <c r="O80" s="174"/>
      <c r="P80" s="193">
        <f>P81</f>
        <v>0</v>
      </c>
      <c r="Q80" s="174"/>
      <c r="R80" s="193">
        <f>R81</f>
        <v>0</v>
      </c>
      <c r="S80" s="174"/>
      <c r="T80" s="194">
        <f>T81</f>
        <v>0</v>
      </c>
      <c r="AT80" s="164" t="s">
        <v>71</v>
      </c>
      <c r="AU80" s="164" t="s">
        <v>90</v>
      </c>
      <c r="BK80" s="195">
        <f>BK81</f>
        <v>0</v>
      </c>
    </row>
    <row r="81" spans="2:65" s="68" customFormat="1" ht="25.9" customHeight="1">
      <c r="B81" s="196"/>
      <c r="C81" s="229"/>
      <c r="D81" s="230" t="s">
        <v>71</v>
      </c>
      <c r="E81" s="231" t="s">
        <v>105</v>
      </c>
      <c r="F81" s="231" t="s">
        <v>106</v>
      </c>
      <c r="G81" s="229"/>
      <c r="H81" s="229"/>
      <c r="J81" s="245">
        <f>BK81</f>
        <v>0</v>
      </c>
      <c r="K81" s="229"/>
      <c r="L81" s="196"/>
      <c r="M81" s="198"/>
      <c r="P81" s="199">
        <f>SUM(P82:P185)</f>
        <v>0</v>
      </c>
      <c r="R81" s="199">
        <f>SUM(R82:R185)</f>
        <v>0</v>
      </c>
      <c r="T81" s="200">
        <f>SUM(T82:T185)</f>
        <v>0</v>
      </c>
      <c r="AR81" s="197" t="s">
        <v>107</v>
      </c>
      <c r="AT81" s="201" t="s">
        <v>71</v>
      </c>
      <c r="AU81" s="201" t="s">
        <v>72</v>
      </c>
      <c r="AY81" s="197" t="s">
        <v>108</v>
      </c>
      <c r="BK81" s="202">
        <f>SUM(BK82:BK185)</f>
        <v>0</v>
      </c>
    </row>
    <row r="82" spans="2:65" s="72" customFormat="1" ht="16.5" customHeight="1">
      <c r="B82" s="69"/>
      <c r="C82" s="232" t="s">
        <v>80</v>
      </c>
      <c r="D82" s="232" t="s">
        <v>109</v>
      </c>
      <c r="E82" s="233" t="s">
        <v>110</v>
      </c>
      <c r="F82" s="234" t="s">
        <v>111</v>
      </c>
      <c r="G82" s="235" t="s">
        <v>112</v>
      </c>
      <c r="H82" s="236">
        <v>4</v>
      </c>
      <c r="I82" s="70"/>
      <c r="J82" s="246">
        <f>ROUND(I82*H82,2)</f>
        <v>0</v>
      </c>
      <c r="K82" s="234" t="s">
        <v>113</v>
      </c>
      <c r="L82" s="69"/>
      <c r="M82" s="71" t="s">
        <v>3</v>
      </c>
      <c r="N82" s="203" t="s">
        <v>44</v>
      </c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AR82" s="206" t="s">
        <v>114</v>
      </c>
      <c r="AT82" s="206" t="s">
        <v>109</v>
      </c>
      <c r="AU82" s="206" t="s">
        <v>80</v>
      </c>
      <c r="AY82" s="164" t="s">
        <v>108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4" t="s">
        <v>80</v>
      </c>
      <c r="BK82" s="207">
        <f>ROUND(I82*H82,2)</f>
        <v>0</v>
      </c>
      <c r="BL82" s="164" t="s">
        <v>114</v>
      </c>
      <c r="BM82" s="206" t="s">
        <v>82</v>
      </c>
    </row>
    <row r="83" spans="2:65" s="72" customFormat="1" ht="19.5">
      <c r="B83" s="69"/>
      <c r="C83" s="1"/>
      <c r="D83" s="237" t="s">
        <v>115</v>
      </c>
      <c r="E83" s="1"/>
      <c r="F83" s="238" t="s">
        <v>116</v>
      </c>
      <c r="G83" s="1"/>
      <c r="H83" s="1"/>
      <c r="J83" s="1"/>
      <c r="K83" s="1"/>
      <c r="L83" s="69"/>
      <c r="M83" s="210"/>
      <c r="T83" s="211"/>
      <c r="AT83" s="164" t="s">
        <v>115</v>
      </c>
      <c r="AU83" s="164" t="s">
        <v>80</v>
      </c>
    </row>
    <row r="84" spans="2:65" s="72" customFormat="1" ht="16.5" customHeight="1">
      <c r="B84" s="69"/>
      <c r="C84" s="232" t="s">
        <v>82</v>
      </c>
      <c r="D84" s="232" t="s">
        <v>109</v>
      </c>
      <c r="E84" s="233" t="s">
        <v>117</v>
      </c>
      <c r="F84" s="234" t="s">
        <v>118</v>
      </c>
      <c r="G84" s="235" t="s">
        <v>112</v>
      </c>
      <c r="H84" s="236">
        <v>6</v>
      </c>
      <c r="I84" s="70"/>
      <c r="J84" s="246">
        <f>ROUND(I84*H84,2)</f>
        <v>0</v>
      </c>
      <c r="K84" s="234" t="s">
        <v>113</v>
      </c>
      <c r="L84" s="69"/>
      <c r="M84" s="71" t="s">
        <v>3</v>
      </c>
      <c r="N84" s="203" t="s">
        <v>44</v>
      </c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AR84" s="206" t="s">
        <v>114</v>
      </c>
      <c r="AT84" s="206" t="s">
        <v>109</v>
      </c>
      <c r="AU84" s="206" t="s">
        <v>80</v>
      </c>
      <c r="AY84" s="164" t="s">
        <v>108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64" t="s">
        <v>80</v>
      </c>
      <c r="BK84" s="207">
        <f>ROUND(I84*H84,2)</f>
        <v>0</v>
      </c>
      <c r="BL84" s="164" t="s">
        <v>114</v>
      </c>
      <c r="BM84" s="206" t="s">
        <v>107</v>
      </c>
    </row>
    <row r="85" spans="2:65" s="72" customFormat="1" ht="19.5">
      <c r="B85" s="69"/>
      <c r="C85" s="1"/>
      <c r="D85" s="237" t="s">
        <v>115</v>
      </c>
      <c r="E85" s="1"/>
      <c r="F85" s="238" t="s">
        <v>116</v>
      </c>
      <c r="G85" s="1"/>
      <c r="H85" s="1"/>
      <c r="J85" s="1"/>
      <c r="K85" s="1"/>
      <c r="L85" s="69"/>
      <c r="M85" s="210"/>
      <c r="T85" s="211"/>
      <c r="AT85" s="164" t="s">
        <v>115</v>
      </c>
      <c r="AU85" s="164" t="s">
        <v>80</v>
      </c>
    </row>
    <row r="86" spans="2:65" s="72" customFormat="1" ht="16.5" customHeight="1">
      <c r="B86" s="69"/>
      <c r="C86" s="232" t="s">
        <v>119</v>
      </c>
      <c r="D86" s="232" t="s">
        <v>109</v>
      </c>
      <c r="E86" s="233" t="s">
        <v>120</v>
      </c>
      <c r="F86" s="234" t="s">
        <v>121</v>
      </c>
      <c r="G86" s="235" t="s">
        <v>112</v>
      </c>
      <c r="H86" s="236">
        <v>3</v>
      </c>
      <c r="I86" s="70"/>
      <c r="J86" s="246">
        <f>ROUND(I86*H86,2)</f>
        <v>0</v>
      </c>
      <c r="K86" s="234" t="s">
        <v>113</v>
      </c>
      <c r="L86" s="69"/>
      <c r="M86" s="71" t="s">
        <v>3</v>
      </c>
      <c r="N86" s="203" t="s">
        <v>44</v>
      </c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AR86" s="206" t="s">
        <v>114</v>
      </c>
      <c r="AT86" s="206" t="s">
        <v>109</v>
      </c>
      <c r="AU86" s="206" t="s">
        <v>80</v>
      </c>
      <c r="AY86" s="164" t="s">
        <v>108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64" t="s">
        <v>80</v>
      </c>
      <c r="BK86" s="207">
        <f>ROUND(I86*H86,2)</f>
        <v>0</v>
      </c>
      <c r="BL86" s="164" t="s">
        <v>114</v>
      </c>
      <c r="BM86" s="206" t="s">
        <v>122</v>
      </c>
    </row>
    <row r="87" spans="2:65" s="72" customFormat="1" ht="19.5">
      <c r="B87" s="69"/>
      <c r="C87" s="1"/>
      <c r="D87" s="237" t="s">
        <v>115</v>
      </c>
      <c r="E87" s="1"/>
      <c r="F87" s="238" t="s">
        <v>116</v>
      </c>
      <c r="G87" s="1"/>
      <c r="H87" s="1"/>
      <c r="J87" s="1"/>
      <c r="K87" s="1"/>
      <c r="L87" s="69"/>
      <c r="M87" s="210"/>
      <c r="T87" s="211"/>
      <c r="AT87" s="164" t="s">
        <v>115</v>
      </c>
      <c r="AU87" s="164" t="s">
        <v>80</v>
      </c>
    </row>
    <row r="88" spans="2:65" s="72" customFormat="1" ht="16.5" customHeight="1">
      <c r="B88" s="69"/>
      <c r="C88" s="232" t="s">
        <v>107</v>
      </c>
      <c r="D88" s="232" t="s">
        <v>109</v>
      </c>
      <c r="E88" s="233" t="s">
        <v>123</v>
      </c>
      <c r="F88" s="234" t="s">
        <v>124</v>
      </c>
      <c r="G88" s="235" t="s">
        <v>112</v>
      </c>
      <c r="H88" s="236">
        <v>4</v>
      </c>
      <c r="I88" s="70"/>
      <c r="J88" s="246">
        <f>ROUND(I88*H88,2)</f>
        <v>0</v>
      </c>
      <c r="K88" s="234" t="s">
        <v>113</v>
      </c>
      <c r="L88" s="69"/>
      <c r="M88" s="71" t="s">
        <v>3</v>
      </c>
      <c r="N88" s="203" t="s">
        <v>44</v>
      </c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AR88" s="206" t="s">
        <v>114</v>
      </c>
      <c r="AT88" s="206" t="s">
        <v>109</v>
      </c>
      <c r="AU88" s="206" t="s">
        <v>80</v>
      </c>
      <c r="AY88" s="164" t="s">
        <v>108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64" t="s">
        <v>80</v>
      </c>
      <c r="BK88" s="207">
        <f>ROUND(I88*H88,2)</f>
        <v>0</v>
      </c>
      <c r="BL88" s="164" t="s">
        <v>114</v>
      </c>
      <c r="BM88" s="206" t="s">
        <v>125</v>
      </c>
    </row>
    <row r="89" spans="2:65" s="72" customFormat="1" ht="19.5">
      <c r="B89" s="69"/>
      <c r="C89" s="1"/>
      <c r="D89" s="237" t="s">
        <v>115</v>
      </c>
      <c r="E89" s="1"/>
      <c r="F89" s="238" t="s">
        <v>116</v>
      </c>
      <c r="G89" s="1"/>
      <c r="H89" s="1"/>
      <c r="J89" s="1"/>
      <c r="K89" s="1"/>
      <c r="L89" s="69"/>
      <c r="M89" s="210"/>
      <c r="T89" s="211"/>
      <c r="AT89" s="164" t="s">
        <v>115</v>
      </c>
      <c r="AU89" s="164" t="s">
        <v>80</v>
      </c>
    </row>
    <row r="90" spans="2:65" s="72" customFormat="1" ht="16.5" customHeight="1">
      <c r="B90" s="69"/>
      <c r="C90" s="232" t="s">
        <v>126</v>
      </c>
      <c r="D90" s="232" t="s">
        <v>109</v>
      </c>
      <c r="E90" s="233" t="s">
        <v>127</v>
      </c>
      <c r="F90" s="234" t="s">
        <v>128</v>
      </c>
      <c r="G90" s="235" t="s">
        <v>112</v>
      </c>
      <c r="H90" s="236">
        <v>3</v>
      </c>
      <c r="I90" s="70"/>
      <c r="J90" s="246">
        <f>ROUND(I90*H90,2)</f>
        <v>0</v>
      </c>
      <c r="K90" s="234" t="s">
        <v>113</v>
      </c>
      <c r="L90" s="69"/>
      <c r="M90" s="71" t="s">
        <v>3</v>
      </c>
      <c r="N90" s="203" t="s">
        <v>44</v>
      </c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AR90" s="206" t="s">
        <v>114</v>
      </c>
      <c r="AT90" s="206" t="s">
        <v>109</v>
      </c>
      <c r="AU90" s="206" t="s">
        <v>80</v>
      </c>
      <c r="AY90" s="164" t="s">
        <v>108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64" t="s">
        <v>80</v>
      </c>
      <c r="BK90" s="207">
        <f>ROUND(I90*H90,2)</f>
        <v>0</v>
      </c>
      <c r="BL90" s="164" t="s">
        <v>114</v>
      </c>
      <c r="BM90" s="206" t="s">
        <v>129</v>
      </c>
    </row>
    <row r="91" spans="2:65" s="72" customFormat="1" ht="19.5">
      <c r="B91" s="69"/>
      <c r="C91" s="1"/>
      <c r="D91" s="237" t="s">
        <v>115</v>
      </c>
      <c r="E91" s="1"/>
      <c r="F91" s="238" t="s">
        <v>116</v>
      </c>
      <c r="G91" s="1"/>
      <c r="H91" s="1"/>
      <c r="J91" s="1"/>
      <c r="K91" s="1"/>
      <c r="L91" s="69"/>
      <c r="M91" s="210"/>
      <c r="T91" s="211"/>
      <c r="AT91" s="164" t="s">
        <v>115</v>
      </c>
      <c r="AU91" s="164" t="s">
        <v>80</v>
      </c>
    </row>
    <row r="92" spans="2:65" s="72" customFormat="1" ht="16.5" customHeight="1">
      <c r="B92" s="69"/>
      <c r="C92" s="232" t="s">
        <v>122</v>
      </c>
      <c r="D92" s="232" t="s">
        <v>109</v>
      </c>
      <c r="E92" s="233" t="s">
        <v>130</v>
      </c>
      <c r="F92" s="234" t="s">
        <v>121</v>
      </c>
      <c r="G92" s="235" t="s">
        <v>112</v>
      </c>
      <c r="H92" s="236">
        <v>3</v>
      </c>
      <c r="I92" s="70"/>
      <c r="J92" s="246">
        <f>ROUND(I92*H92,2)</f>
        <v>0</v>
      </c>
      <c r="K92" s="234" t="s">
        <v>113</v>
      </c>
      <c r="L92" s="69"/>
      <c r="M92" s="71" t="s">
        <v>3</v>
      </c>
      <c r="N92" s="203" t="s">
        <v>44</v>
      </c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AR92" s="206" t="s">
        <v>114</v>
      </c>
      <c r="AT92" s="206" t="s">
        <v>109</v>
      </c>
      <c r="AU92" s="206" t="s">
        <v>80</v>
      </c>
      <c r="AY92" s="164" t="s">
        <v>108</v>
      </c>
      <c r="BE92" s="207">
        <f>IF(N92="základní",J92,0)</f>
        <v>0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64" t="s">
        <v>80</v>
      </c>
      <c r="BK92" s="207">
        <f>ROUND(I92*H92,2)</f>
        <v>0</v>
      </c>
      <c r="BL92" s="164" t="s">
        <v>114</v>
      </c>
      <c r="BM92" s="206" t="s">
        <v>9</v>
      </c>
    </row>
    <row r="93" spans="2:65" s="72" customFormat="1" ht="19.5">
      <c r="B93" s="69"/>
      <c r="C93" s="1"/>
      <c r="D93" s="237" t="s">
        <v>115</v>
      </c>
      <c r="E93" s="1"/>
      <c r="F93" s="238" t="s">
        <v>116</v>
      </c>
      <c r="G93" s="1"/>
      <c r="H93" s="1"/>
      <c r="J93" s="1"/>
      <c r="K93" s="1"/>
      <c r="L93" s="69"/>
      <c r="M93" s="210"/>
      <c r="T93" s="211"/>
      <c r="AT93" s="164" t="s">
        <v>115</v>
      </c>
      <c r="AU93" s="164" t="s">
        <v>80</v>
      </c>
    </row>
    <row r="94" spans="2:65" s="72" customFormat="1" ht="16.5" customHeight="1">
      <c r="B94" s="69"/>
      <c r="C94" s="232" t="s">
        <v>131</v>
      </c>
      <c r="D94" s="232" t="s">
        <v>109</v>
      </c>
      <c r="E94" s="233" t="s">
        <v>132</v>
      </c>
      <c r="F94" s="234" t="s">
        <v>133</v>
      </c>
      <c r="G94" s="235" t="s">
        <v>112</v>
      </c>
      <c r="H94" s="236">
        <v>1</v>
      </c>
      <c r="I94" s="70"/>
      <c r="J94" s="246">
        <f>ROUND(I94*H94,2)</f>
        <v>0</v>
      </c>
      <c r="K94" s="234" t="s">
        <v>113</v>
      </c>
      <c r="L94" s="69"/>
      <c r="M94" s="71" t="s">
        <v>3</v>
      </c>
      <c r="N94" s="203" t="s">
        <v>44</v>
      </c>
      <c r="P94" s="204">
        <f>O94*H94</f>
        <v>0</v>
      </c>
      <c r="Q94" s="204">
        <v>0</v>
      </c>
      <c r="R94" s="204">
        <f>Q94*H94</f>
        <v>0</v>
      </c>
      <c r="S94" s="204">
        <v>0</v>
      </c>
      <c r="T94" s="205">
        <f>S94*H94</f>
        <v>0</v>
      </c>
      <c r="AR94" s="206" t="s">
        <v>114</v>
      </c>
      <c r="AT94" s="206" t="s">
        <v>109</v>
      </c>
      <c r="AU94" s="206" t="s">
        <v>80</v>
      </c>
      <c r="AY94" s="164" t="s">
        <v>108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164" t="s">
        <v>80</v>
      </c>
      <c r="BK94" s="207">
        <f>ROUND(I94*H94,2)</f>
        <v>0</v>
      </c>
      <c r="BL94" s="164" t="s">
        <v>114</v>
      </c>
      <c r="BM94" s="206" t="s">
        <v>134</v>
      </c>
    </row>
    <row r="95" spans="2:65" s="72" customFormat="1" ht="19.5">
      <c r="B95" s="69"/>
      <c r="C95" s="1"/>
      <c r="D95" s="237" t="s">
        <v>115</v>
      </c>
      <c r="E95" s="1"/>
      <c r="F95" s="238" t="s">
        <v>116</v>
      </c>
      <c r="G95" s="1"/>
      <c r="H95" s="1"/>
      <c r="J95" s="1"/>
      <c r="K95" s="1"/>
      <c r="L95" s="69"/>
      <c r="M95" s="210"/>
      <c r="T95" s="211"/>
      <c r="AT95" s="164" t="s">
        <v>115</v>
      </c>
      <c r="AU95" s="164" t="s">
        <v>80</v>
      </c>
    </row>
    <row r="96" spans="2:65" s="72" customFormat="1" ht="16.5" customHeight="1">
      <c r="B96" s="69"/>
      <c r="C96" s="232" t="s">
        <v>125</v>
      </c>
      <c r="D96" s="232" t="s">
        <v>109</v>
      </c>
      <c r="E96" s="233" t="s">
        <v>135</v>
      </c>
      <c r="F96" s="234" t="s">
        <v>136</v>
      </c>
      <c r="G96" s="235" t="s">
        <v>112</v>
      </c>
      <c r="H96" s="236">
        <v>1</v>
      </c>
      <c r="I96" s="70"/>
      <c r="J96" s="246">
        <f>ROUND(I96*H96,2)</f>
        <v>0</v>
      </c>
      <c r="K96" s="234" t="s">
        <v>113</v>
      </c>
      <c r="L96" s="69"/>
      <c r="M96" s="71" t="s">
        <v>3</v>
      </c>
      <c r="N96" s="203" t="s">
        <v>44</v>
      </c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AR96" s="206" t="s">
        <v>114</v>
      </c>
      <c r="AT96" s="206" t="s">
        <v>109</v>
      </c>
      <c r="AU96" s="206" t="s">
        <v>80</v>
      </c>
      <c r="AY96" s="164" t="s">
        <v>108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64" t="s">
        <v>80</v>
      </c>
      <c r="BK96" s="207">
        <f>ROUND(I96*H96,2)</f>
        <v>0</v>
      </c>
      <c r="BL96" s="164" t="s">
        <v>114</v>
      </c>
      <c r="BM96" s="206" t="s">
        <v>114</v>
      </c>
    </row>
    <row r="97" spans="2:65" s="72" customFormat="1" ht="19.5">
      <c r="B97" s="69"/>
      <c r="C97" s="1"/>
      <c r="D97" s="237" t="s">
        <v>115</v>
      </c>
      <c r="E97" s="1"/>
      <c r="F97" s="238" t="s">
        <v>116</v>
      </c>
      <c r="G97" s="1"/>
      <c r="H97" s="1"/>
      <c r="J97" s="1"/>
      <c r="K97" s="1"/>
      <c r="L97" s="69"/>
      <c r="M97" s="210"/>
      <c r="T97" s="211"/>
      <c r="AT97" s="164" t="s">
        <v>115</v>
      </c>
      <c r="AU97" s="164" t="s">
        <v>80</v>
      </c>
    </row>
    <row r="98" spans="2:65" s="72" customFormat="1" ht="16.5" customHeight="1">
      <c r="B98" s="69"/>
      <c r="C98" s="232" t="s">
        <v>137</v>
      </c>
      <c r="D98" s="232" t="s">
        <v>109</v>
      </c>
      <c r="E98" s="233" t="s">
        <v>138</v>
      </c>
      <c r="F98" s="234" t="s">
        <v>139</v>
      </c>
      <c r="G98" s="235" t="s">
        <v>112</v>
      </c>
      <c r="H98" s="236">
        <v>1</v>
      </c>
      <c r="I98" s="70"/>
      <c r="J98" s="246">
        <f>ROUND(I98*H98,2)</f>
        <v>0</v>
      </c>
      <c r="K98" s="234" t="s">
        <v>113</v>
      </c>
      <c r="L98" s="69"/>
      <c r="M98" s="71" t="s">
        <v>3</v>
      </c>
      <c r="N98" s="203" t="s">
        <v>44</v>
      </c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AR98" s="206" t="s">
        <v>114</v>
      </c>
      <c r="AT98" s="206" t="s">
        <v>109</v>
      </c>
      <c r="AU98" s="206" t="s">
        <v>80</v>
      </c>
      <c r="AY98" s="164" t="s">
        <v>108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64" t="s">
        <v>80</v>
      </c>
      <c r="BK98" s="207">
        <f>ROUND(I98*H98,2)</f>
        <v>0</v>
      </c>
      <c r="BL98" s="164" t="s">
        <v>114</v>
      </c>
      <c r="BM98" s="206" t="s">
        <v>140</v>
      </c>
    </row>
    <row r="99" spans="2:65" s="72" customFormat="1" ht="19.5">
      <c r="B99" s="69"/>
      <c r="C99" s="1"/>
      <c r="D99" s="237" t="s">
        <v>115</v>
      </c>
      <c r="E99" s="1"/>
      <c r="F99" s="238" t="s">
        <v>116</v>
      </c>
      <c r="G99" s="1"/>
      <c r="H99" s="1"/>
      <c r="J99" s="1"/>
      <c r="K99" s="1"/>
      <c r="L99" s="69"/>
      <c r="M99" s="210"/>
      <c r="T99" s="211"/>
      <c r="AT99" s="164" t="s">
        <v>115</v>
      </c>
      <c r="AU99" s="164" t="s">
        <v>80</v>
      </c>
    </row>
    <row r="100" spans="2:65" s="72" customFormat="1" ht="16.5" customHeight="1">
      <c r="B100" s="69"/>
      <c r="C100" s="232" t="s">
        <v>129</v>
      </c>
      <c r="D100" s="232" t="s">
        <v>109</v>
      </c>
      <c r="E100" s="233" t="s">
        <v>141</v>
      </c>
      <c r="F100" s="234" t="s">
        <v>142</v>
      </c>
      <c r="G100" s="235" t="s">
        <v>112</v>
      </c>
      <c r="H100" s="236">
        <v>1</v>
      </c>
      <c r="I100" s="70"/>
      <c r="J100" s="246">
        <f>ROUND(I100*H100,2)</f>
        <v>0</v>
      </c>
      <c r="K100" s="234" t="s">
        <v>113</v>
      </c>
      <c r="L100" s="69"/>
      <c r="M100" s="71" t="s">
        <v>3</v>
      </c>
      <c r="N100" s="203" t="s">
        <v>44</v>
      </c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AR100" s="206" t="s">
        <v>114</v>
      </c>
      <c r="AT100" s="206" t="s">
        <v>109</v>
      </c>
      <c r="AU100" s="206" t="s">
        <v>80</v>
      </c>
      <c r="AY100" s="164" t="s">
        <v>108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64" t="s">
        <v>80</v>
      </c>
      <c r="BK100" s="207">
        <f>ROUND(I100*H100,2)</f>
        <v>0</v>
      </c>
      <c r="BL100" s="164" t="s">
        <v>114</v>
      </c>
      <c r="BM100" s="206" t="s">
        <v>143</v>
      </c>
    </row>
    <row r="101" spans="2:65" s="72" customFormat="1" ht="19.5">
      <c r="B101" s="69"/>
      <c r="C101" s="1"/>
      <c r="D101" s="237" t="s">
        <v>115</v>
      </c>
      <c r="E101" s="1"/>
      <c r="F101" s="238" t="s">
        <v>116</v>
      </c>
      <c r="G101" s="1"/>
      <c r="H101" s="1"/>
      <c r="J101" s="1"/>
      <c r="K101" s="1"/>
      <c r="L101" s="69"/>
      <c r="M101" s="210"/>
      <c r="T101" s="211"/>
      <c r="AT101" s="164" t="s">
        <v>115</v>
      </c>
      <c r="AU101" s="164" t="s">
        <v>80</v>
      </c>
    </row>
    <row r="102" spans="2:65" s="72" customFormat="1" ht="16.5" customHeight="1">
      <c r="B102" s="69"/>
      <c r="C102" s="232" t="s">
        <v>144</v>
      </c>
      <c r="D102" s="232" t="s">
        <v>109</v>
      </c>
      <c r="E102" s="233" t="s">
        <v>145</v>
      </c>
      <c r="F102" s="234" t="s">
        <v>146</v>
      </c>
      <c r="G102" s="235" t="s">
        <v>112</v>
      </c>
      <c r="H102" s="236">
        <v>9</v>
      </c>
      <c r="I102" s="70"/>
      <c r="J102" s="246">
        <f>ROUND(I102*H102,2)</f>
        <v>0</v>
      </c>
      <c r="K102" s="234" t="s">
        <v>113</v>
      </c>
      <c r="L102" s="69"/>
      <c r="M102" s="71" t="s">
        <v>3</v>
      </c>
      <c r="N102" s="203" t="s">
        <v>44</v>
      </c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AR102" s="206" t="s">
        <v>114</v>
      </c>
      <c r="AT102" s="206" t="s">
        <v>109</v>
      </c>
      <c r="AU102" s="206" t="s">
        <v>80</v>
      </c>
      <c r="AY102" s="164" t="s">
        <v>108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64" t="s">
        <v>80</v>
      </c>
      <c r="BK102" s="207">
        <f>ROUND(I102*H102,2)</f>
        <v>0</v>
      </c>
      <c r="BL102" s="164" t="s">
        <v>114</v>
      </c>
      <c r="BM102" s="206" t="s">
        <v>147</v>
      </c>
    </row>
    <row r="103" spans="2:65" s="72" customFormat="1" ht="19.5">
      <c r="B103" s="69"/>
      <c r="C103" s="1"/>
      <c r="D103" s="237" t="s">
        <v>115</v>
      </c>
      <c r="E103" s="1"/>
      <c r="F103" s="238" t="s">
        <v>116</v>
      </c>
      <c r="G103" s="1"/>
      <c r="H103" s="1"/>
      <c r="J103" s="1"/>
      <c r="K103" s="1"/>
      <c r="L103" s="69"/>
      <c r="M103" s="210"/>
      <c r="T103" s="211"/>
      <c r="AT103" s="164" t="s">
        <v>115</v>
      </c>
      <c r="AU103" s="164" t="s">
        <v>80</v>
      </c>
    </row>
    <row r="104" spans="2:65" s="72" customFormat="1" ht="16.5" customHeight="1">
      <c r="B104" s="69"/>
      <c r="C104" s="232" t="s">
        <v>9</v>
      </c>
      <c r="D104" s="232" t="s">
        <v>109</v>
      </c>
      <c r="E104" s="233" t="s">
        <v>148</v>
      </c>
      <c r="F104" s="234" t="s">
        <v>149</v>
      </c>
      <c r="G104" s="235" t="s">
        <v>112</v>
      </c>
      <c r="H104" s="236">
        <v>28</v>
      </c>
      <c r="I104" s="70"/>
      <c r="J104" s="246">
        <f>ROUND(I104*H104,2)</f>
        <v>0</v>
      </c>
      <c r="K104" s="234" t="s">
        <v>113</v>
      </c>
      <c r="L104" s="69"/>
      <c r="M104" s="71" t="s">
        <v>3</v>
      </c>
      <c r="N104" s="203" t="s">
        <v>44</v>
      </c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AR104" s="206" t="s">
        <v>114</v>
      </c>
      <c r="AT104" s="206" t="s">
        <v>109</v>
      </c>
      <c r="AU104" s="206" t="s">
        <v>80</v>
      </c>
      <c r="AY104" s="164" t="s">
        <v>108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64" t="s">
        <v>80</v>
      </c>
      <c r="BK104" s="207">
        <f>ROUND(I104*H104,2)</f>
        <v>0</v>
      </c>
      <c r="BL104" s="164" t="s">
        <v>114</v>
      </c>
      <c r="BM104" s="206" t="s">
        <v>150</v>
      </c>
    </row>
    <row r="105" spans="2:65" s="72" customFormat="1" ht="19.5">
      <c r="B105" s="69"/>
      <c r="C105" s="1"/>
      <c r="D105" s="237" t="s">
        <v>115</v>
      </c>
      <c r="E105" s="1"/>
      <c r="F105" s="238" t="s">
        <v>116</v>
      </c>
      <c r="G105" s="1"/>
      <c r="H105" s="1"/>
      <c r="J105" s="1"/>
      <c r="K105" s="1"/>
      <c r="L105" s="69"/>
      <c r="M105" s="210"/>
      <c r="T105" s="211"/>
      <c r="AT105" s="164" t="s">
        <v>115</v>
      </c>
      <c r="AU105" s="164" t="s">
        <v>80</v>
      </c>
    </row>
    <row r="106" spans="2:65" s="72" customFormat="1" ht="16.5" customHeight="1">
      <c r="B106" s="69"/>
      <c r="C106" s="232" t="s">
        <v>151</v>
      </c>
      <c r="D106" s="232" t="s">
        <v>109</v>
      </c>
      <c r="E106" s="233" t="s">
        <v>152</v>
      </c>
      <c r="F106" s="234" t="s">
        <v>153</v>
      </c>
      <c r="G106" s="235" t="s">
        <v>112</v>
      </c>
      <c r="H106" s="236">
        <v>20</v>
      </c>
      <c r="I106" s="70"/>
      <c r="J106" s="246">
        <f>ROUND(I106*H106,2)</f>
        <v>0</v>
      </c>
      <c r="K106" s="234" t="s">
        <v>113</v>
      </c>
      <c r="L106" s="69"/>
      <c r="M106" s="71" t="s">
        <v>3</v>
      </c>
      <c r="N106" s="203" t="s">
        <v>44</v>
      </c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AR106" s="206" t="s">
        <v>114</v>
      </c>
      <c r="AT106" s="206" t="s">
        <v>109</v>
      </c>
      <c r="AU106" s="206" t="s">
        <v>80</v>
      </c>
      <c r="AY106" s="164" t="s">
        <v>108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64" t="s">
        <v>80</v>
      </c>
      <c r="BK106" s="207">
        <f>ROUND(I106*H106,2)</f>
        <v>0</v>
      </c>
      <c r="BL106" s="164" t="s">
        <v>114</v>
      </c>
      <c r="BM106" s="206" t="s">
        <v>154</v>
      </c>
    </row>
    <row r="107" spans="2:65" s="72" customFormat="1" ht="19.5">
      <c r="B107" s="69"/>
      <c r="C107" s="1"/>
      <c r="D107" s="237" t="s">
        <v>115</v>
      </c>
      <c r="E107" s="1"/>
      <c r="F107" s="238" t="s">
        <v>116</v>
      </c>
      <c r="G107" s="1"/>
      <c r="H107" s="1"/>
      <c r="J107" s="1"/>
      <c r="K107" s="1"/>
      <c r="L107" s="69"/>
      <c r="M107" s="210"/>
      <c r="T107" s="211"/>
      <c r="AT107" s="164" t="s">
        <v>115</v>
      </c>
      <c r="AU107" s="164" t="s">
        <v>80</v>
      </c>
    </row>
    <row r="108" spans="2:65" s="72" customFormat="1" ht="16.5" customHeight="1">
      <c r="B108" s="69"/>
      <c r="C108" s="232" t="s">
        <v>134</v>
      </c>
      <c r="D108" s="232" t="s">
        <v>109</v>
      </c>
      <c r="E108" s="233" t="s">
        <v>155</v>
      </c>
      <c r="F108" s="234" t="s">
        <v>156</v>
      </c>
      <c r="G108" s="235" t="s">
        <v>112</v>
      </c>
      <c r="H108" s="236">
        <v>14</v>
      </c>
      <c r="I108" s="70"/>
      <c r="J108" s="246">
        <f>ROUND(I108*H108,2)</f>
        <v>0</v>
      </c>
      <c r="K108" s="234" t="s">
        <v>113</v>
      </c>
      <c r="L108" s="69"/>
      <c r="M108" s="71" t="s">
        <v>3</v>
      </c>
      <c r="N108" s="203" t="s">
        <v>44</v>
      </c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AR108" s="206" t="s">
        <v>114</v>
      </c>
      <c r="AT108" s="206" t="s">
        <v>109</v>
      </c>
      <c r="AU108" s="206" t="s">
        <v>80</v>
      </c>
      <c r="AY108" s="164" t="s">
        <v>108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64" t="s">
        <v>80</v>
      </c>
      <c r="BK108" s="207">
        <f>ROUND(I108*H108,2)</f>
        <v>0</v>
      </c>
      <c r="BL108" s="164" t="s">
        <v>114</v>
      </c>
      <c r="BM108" s="206" t="s">
        <v>157</v>
      </c>
    </row>
    <row r="109" spans="2:65" s="72" customFormat="1" ht="19.5">
      <c r="B109" s="69"/>
      <c r="C109" s="1"/>
      <c r="D109" s="237" t="s">
        <v>115</v>
      </c>
      <c r="E109" s="1"/>
      <c r="F109" s="238" t="s">
        <v>116</v>
      </c>
      <c r="G109" s="1"/>
      <c r="H109" s="1"/>
      <c r="J109" s="1"/>
      <c r="K109" s="1"/>
      <c r="L109" s="69"/>
      <c r="M109" s="210"/>
      <c r="T109" s="211"/>
      <c r="AT109" s="164" t="s">
        <v>115</v>
      </c>
      <c r="AU109" s="164" t="s">
        <v>80</v>
      </c>
    </row>
    <row r="110" spans="2:65" s="72" customFormat="1" ht="16.5" customHeight="1">
      <c r="B110" s="69"/>
      <c r="C110" s="232" t="s">
        <v>158</v>
      </c>
      <c r="D110" s="232" t="s">
        <v>109</v>
      </c>
      <c r="E110" s="233" t="s">
        <v>159</v>
      </c>
      <c r="F110" s="234" t="s">
        <v>160</v>
      </c>
      <c r="G110" s="235" t="s">
        <v>112</v>
      </c>
      <c r="H110" s="236">
        <v>6</v>
      </c>
      <c r="I110" s="70"/>
      <c r="J110" s="246">
        <f>ROUND(I110*H110,2)</f>
        <v>0</v>
      </c>
      <c r="K110" s="234" t="s">
        <v>113</v>
      </c>
      <c r="L110" s="69"/>
      <c r="M110" s="71" t="s">
        <v>3</v>
      </c>
      <c r="N110" s="203" t="s">
        <v>44</v>
      </c>
      <c r="P110" s="204">
        <f>O110*H110</f>
        <v>0</v>
      </c>
      <c r="Q110" s="204">
        <v>0</v>
      </c>
      <c r="R110" s="204">
        <f>Q110*H110</f>
        <v>0</v>
      </c>
      <c r="S110" s="204">
        <v>0</v>
      </c>
      <c r="T110" s="205">
        <f>S110*H110</f>
        <v>0</v>
      </c>
      <c r="AR110" s="206" t="s">
        <v>114</v>
      </c>
      <c r="AT110" s="206" t="s">
        <v>109</v>
      </c>
      <c r="AU110" s="206" t="s">
        <v>80</v>
      </c>
      <c r="AY110" s="164" t="s">
        <v>108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164" t="s">
        <v>80</v>
      </c>
      <c r="BK110" s="207">
        <f>ROUND(I110*H110,2)</f>
        <v>0</v>
      </c>
      <c r="BL110" s="164" t="s">
        <v>114</v>
      </c>
      <c r="BM110" s="206" t="s">
        <v>161</v>
      </c>
    </row>
    <row r="111" spans="2:65" s="72" customFormat="1" ht="19.5">
      <c r="B111" s="69"/>
      <c r="C111" s="1"/>
      <c r="D111" s="237" t="s">
        <v>115</v>
      </c>
      <c r="E111" s="1"/>
      <c r="F111" s="238" t="s">
        <v>116</v>
      </c>
      <c r="G111" s="1"/>
      <c r="H111" s="1"/>
      <c r="J111" s="1"/>
      <c r="K111" s="1"/>
      <c r="L111" s="69"/>
      <c r="M111" s="210"/>
      <c r="T111" s="211"/>
      <c r="AT111" s="164" t="s">
        <v>115</v>
      </c>
      <c r="AU111" s="164" t="s">
        <v>80</v>
      </c>
    </row>
    <row r="112" spans="2:65" s="72" customFormat="1" ht="16.5" customHeight="1">
      <c r="B112" s="69"/>
      <c r="C112" s="232" t="s">
        <v>114</v>
      </c>
      <c r="D112" s="232" t="s">
        <v>109</v>
      </c>
      <c r="E112" s="233" t="s">
        <v>162</v>
      </c>
      <c r="F112" s="234" t="s">
        <v>163</v>
      </c>
      <c r="G112" s="235" t="s">
        <v>112</v>
      </c>
      <c r="H112" s="236">
        <v>33</v>
      </c>
      <c r="I112" s="70"/>
      <c r="J112" s="246">
        <f>ROUND(I112*H112,2)</f>
        <v>0</v>
      </c>
      <c r="K112" s="234" t="s">
        <v>113</v>
      </c>
      <c r="L112" s="69"/>
      <c r="M112" s="71" t="s">
        <v>3</v>
      </c>
      <c r="N112" s="203" t="s">
        <v>44</v>
      </c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AR112" s="206" t="s">
        <v>114</v>
      </c>
      <c r="AT112" s="206" t="s">
        <v>109</v>
      </c>
      <c r="AU112" s="206" t="s">
        <v>80</v>
      </c>
      <c r="AY112" s="164" t="s">
        <v>108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64" t="s">
        <v>80</v>
      </c>
      <c r="BK112" s="207">
        <f>ROUND(I112*H112,2)</f>
        <v>0</v>
      </c>
      <c r="BL112" s="164" t="s">
        <v>114</v>
      </c>
      <c r="BM112" s="206" t="s">
        <v>164</v>
      </c>
    </row>
    <row r="113" spans="2:65" s="72" customFormat="1" ht="19.5">
      <c r="B113" s="69"/>
      <c r="C113" s="1"/>
      <c r="D113" s="237" t="s">
        <v>115</v>
      </c>
      <c r="E113" s="1"/>
      <c r="F113" s="238" t="s">
        <v>116</v>
      </c>
      <c r="G113" s="1"/>
      <c r="H113" s="1"/>
      <c r="J113" s="1"/>
      <c r="K113" s="1"/>
      <c r="L113" s="69"/>
      <c r="M113" s="210"/>
      <c r="T113" s="211"/>
      <c r="AT113" s="164" t="s">
        <v>115</v>
      </c>
      <c r="AU113" s="164" t="s">
        <v>80</v>
      </c>
    </row>
    <row r="114" spans="2:65" s="72" customFormat="1" ht="16.5" customHeight="1">
      <c r="B114" s="69"/>
      <c r="C114" s="232" t="s">
        <v>165</v>
      </c>
      <c r="D114" s="232" t="s">
        <v>109</v>
      </c>
      <c r="E114" s="233" t="s">
        <v>166</v>
      </c>
      <c r="F114" s="234" t="s">
        <v>167</v>
      </c>
      <c r="G114" s="235" t="s">
        <v>112</v>
      </c>
      <c r="H114" s="236">
        <v>14</v>
      </c>
      <c r="I114" s="70"/>
      <c r="J114" s="246">
        <f>ROUND(I114*H114,2)</f>
        <v>0</v>
      </c>
      <c r="K114" s="234" t="s">
        <v>113</v>
      </c>
      <c r="L114" s="69"/>
      <c r="M114" s="71" t="s">
        <v>3</v>
      </c>
      <c r="N114" s="203" t="s">
        <v>44</v>
      </c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AR114" s="206" t="s">
        <v>114</v>
      </c>
      <c r="AT114" s="206" t="s">
        <v>109</v>
      </c>
      <c r="AU114" s="206" t="s">
        <v>80</v>
      </c>
      <c r="AY114" s="164" t="s">
        <v>108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64" t="s">
        <v>80</v>
      </c>
      <c r="BK114" s="207">
        <f>ROUND(I114*H114,2)</f>
        <v>0</v>
      </c>
      <c r="BL114" s="164" t="s">
        <v>114</v>
      </c>
      <c r="BM114" s="206" t="s">
        <v>168</v>
      </c>
    </row>
    <row r="115" spans="2:65" s="72" customFormat="1" ht="19.5">
      <c r="B115" s="69"/>
      <c r="C115" s="1"/>
      <c r="D115" s="237" t="s">
        <v>115</v>
      </c>
      <c r="E115" s="1"/>
      <c r="F115" s="238" t="s">
        <v>116</v>
      </c>
      <c r="G115" s="1"/>
      <c r="H115" s="1"/>
      <c r="J115" s="1"/>
      <c r="K115" s="1"/>
      <c r="L115" s="69"/>
      <c r="M115" s="210"/>
      <c r="T115" s="211"/>
      <c r="AT115" s="164" t="s">
        <v>115</v>
      </c>
      <c r="AU115" s="164" t="s">
        <v>80</v>
      </c>
    </row>
    <row r="116" spans="2:65" s="72" customFormat="1" ht="16.5" customHeight="1">
      <c r="B116" s="69"/>
      <c r="C116" s="232" t="s">
        <v>140</v>
      </c>
      <c r="D116" s="232" t="s">
        <v>109</v>
      </c>
      <c r="E116" s="233" t="s">
        <v>169</v>
      </c>
      <c r="F116" s="234" t="s">
        <v>163</v>
      </c>
      <c r="G116" s="235" t="s">
        <v>112</v>
      </c>
      <c r="H116" s="236">
        <v>5</v>
      </c>
      <c r="I116" s="70"/>
      <c r="J116" s="246">
        <f>ROUND(I116*H116,2)</f>
        <v>0</v>
      </c>
      <c r="K116" s="234" t="s">
        <v>113</v>
      </c>
      <c r="L116" s="69"/>
      <c r="M116" s="71" t="s">
        <v>3</v>
      </c>
      <c r="N116" s="203" t="s">
        <v>44</v>
      </c>
      <c r="P116" s="204">
        <f>O116*H116</f>
        <v>0</v>
      </c>
      <c r="Q116" s="204">
        <v>0</v>
      </c>
      <c r="R116" s="204">
        <f>Q116*H116</f>
        <v>0</v>
      </c>
      <c r="S116" s="204">
        <v>0</v>
      </c>
      <c r="T116" s="205">
        <f>S116*H116</f>
        <v>0</v>
      </c>
      <c r="AR116" s="206" t="s">
        <v>114</v>
      </c>
      <c r="AT116" s="206" t="s">
        <v>109</v>
      </c>
      <c r="AU116" s="206" t="s">
        <v>80</v>
      </c>
      <c r="AY116" s="164" t="s">
        <v>108</v>
      </c>
      <c r="BE116" s="207">
        <f>IF(N116="základní",J116,0)</f>
        <v>0</v>
      </c>
      <c r="BF116" s="207">
        <f>IF(N116="snížená",J116,0)</f>
        <v>0</v>
      </c>
      <c r="BG116" s="207">
        <f>IF(N116="zákl. přenesená",J116,0)</f>
        <v>0</v>
      </c>
      <c r="BH116" s="207">
        <f>IF(N116="sníž. přenesená",J116,0)</f>
        <v>0</v>
      </c>
      <c r="BI116" s="207">
        <f>IF(N116="nulová",J116,0)</f>
        <v>0</v>
      </c>
      <c r="BJ116" s="164" t="s">
        <v>80</v>
      </c>
      <c r="BK116" s="207">
        <f>ROUND(I116*H116,2)</f>
        <v>0</v>
      </c>
      <c r="BL116" s="164" t="s">
        <v>114</v>
      </c>
      <c r="BM116" s="206" t="s">
        <v>170</v>
      </c>
    </row>
    <row r="117" spans="2:65" s="72" customFormat="1" ht="19.5">
      <c r="B117" s="69"/>
      <c r="C117" s="1"/>
      <c r="D117" s="237" t="s">
        <v>115</v>
      </c>
      <c r="E117" s="1"/>
      <c r="F117" s="238" t="s">
        <v>116</v>
      </c>
      <c r="G117" s="1"/>
      <c r="H117" s="1"/>
      <c r="J117" s="1"/>
      <c r="K117" s="1"/>
      <c r="L117" s="69"/>
      <c r="M117" s="210"/>
      <c r="T117" s="211"/>
      <c r="AT117" s="164" t="s">
        <v>115</v>
      </c>
      <c r="AU117" s="164" t="s">
        <v>80</v>
      </c>
    </row>
    <row r="118" spans="2:65" s="72" customFormat="1" ht="16.5" customHeight="1">
      <c r="B118" s="69"/>
      <c r="C118" s="232" t="s">
        <v>171</v>
      </c>
      <c r="D118" s="232" t="s">
        <v>109</v>
      </c>
      <c r="E118" s="233" t="s">
        <v>172</v>
      </c>
      <c r="F118" s="234" t="s">
        <v>163</v>
      </c>
      <c r="G118" s="235" t="s">
        <v>112</v>
      </c>
      <c r="H118" s="236">
        <v>2</v>
      </c>
      <c r="I118" s="70"/>
      <c r="J118" s="246">
        <f>ROUND(I118*H118,2)</f>
        <v>0</v>
      </c>
      <c r="K118" s="234" t="s">
        <v>113</v>
      </c>
      <c r="L118" s="69"/>
      <c r="M118" s="71" t="s">
        <v>3</v>
      </c>
      <c r="N118" s="203" t="s">
        <v>44</v>
      </c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AR118" s="206" t="s">
        <v>114</v>
      </c>
      <c r="AT118" s="206" t="s">
        <v>109</v>
      </c>
      <c r="AU118" s="206" t="s">
        <v>80</v>
      </c>
      <c r="AY118" s="164" t="s">
        <v>108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64" t="s">
        <v>80</v>
      </c>
      <c r="BK118" s="207">
        <f>ROUND(I118*H118,2)</f>
        <v>0</v>
      </c>
      <c r="BL118" s="164" t="s">
        <v>114</v>
      </c>
      <c r="BM118" s="206" t="s">
        <v>173</v>
      </c>
    </row>
    <row r="119" spans="2:65" s="72" customFormat="1" ht="19.5">
      <c r="B119" s="69"/>
      <c r="C119" s="1"/>
      <c r="D119" s="237" t="s">
        <v>115</v>
      </c>
      <c r="E119" s="1"/>
      <c r="F119" s="238" t="s">
        <v>116</v>
      </c>
      <c r="G119" s="1"/>
      <c r="H119" s="1"/>
      <c r="J119" s="1"/>
      <c r="K119" s="1"/>
      <c r="L119" s="69"/>
      <c r="M119" s="210"/>
      <c r="T119" s="211"/>
      <c r="AT119" s="164" t="s">
        <v>115</v>
      </c>
      <c r="AU119" s="164" t="s">
        <v>80</v>
      </c>
    </row>
    <row r="120" spans="2:65" s="72" customFormat="1" ht="16.5" customHeight="1">
      <c r="B120" s="69"/>
      <c r="C120" s="232" t="s">
        <v>143</v>
      </c>
      <c r="D120" s="232" t="s">
        <v>109</v>
      </c>
      <c r="E120" s="233" t="s">
        <v>174</v>
      </c>
      <c r="F120" s="234" t="s">
        <v>163</v>
      </c>
      <c r="G120" s="235" t="s">
        <v>112</v>
      </c>
      <c r="H120" s="236">
        <v>1</v>
      </c>
      <c r="I120" s="70"/>
      <c r="J120" s="246">
        <f>ROUND(I120*H120,2)</f>
        <v>0</v>
      </c>
      <c r="K120" s="234" t="s">
        <v>113</v>
      </c>
      <c r="L120" s="69"/>
      <c r="M120" s="71" t="s">
        <v>3</v>
      </c>
      <c r="N120" s="203" t="s">
        <v>44</v>
      </c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AR120" s="206" t="s">
        <v>114</v>
      </c>
      <c r="AT120" s="206" t="s">
        <v>109</v>
      </c>
      <c r="AU120" s="206" t="s">
        <v>80</v>
      </c>
      <c r="AY120" s="164" t="s">
        <v>108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64" t="s">
        <v>80</v>
      </c>
      <c r="BK120" s="207">
        <f>ROUND(I120*H120,2)</f>
        <v>0</v>
      </c>
      <c r="BL120" s="164" t="s">
        <v>114</v>
      </c>
      <c r="BM120" s="206" t="s">
        <v>175</v>
      </c>
    </row>
    <row r="121" spans="2:65" s="72" customFormat="1" ht="19.5">
      <c r="B121" s="69"/>
      <c r="C121" s="1"/>
      <c r="D121" s="237" t="s">
        <v>115</v>
      </c>
      <c r="E121" s="1"/>
      <c r="F121" s="238" t="s">
        <v>116</v>
      </c>
      <c r="G121" s="1"/>
      <c r="H121" s="1"/>
      <c r="J121" s="1"/>
      <c r="K121" s="1"/>
      <c r="L121" s="69"/>
      <c r="M121" s="210"/>
      <c r="T121" s="211"/>
      <c r="AT121" s="164" t="s">
        <v>115</v>
      </c>
      <c r="AU121" s="164" t="s">
        <v>80</v>
      </c>
    </row>
    <row r="122" spans="2:65" s="72" customFormat="1" ht="16.5" customHeight="1">
      <c r="B122" s="69"/>
      <c r="C122" s="232" t="s">
        <v>8</v>
      </c>
      <c r="D122" s="232" t="s">
        <v>109</v>
      </c>
      <c r="E122" s="233" t="s">
        <v>176</v>
      </c>
      <c r="F122" s="234" t="s">
        <v>177</v>
      </c>
      <c r="G122" s="235" t="s">
        <v>112</v>
      </c>
      <c r="H122" s="236">
        <v>5</v>
      </c>
      <c r="I122" s="70"/>
      <c r="J122" s="246">
        <f>ROUND(I122*H122,2)</f>
        <v>0</v>
      </c>
      <c r="K122" s="234" t="s">
        <v>113</v>
      </c>
      <c r="L122" s="69"/>
      <c r="M122" s="71" t="s">
        <v>3</v>
      </c>
      <c r="N122" s="203" t="s">
        <v>44</v>
      </c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AR122" s="206" t="s">
        <v>114</v>
      </c>
      <c r="AT122" s="206" t="s">
        <v>109</v>
      </c>
      <c r="AU122" s="206" t="s">
        <v>80</v>
      </c>
      <c r="AY122" s="164" t="s">
        <v>108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4" t="s">
        <v>80</v>
      </c>
      <c r="BK122" s="207">
        <f>ROUND(I122*H122,2)</f>
        <v>0</v>
      </c>
      <c r="BL122" s="164" t="s">
        <v>114</v>
      </c>
      <c r="BM122" s="206" t="s">
        <v>178</v>
      </c>
    </row>
    <row r="123" spans="2:65" s="72" customFormat="1" ht="19.5">
      <c r="B123" s="69"/>
      <c r="C123" s="1"/>
      <c r="D123" s="237" t="s">
        <v>115</v>
      </c>
      <c r="E123" s="1"/>
      <c r="F123" s="238" t="s">
        <v>116</v>
      </c>
      <c r="G123" s="1"/>
      <c r="H123" s="1"/>
      <c r="J123" s="1"/>
      <c r="K123" s="1"/>
      <c r="L123" s="69"/>
      <c r="M123" s="210"/>
      <c r="T123" s="211"/>
      <c r="AT123" s="164" t="s">
        <v>115</v>
      </c>
      <c r="AU123" s="164" t="s">
        <v>80</v>
      </c>
    </row>
    <row r="124" spans="2:65" s="72" customFormat="1" ht="16.5" customHeight="1">
      <c r="B124" s="69"/>
      <c r="C124" s="232" t="s">
        <v>147</v>
      </c>
      <c r="D124" s="232" t="s">
        <v>109</v>
      </c>
      <c r="E124" s="233" t="s">
        <v>179</v>
      </c>
      <c r="F124" s="234" t="s">
        <v>180</v>
      </c>
      <c r="G124" s="235" t="s">
        <v>112</v>
      </c>
      <c r="H124" s="236">
        <v>2</v>
      </c>
      <c r="I124" s="70"/>
      <c r="J124" s="246">
        <f>ROUND(I124*H124,2)</f>
        <v>0</v>
      </c>
      <c r="K124" s="234" t="s">
        <v>113</v>
      </c>
      <c r="L124" s="69"/>
      <c r="M124" s="71" t="s">
        <v>3</v>
      </c>
      <c r="N124" s="203" t="s">
        <v>44</v>
      </c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AR124" s="206" t="s">
        <v>114</v>
      </c>
      <c r="AT124" s="206" t="s">
        <v>109</v>
      </c>
      <c r="AU124" s="206" t="s">
        <v>80</v>
      </c>
      <c r="AY124" s="164" t="s">
        <v>108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64" t="s">
        <v>80</v>
      </c>
      <c r="BK124" s="207">
        <f>ROUND(I124*H124,2)</f>
        <v>0</v>
      </c>
      <c r="BL124" s="164" t="s">
        <v>114</v>
      </c>
      <c r="BM124" s="206" t="s">
        <v>181</v>
      </c>
    </row>
    <row r="125" spans="2:65" s="72" customFormat="1" ht="19.5">
      <c r="B125" s="69"/>
      <c r="C125" s="1"/>
      <c r="D125" s="237" t="s">
        <v>115</v>
      </c>
      <c r="E125" s="1"/>
      <c r="F125" s="238" t="s">
        <v>116</v>
      </c>
      <c r="G125" s="1"/>
      <c r="H125" s="1"/>
      <c r="J125" s="1"/>
      <c r="K125" s="1"/>
      <c r="L125" s="69"/>
      <c r="M125" s="210"/>
      <c r="T125" s="211"/>
      <c r="AT125" s="164" t="s">
        <v>115</v>
      </c>
      <c r="AU125" s="164" t="s">
        <v>80</v>
      </c>
    </row>
    <row r="126" spans="2:65" s="72" customFormat="1" ht="16.5" customHeight="1">
      <c r="B126" s="69"/>
      <c r="C126" s="232" t="s">
        <v>182</v>
      </c>
      <c r="D126" s="232" t="s">
        <v>109</v>
      </c>
      <c r="E126" s="233" t="s">
        <v>183</v>
      </c>
      <c r="F126" s="234" t="s">
        <v>184</v>
      </c>
      <c r="G126" s="235" t="s">
        <v>112</v>
      </c>
      <c r="H126" s="236">
        <v>2</v>
      </c>
      <c r="I126" s="70"/>
      <c r="J126" s="246">
        <f>ROUND(I126*H126,2)</f>
        <v>0</v>
      </c>
      <c r="K126" s="234" t="s">
        <v>113</v>
      </c>
      <c r="L126" s="69"/>
      <c r="M126" s="71" t="s">
        <v>3</v>
      </c>
      <c r="N126" s="203" t="s">
        <v>44</v>
      </c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AR126" s="206" t="s">
        <v>114</v>
      </c>
      <c r="AT126" s="206" t="s">
        <v>109</v>
      </c>
      <c r="AU126" s="206" t="s">
        <v>80</v>
      </c>
      <c r="AY126" s="164" t="s">
        <v>108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4" t="s">
        <v>80</v>
      </c>
      <c r="BK126" s="207">
        <f>ROUND(I126*H126,2)</f>
        <v>0</v>
      </c>
      <c r="BL126" s="164" t="s">
        <v>114</v>
      </c>
      <c r="BM126" s="206" t="s">
        <v>185</v>
      </c>
    </row>
    <row r="127" spans="2:65" s="72" customFormat="1" ht="19.5">
      <c r="B127" s="69"/>
      <c r="C127" s="1"/>
      <c r="D127" s="237" t="s">
        <v>115</v>
      </c>
      <c r="E127" s="1"/>
      <c r="F127" s="238" t="s">
        <v>116</v>
      </c>
      <c r="G127" s="1"/>
      <c r="H127" s="1"/>
      <c r="J127" s="1"/>
      <c r="K127" s="1"/>
      <c r="L127" s="69"/>
      <c r="M127" s="210"/>
      <c r="T127" s="211"/>
      <c r="AT127" s="164" t="s">
        <v>115</v>
      </c>
      <c r="AU127" s="164" t="s">
        <v>80</v>
      </c>
    </row>
    <row r="128" spans="2:65" s="72" customFormat="1" ht="16.5" customHeight="1">
      <c r="B128" s="69"/>
      <c r="C128" s="232" t="s">
        <v>150</v>
      </c>
      <c r="D128" s="232" t="s">
        <v>109</v>
      </c>
      <c r="E128" s="233" t="s">
        <v>186</v>
      </c>
      <c r="F128" s="234" t="s">
        <v>187</v>
      </c>
      <c r="G128" s="235" t="s">
        <v>112</v>
      </c>
      <c r="H128" s="236">
        <v>4</v>
      </c>
      <c r="I128" s="70"/>
      <c r="J128" s="246">
        <f>ROUND(I128*H128,2)</f>
        <v>0</v>
      </c>
      <c r="K128" s="234" t="s">
        <v>113</v>
      </c>
      <c r="L128" s="69"/>
      <c r="M128" s="71" t="s">
        <v>3</v>
      </c>
      <c r="N128" s="203" t="s">
        <v>44</v>
      </c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AR128" s="206" t="s">
        <v>114</v>
      </c>
      <c r="AT128" s="206" t="s">
        <v>109</v>
      </c>
      <c r="AU128" s="206" t="s">
        <v>80</v>
      </c>
      <c r="AY128" s="164" t="s">
        <v>108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64" t="s">
        <v>80</v>
      </c>
      <c r="BK128" s="207">
        <f>ROUND(I128*H128,2)</f>
        <v>0</v>
      </c>
      <c r="BL128" s="164" t="s">
        <v>114</v>
      </c>
      <c r="BM128" s="206" t="s">
        <v>188</v>
      </c>
    </row>
    <row r="129" spans="2:65" s="72" customFormat="1" ht="19.5">
      <c r="B129" s="69"/>
      <c r="C129" s="1"/>
      <c r="D129" s="237" t="s">
        <v>115</v>
      </c>
      <c r="E129" s="1"/>
      <c r="F129" s="238" t="s">
        <v>116</v>
      </c>
      <c r="G129" s="1"/>
      <c r="H129" s="1"/>
      <c r="J129" s="1"/>
      <c r="K129" s="1"/>
      <c r="L129" s="69"/>
      <c r="M129" s="210"/>
      <c r="T129" s="211"/>
      <c r="AT129" s="164" t="s">
        <v>115</v>
      </c>
      <c r="AU129" s="164" t="s">
        <v>80</v>
      </c>
    </row>
    <row r="130" spans="2:65" s="72" customFormat="1" ht="16.5" customHeight="1">
      <c r="B130" s="69"/>
      <c r="C130" s="232" t="s">
        <v>189</v>
      </c>
      <c r="D130" s="232" t="s">
        <v>109</v>
      </c>
      <c r="E130" s="233" t="s">
        <v>190</v>
      </c>
      <c r="F130" s="234" t="s">
        <v>191</v>
      </c>
      <c r="G130" s="235" t="s">
        <v>112</v>
      </c>
      <c r="H130" s="236">
        <v>3</v>
      </c>
      <c r="I130" s="70"/>
      <c r="J130" s="246">
        <f>ROUND(I130*H130,2)</f>
        <v>0</v>
      </c>
      <c r="K130" s="234" t="s">
        <v>113</v>
      </c>
      <c r="L130" s="69"/>
      <c r="M130" s="71" t="s">
        <v>3</v>
      </c>
      <c r="N130" s="203" t="s">
        <v>44</v>
      </c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AR130" s="206" t="s">
        <v>114</v>
      </c>
      <c r="AT130" s="206" t="s">
        <v>109</v>
      </c>
      <c r="AU130" s="206" t="s">
        <v>80</v>
      </c>
      <c r="AY130" s="164" t="s">
        <v>108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64" t="s">
        <v>80</v>
      </c>
      <c r="BK130" s="207">
        <f>ROUND(I130*H130,2)</f>
        <v>0</v>
      </c>
      <c r="BL130" s="164" t="s">
        <v>114</v>
      </c>
      <c r="BM130" s="206" t="s">
        <v>192</v>
      </c>
    </row>
    <row r="131" spans="2:65" s="72" customFormat="1" ht="19.5">
      <c r="B131" s="69"/>
      <c r="C131" s="1"/>
      <c r="D131" s="237" t="s">
        <v>115</v>
      </c>
      <c r="E131" s="1"/>
      <c r="F131" s="238" t="s">
        <v>116</v>
      </c>
      <c r="G131" s="1"/>
      <c r="H131" s="1"/>
      <c r="J131" s="1"/>
      <c r="K131" s="1"/>
      <c r="L131" s="69"/>
      <c r="M131" s="210"/>
      <c r="T131" s="211"/>
      <c r="AT131" s="164" t="s">
        <v>115</v>
      </c>
      <c r="AU131" s="164" t="s">
        <v>80</v>
      </c>
    </row>
    <row r="132" spans="2:65" s="72" customFormat="1" ht="16.5" customHeight="1">
      <c r="B132" s="69"/>
      <c r="C132" s="232" t="s">
        <v>154</v>
      </c>
      <c r="D132" s="232" t="s">
        <v>109</v>
      </c>
      <c r="E132" s="233" t="s">
        <v>193</v>
      </c>
      <c r="F132" s="234" t="s">
        <v>194</v>
      </c>
      <c r="G132" s="235" t="s">
        <v>112</v>
      </c>
      <c r="H132" s="236">
        <v>6</v>
      </c>
      <c r="I132" s="70"/>
      <c r="J132" s="246">
        <f>ROUND(I132*H132,2)</f>
        <v>0</v>
      </c>
      <c r="K132" s="234" t="s">
        <v>113</v>
      </c>
      <c r="L132" s="69"/>
      <c r="M132" s="71" t="s">
        <v>3</v>
      </c>
      <c r="N132" s="203" t="s">
        <v>44</v>
      </c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AR132" s="206" t="s">
        <v>114</v>
      </c>
      <c r="AT132" s="206" t="s">
        <v>109</v>
      </c>
      <c r="AU132" s="206" t="s">
        <v>80</v>
      </c>
      <c r="AY132" s="164" t="s">
        <v>108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4" t="s">
        <v>80</v>
      </c>
      <c r="BK132" s="207">
        <f>ROUND(I132*H132,2)</f>
        <v>0</v>
      </c>
      <c r="BL132" s="164" t="s">
        <v>114</v>
      </c>
      <c r="BM132" s="206" t="s">
        <v>195</v>
      </c>
    </row>
    <row r="133" spans="2:65" s="72" customFormat="1" ht="19.5">
      <c r="B133" s="69"/>
      <c r="C133" s="1"/>
      <c r="D133" s="237" t="s">
        <v>115</v>
      </c>
      <c r="E133" s="1"/>
      <c r="F133" s="238" t="s">
        <v>116</v>
      </c>
      <c r="G133" s="1"/>
      <c r="H133" s="1"/>
      <c r="J133" s="1"/>
      <c r="K133" s="1"/>
      <c r="L133" s="69"/>
      <c r="M133" s="210"/>
      <c r="T133" s="211"/>
      <c r="AT133" s="164" t="s">
        <v>115</v>
      </c>
      <c r="AU133" s="164" t="s">
        <v>80</v>
      </c>
    </row>
    <row r="134" spans="2:65" s="72" customFormat="1" ht="16.5" customHeight="1">
      <c r="B134" s="69"/>
      <c r="C134" s="232" t="s">
        <v>196</v>
      </c>
      <c r="D134" s="232" t="s">
        <v>109</v>
      </c>
      <c r="E134" s="233" t="s">
        <v>197</v>
      </c>
      <c r="F134" s="234" t="s">
        <v>198</v>
      </c>
      <c r="G134" s="235" t="s">
        <v>112</v>
      </c>
      <c r="H134" s="236">
        <v>3</v>
      </c>
      <c r="I134" s="70"/>
      <c r="J134" s="246">
        <f>ROUND(I134*H134,2)</f>
        <v>0</v>
      </c>
      <c r="K134" s="234" t="s">
        <v>113</v>
      </c>
      <c r="L134" s="69"/>
      <c r="M134" s="71" t="s">
        <v>3</v>
      </c>
      <c r="N134" s="203" t="s">
        <v>44</v>
      </c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AR134" s="206" t="s">
        <v>114</v>
      </c>
      <c r="AT134" s="206" t="s">
        <v>109</v>
      </c>
      <c r="AU134" s="206" t="s">
        <v>80</v>
      </c>
      <c r="AY134" s="164" t="s">
        <v>108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64" t="s">
        <v>80</v>
      </c>
      <c r="BK134" s="207">
        <f>ROUND(I134*H134,2)</f>
        <v>0</v>
      </c>
      <c r="BL134" s="164" t="s">
        <v>114</v>
      </c>
      <c r="BM134" s="206" t="s">
        <v>199</v>
      </c>
    </row>
    <row r="135" spans="2:65" s="72" customFormat="1" ht="19.5">
      <c r="B135" s="69"/>
      <c r="C135" s="1"/>
      <c r="D135" s="237" t="s">
        <v>115</v>
      </c>
      <c r="E135" s="1"/>
      <c r="F135" s="238" t="s">
        <v>116</v>
      </c>
      <c r="G135" s="1"/>
      <c r="H135" s="1"/>
      <c r="J135" s="1"/>
      <c r="K135" s="1"/>
      <c r="L135" s="69"/>
      <c r="M135" s="210"/>
      <c r="T135" s="211"/>
      <c r="AT135" s="164" t="s">
        <v>115</v>
      </c>
      <c r="AU135" s="164" t="s">
        <v>80</v>
      </c>
    </row>
    <row r="136" spans="2:65" s="72" customFormat="1" ht="16.5" customHeight="1">
      <c r="B136" s="69"/>
      <c r="C136" s="232" t="s">
        <v>157</v>
      </c>
      <c r="D136" s="232" t="s">
        <v>109</v>
      </c>
      <c r="E136" s="233" t="s">
        <v>200</v>
      </c>
      <c r="F136" s="234" t="s">
        <v>201</v>
      </c>
      <c r="G136" s="235" t="s">
        <v>112</v>
      </c>
      <c r="H136" s="236">
        <v>1</v>
      </c>
      <c r="I136" s="70"/>
      <c r="J136" s="246">
        <f>ROUND(I136*H136,2)</f>
        <v>0</v>
      </c>
      <c r="K136" s="234" t="s">
        <v>113</v>
      </c>
      <c r="L136" s="69"/>
      <c r="M136" s="71" t="s">
        <v>3</v>
      </c>
      <c r="N136" s="203" t="s">
        <v>44</v>
      </c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AR136" s="206" t="s">
        <v>114</v>
      </c>
      <c r="AT136" s="206" t="s">
        <v>109</v>
      </c>
      <c r="AU136" s="206" t="s">
        <v>80</v>
      </c>
      <c r="AY136" s="164" t="s">
        <v>108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4" t="s">
        <v>80</v>
      </c>
      <c r="BK136" s="207">
        <f>ROUND(I136*H136,2)</f>
        <v>0</v>
      </c>
      <c r="BL136" s="164" t="s">
        <v>114</v>
      </c>
      <c r="BM136" s="206" t="s">
        <v>202</v>
      </c>
    </row>
    <row r="137" spans="2:65" s="72" customFormat="1" ht="19.5">
      <c r="B137" s="69"/>
      <c r="C137" s="1"/>
      <c r="D137" s="237" t="s">
        <v>115</v>
      </c>
      <c r="E137" s="1"/>
      <c r="F137" s="238" t="s">
        <v>116</v>
      </c>
      <c r="G137" s="1"/>
      <c r="H137" s="1"/>
      <c r="J137" s="1"/>
      <c r="K137" s="1"/>
      <c r="L137" s="69"/>
      <c r="M137" s="210"/>
      <c r="T137" s="211"/>
      <c r="AT137" s="164" t="s">
        <v>115</v>
      </c>
      <c r="AU137" s="164" t="s">
        <v>80</v>
      </c>
    </row>
    <row r="138" spans="2:65" s="72" customFormat="1" ht="16.5" customHeight="1">
      <c r="B138" s="69"/>
      <c r="C138" s="232" t="s">
        <v>203</v>
      </c>
      <c r="D138" s="232" t="s">
        <v>109</v>
      </c>
      <c r="E138" s="233" t="s">
        <v>204</v>
      </c>
      <c r="F138" s="234" t="s">
        <v>205</v>
      </c>
      <c r="G138" s="235" t="s">
        <v>112</v>
      </c>
      <c r="H138" s="236">
        <v>1</v>
      </c>
      <c r="I138" s="70"/>
      <c r="J138" s="246">
        <f>ROUND(I138*H138,2)</f>
        <v>0</v>
      </c>
      <c r="K138" s="234" t="s">
        <v>113</v>
      </c>
      <c r="L138" s="69"/>
      <c r="M138" s="71" t="s">
        <v>3</v>
      </c>
      <c r="N138" s="203" t="s">
        <v>44</v>
      </c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AR138" s="206" t="s">
        <v>114</v>
      </c>
      <c r="AT138" s="206" t="s">
        <v>109</v>
      </c>
      <c r="AU138" s="206" t="s">
        <v>80</v>
      </c>
      <c r="AY138" s="164" t="s">
        <v>108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64" t="s">
        <v>80</v>
      </c>
      <c r="BK138" s="207">
        <f>ROUND(I138*H138,2)</f>
        <v>0</v>
      </c>
      <c r="BL138" s="164" t="s">
        <v>114</v>
      </c>
      <c r="BM138" s="206" t="s">
        <v>206</v>
      </c>
    </row>
    <row r="139" spans="2:65" s="72" customFormat="1" ht="19.5">
      <c r="B139" s="69"/>
      <c r="C139" s="1"/>
      <c r="D139" s="237" t="s">
        <v>115</v>
      </c>
      <c r="E139" s="1"/>
      <c r="F139" s="238" t="s">
        <v>116</v>
      </c>
      <c r="G139" s="1"/>
      <c r="H139" s="1"/>
      <c r="J139" s="1"/>
      <c r="K139" s="1"/>
      <c r="L139" s="69"/>
      <c r="M139" s="210"/>
      <c r="T139" s="211"/>
      <c r="AT139" s="164" t="s">
        <v>115</v>
      </c>
      <c r="AU139" s="164" t="s">
        <v>80</v>
      </c>
    </row>
    <row r="140" spans="2:65" s="72" customFormat="1" ht="16.5" customHeight="1">
      <c r="B140" s="69"/>
      <c r="C140" s="232" t="s">
        <v>161</v>
      </c>
      <c r="D140" s="232" t="s">
        <v>109</v>
      </c>
      <c r="E140" s="233" t="s">
        <v>207</v>
      </c>
      <c r="F140" s="234" t="s">
        <v>208</v>
      </c>
      <c r="G140" s="235" t="s">
        <v>112</v>
      </c>
      <c r="H140" s="236">
        <v>2</v>
      </c>
      <c r="I140" s="70"/>
      <c r="J140" s="246">
        <f>ROUND(I140*H140,2)</f>
        <v>0</v>
      </c>
      <c r="K140" s="234" t="s">
        <v>113</v>
      </c>
      <c r="L140" s="69"/>
      <c r="M140" s="71" t="s">
        <v>3</v>
      </c>
      <c r="N140" s="203" t="s">
        <v>44</v>
      </c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AR140" s="206" t="s">
        <v>114</v>
      </c>
      <c r="AT140" s="206" t="s">
        <v>109</v>
      </c>
      <c r="AU140" s="206" t="s">
        <v>80</v>
      </c>
      <c r="AY140" s="164" t="s">
        <v>108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4" t="s">
        <v>80</v>
      </c>
      <c r="BK140" s="207">
        <f>ROUND(I140*H140,2)</f>
        <v>0</v>
      </c>
      <c r="BL140" s="164" t="s">
        <v>114</v>
      </c>
      <c r="BM140" s="206" t="s">
        <v>209</v>
      </c>
    </row>
    <row r="141" spans="2:65" s="72" customFormat="1" ht="19.5">
      <c r="B141" s="69"/>
      <c r="C141" s="1"/>
      <c r="D141" s="237" t="s">
        <v>115</v>
      </c>
      <c r="E141" s="1"/>
      <c r="F141" s="238" t="s">
        <v>116</v>
      </c>
      <c r="G141" s="1"/>
      <c r="H141" s="1"/>
      <c r="J141" s="1"/>
      <c r="K141" s="1"/>
      <c r="L141" s="69"/>
      <c r="M141" s="210"/>
      <c r="T141" s="211"/>
      <c r="AT141" s="164" t="s">
        <v>115</v>
      </c>
      <c r="AU141" s="164" t="s">
        <v>80</v>
      </c>
    </row>
    <row r="142" spans="2:65" s="72" customFormat="1" ht="16.5" customHeight="1">
      <c r="B142" s="69"/>
      <c r="C142" s="232" t="s">
        <v>210</v>
      </c>
      <c r="D142" s="232" t="s">
        <v>109</v>
      </c>
      <c r="E142" s="233" t="s">
        <v>211</v>
      </c>
      <c r="F142" s="234" t="s">
        <v>208</v>
      </c>
      <c r="G142" s="235" t="s">
        <v>112</v>
      </c>
      <c r="H142" s="236">
        <v>1</v>
      </c>
      <c r="I142" s="70"/>
      <c r="J142" s="246">
        <f>ROUND(I142*H142,2)</f>
        <v>0</v>
      </c>
      <c r="K142" s="234" t="s">
        <v>113</v>
      </c>
      <c r="L142" s="69"/>
      <c r="M142" s="71" t="s">
        <v>3</v>
      </c>
      <c r="N142" s="203" t="s">
        <v>44</v>
      </c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AR142" s="206" t="s">
        <v>114</v>
      </c>
      <c r="AT142" s="206" t="s">
        <v>109</v>
      </c>
      <c r="AU142" s="206" t="s">
        <v>80</v>
      </c>
      <c r="AY142" s="164" t="s">
        <v>108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4" t="s">
        <v>80</v>
      </c>
      <c r="BK142" s="207">
        <f>ROUND(I142*H142,2)</f>
        <v>0</v>
      </c>
      <c r="BL142" s="164" t="s">
        <v>114</v>
      </c>
      <c r="BM142" s="206" t="s">
        <v>212</v>
      </c>
    </row>
    <row r="143" spans="2:65" s="72" customFormat="1" ht="19.5">
      <c r="B143" s="69"/>
      <c r="C143" s="1"/>
      <c r="D143" s="237" t="s">
        <v>115</v>
      </c>
      <c r="E143" s="1"/>
      <c r="F143" s="238" t="s">
        <v>116</v>
      </c>
      <c r="G143" s="1"/>
      <c r="H143" s="1"/>
      <c r="J143" s="1"/>
      <c r="K143" s="1"/>
      <c r="L143" s="69"/>
      <c r="M143" s="210"/>
      <c r="T143" s="211"/>
      <c r="AT143" s="164" t="s">
        <v>115</v>
      </c>
      <c r="AU143" s="164" t="s">
        <v>80</v>
      </c>
    </row>
    <row r="144" spans="2:65" s="72" customFormat="1" ht="16.5" customHeight="1">
      <c r="B144" s="69"/>
      <c r="C144" s="232" t="s">
        <v>164</v>
      </c>
      <c r="D144" s="232" t="s">
        <v>109</v>
      </c>
      <c r="E144" s="233" t="s">
        <v>213</v>
      </c>
      <c r="F144" s="234" t="s">
        <v>208</v>
      </c>
      <c r="G144" s="235" t="s">
        <v>112</v>
      </c>
      <c r="H144" s="236">
        <v>1</v>
      </c>
      <c r="I144" s="70"/>
      <c r="J144" s="246">
        <f>ROUND(I144*H144,2)</f>
        <v>0</v>
      </c>
      <c r="K144" s="234" t="s">
        <v>113</v>
      </c>
      <c r="L144" s="69"/>
      <c r="M144" s="71" t="s">
        <v>3</v>
      </c>
      <c r="N144" s="203" t="s">
        <v>44</v>
      </c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AR144" s="206" t="s">
        <v>114</v>
      </c>
      <c r="AT144" s="206" t="s">
        <v>109</v>
      </c>
      <c r="AU144" s="206" t="s">
        <v>80</v>
      </c>
      <c r="AY144" s="164" t="s">
        <v>108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64" t="s">
        <v>80</v>
      </c>
      <c r="BK144" s="207">
        <f>ROUND(I144*H144,2)</f>
        <v>0</v>
      </c>
      <c r="BL144" s="164" t="s">
        <v>114</v>
      </c>
      <c r="BM144" s="206" t="s">
        <v>214</v>
      </c>
    </row>
    <row r="145" spans="2:65" s="72" customFormat="1" ht="19.5">
      <c r="B145" s="69"/>
      <c r="C145" s="1"/>
      <c r="D145" s="237" t="s">
        <v>115</v>
      </c>
      <c r="E145" s="1"/>
      <c r="F145" s="238" t="s">
        <v>116</v>
      </c>
      <c r="G145" s="1"/>
      <c r="H145" s="1"/>
      <c r="J145" s="1"/>
      <c r="K145" s="1"/>
      <c r="L145" s="69"/>
      <c r="M145" s="210"/>
      <c r="T145" s="211"/>
      <c r="AT145" s="164" t="s">
        <v>115</v>
      </c>
      <c r="AU145" s="164" t="s">
        <v>80</v>
      </c>
    </row>
    <row r="146" spans="2:65" s="72" customFormat="1" ht="16.5" customHeight="1">
      <c r="B146" s="69"/>
      <c r="C146" s="232" t="s">
        <v>215</v>
      </c>
      <c r="D146" s="232" t="s">
        <v>109</v>
      </c>
      <c r="E146" s="233" t="s">
        <v>216</v>
      </c>
      <c r="F146" s="234" t="s">
        <v>208</v>
      </c>
      <c r="G146" s="235" t="s">
        <v>112</v>
      </c>
      <c r="H146" s="236">
        <v>1</v>
      </c>
      <c r="I146" s="70"/>
      <c r="J146" s="246">
        <f>ROUND(I146*H146,2)</f>
        <v>0</v>
      </c>
      <c r="K146" s="234" t="s">
        <v>113</v>
      </c>
      <c r="L146" s="69"/>
      <c r="M146" s="71" t="s">
        <v>3</v>
      </c>
      <c r="N146" s="203" t="s">
        <v>44</v>
      </c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AR146" s="206" t="s">
        <v>114</v>
      </c>
      <c r="AT146" s="206" t="s">
        <v>109</v>
      </c>
      <c r="AU146" s="206" t="s">
        <v>80</v>
      </c>
      <c r="AY146" s="164" t="s">
        <v>108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4" t="s">
        <v>80</v>
      </c>
      <c r="BK146" s="207">
        <f>ROUND(I146*H146,2)</f>
        <v>0</v>
      </c>
      <c r="BL146" s="164" t="s">
        <v>114</v>
      </c>
      <c r="BM146" s="206" t="s">
        <v>217</v>
      </c>
    </row>
    <row r="147" spans="2:65" s="72" customFormat="1" ht="19.5">
      <c r="B147" s="69"/>
      <c r="C147" s="1"/>
      <c r="D147" s="237" t="s">
        <v>115</v>
      </c>
      <c r="E147" s="1"/>
      <c r="F147" s="238" t="s">
        <v>116</v>
      </c>
      <c r="G147" s="1"/>
      <c r="H147" s="1"/>
      <c r="J147" s="1"/>
      <c r="K147" s="1"/>
      <c r="L147" s="69"/>
      <c r="M147" s="210"/>
      <c r="T147" s="211"/>
      <c r="AT147" s="164" t="s">
        <v>115</v>
      </c>
      <c r="AU147" s="164" t="s">
        <v>80</v>
      </c>
    </row>
    <row r="148" spans="2:65" s="72" customFormat="1" ht="16.5" customHeight="1">
      <c r="B148" s="69"/>
      <c r="C148" s="232" t="s">
        <v>168</v>
      </c>
      <c r="D148" s="232" t="s">
        <v>109</v>
      </c>
      <c r="E148" s="233" t="s">
        <v>218</v>
      </c>
      <c r="F148" s="234" t="s">
        <v>208</v>
      </c>
      <c r="G148" s="235" t="s">
        <v>112</v>
      </c>
      <c r="H148" s="236">
        <v>2</v>
      </c>
      <c r="I148" s="70"/>
      <c r="J148" s="246">
        <f>ROUND(I148*H148,2)</f>
        <v>0</v>
      </c>
      <c r="K148" s="234" t="s">
        <v>113</v>
      </c>
      <c r="L148" s="69"/>
      <c r="M148" s="71" t="s">
        <v>3</v>
      </c>
      <c r="N148" s="203" t="s">
        <v>44</v>
      </c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AR148" s="206" t="s">
        <v>114</v>
      </c>
      <c r="AT148" s="206" t="s">
        <v>109</v>
      </c>
      <c r="AU148" s="206" t="s">
        <v>80</v>
      </c>
      <c r="AY148" s="164" t="s">
        <v>108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4" t="s">
        <v>80</v>
      </c>
      <c r="BK148" s="207">
        <f>ROUND(I148*H148,2)</f>
        <v>0</v>
      </c>
      <c r="BL148" s="164" t="s">
        <v>114</v>
      </c>
      <c r="BM148" s="206" t="s">
        <v>219</v>
      </c>
    </row>
    <row r="149" spans="2:65" s="72" customFormat="1" ht="19.5">
      <c r="B149" s="69"/>
      <c r="C149" s="1"/>
      <c r="D149" s="237" t="s">
        <v>115</v>
      </c>
      <c r="E149" s="1"/>
      <c r="F149" s="238" t="s">
        <v>116</v>
      </c>
      <c r="G149" s="1"/>
      <c r="H149" s="1"/>
      <c r="J149" s="1"/>
      <c r="K149" s="1"/>
      <c r="L149" s="69"/>
      <c r="M149" s="210"/>
      <c r="T149" s="211"/>
      <c r="AT149" s="164" t="s">
        <v>115</v>
      </c>
      <c r="AU149" s="164" t="s">
        <v>80</v>
      </c>
    </row>
    <row r="150" spans="2:65" s="72" customFormat="1" ht="16.5" customHeight="1">
      <c r="B150" s="69"/>
      <c r="C150" s="232" t="s">
        <v>220</v>
      </c>
      <c r="D150" s="232" t="s">
        <v>109</v>
      </c>
      <c r="E150" s="233" t="s">
        <v>221</v>
      </c>
      <c r="F150" s="234" t="s">
        <v>222</v>
      </c>
      <c r="G150" s="235" t="s">
        <v>112</v>
      </c>
      <c r="H150" s="236">
        <v>7</v>
      </c>
      <c r="I150" s="70"/>
      <c r="J150" s="246">
        <f>ROUND(I150*H150,2)</f>
        <v>0</v>
      </c>
      <c r="K150" s="234" t="s">
        <v>113</v>
      </c>
      <c r="L150" s="69"/>
      <c r="M150" s="71" t="s">
        <v>3</v>
      </c>
      <c r="N150" s="203" t="s">
        <v>44</v>
      </c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AR150" s="206" t="s">
        <v>114</v>
      </c>
      <c r="AT150" s="206" t="s">
        <v>109</v>
      </c>
      <c r="AU150" s="206" t="s">
        <v>80</v>
      </c>
      <c r="AY150" s="164" t="s">
        <v>108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64" t="s">
        <v>80</v>
      </c>
      <c r="BK150" s="207">
        <f>ROUND(I150*H150,2)</f>
        <v>0</v>
      </c>
      <c r="BL150" s="164" t="s">
        <v>114</v>
      </c>
      <c r="BM150" s="206" t="s">
        <v>223</v>
      </c>
    </row>
    <row r="151" spans="2:65" s="72" customFormat="1" ht="19.5">
      <c r="B151" s="69"/>
      <c r="C151" s="1"/>
      <c r="D151" s="237" t="s">
        <v>115</v>
      </c>
      <c r="E151" s="1"/>
      <c r="F151" s="238" t="s">
        <v>116</v>
      </c>
      <c r="G151" s="1"/>
      <c r="H151" s="1"/>
      <c r="J151" s="1"/>
      <c r="K151" s="1"/>
      <c r="L151" s="69"/>
      <c r="M151" s="210"/>
      <c r="T151" s="211"/>
      <c r="AT151" s="164" t="s">
        <v>115</v>
      </c>
      <c r="AU151" s="164" t="s">
        <v>80</v>
      </c>
    </row>
    <row r="152" spans="2:65" s="72" customFormat="1" ht="16.5" customHeight="1">
      <c r="B152" s="69"/>
      <c r="C152" s="232" t="s">
        <v>170</v>
      </c>
      <c r="D152" s="232" t="s">
        <v>109</v>
      </c>
      <c r="E152" s="233" t="s">
        <v>224</v>
      </c>
      <c r="F152" s="234" t="s">
        <v>222</v>
      </c>
      <c r="G152" s="235" t="s">
        <v>112</v>
      </c>
      <c r="H152" s="236">
        <v>1</v>
      </c>
      <c r="I152" s="70"/>
      <c r="J152" s="246">
        <f>ROUND(I152*H152,2)</f>
        <v>0</v>
      </c>
      <c r="K152" s="234" t="s">
        <v>113</v>
      </c>
      <c r="L152" s="69"/>
      <c r="M152" s="71" t="s">
        <v>3</v>
      </c>
      <c r="N152" s="203" t="s">
        <v>44</v>
      </c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AR152" s="206" t="s">
        <v>114</v>
      </c>
      <c r="AT152" s="206" t="s">
        <v>109</v>
      </c>
      <c r="AU152" s="206" t="s">
        <v>80</v>
      </c>
      <c r="AY152" s="164" t="s">
        <v>108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4" t="s">
        <v>80</v>
      </c>
      <c r="BK152" s="207">
        <f>ROUND(I152*H152,2)</f>
        <v>0</v>
      </c>
      <c r="BL152" s="164" t="s">
        <v>114</v>
      </c>
      <c r="BM152" s="206" t="s">
        <v>225</v>
      </c>
    </row>
    <row r="153" spans="2:65" s="72" customFormat="1" ht="19.5">
      <c r="B153" s="69"/>
      <c r="C153" s="1"/>
      <c r="D153" s="237" t="s">
        <v>115</v>
      </c>
      <c r="E153" s="1"/>
      <c r="F153" s="238" t="s">
        <v>116</v>
      </c>
      <c r="G153" s="1"/>
      <c r="H153" s="1"/>
      <c r="J153" s="1"/>
      <c r="K153" s="1"/>
      <c r="L153" s="69"/>
      <c r="M153" s="210"/>
      <c r="T153" s="211"/>
      <c r="AT153" s="164" t="s">
        <v>115</v>
      </c>
      <c r="AU153" s="164" t="s">
        <v>80</v>
      </c>
    </row>
    <row r="154" spans="2:65" s="72" customFormat="1" ht="16.5" customHeight="1">
      <c r="B154" s="69"/>
      <c r="C154" s="232" t="s">
        <v>226</v>
      </c>
      <c r="D154" s="232" t="s">
        <v>109</v>
      </c>
      <c r="E154" s="233" t="s">
        <v>227</v>
      </c>
      <c r="F154" s="234" t="s">
        <v>228</v>
      </c>
      <c r="G154" s="235" t="s">
        <v>112</v>
      </c>
      <c r="H154" s="236">
        <v>1</v>
      </c>
      <c r="I154" s="70"/>
      <c r="J154" s="246">
        <f>ROUND(I154*H154,2)</f>
        <v>0</v>
      </c>
      <c r="K154" s="234" t="s">
        <v>113</v>
      </c>
      <c r="L154" s="69"/>
      <c r="M154" s="71" t="s">
        <v>3</v>
      </c>
      <c r="N154" s="203" t="s">
        <v>44</v>
      </c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AR154" s="206" t="s">
        <v>114</v>
      </c>
      <c r="AT154" s="206" t="s">
        <v>109</v>
      </c>
      <c r="AU154" s="206" t="s">
        <v>80</v>
      </c>
      <c r="AY154" s="164" t="s">
        <v>108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64" t="s">
        <v>80</v>
      </c>
      <c r="BK154" s="207">
        <f>ROUND(I154*H154,2)</f>
        <v>0</v>
      </c>
      <c r="BL154" s="164" t="s">
        <v>114</v>
      </c>
      <c r="BM154" s="206" t="s">
        <v>229</v>
      </c>
    </row>
    <row r="155" spans="2:65" s="72" customFormat="1" ht="19.5">
      <c r="B155" s="69"/>
      <c r="C155" s="1"/>
      <c r="D155" s="237" t="s">
        <v>115</v>
      </c>
      <c r="E155" s="1"/>
      <c r="F155" s="238" t="s">
        <v>116</v>
      </c>
      <c r="G155" s="1"/>
      <c r="H155" s="1"/>
      <c r="J155" s="1"/>
      <c r="K155" s="1"/>
      <c r="L155" s="69"/>
      <c r="M155" s="210"/>
      <c r="T155" s="211"/>
      <c r="AT155" s="164" t="s">
        <v>115</v>
      </c>
      <c r="AU155" s="164" t="s">
        <v>80</v>
      </c>
    </row>
    <row r="156" spans="2:65" s="72" customFormat="1" ht="16.5" customHeight="1">
      <c r="B156" s="69"/>
      <c r="C156" s="232" t="s">
        <v>173</v>
      </c>
      <c r="D156" s="232" t="s">
        <v>109</v>
      </c>
      <c r="E156" s="233" t="s">
        <v>230</v>
      </c>
      <c r="F156" s="234" t="s">
        <v>228</v>
      </c>
      <c r="G156" s="235" t="s">
        <v>112</v>
      </c>
      <c r="H156" s="236">
        <v>1</v>
      </c>
      <c r="I156" s="70"/>
      <c r="J156" s="246">
        <f>ROUND(I156*H156,2)</f>
        <v>0</v>
      </c>
      <c r="K156" s="234" t="s">
        <v>113</v>
      </c>
      <c r="L156" s="69"/>
      <c r="M156" s="71" t="s">
        <v>3</v>
      </c>
      <c r="N156" s="203" t="s">
        <v>44</v>
      </c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AR156" s="206" t="s">
        <v>114</v>
      </c>
      <c r="AT156" s="206" t="s">
        <v>109</v>
      </c>
      <c r="AU156" s="206" t="s">
        <v>80</v>
      </c>
      <c r="AY156" s="164" t="s">
        <v>108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64" t="s">
        <v>80</v>
      </c>
      <c r="BK156" s="207">
        <f>ROUND(I156*H156,2)</f>
        <v>0</v>
      </c>
      <c r="BL156" s="164" t="s">
        <v>114</v>
      </c>
      <c r="BM156" s="206" t="s">
        <v>231</v>
      </c>
    </row>
    <row r="157" spans="2:65" s="72" customFormat="1" ht="19.5">
      <c r="B157" s="69"/>
      <c r="C157" s="1"/>
      <c r="D157" s="237" t="s">
        <v>115</v>
      </c>
      <c r="E157" s="1"/>
      <c r="F157" s="238" t="s">
        <v>116</v>
      </c>
      <c r="G157" s="1"/>
      <c r="H157" s="1"/>
      <c r="J157" s="1"/>
      <c r="K157" s="1"/>
      <c r="L157" s="69"/>
      <c r="M157" s="210"/>
      <c r="T157" s="211"/>
      <c r="AT157" s="164" t="s">
        <v>115</v>
      </c>
      <c r="AU157" s="164" t="s">
        <v>80</v>
      </c>
    </row>
    <row r="158" spans="2:65" s="72" customFormat="1" ht="16.5" customHeight="1">
      <c r="B158" s="69"/>
      <c r="C158" s="232" t="s">
        <v>232</v>
      </c>
      <c r="D158" s="232" t="s">
        <v>109</v>
      </c>
      <c r="E158" s="233" t="s">
        <v>233</v>
      </c>
      <c r="F158" s="234" t="s">
        <v>234</v>
      </c>
      <c r="G158" s="235" t="s">
        <v>112</v>
      </c>
      <c r="H158" s="236">
        <v>1</v>
      </c>
      <c r="I158" s="70"/>
      <c r="J158" s="246">
        <f>ROUND(I158*H158,2)</f>
        <v>0</v>
      </c>
      <c r="K158" s="234" t="s">
        <v>113</v>
      </c>
      <c r="L158" s="69"/>
      <c r="M158" s="71" t="s">
        <v>3</v>
      </c>
      <c r="N158" s="203" t="s">
        <v>44</v>
      </c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AR158" s="206" t="s">
        <v>114</v>
      </c>
      <c r="AT158" s="206" t="s">
        <v>109</v>
      </c>
      <c r="AU158" s="206" t="s">
        <v>80</v>
      </c>
      <c r="AY158" s="164" t="s">
        <v>108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64" t="s">
        <v>80</v>
      </c>
      <c r="BK158" s="207">
        <f>ROUND(I158*H158,2)</f>
        <v>0</v>
      </c>
      <c r="BL158" s="164" t="s">
        <v>114</v>
      </c>
      <c r="BM158" s="206" t="s">
        <v>235</v>
      </c>
    </row>
    <row r="159" spans="2:65" s="72" customFormat="1" ht="19.5">
      <c r="B159" s="69"/>
      <c r="C159" s="1"/>
      <c r="D159" s="237" t="s">
        <v>115</v>
      </c>
      <c r="E159" s="1"/>
      <c r="F159" s="238" t="s">
        <v>116</v>
      </c>
      <c r="G159" s="1"/>
      <c r="H159" s="1"/>
      <c r="J159" s="1"/>
      <c r="K159" s="1"/>
      <c r="L159" s="69"/>
      <c r="M159" s="210"/>
      <c r="T159" s="211"/>
      <c r="AT159" s="164" t="s">
        <v>115</v>
      </c>
      <c r="AU159" s="164" t="s">
        <v>80</v>
      </c>
    </row>
    <row r="160" spans="2:65" s="72" customFormat="1" ht="16.5" customHeight="1">
      <c r="B160" s="69"/>
      <c r="C160" s="232" t="s">
        <v>175</v>
      </c>
      <c r="D160" s="232" t="s">
        <v>109</v>
      </c>
      <c r="E160" s="233" t="s">
        <v>236</v>
      </c>
      <c r="F160" s="234" t="s">
        <v>237</v>
      </c>
      <c r="G160" s="235" t="s">
        <v>112</v>
      </c>
      <c r="H160" s="236">
        <v>1</v>
      </c>
      <c r="I160" s="70"/>
      <c r="J160" s="246">
        <f>ROUND(I160*H160,2)</f>
        <v>0</v>
      </c>
      <c r="K160" s="234" t="s">
        <v>113</v>
      </c>
      <c r="L160" s="69"/>
      <c r="M160" s="71" t="s">
        <v>3</v>
      </c>
      <c r="N160" s="203" t="s">
        <v>44</v>
      </c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AR160" s="206" t="s">
        <v>114</v>
      </c>
      <c r="AT160" s="206" t="s">
        <v>109</v>
      </c>
      <c r="AU160" s="206" t="s">
        <v>80</v>
      </c>
      <c r="AY160" s="164" t="s">
        <v>108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64" t="s">
        <v>80</v>
      </c>
      <c r="BK160" s="207">
        <f>ROUND(I160*H160,2)</f>
        <v>0</v>
      </c>
      <c r="BL160" s="164" t="s">
        <v>114</v>
      </c>
      <c r="BM160" s="206" t="s">
        <v>238</v>
      </c>
    </row>
    <row r="161" spans="2:65" s="72" customFormat="1" ht="19.5">
      <c r="B161" s="69"/>
      <c r="C161" s="1"/>
      <c r="D161" s="237" t="s">
        <v>115</v>
      </c>
      <c r="E161" s="1"/>
      <c r="F161" s="238" t="s">
        <v>116</v>
      </c>
      <c r="G161" s="1"/>
      <c r="H161" s="1"/>
      <c r="J161" s="1"/>
      <c r="K161" s="1"/>
      <c r="L161" s="69"/>
      <c r="M161" s="210"/>
      <c r="T161" s="211"/>
      <c r="AT161" s="164" t="s">
        <v>115</v>
      </c>
      <c r="AU161" s="164" t="s">
        <v>80</v>
      </c>
    </row>
    <row r="162" spans="2:65" s="72" customFormat="1" ht="16.5" customHeight="1">
      <c r="B162" s="69"/>
      <c r="C162" s="232" t="s">
        <v>239</v>
      </c>
      <c r="D162" s="232" t="s">
        <v>109</v>
      </c>
      <c r="E162" s="233" t="s">
        <v>240</v>
      </c>
      <c r="F162" s="234" t="s">
        <v>241</v>
      </c>
      <c r="G162" s="235" t="s">
        <v>112</v>
      </c>
      <c r="H162" s="236">
        <v>1</v>
      </c>
      <c r="I162" s="70"/>
      <c r="J162" s="246">
        <f>ROUND(I162*H162,2)</f>
        <v>0</v>
      </c>
      <c r="K162" s="234" t="s">
        <v>113</v>
      </c>
      <c r="L162" s="69"/>
      <c r="M162" s="71" t="s">
        <v>3</v>
      </c>
      <c r="N162" s="203" t="s">
        <v>44</v>
      </c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AR162" s="206" t="s">
        <v>114</v>
      </c>
      <c r="AT162" s="206" t="s">
        <v>109</v>
      </c>
      <c r="AU162" s="206" t="s">
        <v>80</v>
      </c>
      <c r="AY162" s="164" t="s">
        <v>108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4" t="s">
        <v>80</v>
      </c>
      <c r="BK162" s="207">
        <f>ROUND(I162*H162,2)</f>
        <v>0</v>
      </c>
      <c r="BL162" s="164" t="s">
        <v>114</v>
      </c>
      <c r="BM162" s="206" t="s">
        <v>242</v>
      </c>
    </row>
    <row r="163" spans="2:65" s="72" customFormat="1" ht="19.5">
      <c r="B163" s="69"/>
      <c r="C163" s="1"/>
      <c r="D163" s="237" t="s">
        <v>115</v>
      </c>
      <c r="E163" s="1"/>
      <c r="F163" s="238" t="s">
        <v>116</v>
      </c>
      <c r="G163" s="1"/>
      <c r="H163" s="1"/>
      <c r="J163" s="1"/>
      <c r="K163" s="1"/>
      <c r="L163" s="69"/>
      <c r="M163" s="210"/>
      <c r="T163" s="211"/>
      <c r="AT163" s="164" t="s">
        <v>115</v>
      </c>
      <c r="AU163" s="164" t="s">
        <v>80</v>
      </c>
    </row>
    <row r="164" spans="2:65" s="72" customFormat="1" ht="16.5" customHeight="1">
      <c r="B164" s="69"/>
      <c r="C164" s="232" t="s">
        <v>178</v>
      </c>
      <c r="D164" s="232" t="s">
        <v>109</v>
      </c>
      <c r="E164" s="233" t="s">
        <v>243</v>
      </c>
      <c r="F164" s="234" t="s">
        <v>244</v>
      </c>
      <c r="G164" s="235" t="s">
        <v>112</v>
      </c>
      <c r="H164" s="236">
        <v>2</v>
      </c>
      <c r="I164" s="70"/>
      <c r="J164" s="246">
        <f>ROUND(I164*H164,2)</f>
        <v>0</v>
      </c>
      <c r="K164" s="234" t="s">
        <v>113</v>
      </c>
      <c r="L164" s="69"/>
      <c r="M164" s="71" t="s">
        <v>3</v>
      </c>
      <c r="N164" s="203" t="s">
        <v>44</v>
      </c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AR164" s="206" t="s">
        <v>114</v>
      </c>
      <c r="AT164" s="206" t="s">
        <v>109</v>
      </c>
      <c r="AU164" s="206" t="s">
        <v>80</v>
      </c>
      <c r="AY164" s="164" t="s">
        <v>108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4" t="s">
        <v>80</v>
      </c>
      <c r="BK164" s="207">
        <f>ROUND(I164*H164,2)</f>
        <v>0</v>
      </c>
      <c r="BL164" s="164" t="s">
        <v>114</v>
      </c>
      <c r="BM164" s="206" t="s">
        <v>245</v>
      </c>
    </row>
    <row r="165" spans="2:65" s="72" customFormat="1" ht="19.5">
      <c r="B165" s="69"/>
      <c r="C165" s="1"/>
      <c r="D165" s="237" t="s">
        <v>115</v>
      </c>
      <c r="E165" s="1"/>
      <c r="F165" s="238" t="s">
        <v>116</v>
      </c>
      <c r="G165" s="1"/>
      <c r="H165" s="1"/>
      <c r="J165" s="1"/>
      <c r="K165" s="1"/>
      <c r="L165" s="69"/>
      <c r="M165" s="210"/>
      <c r="T165" s="211"/>
      <c r="AT165" s="164" t="s">
        <v>115</v>
      </c>
      <c r="AU165" s="164" t="s">
        <v>80</v>
      </c>
    </row>
    <row r="166" spans="2:65" s="72" customFormat="1" ht="16.5" customHeight="1">
      <c r="B166" s="69"/>
      <c r="C166" s="232" t="s">
        <v>246</v>
      </c>
      <c r="D166" s="232" t="s">
        <v>109</v>
      </c>
      <c r="E166" s="233" t="s">
        <v>247</v>
      </c>
      <c r="F166" s="234" t="s">
        <v>248</v>
      </c>
      <c r="G166" s="235" t="s">
        <v>112</v>
      </c>
      <c r="H166" s="236">
        <v>1</v>
      </c>
      <c r="I166" s="70"/>
      <c r="J166" s="246">
        <f>ROUND(I166*H166,2)</f>
        <v>0</v>
      </c>
      <c r="K166" s="234" t="s">
        <v>113</v>
      </c>
      <c r="L166" s="69"/>
      <c r="M166" s="71" t="s">
        <v>3</v>
      </c>
      <c r="N166" s="203" t="s">
        <v>44</v>
      </c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AR166" s="206" t="s">
        <v>114</v>
      </c>
      <c r="AT166" s="206" t="s">
        <v>109</v>
      </c>
      <c r="AU166" s="206" t="s">
        <v>80</v>
      </c>
      <c r="AY166" s="164" t="s">
        <v>108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4" t="s">
        <v>80</v>
      </c>
      <c r="BK166" s="207">
        <f>ROUND(I166*H166,2)</f>
        <v>0</v>
      </c>
      <c r="BL166" s="164" t="s">
        <v>114</v>
      </c>
      <c r="BM166" s="206" t="s">
        <v>249</v>
      </c>
    </row>
    <row r="167" spans="2:65" s="72" customFormat="1" ht="19.5">
      <c r="B167" s="69"/>
      <c r="C167" s="1"/>
      <c r="D167" s="237" t="s">
        <v>115</v>
      </c>
      <c r="E167" s="1"/>
      <c r="F167" s="238" t="s">
        <v>116</v>
      </c>
      <c r="G167" s="1"/>
      <c r="H167" s="1"/>
      <c r="J167" s="1"/>
      <c r="K167" s="1"/>
      <c r="L167" s="69"/>
      <c r="M167" s="210"/>
      <c r="T167" s="211"/>
      <c r="AT167" s="164" t="s">
        <v>115</v>
      </c>
      <c r="AU167" s="164" t="s">
        <v>80</v>
      </c>
    </row>
    <row r="168" spans="2:65" s="72" customFormat="1" ht="16.5" customHeight="1">
      <c r="B168" s="69"/>
      <c r="C168" s="232" t="s">
        <v>181</v>
      </c>
      <c r="D168" s="232" t="s">
        <v>109</v>
      </c>
      <c r="E168" s="233" t="s">
        <v>250</v>
      </c>
      <c r="F168" s="234" t="s">
        <v>251</v>
      </c>
      <c r="G168" s="235" t="s">
        <v>112</v>
      </c>
      <c r="H168" s="236">
        <v>5</v>
      </c>
      <c r="I168" s="70"/>
      <c r="J168" s="246">
        <f>ROUND(I168*H168,2)</f>
        <v>0</v>
      </c>
      <c r="K168" s="234" t="s">
        <v>113</v>
      </c>
      <c r="L168" s="69"/>
      <c r="M168" s="71" t="s">
        <v>3</v>
      </c>
      <c r="N168" s="203" t="s">
        <v>44</v>
      </c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AR168" s="206" t="s">
        <v>114</v>
      </c>
      <c r="AT168" s="206" t="s">
        <v>109</v>
      </c>
      <c r="AU168" s="206" t="s">
        <v>80</v>
      </c>
      <c r="AY168" s="164" t="s">
        <v>108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4" t="s">
        <v>80</v>
      </c>
      <c r="BK168" s="207">
        <f>ROUND(I168*H168,2)</f>
        <v>0</v>
      </c>
      <c r="BL168" s="164" t="s">
        <v>114</v>
      </c>
      <c r="BM168" s="206" t="s">
        <v>252</v>
      </c>
    </row>
    <row r="169" spans="2:65" s="72" customFormat="1" ht="19.5">
      <c r="B169" s="69"/>
      <c r="C169" s="1"/>
      <c r="D169" s="237" t="s">
        <v>115</v>
      </c>
      <c r="E169" s="1"/>
      <c r="F169" s="238" t="s">
        <v>116</v>
      </c>
      <c r="G169" s="1"/>
      <c r="H169" s="1"/>
      <c r="J169" s="1"/>
      <c r="K169" s="1"/>
      <c r="L169" s="69"/>
      <c r="M169" s="210"/>
      <c r="T169" s="211"/>
      <c r="AT169" s="164" t="s">
        <v>115</v>
      </c>
      <c r="AU169" s="164" t="s">
        <v>80</v>
      </c>
    </row>
    <row r="170" spans="2:65" s="72" customFormat="1" ht="16.5" customHeight="1">
      <c r="B170" s="69"/>
      <c r="C170" s="232" t="s">
        <v>253</v>
      </c>
      <c r="D170" s="232" t="s">
        <v>109</v>
      </c>
      <c r="E170" s="233" t="s">
        <v>254</v>
      </c>
      <c r="F170" s="234" t="s">
        <v>251</v>
      </c>
      <c r="G170" s="235" t="s">
        <v>112</v>
      </c>
      <c r="H170" s="236">
        <v>2</v>
      </c>
      <c r="I170" s="70"/>
      <c r="J170" s="246">
        <f>ROUND(I170*H170,2)</f>
        <v>0</v>
      </c>
      <c r="K170" s="234" t="s">
        <v>113</v>
      </c>
      <c r="L170" s="69"/>
      <c r="M170" s="71" t="s">
        <v>3</v>
      </c>
      <c r="N170" s="203" t="s">
        <v>44</v>
      </c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AR170" s="206" t="s">
        <v>114</v>
      </c>
      <c r="AT170" s="206" t="s">
        <v>109</v>
      </c>
      <c r="AU170" s="206" t="s">
        <v>80</v>
      </c>
      <c r="AY170" s="164" t="s">
        <v>108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4" t="s">
        <v>80</v>
      </c>
      <c r="BK170" s="207">
        <f>ROUND(I170*H170,2)</f>
        <v>0</v>
      </c>
      <c r="BL170" s="164" t="s">
        <v>114</v>
      </c>
      <c r="BM170" s="206" t="s">
        <v>255</v>
      </c>
    </row>
    <row r="171" spans="2:65" s="72" customFormat="1" ht="19.5">
      <c r="B171" s="69"/>
      <c r="C171" s="1"/>
      <c r="D171" s="237" t="s">
        <v>115</v>
      </c>
      <c r="E171" s="1"/>
      <c r="F171" s="238" t="s">
        <v>116</v>
      </c>
      <c r="G171" s="1"/>
      <c r="H171" s="1"/>
      <c r="J171" s="1"/>
      <c r="K171" s="1"/>
      <c r="L171" s="69"/>
      <c r="M171" s="210"/>
      <c r="T171" s="211"/>
      <c r="AT171" s="164" t="s">
        <v>115</v>
      </c>
      <c r="AU171" s="164" t="s">
        <v>80</v>
      </c>
    </row>
    <row r="172" spans="2:65" s="72" customFormat="1" ht="16.5" customHeight="1">
      <c r="B172" s="69"/>
      <c r="C172" s="232" t="s">
        <v>185</v>
      </c>
      <c r="D172" s="232" t="s">
        <v>109</v>
      </c>
      <c r="E172" s="233" t="s">
        <v>256</v>
      </c>
      <c r="F172" s="234" t="s">
        <v>251</v>
      </c>
      <c r="G172" s="235" t="s">
        <v>112</v>
      </c>
      <c r="H172" s="236">
        <v>1</v>
      </c>
      <c r="I172" s="70"/>
      <c r="J172" s="246">
        <f>ROUND(I172*H172,2)</f>
        <v>0</v>
      </c>
      <c r="K172" s="234" t="s">
        <v>113</v>
      </c>
      <c r="L172" s="69"/>
      <c r="M172" s="71" t="s">
        <v>3</v>
      </c>
      <c r="N172" s="203" t="s">
        <v>44</v>
      </c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AR172" s="206" t="s">
        <v>114</v>
      </c>
      <c r="AT172" s="206" t="s">
        <v>109</v>
      </c>
      <c r="AU172" s="206" t="s">
        <v>80</v>
      </c>
      <c r="AY172" s="164" t="s">
        <v>108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64" t="s">
        <v>80</v>
      </c>
      <c r="BK172" s="207">
        <f>ROUND(I172*H172,2)</f>
        <v>0</v>
      </c>
      <c r="BL172" s="164" t="s">
        <v>114</v>
      </c>
      <c r="BM172" s="206" t="s">
        <v>257</v>
      </c>
    </row>
    <row r="173" spans="2:65" s="72" customFormat="1" ht="19.5">
      <c r="B173" s="69"/>
      <c r="C173" s="1"/>
      <c r="D173" s="237" t="s">
        <v>115</v>
      </c>
      <c r="E173" s="1"/>
      <c r="F173" s="238" t="s">
        <v>116</v>
      </c>
      <c r="G173" s="1"/>
      <c r="H173" s="1"/>
      <c r="J173" s="1"/>
      <c r="K173" s="1"/>
      <c r="L173" s="69"/>
      <c r="M173" s="210"/>
      <c r="T173" s="211"/>
      <c r="AT173" s="164" t="s">
        <v>115</v>
      </c>
      <c r="AU173" s="164" t="s">
        <v>80</v>
      </c>
    </row>
    <row r="174" spans="2:65" s="72" customFormat="1" ht="16.5" customHeight="1">
      <c r="B174" s="69"/>
      <c r="C174" s="232" t="s">
        <v>258</v>
      </c>
      <c r="D174" s="232" t="s">
        <v>109</v>
      </c>
      <c r="E174" s="233" t="s">
        <v>259</v>
      </c>
      <c r="F174" s="234" t="s">
        <v>251</v>
      </c>
      <c r="G174" s="235" t="s">
        <v>112</v>
      </c>
      <c r="H174" s="236">
        <v>4</v>
      </c>
      <c r="I174" s="70"/>
      <c r="J174" s="246">
        <f>ROUND(I174*H174,2)</f>
        <v>0</v>
      </c>
      <c r="K174" s="234" t="s">
        <v>113</v>
      </c>
      <c r="L174" s="69"/>
      <c r="M174" s="71" t="s">
        <v>3</v>
      </c>
      <c r="N174" s="203" t="s">
        <v>44</v>
      </c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AR174" s="206" t="s">
        <v>114</v>
      </c>
      <c r="AT174" s="206" t="s">
        <v>109</v>
      </c>
      <c r="AU174" s="206" t="s">
        <v>80</v>
      </c>
      <c r="AY174" s="164" t="s">
        <v>108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64" t="s">
        <v>80</v>
      </c>
      <c r="BK174" s="207">
        <f>ROUND(I174*H174,2)</f>
        <v>0</v>
      </c>
      <c r="BL174" s="164" t="s">
        <v>114</v>
      </c>
      <c r="BM174" s="206" t="s">
        <v>260</v>
      </c>
    </row>
    <row r="175" spans="2:65" s="72" customFormat="1" ht="19.5">
      <c r="B175" s="69"/>
      <c r="C175" s="1"/>
      <c r="D175" s="237" t="s">
        <v>115</v>
      </c>
      <c r="E175" s="1"/>
      <c r="F175" s="238" t="s">
        <v>116</v>
      </c>
      <c r="G175" s="1"/>
      <c r="H175" s="1"/>
      <c r="J175" s="1"/>
      <c r="K175" s="1"/>
      <c r="L175" s="69"/>
      <c r="M175" s="210"/>
      <c r="T175" s="211"/>
      <c r="AT175" s="164" t="s">
        <v>115</v>
      </c>
      <c r="AU175" s="164" t="s">
        <v>80</v>
      </c>
    </row>
    <row r="176" spans="2:65" s="72" customFormat="1" ht="16.5" customHeight="1">
      <c r="B176" s="69"/>
      <c r="C176" s="232" t="s">
        <v>188</v>
      </c>
      <c r="D176" s="232" t="s">
        <v>109</v>
      </c>
      <c r="E176" s="233" t="s">
        <v>261</v>
      </c>
      <c r="F176" s="234" t="s">
        <v>251</v>
      </c>
      <c r="G176" s="235" t="s">
        <v>112</v>
      </c>
      <c r="H176" s="236">
        <v>2</v>
      </c>
      <c r="I176" s="70"/>
      <c r="J176" s="246">
        <f>ROUND(I176*H176,2)</f>
        <v>0</v>
      </c>
      <c r="K176" s="234" t="s">
        <v>113</v>
      </c>
      <c r="L176" s="69"/>
      <c r="M176" s="71" t="s">
        <v>3</v>
      </c>
      <c r="N176" s="203" t="s">
        <v>44</v>
      </c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AR176" s="206" t="s">
        <v>114</v>
      </c>
      <c r="AT176" s="206" t="s">
        <v>109</v>
      </c>
      <c r="AU176" s="206" t="s">
        <v>80</v>
      </c>
      <c r="AY176" s="164" t="s">
        <v>108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4" t="s">
        <v>80</v>
      </c>
      <c r="BK176" s="207">
        <f>ROUND(I176*H176,2)</f>
        <v>0</v>
      </c>
      <c r="BL176" s="164" t="s">
        <v>114</v>
      </c>
      <c r="BM176" s="206" t="s">
        <v>262</v>
      </c>
    </row>
    <row r="177" spans="2:65" s="72" customFormat="1" ht="19.5">
      <c r="B177" s="69"/>
      <c r="C177" s="1"/>
      <c r="D177" s="237" t="s">
        <v>115</v>
      </c>
      <c r="E177" s="1"/>
      <c r="F177" s="238" t="s">
        <v>116</v>
      </c>
      <c r="G177" s="1"/>
      <c r="H177" s="1"/>
      <c r="J177" s="1"/>
      <c r="K177" s="1"/>
      <c r="L177" s="69"/>
      <c r="M177" s="210"/>
      <c r="T177" s="211"/>
      <c r="AT177" s="164" t="s">
        <v>115</v>
      </c>
      <c r="AU177" s="164" t="s">
        <v>80</v>
      </c>
    </row>
    <row r="178" spans="2:65" s="72" customFormat="1" ht="16.5" customHeight="1">
      <c r="B178" s="69"/>
      <c r="C178" s="232" t="s">
        <v>263</v>
      </c>
      <c r="D178" s="232" t="s">
        <v>109</v>
      </c>
      <c r="E178" s="233" t="s">
        <v>264</v>
      </c>
      <c r="F178" s="234" t="s">
        <v>251</v>
      </c>
      <c r="G178" s="235" t="s">
        <v>112</v>
      </c>
      <c r="H178" s="236">
        <v>5</v>
      </c>
      <c r="I178" s="70"/>
      <c r="J178" s="246">
        <f>ROUND(I178*H178,2)</f>
        <v>0</v>
      </c>
      <c r="K178" s="234" t="s">
        <v>113</v>
      </c>
      <c r="L178" s="69"/>
      <c r="M178" s="71" t="s">
        <v>3</v>
      </c>
      <c r="N178" s="203" t="s">
        <v>44</v>
      </c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AR178" s="206" t="s">
        <v>114</v>
      </c>
      <c r="AT178" s="206" t="s">
        <v>109</v>
      </c>
      <c r="AU178" s="206" t="s">
        <v>80</v>
      </c>
      <c r="AY178" s="164" t="s">
        <v>108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64" t="s">
        <v>80</v>
      </c>
      <c r="BK178" s="207">
        <f>ROUND(I178*H178,2)</f>
        <v>0</v>
      </c>
      <c r="BL178" s="164" t="s">
        <v>114</v>
      </c>
      <c r="BM178" s="206" t="s">
        <v>265</v>
      </c>
    </row>
    <row r="179" spans="2:65" s="72" customFormat="1" ht="19.5">
      <c r="B179" s="69"/>
      <c r="C179" s="1"/>
      <c r="D179" s="237" t="s">
        <v>115</v>
      </c>
      <c r="E179" s="1"/>
      <c r="F179" s="238" t="s">
        <v>116</v>
      </c>
      <c r="G179" s="1"/>
      <c r="H179" s="1"/>
      <c r="J179" s="1"/>
      <c r="K179" s="1"/>
      <c r="L179" s="69"/>
      <c r="M179" s="210"/>
      <c r="T179" s="211"/>
      <c r="AT179" s="164" t="s">
        <v>115</v>
      </c>
      <c r="AU179" s="164" t="s">
        <v>80</v>
      </c>
    </row>
    <row r="180" spans="2:65" s="72" customFormat="1" ht="16.5" customHeight="1">
      <c r="B180" s="69"/>
      <c r="C180" s="232" t="s">
        <v>192</v>
      </c>
      <c r="D180" s="232" t="s">
        <v>109</v>
      </c>
      <c r="E180" s="233" t="s">
        <v>266</v>
      </c>
      <c r="F180" s="234" t="s">
        <v>251</v>
      </c>
      <c r="G180" s="235" t="s">
        <v>112</v>
      </c>
      <c r="H180" s="236">
        <v>3</v>
      </c>
      <c r="I180" s="70"/>
      <c r="J180" s="246">
        <f>ROUND(I180*H180,2)</f>
        <v>0</v>
      </c>
      <c r="K180" s="234" t="s">
        <v>113</v>
      </c>
      <c r="L180" s="69"/>
      <c r="M180" s="71" t="s">
        <v>3</v>
      </c>
      <c r="N180" s="203" t="s">
        <v>44</v>
      </c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AR180" s="206" t="s">
        <v>114</v>
      </c>
      <c r="AT180" s="206" t="s">
        <v>109</v>
      </c>
      <c r="AU180" s="206" t="s">
        <v>80</v>
      </c>
      <c r="AY180" s="164" t="s">
        <v>108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4" t="s">
        <v>80</v>
      </c>
      <c r="BK180" s="207">
        <f>ROUND(I180*H180,2)</f>
        <v>0</v>
      </c>
      <c r="BL180" s="164" t="s">
        <v>114</v>
      </c>
      <c r="BM180" s="206" t="s">
        <v>267</v>
      </c>
    </row>
    <row r="181" spans="2:65" s="72" customFormat="1" ht="19.5">
      <c r="B181" s="69"/>
      <c r="C181" s="1"/>
      <c r="D181" s="237" t="s">
        <v>115</v>
      </c>
      <c r="E181" s="1"/>
      <c r="F181" s="238" t="s">
        <v>116</v>
      </c>
      <c r="G181" s="1"/>
      <c r="H181" s="1"/>
      <c r="J181" s="1"/>
      <c r="K181" s="1"/>
      <c r="L181" s="69"/>
      <c r="M181" s="210"/>
      <c r="T181" s="211"/>
      <c r="AT181" s="164" t="s">
        <v>115</v>
      </c>
      <c r="AU181" s="164" t="s">
        <v>80</v>
      </c>
    </row>
    <row r="182" spans="2:65" s="72" customFormat="1" ht="16.5" customHeight="1">
      <c r="B182" s="69"/>
      <c r="C182" s="232" t="s">
        <v>268</v>
      </c>
      <c r="D182" s="232" t="s">
        <v>109</v>
      </c>
      <c r="E182" s="233" t="s">
        <v>269</v>
      </c>
      <c r="F182" s="234" t="s">
        <v>251</v>
      </c>
      <c r="G182" s="235" t="s">
        <v>112</v>
      </c>
      <c r="H182" s="236">
        <v>1</v>
      </c>
      <c r="I182" s="70"/>
      <c r="J182" s="246">
        <f>ROUND(I182*H182,2)</f>
        <v>0</v>
      </c>
      <c r="K182" s="234" t="s">
        <v>113</v>
      </c>
      <c r="L182" s="69"/>
      <c r="M182" s="71" t="s">
        <v>3</v>
      </c>
      <c r="N182" s="203" t="s">
        <v>44</v>
      </c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AR182" s="206" t="s">
        <v>114</v>
      </c>
      <c r="AT182" s="206" t="s">
        <v>109</v>
      </c>
      <c r="AU182" s="206" t="s">
        <v>80</v>
      </c>
      <c r="AY182" s="164" t="s">
        <v>108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4" t="s">
        <v>80</v>
      </c>
      <c r="BK182" s="207">
        <f>ROUND(I182*H182,2)</f>
        <v>0</v>
      </c>
      <c r="BL182" s="164" t="s">
        <v>114</v>
      </c>
      <c r="BM182" s="206" t="s">
        <v>270</v>
      </c>
    </row>
    <row r="183" spans="2:65" s="72" customFormat="1" ht="19.5">
      <c r="B183" s="69"/>
      <c r="C183" s="1"/>
      <c r="D183" s="237" t="s">
        <v>115</v>
      </c>
      <c r="E183" s="1"/>
      <c r="F183" s="238" t="s">
        <v>116</v>
      </c>
      <c r="G183" s="1"/>
      <c r="H183" s="1"/>
      <c r="J183" s="1"/>
      <c r="K183" s="1"/>
      <c r="L183" s="69"/>
      <c r="M183" s="210"/>
      <c r="T183" s="211"/>
      <c r="AT183" s="164" t="s">
        <v>115</v>
      </c>
      <c r="AU183" s="164" t="s">
        <v>80</v>
      </c>
    </row>
    <row r="184" spans="2:65" s="72" customFormat="1" ht="16.5" customHeight="1">
      <c r="B184" s="69"/>
      <c r="C184" s="232" t="s">
        <v>195</v>
      </c>
      <c r="D184" s="232" t="s">
        <v>109</v>
      </c>
      <c r="E184" s="233" t="s">
        <v>271</v>
      </c>
      <c r="F184" s="234" t="s">
        <v>272</v>
      </c>
      <c r="G184" s="235" t="s">
        <v>112</v>
      </c>
      <c r="H184" s="236">
        <v>28</v>
      </c>
      <c r="I184" s="70"/>
      <c r="J184" s="246">
        <f>ROUND(I184*H184,2)</f>
        <v>0</v>
      </c>
      <c r="K184" s="234" t="s">
        <v>113</v>
      </c>
      <c r="L184" s="69"/>
      <c r="M184" s="71" t="s">
        <v>3</v>
      </c>
      <c r="N184" s="203" t="s">
        <v>44</v>
      </c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AR184" s="206" t="s">
        <v>114</v>
      </c>
      <c r="AT184" s="206" t="s">
        <v>109</v>
      </c>
      <c r="AU184" s="206" t="s">
        <v>80</v>
      </c>
      <c r="AY184" s="164" t="s">
        <v>108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4" t="s">
        <v>80</v>
      </c>
      <c r="BK184" s="207">
        <f>ROUND(I184*H184,2)</f>
        <v>0</v>
      </c>
      <c r="BL184" s="164" t="s">
        <v>114</v>
      </c>
      <c r="BM184" s="206" t="s">
        <v>273</v>
      </c>
    </row>
    <row r="185" spans="2:65" s="72" customFormat="1" ht="19.5">
      <c r="B185" s="69"/>
      <c r="D185" s="208" t="s">
        <v>115</v>
      </c>
      <c r="F185" s="209" t="s">
        <v>116</v>
      </c>
      <c r="J185" s="1"/>
      <c r="K185" s="1"/>
      <c r="L185" s="69"/>
      <c r="M185" s="212"/>
      <c r="N185" s="213"/>
      <c r="O185" s="213"/>
      <c r="P185" s="213"/>
      <c r="Q185" s="213"/>
      <c r="R185" s="213"/>
      <c r="S185" s="213"/>
      <c r="T185" s="214"/>
      <c r="AT185" s="164" t="s">
        <v>115</v>
      </c>
      <c r="AU185" s="164" t="s">
        <v>80</v>
      </c>
    </row>
    <row r="186" spans="2:65" s="72" customFormat="1" ht="6.95" customHeight="1">
      <c r="B186" s="179"/>
      <c r="C186" s="180"/>
      <c r="D186" s="180"/>
      <c r="E186" s="180"/>
      <c r="F186" s="180"/>
      <c r="G186" s="180"/>
      <c r="H186" s="180"/>
      <c r="I186" s="180"/>
      <c r="J186" s="180"/>
      <c r="K186" s="180"/>
      <c r="L186" s="69"/>
    </row>
  </sheetData>
  <sheetProtection algorithmName="SHA-512" hashValue="6Lglp2jnuml60ODOiRDqMLgcvH1VciAP00z/jJNwonSf1mAI3AyzjlHpEKGCj+8IqrIgGVtSKgQLu1P60GYKiA==" saltValue="CcWb3Yz8KXFaABbaJr9nbw==" spinCount="100000" sheet="1" objects="1" scenarios="1"/>
  <autoFilter ref="C79:K185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175" zoomScale="110" zoomScaleNormal="110" workbookViewId="0">
      <selection activeCell="H194" sqref="H194"/>
    </sheetView>
  </sheetViews>
  <sheetFormatPr defaultRowHeight="11.25"/>
  <cols>
    <col min="1" max="1" width="8.33203125" style="73" customWidth="1"/>
    <col min="2" max="2" width="1.6640625" style="73" customWidth="1"/>
    <col min="3" max="4" width="5" style="73" customWidth="1"/>
    <col min="5" max="5" width="11.6640625" style="73" customWidth="1"/>
    <col min="6" max="6" width="9.1640625" style="73" customWidth="1"/>
    <col min="7" max="7" width="5" style="73" customWidth="1"/>
    <col min="8" max="8" width="77.83203125" style="73" customWidth="1"/>
    <col min="9" max="10" width="20" style="73" customWidth="1"/>
    <col min="11" max="11" width="1.6640625" style="73" customWidth="1"/>
  </cols>
  <sheetData>
    <row r="1" spans="2:11" customFormat="1" ht="37.5" customHeight="1"/>
    <row r="2" spans="2:11" customFormat="1" ht="7.5" customHeight="1">
      <c r="B2" s="74"/>
      <c r="C2" s="75"/>
      <c r="D2" s="75"/>
      <c r="E2" s="75"/>
      <c r="F2" s="75"/>
      <c r="G2" s="75"/>
      <c r="H2" s="75"/>
      <c r="I2" s="75"/>
      <c r="J2" s="75"/>
      <c r="K2" s="76"/>
    </row>
    <row r="3" spans="2:11" s="7" customFormat="1" ht="45" customHeight="1">
      <c r="B3" s="77"/>
      <c r="C3" s="294" t="s">
        <v>274</v>
      </c>
      <c r="D3" s="294"/>
      <c r="E3" s="294"/>
      <c r="F3" s="294"/>
      <c r="G3" s="294"/>
      <c r="H3" s="294"/>
      <c r="I3" s="294"/>
      <c r="J3" s="294"/>
      <c r="K3" s="78"/>
    </row>
    <row r="4" spans="2:11" customFormat="1" ht="25.5" customHeight="1">
      <c r="B4" s="79"/>
      <c r="C4" s="299" t="s">
        <v>275</v>
      </c>
      <c r="D4" s="299"/>
      <c r="E4" s="299"/>
      <c r="F4" s="299"/>
      <c r="G4" s="299"/>
      <c r="H4" s="299"/>
      <c r="I4" s="299"/>
      <c r="J4" s="299"/>
      <c r="K4" s="80"/>
    </row>
    <row r="5" spans="2:11" customFormat="1" ht="5.25" customHeight="1">
      <c r="B5" s="79"/>
      <c r="C5" s="81"/>
      <c r="D5" s="81"/>
      <c r="E5" s="81"/>
      <c r="F5" s="81"/>
      <c r="G5" s="81"/>
      <c r="H5" s="81"/>
      <c r="I5" s="81"/>
      <c r="J5" s="81"/>
      <c r="K5" s="80"/>
    </row>
    <row r="6" spans="2:11" customFormat="1" ht="15" customHeight="1">
      <c r="B6" s="79"/>
      <c r="C6" s="298" t="s">
        <v>276</v>
      </c>
      <c r="D6" s="298"/>
      <c r="E6" s="298"/>
      <c r="F6" s="298"/>
      <c r="G6" s="298"/>
      <c r="H6" s="298"/>
      <c r="I6" s="298"/>
      <c r="J6" s="298"/>
      <c r="K6" s="80"/>
    </row>
    <row r="7" spans="2:11" customFormat="1" ht="15" customHeight="1">
      <c r="B7" s="83"/>
      <c r="C7" s="298" t="s">
        <v>277</v>
      </c>
      <c r="D7" s="298"/>
      <c r="E7" s="298"/>
      <c r="F7" s="298"/>
      <c r="G7" s="298"/>
      <c r="H7" s="298"/>
      <c r="I7" s="298"/>
      <c r="J7" s="298"/>
      <c r="K7" s="80"/>
    </row>
    <row r="8" spans="2:11" customFormat="1" ht="12.75" customHeight="1">
      <c r="B8" s="83"/>
      <c r="C8" s="82"/>
      <c r="D8" s="82"/>
      <c r="E8" s="82"/>
      <c r="F8" s="82"/>
      <c r="G8" s="82"/>
      <c r="H8" s="82"/>
      <c r="I8" s="82"/>
      <c r="J8" s="82"/>
      <c r="K8" s="80"/>
    </row>
    <row r="9" spans="2:11" customFormat="1" ht="15" customHeight="1">
      <c r="B9" s="83"/>
      <c r="C9" s="298" t="s">
        <v>278</v>
      </c>
      <c r="D9" s="298"/>
      <c r="E9" s="298"/>
      <c r="F9" s="298"/>
      <c r="G9" s="298"/>
      <c r="H9" s="298"/>
      <c r="I9" s="298"/>
      <c r="J9" s="298"/>
      <c r="K9" s="80"/>
    </row>
    <row r="10" spans="2:11" customFormat="1" ht="15" customHeight="1">
      <c r="B10" s="83"/>
      <c r="C10" s="82"/>
      <c r="D10" s="298" t="s">
        <v>279</v>
      </c>
      <c r="E10" s="298"/>
      <c r="F10" s="298"/>
      <c r="G10" s="298"/>
      <c r="H10" s="298"/>
      <c r="I10" s="298"/>
      <c r="J10" s="298"/>
      <c r="K10" s="80"/>
    </row>
    <row r="11" spans="2:11" customFormat="1" ht="15" customHeight="1">
      <c r="B11" s="83"/>
      <c r="C11" s="84"/>
      <c r="D11" s="298" t="s">
        <v>280</v>
      </c>
      <c r="E11" s="298"/>
      <c r="F11" s="298"/>
      <c r="G11" s="298"/>
      <c r="H11" s="298"/>
      <c r="I11" s="298"/>
      <c r="J11" s="298"/>
      <c r="K11" s="80"/>
    </row>
    <row r="12" spans="2:11" customFormat="1" ht="15" customHeight="1">
      <c r="B12" s="83"/>
      <c r="C12" s="84"/>
      <c r="D12" s="82"/>
      <c r="E12" s="82"/>
      <c r="F12" s="82"/>
      <c r="G12" s="82"/>
      <c r="H12" s="82"/>
      <c r="I12" s="82"/>
      <c r="J12" s="82"/>
      <c r="K12" s="80"/>
    </row>
    <row r="13" spans="2:11" customFormat="1" ht="15" customHeight="1">
      <c r="B13" s="83"/>
      <c r="C13" s="84"/>
      <c r="D13" s="85" t="s">
        <v>281</v>
      </c>
      <c r="E13" s="82"/>
      <c r="F13" s="82"/>
      <c r="G13" s="82"/>
      <c r="H13" s="82"/>
      <c r="I13" s="82"/>
      <c r="J13" s="82"/>
      <c r="K13" s="80"/>
    </row>
    <row r="14" spans="2:11" customFormat="1" ht="12.75" customHeight="1">
      <c r="B14" s="83"/>
      <c r="C14" s="84"/>
      <c r="D14" s="84"/>
      <c r="E14" s="84"/>
      <c r="F14" s="84"/>
      <c r="G14" s="84"/>
      <c r="H14" s="84"/>
      <c r="I14" s="84"/>
      <c r="J14" s="84"/>
      <c r="K14" s="80"/>
    </row>
    <row r="15" spans="2:11" customFormat="1" ht="15" customHeight="1">
      <c r="B15" s="83"/>
      <c r="C15" s="84"/>
      <c r="D15" s="298" t="s">
        <v>282</v>
      </c>
      <c r="E15" s="298"/>
      <c r="F15" s="298"/>
      <c r="G15" s="298"/>
      <c r="H15" s="298"/>
      <c r="I15" s="298"/>
      <c r="J15" s="298"/>
      <c r="K15" s="80"/>
    </row>
    <row r="16" spans="2:11" customFormat="1" ht="15" customHeight="1">
      <c r="B16" s="83"/>
      <c r="C16" s="84"/>
      <c r="D16" s="298" t="s">
        <v>283</v>
      </c>
      <c r="E16" s="298"/>
      <c r="F16" s="298"/>
      <c r="G16" s="298"/>
      <c r="H16" s="298"/>
      <c r="I16" s="298"/>
      <c r="J16" s="298"/>
      <c r="K16" s="80"/>
    </row>
    <row r="17" spans="2:11" customFormat="1" ht="15" customHeight="1">
      <c r="B17" s="83"/>
      <c r="C17" s="84"/>
      <c r="D17" s="298" t="s">
        <v>284</v>
      </c>
      <c r="E17" s="298"/>
      <c r="F17" s="298"/>
      <c r="G17" s="298"/>
      <c r="H17" s="298"/>
      <c r="I17" s="298"/>
      <c r="J17" s="298"/>
      <c r="K17" s="80"/>
    </row>
    <row r="18" spans="2:11" customFormat="1" ht="15" customHeight="1">
      <c r="B18" s="83"/>
      <c r="C18" s="84"/>
      <c r="D18" s="84"/>
      <c r="E18" s="86" t="s">
        <v>79</v>
      </c>
      <c r="F18" s="298" t="s">
        <v>285</v>
      </c>
      <c r="G18" s="298"/>
      <c r="H18" s="298"/>
      <c r="I18" s="298"/>
      <c r="J18" s="298"/>
      <c r="K18" s="80"/>
    </row>
    <row r="19" spans="2:11" customFormat="1" ht="15" customHeight="1">
      <c r="B19" s="83"/>
      <c r="C19" s="84"/>
      <c r="D19" s="84"/>
      <c r="E19" s="86" t="s">
        <v>286</v>
      </c>
      <c r="F19" s="298" t="s">
        <v>287</v>
      </c>
      <c r="G19" s="298"/>
      <c r="H19" s="298"/>
      <c r="I19" s="298"/>
      <c r="J19" s="298"/>
      <c r="K19" s="80"/>
    </row>
    <row r="20" spans="2:11" customFormat="1" ht="15" customHeight="1">
      <c r="B20" s="83"/>
      <c r="C20" s="84"/>
      <c r="D20" s="84"/>
      <c r="E20" s="86" t="s">
        <v>288</v>
      </c>
      <c r="F20" s="298" t="s">
        <v>289</v>
      </c>
      <c r="G20" s="298"/>
      <c r="H20" s="298"/>
      <c r="I20" s="298"/>
      <c r="J20" s="298"/>
      <c r="K20" s="80"/>
    </row>
    <row r="21" spans="2:11" customFormat="1" ht="15" customHeight="1">
      <c r="B21" s="83"/>
      <c r="C21" s="84"/>
      <c r="D21" s="84"/>
      <c r="E21" s="86" t="s">
        <v>290</v>
      </c>
      <c r="F21" s="298" t="s">
        <v>291</v>
      </c>
      <c r="G21" s="298"/>
      <c r="H21" s="298"/>
      <c r="I21" s="298"/>
      <c r="J21" s="298"/>
      <c r="K21" s="80"/>
    </row>
    <row r="22" spans="2:11" customFormat="1" ht="15" customHeight="1">
      <c r="B22" s="83"/>
      <c r="C22" s="84"/>
      <c r="D22" s="84"/>
      <c r="E22" s="86" t="s">
        <v>292</v>
      </c>
      <c r="F22" s="298" t="s">
        <v>293</v>
      </c>
      <c r="G22" s="298"/>
      <c r="H22" s="298"/>
      <c r="I22" s="298"/>
      <c r="J22" s="298"/>
      <c r="K22" s="80"/>
    </row>
    <row r="23" spans="2:11" customFormat="1" ht="15" customHeight="1">
      <c r="B23" s="83"/>
      <c r="C23" s="84"/>
      <c r="D23" s="84"/>
      <c r="E23" s="86" t="s">
        <v>294</v>
      </c>
      <c r="F23" s="298" t="s">
        <v>295</v>
      </c>
      <c r="G23" s="298"/>
      <c r="H23" s="298"/>
      <c r="I23" s="298"/>
      <c r="J23" s="298"/>
      <c r="K23" s="80"/>
    </row>
    <row r="24" spans="2:11" customFormat="1" ht="12.75" customHeight="1">
      <c r="B24" s="83"/>
      <c r="C24" s="84"/>
      <c r="D24" s="84"/>
      <c r="E24" s="84"/>
      <c r="F24" s="84"/>
      <c r="G24" s="84"/>
      <c r="H24" s="84"/>
      <c r="I24" s="84"/>
      <c r="J24" s="84"/>
      <c r="K24" s="80"/>
    </row>
    <row r="25" spans="2:11" customFormat="1" ht="15" customHeight="1">
      <c r="B25" s="83"/>
      <c r="C25" s="298" t="s">
        <v>296</v>
      </c>
      <c r="D25" s="298"/>
      <c r="E25" s="298"/>
      <c r="F25" s="298"/>
      <c r="G25" s="298"/>
      <c r="H25" s="298"/>
      <c r="I25" s="298"/>
      <c r="J25" s="298"/>
      <c r="K25" s="80"/>
    </row>
    <row r="26" spans="2:11" customFormat="1" ht="15" customHeight="1">
      <c r="B26" s="83"/>
      <c r="C26" s="298" t="s">
        <v>297</v>
      </c>
      <c r="D26" s="298"/>
      <c r="E26" s="298"/>
      <c r="F26" s="298"/>
      <c r="G26" s="298"/>
      <c r="H26" s="298"/>
      <c r="I26" s="298"/>
      <c r="J26" s="298"/>
      <c r="K26" s="80"/>
    </row>
    <row r="27" spans="2:11" customFormat="1" ht="15" customHeight="1">
      <c r="B27" s="83"/>
      <c r="C27" s="82"/>
      <c r="D27" s="298" t="s">
        <v>298</v>
      </c>
      <c r="E27" s="298"/>
      <c r="F27" s="298"/>
      <c r="G27" s="298"/>
      <c r="H27" s="298"/>
      <c r="I27" s="298"/>
      <c r="J27" s="298"/>
      <c r="K27" s="80"/>
    </row>
    <row r="28" spans="2:11" customFormat="1" ht="15" customHeight="1">
      <c r="B28" s="83"/>
      <c r="C28" s="84"/>
      <c r="D28" s="298" t="s">
        <v>299</v>
      </c>
      <c r="E28" s="298"/>
      <c r="F28" s="298"/>
      <c r="G28" s="298"/>
      <c r="H28" s="298"/>
      <c r="I28" s="298"/>
      <c r="J28" s="298"/>
      <c r="K28" s="80"/>
    </row>
    <row r="29" spans="2:11" customFormat="1" ht="12.75" customHeight="1">
      <c r="B29" s="83"/>
      <c r="C29" s="84"/>
      <c r="D29" s="84"/>
      <c r="E29" s="84"/>
      <c r="F29" s="84"/>
      <c r="G29" s="84"/>
      <c r="H29" s="84"/>
      <c r="I29" s="84"/>
      <c r="J29" s="84"/>
      <c r="K29" s="80"/>
    </row>
    <row r="30" spans="2:11" customFormat="1" ht="15" customHeight="1">
      <c r="B30" s="83"/>
      <c r="C30" s="84"/>
      <c r="D30" s="298" t="s">
        <v>300</v>
      </c>
      <c r="E30" s="298"/>
      <c r="F30" s="298"/>
      <c r="G30" s="298"/>
      <c r="H30" s="298"/>
      <c r="I30" s="298"/>
      <c r="J30" s="298"/>
      <c r="K30" s="80"/>
    </row>
    <row r="31" spans="2:11" customFormat="1" ht="15" customHeight="1">
      <c r="B31" s="83"/>
      <c r="C31" s="84"/>
      <c r="D31" s="298" t="s">
        <v>301</v>
      </c>
      <c r="E31" s="298"/>
      <c r="F31" s="298"/>
      <c r="G31" s="298"/>
      <c r="H31" s="298"/>
      <c r="I31" s="298"/>
      <c r="J31" s="298"/>
      <c r="K31" s="80"/>
    </row>
    <row r="32" spans="2:11" customFormat="1" ht="12.75" customHeight="1">
      <c r="B32" s="83"/>
      <c r="C32" s="84"/>
      <c r="D32" s="84"/>
      <c r="E32" s="84"/>
      <c r="F32" s="84"/>
      <c r="G32" s="84"/>
      <c r="H32" s="84"/>
      <c r="I32" s="84"/>
      <c r="J32" s="84"/>
      <c r="K32" s="80"/>
    </row>
    <row r="33" spans="2:11" customFormat="1" ht="15" customHeight="1">
      <c r="B33" s="83"/>
      <c r="C33" s="84"/>
      <c r="D33" s="298" t="s">
        <v>302</v>
      </c>
      <c r="E33" s="298"/>
      <c r="F33" s="298"/>
      <c r="G33" s="298"/>
      <c r="H33" s="298"/>
      <c r="I33" s="298"/>
      <c r="J33" s="298"/>
      <c r="K33" s="80"/>
    </row>
    <row r="34" spans="2:11" customFormat="1" ht="15" customHeight="1">
      <c r="B34" s="83"/>
      <c r="C34" s="84"/>
      <c r="D34" s="298" t="s">
        <v>303</v>
      </c>
      <c r="E34" s="298"/>
      <c r="F34" s="298"/>
      <c r="G34" s="298"/>
      <c r="H34" s="298"/>
      <c r="I34" s="298"/>
      <c r="J34" s="298"/>
      <c r="K34" s="80"/>
    </row>
    <row r="35" spans="2:11" customFormat="1" ht="15" customHeight="1">
      <c r="B35" s="83"/>
      <c r="C35" s="84"/>
      <c r="D35" s="298" t="s">
        <v>304</v>
      </c>
      <c r="E35" s="298"/>
      <c r="F35" s="298"/>
      <c r="G35" s="298"/>
      <c r="H35" s="298"/>
      <c r="I35" s="298"/>
      <c r="J35" s="298"/>
      <c r="K35" s="80"/>
    </row>
    <row r="36" spans="2:11" customFormat="1" ht="15" customHeight="1">
      <c r="B36" s="83"/>
      <c r="C36" s="84"/>
      <c r="D36" s="82"/>
      <c r="E36" s="85" t="s">
        <v>93</v>
      </c>
      <c r="F36" s="82"/>
      <c r="G36" s="298" t="s">
        <v>305</v>
      </c>
      <c r="H36" s="298"/>
      <c r="I36" s="298"/>
      <c r="J36" s="298"/>
      <c r="K36" s="80"/>
    </row>
    <row r="37" spans="2:11" customFormat="1" ht="30.75" customHeight="1">
      <c r="B37" s="83"/>
      <c r="C37" s="84"/>
      <c r="D37" s="82"/>
      <c r="E37" s="85" t="s">
        <v>306</v>
      </c>
      <c r="F37" s="82"/>
      <c r="G37" s="298" t="s">
        <v>307</v>
      </c>
      <c r="H37" s="298"/>
      <c r="I37" s="298"/>
      <c r="J37" s="298"/>
      <c r="K37" s="80"/>
    </row>
    <row r="38" spans="2:11" customFormat="1" ht="15" customHeight="1">
      <c r="B38" s="83"/>
      <c r="C38" s="84"/>
      <c r="D38" s="82"/>
      <c r="E38" s="85" t="s">
        <v>54</v>
      </c>
      <c r="F38" s="82"/>
      <c r="G38" s="298" t="s">
        <v>308</v>
      </c>
      <c r="H38" s="298"/>
      <c r="I38" s="298"/>
      <c r="J38" s="298"/>
      <c r="K38" s="80"/>
    </row>
    <row r="39" spans="2:11" customFormat="1" ht="15" customHeight="1">
      <c r="B39" s="83"/>
      <c r="C39" s="84"/>
      <c r="D39" s="82"/>
      <c r="E39" s="85" t="s">
        <v>55</v>
      </c>
      <c r="F39" s="82"/>
      <c r="G39" s="298" t="s">
        <v>309</v>
      </c>
      <c r="H39" s="298"/>
      <c r="I39" s="298"/>
      <c r="J39" s="298"/>
      <c r="K39" s="80"/>
    </row>
    <row r="40" spans="2:11" customFormat="1" ht="15" customHeight="1">
      <c r="B40" s="83"/>
      <c r="C40" s="84"/>
      <c r="D40" s="82"/>
      <c r="E40" s="85" t="s">
        <v>94</v>
      </c>
      <c r="F40" s="82"/>
      <c r="G40" s="298" t="s">
        <v>310</v>
      </c>
      <c r="H40" s="298"/>
      <c r="I40" s="298"/>
      <c r="J40" s="298"/>
      <c r="K40" s="80"/>
    </row>
    <row r="41" spans="2:11" customFormat="1" ht="15" customHeight="1">
      <c r="B41" s="83"/>
      <c r="C41" s="84"/>
      <c r="D41" s="82"/>
      <c r="E41" s="85" t="s">
        <v>95</v>
      </c>
      <c r="F41" s="82"/>
      <c r="G41" s="298" t="s">
        <v>311</v>
      </c>
      <c r="H41" s="298"/>
      <c r="I41" s="298"/>
      <c r="J41" s="298"/>
      <c r="K41" s="80"/>
    </row>
    <row r="42" spans="2:11" customFormat="1" ht="15" customHeight="1">
      <c r="B42" s="83"/>
      <c r="C42" s="84"/>
      <c r="D42" s="82"/>
      <c r="E42" s="85" t="s">
        <v>312</v>
      </c>
      <c r="F42" s="82"/>
      <c r="G42" s="298" t="s">
        <v>313</v>
      </c>
      <c r="H42" s="298"/>
      <c r="I42" s="298"/>
      <c r="J42" s="298"/>
      <c r="K42" s="80"/>
    </row>
    <row r="43" spans="2:11" customFormat="1" ht="15" customHeight="1">
      <c r="B43" s="83"/>
      <c r="C43" s="84"/>
      <c r="D43" s="82"/>
      <c r="E43" s="85"/>
      <c r="F43" s="82"/>
      <c r="G43" s="298" t="s">
        <v>314</v>
      </c>
      <c r="H43" s="298"/>
      <c r="I43" s="298"/>
      <c r="J43" s="298"/>
      <c r="K43" s="80"/>
    </row>
    <row r="44" spans="2:11" customFormat="1" ht="15" customHeight="1">
      <c r="B44" s="83"/>
      <c r="C44" s="84"/>
      <c r="D44" s="82"/>
      <c r="E44" s="85" t="s">
        <v>315</v>
      </c>
      <c r="F44" s="82"/>
      <c r="G44" s="298" t="s">
        <v>316</v>
      </c>
      <c r="H44" s="298"/>
      <c r="I44" s="298"/>
      <c r="J44" s="298"/>
      <c r="K44" s="80"/>
    </row>
    <row r="45" spans="2:11" customFormat="1" ht="15" customHeight="1">
      <c r="B45" s="83"/>
      <c r="C45" s="84"/>
      <c r="D45" s="82"/>
      <c r="E45" s="85" t="s">
        <v>97</v>
      </c>
      <c r="F45" s="82"/>
      <c r="G45" s="298" t="s">
        <v>317</v>
      </c>
      <c r="H45" s="298"/>
      <c r="I45" s="298"/>
      <c r="J45" s="298"/>
      <c r="K45" s="80"/>
    </row>
    <row r="46" spans="2:11" customFormat="1" ht="12.75" customHeight="1">
      <c r="B46" s="83"/>
      <c r="C46" s="84"/>
      <c r="D46" s="82"/>
      <c r="E46" s="82"/>
      <c r="F46" s="82"/>
      <c r="G46" s="82"/>
      <c r="H46" s="82"/>
      <c r="I46" s="82"/>
      <c r="J46" s="82"/>
      <c r="K46" s="80"/>
    </row>
    <row r="47" spans="2:11" customFormat="1" ht="15" customHeight="1">
      <c r="B47" s="83"/>
      <c r="C47" s="84"/>
      <c r="D47" s="298" t="s">
        <v>318</v>
      </c>
      <c r="E47" s="298"/>
      <c r="F47" s="298"/>
      <c r="G47" s="298"/>
      <c r="H47" s="298"/>
      <c r="I47" s="298"/>
      <c r="J47" s="298"/>
      <c r="K47" s="80"/>
    </row>
    <row r="48" spans="2:11" customFormat="1" ht="15" customHeight="1">
      <c r="B48" s="83"/>
      <c r="C48" s="84"/>
      <c r="D48" s="84"/>
      <c r="E48" s="298" t="s">
        <v>319</v>
      </c>
      <c r="F48" s="298"/>
      <c r="G48" s="298"/>
      <c r="H48" s="298"/>
      <c r="I48" s="298"/>
      <c r="J48" s="298"/>
      <c r="K48" s="80"/>
    </row>
    <row r="49" spans="2:11" customFormat="1" ht="15" customHeight="1">
      <c r="B49" s="83"/>
      <c r="C49" s="84"/>
      <c r="D49" s="84"/>
      <c r="E49" s="298" t="s">
        <v>320</v>
      </c>
      <c r="F49" s="298"/>
      <c r="G49" s="298"/>
      <c r="H49" s="298"/>
      <c r="I49" s="298"/>
      <c r="J49" s="298"/>
      <c r="K49" s="80"/>
    </row>
    <row r="50" spans="2:11" customFormat="1" ht="15" customHeight="1">
      <c r="B50" s="83"/>
      <c r="C50" s="84"/>
      <c r="D50" s="84"/>
      <c r="E50" s="298" t="s">
        <v>321</v>
      </c>
      <c r="F50" s="298"/>
      <c r="G50" s="298"/>
      <c r="H50" s="298"/>
      <c r="I50" s="298"/>
      <c r="J50" s="298"/>
      <c r="K50" s="80"/>
    </row>
    <row r="51" spans="2:11" customFormat="1" ht="15" customHeight="1">
      <c r="B51" s="83"/>
      <c r="C51" s="84"/>
      <c r="D51" s="298" t="s">
        <v>322</v>
      </c>
      <c r="E51" s="298"/>
      <c r="F51" s="298"/>
      <c r="G51" s="298"/>
      <c r="H51" s="298"/>
      <c r="I51" s="298"/>
      <c r="J51" s="298"/>
      <c r="K51" s="80"/>
    </row>
    <row r="52" spans="2:11" customFormat="1" ht="25.5" customHeight="1">
      <c r="B52" s="79"/>
      <c r="C52" s="299" t="s">
        <v>323</v>
      </c>
      <c r="D52" s="299"/>
      <c r="E52" s="299"/>
      <c r="F52" s="299"/>
      <c r="G52" s="299"/>
      <c r="H52" s="299"/>
      <c r="I52" s="299"/>
      <c r="J52" s="299"/>
      <c r="K52" s="80"/>
    </row>
    <row r="53" spans="2:11" customFormat="1" ht="5.25" customHeight="1">
      <c r="B53" s="79"/>
      <c r="C53" s="81"/>
      <c r="D53" s="81"/>
      <c r="E53" s="81"/>
      <c r="F53" s="81"/>
      <c r="G53" s="81"/>
      <c r="H53" s="81"/>
      <c r="I53" s="81"/>
      <c r="J53" s="81"/>
      <c r="K53" s="80"/>
    </row>
    <row r="54" spans="2:11" customFormat="1" ht="15" customHeight="1">
      <c r="B54" s="79"/>
      <c r="C54" s="298" t="s">
        <v>324</v>
      </c>
      <c r="D54" s="298"/>
      <c r="E54" s="298"/>
      <c r="F54" s="298"/>
      <c r="G54" s="298"/>
      <c r="H54" s="298"/>
      <c r="I54" s="298"/>
      <c r="J54" s="298"/>
      <c r="K54" s="80"/>
    </row>
    <row r="55" spans="2:11" customFormat="1" ht="15" customHeight="1">
      <c r="B55" s="79"/>
      <c r="C55" s="298" t="s">
        <v>325</v>
      </c>
      <c r="D55" s="298"/>
      <c r="E55" s="298"/>
      <c r="F55" s="298"/>
      <c r="G55" s="298"/>
      <c r="H55" s="298"/>
      <c r="I55" s="298"/>
      <c r="J55" s="298"/>
      <c r="K55" s="80"/>
    </row>
    <row r="56" spans="2:11" customFormat="1" ht="12.75" customHeight="1">
      <c r="B56" s="79"/>
      <c r="C56" s="82"/>
      <c r="D56" s="82"/>
      <c r="E56" s="82"/>
      <c r="F56" s="82"/>
      <c r="G56" s="82"/>
      <c r="H56" s="82"/>
      <c r="I56" s="82"/>
      <c r="J56" s="82"/>
      <c r="K56" s="80"/>
    </row>
    <row r="57" spans="2:11" customFormat="1" ht="15" customHeight="1">
      <c r="B57" s="79"/>
      <c r="C57" s="298" t="s">
        <v>326</v>
      </c>
      <c r="D57" s="298"/>
      <c r="E57" s="298"/>
      <c r="F57" s="298"/>
      <c r="G57" s="298"/>
      <c r="H57" s="298"/>
      <c r="I57" s="298"/>
      <c r="J57" s="298"/>
      <c r="K57" s="80"/>
    </row>
    <row r="58" spans="2:11" customFormat="1" ht="15" customHeight="1">
      <c r="B58" s="79"/>
      <c r="C58" s="84"/>
      <c r="D58" s="298" t="s">
        <v>327</v>
      </c>
      <c r="E58" s="298"/>
      <c r="F58" s="298"/>
      <c r="G58" s="298"/>
      <c r="H58" s="298"/>
      <c r="I58" s="298"/>
      <c r="J58" s="298"/>
      <c r="K58" s="80"/>
    </row>
    <row r="59" spans="2:11" customFormat="1" ht="15" customHeight="1">
      <c r="B59" s="79"/>
      <c r="C59" s="84"/>
      <c r="D59" s="298" t="s">
        <v>328</v>
      </c>
      <c r="E59" s="298"/>
      <c r="F59" s="298"/>
      <c r="G59" s="298"/>
      <c r="H59" s="298"/>
      <c r="I59" s="298"/>
      <c r="J59" s="298"/>
      <c r="K59" s="80"/>
    </row>
    <row r="60" spans="2:11" customFormat="1" ht="15" customHeight="1">
      <c r="B60" s="79"/>
      <c r="C60" s="84"/>
      <c r="D60" s="298" t="s">
        <v>329</v>
      </c>
      <c r="E60" s="298"/>
      <c r="F60" s="298"/>
      <c r="G60" s="298"/>
      <c r="H60" s="298"/>
      <c r="I60" s="298"/>
      <c r="J60" s="298"/>
      <c r="K60" s="80"/>
    </row>
    <row r="61" spans="2:11" customFormat="1" ht="15" customHeight="1">
      <c r="B61" s="79"/>
      <c r="C61" s="84"/>
      <c r="D61" s="298" t="s">
        <v>330</v>
      </c>
      <c r="E61" s="298"/>
      <c r="F61" s="298"/>
      <c r="G61" s="298"/>
      <c r="H61" s="298"/>
      <c r="I61" s="298"/>
      <c r="J61" s="298"/>
      <c r="K61" s="80"/>
    </row>
    <row r="62" spans="2:11" customFormat="1" ht="15" customHeight="1">
      <c r="B62" s="79"/>
      <c r="C62" s="84"/>
      <c r="D62" s="297" t="s">
        <v>331</v>
      </c>
      <c r="E62" s="297"/>
      <c r="F62" s="297"/>
      <c r="G62" s="297"/>
      <c r="H62" s="297"/>
      <c r="I62" s="297"/>
      <c r="J62" s="297"/>
      <c r="K62" s="80"/>
    </row>
    <row r="63" spans="2:11" customFormat="1" ht="15" customHeight="1">
      <c r="B63" s="79"/>
      <c r="C63" s="84"/>
      <c r="D63" s="298" t="s">
        <v>332</v>
      </c>
      <c r="E63" s="298"/>
      <c r="F63" s="298"/>
      <c r="G63" s="298"/>
      <c r="H63" s="298"/>
      <c r="I63" s="298"/>
      <c r="J63" s="298"/>
      <c r="K63" s="80"/>
    </row>
    <row r="64" spans="2:11" customFormat="1" ht="12.75" customHeight="1">
      <c r="B64" s="79"/>
      <c r="C64" s="84"/>
      <c r="D64" s="84"/>
      <c r="E64" s="87"/>
      <c r="F64" s="84"/>
      <c r="G64" s="84"/>
      <c r="H64" s="84"/>
      <c r="I64" s="84"/>
      <c r="J64" s="84"/>
      <c r="K64" s="80"/>
    </row>
    <row r="65" spans="2:11" customFormat="1" ht="15" customHeight="1">
      <c r="B65" s="79"/>
      <c r="C65" s="84"/>
      <c r="D65" s="298" t="s">
        <v>333</v>
      </c>
      <c r="E65" s="298"/>
      <c r="F65" s="298"/>
      <c r="G65" s="298"/>
      <c r="H65" s="298"/>
      <c r="I65" s="298"/>
      <c r="J65" s="298"/>
      <c r="K65" s="80"/>
    </row>
    <row r="66" spans="2:11" customFormat="1" ht="15" customHeight="1">
      <c r="B66" s="79"/>
      <c r="C66" s="84"/>
      <c r="D66" s="297" t="s">
        <v>334</v>
      </c>
      <c r="E66" s="297"/>
      <c r="F66" s="297"/>
      <c r="G66" s="297"/>
      <c r="H66" s="297"/>
      <c r="I66" s="297"/>
      <c r="J66" s="297"/>
      <c r="K66" s="80"/>
    </row>
    <row r="67" spans="2:11" customFormat="1" ht="15" customHeight="1">
      <c r="B67" s="79"/>
      <c r="C67" s="84"/>
      <c r="D67" s="298" t="s">
        <v>335</v>
      </c>
      <c r="E67" s="298"/>
      <c r="F67" s="298"/>
      <c r="G67" s="298"/>
      <c r="H67" s="298"/>
      <c r="I67" s="298"/>
      <c r="J67" s="298"/>
      <c r="K67" s="80"/>
    </row>
    <row r="68" spans="2:11" customFormat="1" ht="15" customHeight="1">
      <c r="B68" s="79"/>
      <c r="C68" s="84"/>
      <c r="D68" s="298" t="s">
        <v>336</v>
      </c>
      <c r="E68" s="298"/>
      <c r="F68" s="298"/>
      <c r="G68" s="298"/>
      <c r="H68" s="298"/>
      <c r="I68" s="298"/>
      <c r="J68" s="298"/>
      <c r="K68" s="80"/>
    </row>
    <row r="69" spans="2:11" customFormat="1" ht="15" customHeight="1">
      <c r="B69" s="79"/>
      <c r="C69" s="84"/>
      <c r="D69" s="298" t="s">
        <v>337</v>
      </c>
      <c r="E69" s="298"/>
      <c r="F69" s="298"/>
      <c r="G69" s="298"/>
      <c r="H69" s="298"/>
      <c r="I69" s="298"/>
      <c r="J69" s="298"/>
      <c r="K69" s="80"/>
    </row>
    <row r="70" spans="2:11" customFormat="1" ht="15" customHeight="1">
      <c r="B70" s="79"/>
      <c r="C70" s="84"/>
      <c r="D70" s="298" t="s">
        <v>338</v>
      </c>
      <c r="E70" s="298"/>
      <c r="F70" s="298"/>
      <c r="G70" s="298"/>
      <c r="H70" s="298"/>
      <c r="I70" s="298"/>
      <c r="J70" s="298"/>
      <c r="K70" s="80"/>
    </row>
    <row r="71" spans="2:11" customFormat="1" ht="12.75" customHeight="1">
      <c r="B71" s="88"/>
      <c r="C71" s="89"/>
      <c r="D71" s="89"/>
      <c r="E71" s="89"/>
      <c r="F71" s="89"/>
      <c r="G71" s="89"/>
      <c r="H71" s="89"/>
      <c r="I71" s="89"/>
      <c r="J71" s="89"/>
      <c r="K71" s="90"/>
    </row>
    <row r="72" spans="2:11" customFormat="1" ht="18.75" customHeight="1">
      <c r="B72" s="91"/>
      <c r="C72" s="91"/>
      <c r="D72" s="91"/>
      <c r="E72" s="91"/>
      <c r="F72" s="91"/>
      <c r="G72" s="91"/>
      <c r="H72" s="91"/>
      <c r="I72" s="91"/>
      <c r="J72" s="91"/>
      <c r="K72" s="92"/>
    </row>
    <row r="73" spans="2:11" customFormat="1" ht="18.75" customHeight="1">
      <c r="B73" s="92"/>
      <c r="C73" s="92"/>
      <c r="D73" s="92"/>
      <c r="E73" s="92"/>
      <c r="F73" s="92"/>
      <c r="G73" s="92"/>
      <c r="H73" s="92"/>
      <c r="I73" s="92"/>
      <c r="J73" s="92"/>
      <c r="K73" s="92"/>
    </row>
    <row r="74" spans="2:11" customFormat="1" ht="7.5" customHeight="1">
      <c r="B74" s="93"/>
      <c r="C74" s="94"/>
      <c r="D74" s="94"/>
      <c r="E74" s="94"/>
      <c r="F74" s="94"/>
      <c r="G74" s="94"/>
      <c r="H74" s="94"/>
      <c r="I74" s="94"/>
      <c r="J74" s="94"/>
      <c r="K74" s="95"/>
    </row>
    <row r="75" spans="2:11" customFormat="1" ht="45" customHeight="1">
      <c r="B75" s="96"/>
      <c r="C75" s="296" t="s">
        <v>339</v>
      </c>
      <c r="D75" s="296"/>
      <c r="E75" s="296"/>
      <c r="F75" s="296"/>
      <c r="G75" s="296"/>
      <c r="H75" s="296"/>
      <c r="I75" s="296"/>
      <c r="J75" s="296"/>
      <c r="K75" s="97"/>
    </row>
    <row r="76" spans="2:11" customFormat="1" ht="17.25" customHeight="1">
      <c r="B76" s="96"/>
      <c r="C76" s="98" t="s">
        <v>340</v>
      </c>
      <c r="D76" s="98"/>
      <c r="E76" s="98"/>
      <c r="F76" s="98" t="s">
        <v>341</v>
      </c>
      <c r="G76" s="99"/>
      <c r="H76" s="98" t="s">
        <v>55</v>
      </c>
      <c r="I76" s="98" t="s">
        <v>58</v>
      </c>
      <c r="J76" s="98" t="s">
        <v>342</v>
      </c>
      <c r="K76" s="97"/>
    </row>
    <row r="77" spans="2:11" customFormat="1" ht="17.25" customHeight="1">
      <c r="B77" s="96"/>
      <c r="C77" s="100" t="s">
        <v>343</v>
      </c>
      <c r="D77" s="100"/>
      <c r="E77" s="100"/>
      <c r="F77" s="101" t="s">
        <v>344</v>
      </c>
      <c r="G77" s="102"/>
      <c r="H77" s="100"/>
      <c r="I77" s="100"/>
      <c r="J77" s="100" t="s">
        <v>345</v>
      </c>
      <c r="K77" s="97"/>
    </row>
    <row r="78" spans="2:11" customFormat="1" ht="5.25" customHeight="1">
      <c r="B78" s="96"/>
      <c r="C78" s="103"/>
      <c r="D78" s="103"/>
      <c r="E78" s="103"/>
      <c r="F78" s="103"/>
      <c r="G78" s="104"/>
      <c r="H78" s="103"/>
      <c r="I78" s="103"/>
      <c r="J78" s="103"/>
      <c r="K78" s="97"/>
    </row>
    <row r="79" spans="2:11" customFormat="1" ht="15" customHeight="1">
      <c r="B79" s="96"/>
      <c r="C79" s="85" t="s">
        <v>54</v>
      </c>
      <c r="D79" s="105"/>
      <c r="E79" s="105"/>
      <c r="F79" s="106" t="s">
        <v>346</v>
      </c>
      <c r="G79" s="107"/>
      <c r="H79" s="85" t="s">
        <v>347</v>
      </c>
      <c r="I79" s="85" t="s">
        <v>348</v>
      </c>
      <c r="J79" s="85">
        <v>20</v>
      </c>
      <c r="K79" s="97"/>
    </row>
    <row r="80" spans="2:11" customFormat="1" ht="15" customHeight="1">
      <c r="B80" s="96"/>
      <c r="C80" s="85" t="s">
        <v>349</v>
      </c>
      <c r="D80" s="85"/>
      <c r="E80" s="85"/>
      <c r="F80" s="106" t="s">
        <v>346</v>
      </c>
      <c r="G80" s="107"/>
      <c r="H80" s="85" t="s">
        <v>350</v>
      </c>
      <c r="I80" s="85" t="s">
        <v>348</v>
      </c>
      <c r="J80" s="85">
        <v>120</v>
      </c>
      <c r="K80" s="97"/>
    </row>
    <row r="81" spans="2:11" customFormat="1" ht="15" customHeight="1">
      <c r="B81" s="108"/>
      <c r="C81" s="85" t="s">
        <v>351</v>
      </c>
      <c r="D81" s="85"/>
      <c r="E81" s="85"/>
      <c r="F81" s="106" t="s">
        <v>352</v>
      </c>
      <c r="G81" s="107"/>
      <c r="H81" s="85" t="s">
        <v>353</v>
      </c>
      <c r="I81" s="85" t="s">
        <v>348</v>
      </c>
      <c r="J81" s="85">
        <v>50</v>
      </c>
      <c r="K81" s="97"/>
    </row>
    <row r="82" spans="2:11" customFormat="1" ht="15" customHeight="1">
      <c r="B82" s="108"/>
      <c r="C82" s="85" t="s">
        <v>354</v>
      </c>
      <c r="D82" s="85"/>
      <c r="E82" s="85"/>
      <c r="F82" s="106" t="s">
        <v>346</v>
      </c>
      <c r="G82" s="107"/>
      <c r="H82" s="85" t="s">
        <v>355</v>
      </c>
      <c r="I82" s="85" t="s">
        <v>356</v>
      </c>
      <c r="J82" s="85"/>
      <c r="K82" s="97"/>
    </row>
    <row r="83" spans="2:11" customFormat="1" ht="15" customHeight="1">
      <c r="B83" s="108"/>
      <c r="C83" s="85" t="s">
        <v>357</v>
      </c>
      <c r="D83" s="85"/>
      <c r="E83" s="85"/>
      <c r="F83" s="106" t="s">
        <v>352</v>
      </c>
      <c r="G83" s="85"/>
      <c r="H83" s="85" t="s">
        <v>358</v>
      </c>
      <c r="I83" s="85" t="s">
        <v>348</v>
      </c>
      <c r="J83" s="85">
        <v>15</v>
      </c>
      <c r="K83" s="97"/>
    </row>
    <row r="84" spans="2:11" customFormat="1" ht="15" customHeight="1">
      <c r="B84" s="108"/>
      <c r="C84" s="85" t="s">
        <v>359</v>
      </c>
      <c r="D84" s="85"/>
      <c r="E84" s="85"/>
      <c r="F84" s="106" t="s">
        <v>352</v>
      </c>
      <c r="G84" s="85"/>
      <c r="H84" s="85" t="s">
        <v>360</v>
      </c>
      <c r="I84" s="85" t="s">
        <v>348</v>
      </c>
      <c r="J84" s="85">
        <v>15</v>
      </c>
      <c r="K84" s="97"/>
    </row>
    <row r="85" spans="2:11" customFormat="1" ht="15" customHeight="1">
      <c r="B85" s="108"/>
      <c r="C85" s="85" t="s">
        <v>361</v>
      </c>
      <c r="D85" s="85"/>
      <c r="E85" s="85"/>
      <c r="F85" s="106" t="s">
        <v>352</v>
      </c>
      <c r="G85" s="85"/>
      <c r="H85" s="85" t="s">
        <v>362</v>
      </c>
      <c r="I85" s="85" t="s">
        <v>348</v>
      </c>
      <c r="J85" s="85">
        <v>20</v>
      </c>
      <c r="K85" s="97"/>
    </row>
    <row r="86" spans="2:11" customFormat="1" ht="15" customHeight="1">
      <c r="B86" s="108"/>
      <c r="C86" s="85" t="s">
        <v>363</v>
      </c>
      <c r="D86" s="85"/>
      <c r="E86" s="85"/>
      <c r="F86" s="106" t="s">
        <v>352</v>
      </c>
      <c r="G86" s="85"/>
      <c r="H86" s="85" t="s">
        <v>364</v>
      </c>
      <c r="I86" s="85" t="s">
        <v>348</v>
      </c>
      <c r="J86" s="85">
        <v>20</v>
      </c>
      <c r="K86" s="97"/>
    </row>
    <row r="87" spans="2:11" customFormat="1" ht="15" customHeight="1">
      <c r="B87" s="108"/>
      <c r="C87" s="85" t="s">
        <v>365</v>
      </c>
      <c r="D87" s="85"/>
      <c r="E87" s="85"/>
      <c r="F87" s="106" t="s">
        <v>352</v>
      </c>
      <c r="G87" s="107"/>
      <c r="H87" s="85" t="s">
        <v>366</v>
      </c>
      <c r="I87" s="85" t="s">
        <v>348</v>
      </c>
      <c r="J87" s="85">
        <v>50</v>
      </c>
      <c r="K87" s="97"/>
    </row>
    <row r="88" spans="2:11" customFormat="1" ht="15" customHeight="1">
      <c r="B88" s="108"/>
      <c r="C88" s="85" t="s">
        <v>367</v>
      </c>
      <c r="D88" s="85"/>
      <c r="E88" s="85"/>
      <c r="F88" s="106" t="s">
        <v>352</v>
      </c>
      <c r="G88" s="107"/>
      <c r="H88" s="85" t="s">
        <v>368</v>
      </c>
      <c r="I88" s="85" t="s">
        <v>348</v>
      </c>
      <c r="J88" s="85">
        <v>20</v>
      </c>
      <c r="K88" s="97"/>
    </row>
    <row r="89" spans="2:11" customFormat="1" ht="15" customHeight="1">
      <c r="B89" s="108"/>
      <c r="C89" s="85" t="s">
        <v>369</v>
      </c>
      <c r="D89" s="85"/>
      <c r="E89" s="85"/>
      <c r="F89" s="106" t="s">
        <v>352</v>
      </c>
      <c r="G89" s="107"/>
      <c r="H89" s="85" t="s">
        <v>370</v>
      </c>
      <c r="I89" s="85" t="s">
        <v>348</v>
      </c>
      <c r="J89" s="85">
        <v>20</v>
      </c>
      <c r="K89" s="97"/>
    </row>
    <row r="90" spans="2:11" customFormat="1" ht="15" customHeight="1">
      <c r="B90" s="108"/>
      <c r="C90" s="85" t="s">
        <v>371</v>
      </c>
      <c r="D90" s="85"/>
      <c r="E90" s="85"/>
      <c r="F90" s="106" t="s">
        <v>352</v>
      </c>
      <c r="G90" s="107"/>
      <c r="H90" s="85" t="s">
        <v>372</v>
      </c>
      <c r="I90" s="85" t="s">
        <v>348</v>
      </c>
      <c r="J90" s="85">
        <v>50</v>
      </c>
      <c r="K90" s="97"/>
    </row>
    <row r="91" spans="2:11" customFormat="1" ht="15" customHeight="1">
      <c r="B91" s="108"/>
      <c r="C91" s="85" t="s">
        <v>373</v>
      </c>
      <c r="D91" s="85"/>
      <c r="E91" s="85"/>
      <c r="F91" s="106" t="s">
        <v>352</v>
      </c>
      <c r="G91" s="107"/>
      <c r="H91" s="85" t="s">
        <v>373</v>
      </c>
      <c r="I91" s="85" t="s">
        <v>348</v>
      </c>
      <c r="J91" s="85">
        <v>50</v>
      </c>
      <c r="K91" s="97"/>
    </row>
    <row r="92" spans="2:11" customFormat="1" ht="15" customHeight="1">
      <c r="B92" s="108"/>
      <c r="C92" s="85" t="s">
        <v>374</v>
      </c>
      <c r="D92" s="85"/>
      <c r="E92" s="85"/>
      <c r="F92" s="106" t="s">
        <v>352</v>
      </c>
      <c r="G92" s="107"/>
      <c r="H92" s="85" t="s">
        <v>375</v>
      </c>
      <c r="I92" s="85" t="s">
        <v>348</v>
      </c>
      <c r="J92" s="85">
        <v>255</v>
      </c>
      <c r="K92" s="97"/>
    </row>
    <row r="93" spans="2:11" customFormat="1" ht="15" customHeight="1">
      <c r="B93" s="108"/>
      <c r="C93" s="85" t="s">
        <v>376</v>
      </c>
      <c r="D93" s="85"/>
      <c r="E93" s="85"/>
      <c r="F93" s="106" t="s">
        <v>346</v>
      </c>
      <c r="G93" s="107"/>
      <c r="H93" s="85" t="s">
        <v>377</v>
      </c>
      <c r="I93" s="85" t="s">
        <v>378</v>
      </c>
      <c r="J93" s="85"/>
      <c r="K93" s="97"/>
    </row>
    <row r="94" spans="2:11" customFormat="1" ht="15" customHeight="1">
      <c r="B94" s="108"/>
      <c r="C94" s="85" t="s">
        <v>379</v>
      </c>
      <c r="D94" s="85"/>
      <c r="E94" s="85"/>
      <c r="F94" s="106" t="s">
        <v>346</v>
      </c>
      <c r="G94" s="107"/>
      <c r="H94" s="85" t="s">
        <v>380</v>
      </c>
      <c r="I94" s="85" t="s">
        <v>381</v>
      </c>
      <c r="J94" s="85"/>
      <c r="K94" s="97"/>
    </row>
    <row r="95" spans="2:11" customFormat="1" ht="15" customHeight="1">
      <c r="B95" s="108"/>
      <c r="C95" s="85" t="s">
        <v>382</v>
      </c>
      <c r="D95" s="85"/>
      <c r="E95" s="85"/>
      <c r="F95" s="106" t="s">
        <v>346</v>
      </c>
      <c r="G95" s="107"/>
      <c r="H95" s="85" t="s">
        <v>382</v>
      </c>
      <c r="I95" s="85" t="s">
        <v>381</v>
      </c>
      <c r="J95" s="85"/>
      <c r="K95" s="97"/>
    </row>
    <row r="96" spans="2:11" customFormat="1" ht="15" customHeight="1">
      <c r="B96" s="108"/>
      <c r="C96" s="85" t="s">
        <v>39</v>
      </c>
      <c r="D96" s="85"/>
      <c r="E96" s="85"/>
      <c r="F96" s="106" t="s">
        <v>346</v>
      </c>
      <c r="G96" s="107"/>
      <c r="H96" s="85" t="s">
        <v>383</v>
      </c>
      <c r="I96" s="85" t="s">
        <v>381</v>
      </c>
      <c r="J96" s="85"/>
      <c r="K96" s="97"/>
    </row>
    <row r="97" spans="2:11" customFormat="1" ht="15" customHeight="1">
      <c r="B97" s="108"/>
      <c r="C97" s="85" t="s">
        <v>49</v>
      </c>
      <c r="D97" s="85"/>
      <c r="E97" s="85"/>
      <c r="F97" s="106" t="s">
        <v>346</v>
      </c>
      <c r="G97" s="107"/>
      <c r="H97" s="85" t="s">
        <v>384</v>
      </c>
      <c r="I97" s="85" t="s">
        <v>381</v>
      </c>
      <c r="J97" s="85"/>
      <c r="K97" s="97"/>
    </row>
    <row r="98" spans="2:11" customFormat="1" ht="15" customHeight="1">
      <c r="B98" s="109"/>
      <c r="C98" s="110"/>
      <c r="D98" s="110"/>
      <c r="E98" s="110"/>
      <c r="F98" s="110"/>
      <c r="G98" s="110"/>
      <c r="H98" s="110"/>
      <c r="I98" s="110"/>
      <c r="J98" s="110"/>
      <c r="K98" s="111"/>
    </row>
    <row r="99" spans="2:11" customFormat="1" ht="18.75" customHeight="1">
      <c r="B99" s="112"/>
      <c r="C99" s="113"/>
      <c r="D99" s="113"/>
      <c r="E99" s="113"/>
      <c r="F99" s="113"/>
      <c r="G99" s="113"/>
      <c r="H99" s="113"/>
      <c r="I99" s="113"/>
      <c r="J99" s="113"/>
      <c r="K99" s="112"/>
    </row>
    <row r="100" spans="2:11" customFormat="1" ht="18.75" customHeight="1">
      <c r="B100" s="92"/>
      <c r="C100" s="92"/>
      <c r="D100" s="92"/>
      <c r="E100" s="92"/>
      <c r="F100" s="92"/>
      <c r="G100" s="92"/>
      <c r="H100" s="92"/>
      <c r="I100" s="92"/>
      <c r="J100" s="92"/>
      <c r="K100" s="92"/>
    </row>
    <row r="101" spans="2:11" customFormat="1" ht="7.5" customHeight="1">
      <c r="B101" s="93"/>
      <c r="C101" s="94"/>
      <c r="D101" s="94"/>
      <c r="E101" s="94"/>
      <c r="F101" s="94"/>
      <c r="G101" s="94"/>
      <c r="H101" s="94"/>
      <c r="I101" s="94"/>
      <c r="J101" s="94"/>
      <c r="K101" s="95"/>
    </row>
    <row r="102" spans="2:11" customFormat="1" ht="45" customHeight="1">
      <c r="B102" s="96"/>
      <c r="C102" s="296" t="s">
        <v>385</v>
      </c>
      <c r="D102" s="296"/>
      <c r="E102" s="296"/>
      <c r="F102" s="296"/>
      <c r="G102" s="296"/>
      <c r="H102" s="296"/>
      <c r="I102" s="296"/>
      <c r="J102" s="296"/>
      <c r="K102" s="97"/>
    </row>
    <row r="103" spans="2:11" customFormat="1" ht="17.25" customHeight="1">
      <c r="B103" s="96"/>
      <c r="C103" s="98" t="s">
        <v>340</v>
      </c>
      <c r="D103" s="98"/>
      <c r="E103" s="98"/>
      <c r="F103" s="98" t="s">
        <v>341</v>
      </c>
      <c r="G103" s="99"/>
      <c r="H103" s="98" t="s">
        <v>55</v>
      </c>
      <c r="I103" s="98" t="s">
        <v>58</v>
      </c>
      <c r="J103" s="98" t="s">
        <v>342</v>
      </c>
      <c r="K103" s="97"/>
    </row>
    <row r="104" spans="2:11" customFormat="1" ht="17.25" customHeight="1">
      <c r="B104" s="96"/>
      <c r="C104" s="100" t="s">
        <v>343</v>
      </c>
      <c r="D104" s="100"/>
      <c r="E104" s="100"/>
      <c r="F104" s="101" t="s">
        <v>344</v>
      </c>
      <c r="G104" s="102"/>
      <c r="H104" s="100"/>
      <c r="I104" s="100"/>
      <c r="J104" s="100" t="s">
        <v>345</v>
      </c>
      <c r="K104" s="97"/>
    </row>
    <row r="105" spans="2:11" customFormat="1" ht="5.25" customHeight="1">
      <c r="B105" s="96"/>
      <c r="C105" s="98"/>
      <c r="D105" s="98"/>
      <c r="E105" s="98"/>
      <c r="F105" s="98"/>
      <c r="G105" s="114"/>
      <c r="H105" s="98"/>
      <c r="I105" s="98"/>
      <c r="J105" s="98"/>
      <c r="K105" s="97"/>
    </row>
    <row r="106" spans="2:11" customFormat="1" ht="15" customHeight="1">
      <c r="B106" s="96"/>
      <c r="C106" s="85" t="s">
        <v>54</v>
      </c>
      <c r="D106" s="105"/>
      <c r="E106" s="105"/>
      <c r="F106" s="106" t="s">
        <v>346</v>
      </c>
      <c r="G106" s="85"/>
      <c r="H106" s="85" t="s">
        <v>386</v>
      </c>
      <c r="I106" s="85" t="s">
        <v>348</v>
      </c>
      <c r="J106" s="85">
        <v>20</v>
      </c>
      <c r="K106" s="97"/>
    </row>
    <row r="107" spans="2:11" customFormat="1" ht="15" customHeight="1">
      <c r="B107" s="96"/>
      <c r="C107" s="85" t="s">
        <v>349</v>
      </c>
      <c r="D107" s="85"/>
      <c r="E107" s="85"/>
      <c r="F107" s="106" t="s">
        <v>346</v>
      </c>
      <c r="G107" s="85"/>
      <c r="H107" s="85" t="s">
        <v>386</v>
      </c>
      <c r="I107" s="85" t="s">
        <v>348</v>
      </c>
      <c r="J107" s="85">
        <v>120</v>
      </c>
      <c r="K107" s="97"/>
    </row>
    <row r="108" spans="2:11" customFormat="1" ht="15" customHeight="1">
      <c r="B108" s="108"/>
      <c r="C108" s="85" t="s">
        <v>351</v>
      </c>
      <c r="D108" s="85"/>
      <c r="E108" s="85"/>
      <c r="F108" s="106" t="s">
        <v>352</v>
      </c>
      <c r="G108" s="85"/>
      <c r="H108" s="85" t="s">
        <v>386</v>
      </c>
      <c r="I108" s="85" t="s">
        <v>348</v>
      </c>
      <c r="J108" s="85">
        <v>50</v>
      </c>
      <c r="K108" s="97"/>
    </row>
    <row r="109" spans="2:11" customFormat="1" ht="15" customHeight="1">
      <c r="B109" s="108"/>
      <c r="C109" s="85" t="s">
        <v>354</v>
      </c>
      <c r="D109" s="85"/>
      <c r="E109" s="85"/>
      <c r="F109" s="106" t="s">
        <v>346</v>
      </c>
      <c r="G109" s="85"/>
      <c r="H109" s="85" t="s">
        <v>386</v>
      </c>
      <c r="I109" s="85" t="s">
        <v>356</v>
      </c>
      <c r="J109" s="85"/>
      <c r="K109" s="97"/>
    </row>
    <row r="110" spans="2:11" customFormat="1" ht="15" customHeight="1">
      <c r="B110" s="108"/>
      <c r="C110" s="85" t="s">
        <v>365</v>
      </c>
      <c r="D110" s="85"/>
      <c r="E110" s="85"/>
      <c r="F110" s="106" t="s">
        <v>352</v>
      </c>
      <c r="G110" s="85"/>
      <c r="H110" s="85" t="s">
        <v>386</v>
      </c>
      <c r="I110" s="85" t="s">
        <v>348</v>
      </c>
      <c r="J110" s="85">
        <v>50</v>
      </c>
      <c r="K110" s="97"/>
    </row>
    <row r="111" spans="2:11" customFormat="1" ht="15" customHeight="1">
      <c r="B111" s="108"/>
      <c r="C111" s="85" t="s">
        <v>373</v>
      </c>
      <c r="D111" s="85"/>
      <c r="E111" s="85"/>
      <c r="F111" s="106" t="s">
        <v>352</v>
      </c>
      <c r="G111" s="85"/>
      <c r="H111" s="85" t="s">
        <v>386</v>
      </c>
      <c r="I111" s="85" t="s">
        <v>348</v>
      </c>
      <c r="J111" s="85">
        <v>50</v>
      </c>
      <c r="K111" s="97"/>
    </row>
    <row r="112" spans="2:11" customFormat="1" ht="15" customHeight="1">
      <c r="B112" s="108"/>
      <c r="C112" s="85" t="s">
        <v>371</v>
      </c>
      <c r="D112" s="85"/>
      <c r="E112" s="85"/>
      <c r="F112" s="106" t="s">
        <v>352</v>
      </c>
      <c r="G112" s="85"/>
      <c r="H112" s="85" t="s">
        <v>386</v>
      </c>
      <c r="I112" s="85" t="s">
        <v>348</v>
      </c>
      <c r="J112" s="85">
        <v>50</v>
      </c>
      <c r="K112" s="97"/>
    </row>
    <row r="113" spans="2:11" customFormat="1" ht="15" customHeight="1">
      <c r="B113" s="108"/>
      <c r="C113" s="85" t="s">
        <v>54</v>
      </c>
      <c r="D113" s="85"/>
      <c r="E113" s="85"/>
      <c r="F113" s="106" t="s">
        <v>346</v>
      </c>
      <c r="G113" s="85"/>
      <c r="H113" s="85" t="s">
        <v>387</v>
      </c>
      <c r="I113" s="85" t="s">
        <v>348</v>
      </c>
      <c r="J113" s="85">
        <v>20</v>
      </c>
      <c r="K113" s="97"/>
    </row>
    <row r="114" spans="2:11" customFormat="1" ht="15" customHeight="1">
      <c r="B114" s="108"/>
      <c r="C114" s="85" t="s">
        <v>388</v>
      </c>
      <c r="D114" s="85"/>
      <c r="E114" s="85"/>
      <c r="F114" s="106" t="s">
        <v>346</v>
      </c>
      <c r="G114" s="85"/>
      <c r="H114" s="85" t="s">
        <v>389</v>
      </c>
      <c r="I114" s="85" t="s">
        <v>348</v>
      </c>
      <c r="J114" s="85">
        <v>120</v>
      </c>
      <c r="K114" s="97"/>
    </row>
    <row r="115" spans="2:11" customFormat="1" ht="15" customHeight="1">
      <c r="B115" s="108"/>
      <c r="C115" s="85" t="s">
        <v>39</v>
      </c>
      <c r="D115" s="85"/>
      <c r="E115" s="85"/>
      <c r="F115" s="106" t="s">
        <v>346</v>
      </c>
      <c r="G115" s="85"/>
      <c r="H115" s="85" t="s">
        <v>390</v>
      </c>
      <c r="I115" s="85" t="s">
        <v>381</v>
      </c>
      <c r="J115" s="85"/>
      <c r="K115" s="97"/>
    </row>
    <row r="116" spans="2:11" customFormat="1" ht="15" customHeight="1">
      <c r="B116" s="108"/>
      <c r="C116" s="85" t="s">
        <v>49</v>
      </c>
      <c r="D116" s="85"/>
      <c r="E116" s="85"/>
      <c r="F116" s="106" t="s">
        <v>346</v>
      </c>
      <c r="G116" s="85"/>
      <c r="H116" s="85" t="s">
        <v>391</v>
      </c>
      <c r="I116" s="85" t="s">
        <v>381</v>
      </c>
      <c r="J116" s="85"/>
      <c r="K116" s="97"/>
    </row>
    <row r="117" spans="2:11" customFormat="1" ht="15" customHeight="1">
      <c r="B117" s="108"/>
      <c r="C117" s="85" t="s">
        <v>58</v>
      </c>
      <c r="D117" s="85"/>
      <c r="E117" s="85"/>
      <c r="F117" s="106" t="s">
        <v>346</v>
      </c>
      <c r="G117" s="85"/>
      <c r="H117" s="85" t="s">
        <v>392</v>
      </c>
      <c r="I117" s="85" t="s">
        <v>393</v>
      </c>
      <c r="J117" s="85"/>
      <c r="K117" s="97"/>
    </row>
    <row r="118" spans="2:11" customFormat="1" ht="15" customHeight="1">
      <c r="B118" s="109"/>
      <c r="C118" s="115"/>
      <c r="D118" s="115"/>
      <c r="E118" s="115"/>
      <c r="F118" s="115"/>
      <c r="G118" s="115"/>
      <c r="H118" s="115"/>
      <c r="I118" s="115"/>
      <c r="J118" s="115"/>
      <c r="K118" s="111"/>
    </row>
    <row r="119" spans="2:11" customFormat="1" ht="18.75" customHeight="1">
      <c r="B119" s="116"/>
      <c r="C119" s="117"/>
      <c r="D119" s="117"/>
      <c r="E119" s="117"/>
      <c r="F119" s="118"/>
      <c r="G119" s="117"/>
      <c r="H119" s="117"/>
      <c r="I119" s="117"/>
      <c r="J119" s="117"/>
      <c r="K119" s="116"/>
    </row>
    <row r="120" spans="2:11" customFormat="1" ht="18.75" customHeight="1">
      <c r="B120" s="92"/>
      <c r="C120" s="92"/>
      <c r="D120" s="92"/>
      <c r="E120" s="92"/>
      <c r="F120" s="92"/>
      <c r="G120" s="92"/>
      <c r="H120" s="92"/>
      <c r="I120" s="92"/>
      <c r="J120" s="92"/>
      <c r="K120" s="92"/>
    </row>
    <row r="121" spans="2:11" customFormat="1" ht="7.5" customHeight="1">
      <c r="B121" s="119"/>
      <c r="C121" s="120"/>
      <c r="D121" s="120"/>
      <c r="E121" s="120"/>
      <c r="F121" s="120"/>
      <c r="G121" s="120"/>
      <c r="H121" s="120"/>
      <c r="I121" s="120"/>
      <c r="J121" s="120"/>
      <c r="K121" s="121"/>
    </row>
    <row r="122" spans="2:11" customFormat="1" ht="45" customHeight="1">
      <c r="B122" s="122"/>
      <c r="C122" s="294" t="s">
        <v>394</v>
      </c>
      <c r="D122" s="294"/>
      <c r="E122" s="294"/>
      <c r="F122" s="294"/>
      <c r="G122" s="294"/>
      <c r="H122" s="294"/>
      <c r="I122" s="294"/>
      <c r="J122" s="294"/>
      <c r="K122" s="123"/>
    </row>
    <row r="123" spans="2:11" customFormat="1" ht="17.25" customHeight="1">
      <c r="B123" s="124"/>
      <c r="C123" s="98" t="s">
        <v>340</v>
      </c>
      <c r="D123" s="98"/>
      <c r="E123" s="98"/>
      <c r="F123" s="98" t="s">
        <v>341</v>
      </c>
      <c r="G123" s="99"/>
      <c r="H123" s="98" t="s">
        <v>55</v>
      </c>
      <c r="I123" s="98" t="s">
        <v>58</v>
      </c>
      <c r="J123" s="98" t="s">
        <v>342</v>
      </c>
      <c r="K123" s="125"/>
    </row>
    <row r="124" spans="2:11" customFormat="1" ht="17.25" customHeight="1">
      <c r="B124" s="124"/>
      <c r="C124" s="100" t="s">
        <v>343</v>
      </c>
      <c r="D124" s="100"/>
      <c r="E124" s="100"/>
      <c r="F124" s="101" t="s">
        <v>344</v>
      </c>
      <c r="G124" s="102"/>
      <c r="H124" s="100"/>
      <c r="I124" s="100"/>
      <c r="J124" s="100" t="s">
        <v>345</v>
      </c>
      <c r="K124" s="125"/>
    </row>
    <row r="125" spans="2:11" customFormat="1" ht="5.25" customHeight="1">
      <c r="B125" s="126"/>
      <c r="C125" s="103"/>
      <c r="D125" s="103"/>
      <c r="E125" s="103"/>
      <c r="F125" s="103"/>
      <c r="G125" s="127"/>
      <c r="H125" s="103"/>
      <c r="I125" s="103"/>
      <c r="J125" s="103"/>
      <c r="K125" s="128"/>
    </row>
    <row r="126" spans="2:11" customFormat="1" ht="15" customHeight="1">
      <c r="B126" s="126"/>
      <c r="C126" s="85" t="s">
        <v>349</v>
      </c>
      <c r="D126" s="105"/>
      <c r="E126" s="105"/>
      <c r="F126" s="106" t="s">
        <v>346</v>
      </c>
      <c r="G126" s="85"/>
      <c r="H126" s="85" t="s">
        <v>386</v>
      </c>
      <c r="I126" s="85" t="s">
        <v>348</v>
      </c>
      <c r="J126" s="85">
        <v>120</v>
      </c>
      <c r="K126" s="129"/>
    </row>
    <row r="127" spans="2:11" customFormat="1" ht="15" customHeight="1">
      <c r="B127" s="126"/>
      <c r="C127" s="85" t="s">
        <v>395</v>
      </c>
      <c r="D127" s="85"/>
      <c r="E127" s="85"/>
      <c r="F127" s="106" t="s">
        <v>346</v>
      </c>
      <c r="G127" s="85"/>
      <c r="H127" s="85" t="s">
        <v>396</v>
      </c>
      <c r="I127" s="85" t="s">
        <v>348</v>
      </c>
      <c r="J127" s="85" t="s">
        <v>397</v>
      </c>
      <c r="K127" s="129"/>
    </row>
    <row r="128" spans="2:11" customFormat="1" ht="15" customHeight="1">
      <c r="B128" s="126"/>
      <c r="C128" s="85" t="s">
        <v>294</v>
      </c>
      <c r="D128" s="85"/>
      <c r="E128" s="85"/>
      <c r="F128" s="106" t="s">
        <v>346</v>
      </c>
      <c r="G128" s="85"/>
      <c r="H128" s="85" t="s">
        <v>398</v>
      </c>
      <c r="I128" s="85" t="s">
        <v>348</v>
      </c>
      <c r="J128" s="85" t="s">
        <v>397</v>
      </c>
      <c r="K128" s="129"/>
    </row>
    <row r="129" spans="2:11" customFormat="1" ht="15" customHeight="1">
      <c r="B129" s="126"/>
      <c r="C129" s="85" t="s">
        <v>357</v>
      </c>
      <c r="D129" s="85"/>
      <c r="E129" s="85"/>
      <c r="F129" s="106" t="s">
        <v>352</v>
      </c>
      <c r="G129" s="85"/>
      <c r="H129" s="85" t="s">
        <v>358</v>
      </c>
      <c r="I129" s="85" t="s">
        <v>348</v>
      </c>
      <c r="J129" s="85">
        <v>15</v>
      </c>
      <c r="K129" s="129"/>
    </row>
    <row r="130" spans="2:11" customFormat="1" ht="15" customHeight="1">
      <c r="B130" s="126"/>
      <c r="C130" s="85" t="s">
        <v>359</v>
      </c>
      <c r="D130" s="85"/>
      <c r="E130" s="85"/>
      <c r="F130" s="106" t="s">
        <v>352</v>
      </c>
      <c r="G130" s="85"/>
      <c r="H130" s="85" t="s">
        <v>360</v>
      </c>
      <c r="I130" s="85" t="s">
        <v>348</v>
      </c>
      <c r="J130" s="85">
        <v>15</v>
      </c>
      <c r="K130" s="129"/>
    </row>
    <row r="131" spans="2:11" customFormat="1" ht="15" customHeight="1">
      <c r="B131" s="126"/>
      <c r="C131" s="85" t="s">
        <v>361</v>
      </c>
      <c r="D131" s="85"/>
      <c r="E131" s="85"/>
      <c r="F131" s="106" t="s">
        <v>352</v>
      </c>
      <c r="G131" s="85"/>
      <c r="H131" s="85" t="s">
        <v>362</v>
      </c>
      <c r="I131" s="85" t="s">
        <v>348</v>
      </c>
      <c r="J131" s="85">
        <v>20</v>
      </c>
      <c r="K131" s="129"/>
    </row>
    <row r="132" spans="2:11" customFormat="1" ht="15" customHeight="1">
      <c r="B132" s="126"/>
      <c r="C132" s="85" t="s">
        <v>363</v>
      </c>
      <c r="D132" s="85"/>
      <c r="E132" s="85"/>
      <c r="F132" s="106" t="s">
        <v>352</v>
      </c>
      <c r="G132" s="85"/>
      <c r="H132" s="85" t="s">
        <v>364</v>
      </c>
      <c r="I132" s="85" t="s">
        <v>348</v>
      </c>
      <c r="J132" s="85">
        <v>20</v>
      </c>
      <c r="K132" s="129"/>
    </row>
    <row r="133" spans="2:11" customFormat="1" ht="15" customHeight="1">
      <c r="B133" s="126"/>
      <c r="C133" s="85" t="s">
        <v>351</v>
      </c>
      <c r="D133" s="85"/>
      <c r="E133" s="85"/>
      <c r="F133" s="106" t="s">
        <v>352</v>
      </c>
      <c r="G133" s="85"/>
      <c r="H133" s="85" t="s">
        <v>386</v>
      </c>
      <c r="I133" s="85" t="s">
        <v>348</v>
      </c>
      <c r="J133" s="85">
        <v>50</v>
      </c>
      <c r="K133" s="129"/>
    </row>
    <row r="134" spans="2:11" customFormat="1" ht="15" customHeight="1">
      <c r="B134" s="126"/>
      <c r="C134" s="85" t="s">
        <v>365</v>
      </c>
      <c r="D134" s="85"/>
      <c r="E134" s="85"/>
      <c r="F134" s="106" t="s">
        <v>352</v>
      </c>
      <c r="G134" s="85"/>
      <c r="H134" s="85" t="s">
        <v>386</v>
      </c>
      <c r="I134" s="85" t="s">
        <v>348</v>
      </c>
      <c r="J134" s="85">
        <v>50</v>
      </c>
      <c r="K134" s="129"/>
    </row>
    <row r="135" spans="2:11" customFormat="1" ht="15" customHeight="1">
      <c r="B135" s="126"/>
      <c r="C135" s="85" t="s">
        <v>371</v>
      </c>
      <c r="D135" s="85"/>
      <c r="E135" s="85"/>
      <c r="F135" s="106" t="s">
        <v>352</v>
      </c>
      <c r="G135" s="85"/>
      <c r="H135" s="85" t="s">
        <v>386</v>
      </c>
      <c r="I135" s="85" t="s">
        <v>348</v>
      </c>
      <c r="J135" s="85">
        <v>50</v>
      </c>
      <c r="K135" s="129"/>
    </row>
    <row r="136" spans="2:11" customFormat="1" ht="15" customHeight="1">
      <c r="B136" s="126"/>
      <c r="C136" s="85" t="s">
        <v>373</v>
      </c>
      <c r="D136" s="85"/>
      <c r="E136" s="85"/>
      <c r="F136" s="106" t="s">
        <v>352</v>
      </c>
      <c r="G136" s="85"/>
      <c r="H136" s="85" t="s">
        <v>386</v>
      </c>
      <c r="I136" s="85" t="s">
        <v>348</v>
      </c>
      <c r="J136" s="85">
        <v>50</v>
      </c>
      <c r="K136" s="129"/>
    </row>
    <row r="137" spans="2:11" customFormat="1" ht="15" customHeight="1">
      <c r="B137" s="126"/>
      <c r="C137" s="85" t="s">
        <v>374</v>
      </c>
      <c r="D137" s="85"/>
      <c r="E137" s="85"/>
      <c r="F137" s="106" t="s">
        <v>352</v>
      </c>
      <c r="G137" s="85"/>
      <c r="H137" s="85" t="s">
        <v>399</v>
      </c>
      <c r="I137" s="85" t="s">
        <v>348</v>
      </c>
      <c r="J137" s="85">
        <v>255</v>
      </c>
      <c r="K137" s="129"/>
    </row>
    <row r="138" spans="2:11" customFormat="1" ht="15" customHeight="1">
      <c r="B138" s="126"/>
      <c r="C138" s="85" t="s">
        <v>376</v>
      </c>
      <c r="D138" s="85"/>
      <c r="E138" s="85"/>
      <c r="F138" s="106" t="s">
        <v>346</v>
      </c>
      <c r="G138" s="85"/>
      <c r="H138" s="85" t="s">
        <v>400</v>
      </c>
      <c r="I138" s="85" t="s">
        <v>378</v>
      </c>
      <c r="J138" s="85"/>
      <c r="K138" s="129"/>
    </row>
    <row r="139" spans="2:11" customFormat="1" ht="15" customHeight="1">
      <c r="B139" s="126"/>
      <c r="C139" s="85" t="s">
        <v>379</v>
      </c>
      <c r="D139" s="85"/>
      <c r="E139" s="85"/>
      <c r="F139" s="106" t="s">
        <v>346</v>
      </c>
      <c r="G139" s="85"/>
      <c r="H139" s="85" t="s">
        <v>401</v>
      </c>
      <c r="I139" s="85" t="s">
        <v>381</v>
      </c>
      <c r="J139" s="85"/>
      <c r="K139" s="129"/>
    </row>
    <row r="140" spans="2:11" customFormat="1" ht="15" customHeight="1">
      <c r="B140" s="126"/>
      <c r="C140" s="85" t="s">
        <v>382</v>
      </c>
      <c r="D140" s="85"/>
      <c r="E140" s="85"/>
      <c r="F140" s="106" t="s">
        <v>346</v>
      </c>
      <c r="G140" s="85"/>
      <c r="H140" s="85" t="s">
        <v>382</v>
      </c>
      <c r="I140" s="85" t="s">
        <v>381</v>
      </c>
      <c r="J140" s="85"/>
      <c r="K140" s="129"/>
    </row>
    <row r="141" spans="2:11" customFormat="1" ht="15" customHeight="1">
      <c r="B141" s="126"/>
      <c r="C141" s="85" t="s">
        <v>39</v>
      </c>
      <c r="D141" s="85"/>
      <c r="E141" s="85"/>
      <c r="F141" s="106" t="s">
        <v>346</v>
      </c>
      <c r="G141" s="85"/>
      <c r="H141" s="85" t="s">
        <v>402</v>
      </c>
      <c r="I141" s="85" t="s">
        <v>381</v>
      </c>
      <c r="J141" s="85"/>
      <c r="K141" s="129"/>
    </row>
    <row r="142" spans="2:11" customFormat="1" ht="15" customHeight="1">
      <c r="B142" s="126"/>
      <c r="C142" s="85" t="s">
        <v>403</v>
      </c>
      <c r="D142" s="85"/>
      <c r="E142" s="85"/>
      <c r="F142" s="106" t="s">
        <v>346</v>
      </c>
      <c r="G142" s="85"/>
      <c r="H142" s="85" t="s">
        <v>404</v>
      </c>
      <c r="I142" s="85" t="s">
        <v>381</v>
      </c>
      <c r="J142" s="85"/>
      <c r="K142" s="129"/>
    </row>
    <row r="143" spans="2:11" customFormat="1" ht="15" customHeight="1">
      <c r="B143" s="130"/>
      <c r="C143" s="131"/>
      <c r="D143" s="131"/>
      <c r="E143" s="131"/>
      <c r="F143" s="131"/>
      <c r="G143" s="131"/>
      <c r="H143" s="131"/>
      <c r="I143" s="131"/>
      <c r="J143" s="131"/>
      <c r="K143" s="132"/>
    </row>
    <row r="144" spans="2:11" customFormat="1" ht="18.75" customHeight="1">
      <c r="B144" s="117"/>
      <c r="C144" s="117"/>
      <c r="D144" s="117"/>
      <c r="E144" s="117"/>
      <c r="F144" s="118"/>
      <c r="G144" s="117"/>
      <c r="H144" s="117"/>
      <c r="I144" s="117"/>
      <c r="J144" s="117"/>
      <c r="K144" s="117"/>
    </row>
    <row r="145" spans="2:11" customFormat="1" ht="18.75" customHeight="1">
      <c r="B145" s="92"/>
      <c r="C145" s="92"/>
      <c r="D145" s="92"/>
      <c r="E145" s="92"/>
      <c r="F145" s="92"/>
      <c r="G145" s="92"/>
      <c r="H145" s="92"/>
      <c r="I145" s="92"/>
      <c r="J145" s="92"/>
      <c r="K145" s="92"/>
    </row>
    <row r="146" spans="2:11" customFormat="1" ht="7.5" customHeight="1">
      <c r="B146" s="93"/>
      <c r="C146" s="94"/>
      <c r="D146" s="94"/>
      <c r="E146" s="94"/>
      <c r="F146" s="94"/>
      <c r="G146" s="94"/>
      <c r="H146" s="94"/>
      <c r="I146" s="94"/>
      <c r="J146" s="94"/>
      <c r="K146" s="95"/>
    </row>
    <row r="147" spans="2:11" customFormat="1" ht="45" customHeight="1">
      <c r="B147" s="96"/>
      <c r="C147" s="296" t="s">
        <v>405</v>
      </c>
      <c r="D147" s="296"/>
      <c r="E147" s="296"/>
      <c r="F147" s="296"/>
      <c r="G147" s="296"/>
      <c r="H147" s="296"/>
      <c r="I147" s="296"/>
      <c r="J147" s="296"/>
      <c r="K147" s="97"/>
    </row>
    <row r="148" spans="2:11" customFormat="1" ht="17.25" customHeight="1">
      <c r="B148" s="96"/>
      <c r="C148" s="98" t="s">
        <v>340</v>
      </c>
      <c r="D148" s="98"/>
      <c r="E148" s="98"/>
      <c r="F148" s="98" t="s">
        <v>341</v>
      </c>
      <c r="G148" s="99"/>
      <c r="H148" s="98" t="s">
        <v>55</v>
      </c>
      <c r="I148" s="98" t="s">
        <v>58</v>
      </c>
      <c r="J148" s="98" t="s">
        <v>342</v>
      </c>
      <c r="K148" s="97"/>
    </row>
    <row r="149" spans="2:11" customFormat="1" ht="17.25" customHeight="1">
      <c r="B149" s="96"/>
      <c r="C149" s="100" t="s">
        <v>343</v>
      </c>
      <c r="D149" s="100"/>
      <c r="E149" s="100"/>
      <c r="F149" s="101" t="s">
        <v>344</v>
      </c>
      <c r="G149" s="102"/>
      <c r="H149" s="100"/>
      <c r="I149" s="100"/>
      <c r="J149" s="100" t="s">
        <v>345</v>
      </c>
      <c r="K149" s="97"/>
    </row>
    <row r="150" spans="2:11" customFormat="1" ht="5.25" customHeight="1">
      <c r="B150" s="108"/>
      <c r="C150" s="103"/>
      <c r="D150" s="103"/>
      <c r="E150" s="103"/>
      <c r="F150" s="103"/>
      <c r="G150" s="104"/>
      <c r="H150" s="103"/>
      <c r="I150" s="103"/>
      <c r="J150" s="103"/>
      <c r="K150" s="129"/>
    </row>
    <row r="151" spans="2:11" customFormat="1" ht="15" customHeight="1">
      <c r="B151" s="108"/>
      <c r="C151" s="133" t="s">
        <v>349</v>
      </c>
      <c r="D151" s="85"/>
      <c r="E151" s="85"/>
      <c r="F151" s="134" t="s">
        <v>346</v>
      </c>
      <c r="G151" s="85"/>
      <c r="H151" s="133" t="s">
        <v>386</v>
      </c>
      <c r="I151" s="133" t="s">
        <v>348</v>
      </c>
      <c r="J151" s="133">
        <v>120</v>
      </c>
      <c r="K151" s="129"/>
    </row>
    <row r="152" spans="2:11" customFormat="1" ht="15" customHeight="1">
      <c r="B152" s="108"/>
      <c r="C152" s="133" t="s">
        <v>395</v>
      </c>
      <c r="D152" s="85"/>
      <c r="E152" s="85"/>
      <c r="F152" s="134" t="s">
        <v>346</v>
      </c>
      <c r="G152" s="85"/>
      <c r="H152" s="133" t="s">
        <v>406</v>
      </c>
      <c r="I152" s="133" t="s">
        <v>348</v>
      </c>
      <c r="J152" s="133" t="s">
        <v>397</v>
      </c>
      <c r="K152" s="129"/>
    </row>
    <row r="153" spans="2:11" customFormat="1" ht="15" customHeight="1">
      <c r="B153" s="108"/>
      <c r="C153" s="133" t="s">
        <v>294</v>
      </c>
      <c r="D153" s="85"/>
      <c r="E153" s="85"/>
      <c r="F153" s="134" t="s">
        <v>346</v>
      </c>
      <c r="G153" s="85"/>
      <c r="H153" s="133" t="s">
        <v>407</v>
      </c>
      <c r="I153" s="133" t="s">
        <v>348</v>
      </c>
      <c r="J153" s="133" t="s">
        <v>397</v>
      </c>
      <c r="K153" s="129"/>
    </row>
    <row r="154" spans="2:11" customFormat="1" ht="15" customHeight="1">
      <c r="B154" s="108"/>
      <c r="C154" s="133" t="s">
        <v>351</v>
      </c>
      <c r="D154" s="85"/>
      <c r="E154" s="85"/>
      <c r="F154" s="134" t="s">
        <v>352</v>
      </c>
      <c r="G154" s="85"/>
      <c r="H154" s="133" t="s">
        <v>386</v>
      </c>
      <c r="I154" s="133" t="s">
        <v>348</v>
      </c>
      <c r="J154" s="133">
        <v>50</v>
      </c>
      <c r="K154" s="129"/>
    </row>
    <row r="155" spans="2:11" customFormat="1" ht="15" customHeight="1">
      <c r="B155" s="108"/>
      <c r="C155" s="133" t="s">
        <v>354</v>
      </c>
      <c r="D155" s="85"/>
      <c r="E155" s="85"/>
      <c r="F155" s="134" t="s">
        <v>346</v>
      </c>
      <c r="G155" s="85"/>
      <c r="H155" s="133" t="s">
        <v>386</v>
      </c>
      <c r="I155" s="133" t="s">
        <v>356</v>
      </c>
      <c r="J155" s="133"/>
      <c r="K155" s="129"/>
    </row>
    <row r="156" spans="2:11" customFormat="1" ht="15" customHeight="1">
      <c r="B156" s="108"/>
      <c r="C156" s="133" t="s">
        <v>365</v>
      </c>
      <c r="D156" s="85"/>
      <c r="E156" s="85"/>
      <c r="F156" s="134" t="s">
        <v>352</v>
      </c>
      <c r="G156" s="85"/>
      <c r="H156" s="133" t="s">
        <v>386</v>
      </c>
      <c r="I156" s="133" t="s">
        <v>348</v>
      </c>
      <c r="J156" s="133">
        <v>50</v>
      </c>
      <c r="K156" s="129"/>
    </row>
    <row r="157" spans="2:11" customFormat="1" ht="15" customHeight="1">
      <c r="B157" s="108"/>
      <c r="C157" s="133" t="s">
        <v>373</v>
      </c>
      <c r="D157" s="85"/>
      <c r="E157" s="85"/>
      <c r="F157" s="134" t="s">
        <v>352</v>
      </c>
      <c r="G157" s="85"/>
      <c r="H157" s="133" t="s">
        <v>386</v>
      </c>
      <c r="I157" s="133" t="s">
        <v>348</v>
      </c>
      <c r="J157" s="133">
        <v>50</v>
      </c>
      <c r="K157" s="129"/>
    </row>
    <row r="158" spans="2:11" customFormat="1" ht="15" customHeight="1">
      <c r="B158" s="108"/>
      <c r="C158" s="133" t="s">
        <v>371</v>
      </c>
      <c r="D158" s="85"/>
      <c r="E158" s="85"/>
      <c r="F158" s="134" t="s">
        <v>352</v>
      </c>
      <c r="G158" s="85"/>
      <c r="H158" s="133" t="s">
        <v>386</v>
      </c>
      <c r="I158" s="133" t="s">
        <v>348</v>
      </c>
      <c r="J158" s="133">
        <v>50</v>
      </c>
      <c r="K158" s="129"/>
    </row>
    <row r="159" spans="2:11" customFormat="1" ht="15" customHeight="1">
      <c r="B159" s="108"/>
      <c r="C159" s="133" t="s">
        <v>88</v>
      </c>
      <c r="D159" s="85"/>
      <c r="E159" s="85"/>
      <c r="F159" s="134" t="s">
        <v>346</v>
      </c>
      <c r="G159" s="85"/>
      <c r="H159" s="133" t="s">
        <v>408</v>
      </c>
      <c r="I159" s="133" t="s">
        <v>348</v>
      </c>
      <c r="J159" s="133" t="s">
        <v>409</v>
      </c>
      <c r="K159" s="129"/>
    </row>
    <row r="160" spans="2:11" customFormat="1" ht="15" customHeight="1">
      <c r="B160" s="108"/>
      <c r="C160" s="133" t="s">
        <v>410</v>
      </c>
      <c r="D160" s="85"/>
      <c r="E160" s="85"/>
      <c r="F160" s="134" t="s">
        <v>346</v>
      </c>
      <c r="G160" s="85"/>
      <c r="H160" s="133" t="s">
        <v>411</v>
      </c>
      <c r="I160" s="133" t="s">
        <v>381</v>
      </c>
      <c r="J160" s="133"/>
      <c r="K160" s="129"/>
    </row>
    <row r="161" spans="2:11" customFormat="1" ht="15" customHeight="1">
      <c r="B161" s="135"/>
      <c r="C161" s="115"/>
      <c r="D161" s="115"/>
      <c r="E161" s="115"/>
      <c r="F161" s="115"/>
      <c r="G161" s="115"/>
      <c r="H161" s="115"/>
      <c r="I161" s="115"/>
      <c r="J161" s="115"/>
      <c r="K161" s="136"/>
    </row>
    <row r="162" spans="2:11" customFormat="1" ht="18.75" customHeight="1">
      <c r="B162" s="117"/>
      <c r="C162" s="127"/>
      <c r="D162" s="127"/>
      <c r="E162" s="127"/>
      <c r="F162" s="137"/>
      <c r="G162" s="127"/>
      <c r="H162" s="127"/>
      <c r="I162" s="127"/>
      <c r="J162" s="127"/>
      <c r="K162" s="117"/>
    </row>
    <row r="163" spans="2:11" customFormat="1" ht="18.75" customHeight="1">
      <c r="B163" s="92"/>
      <c r="C163" s="92"/>
      <c r="D163" s="92"/>
      <c r="E163" s="92"/>
      <c r="F163" s="92"/>
      <c r="G163" s="92"/>
      <c r="H163" s="92"/>
      <c r="I163" s="92"/>
      <c r="J163" s="92"/>
      <c r="K163" s="92"/>
    </row>
    <row r="164" spans="2:11" customFormat="1" ht="7.5" customHeight="1">
      <c r="B164" s="74"/>
      <c r="C164" s="75"/>
      <c r="D164" s="75"/>
      <c r="E164" s="75"/>
      <c r="F164" s="75"/>
      <c r="G164" s="75"/>
      <c r="H164" s="75"/>
      <c r="I164" s="75"/>
      <c r="J164" s="75"/>
      <c r="K164" s="76"/>
    </row>
    <row r="165" spans="2:11" customFormat="1" ht="45" customHeight="1">
      <c r="B165" s="77"/>
      <c r="C165" s="294" t="s">
        <v>412</v>
      </c>
      <c r="D165" s="294"/>
      <c r="E165" s="294"/>
      <c r="F165" s="294"/>
      <c r="G165" s="294"/>
      <c r="H165" s="294"/>
      <c r="I165" s="294"/>
      <c r="J165" s="294"/>
      <c r="K165" s="78"/>
    </row>
    <row r="166" spans="2:11" customFormat="1" ht="17.25" customHeight="1">
      <c r="B166" s="77"/>
      <c r="C166" s="98" t="s">
        <v>340</v>
      </c>
      <c r="D166" s="98"/>
      <c r="E166" s="98"/>
      <c r="F166" s="98" t="s">
        <v>341</v>
      </c>
      <c r="G166" s="138"/>
      <c r="H166" s="139" t="s">
        <v>55</v>
      </c>
      <c r="I166" s="139" t="s">
        <v>58</v>
      </c>
      <c r="J166" s="98" t="s">
        <v>342</v>
      </c>
      <c r="K166" s="78"/>
    </row>
    <row r="167" spans="2:11" customFormat="1" ht="17.25" customHeight="1">
      <c r="B167" s="79"/>
      <c r="C167" s="100" t="s">
        <v>343</v>
      </c>
      <c r="D167" s="100"/>
      <c r="E167" s="100"/>
      <c r="F167" s="101" t="s">
        <v>344</v>
      </c>
      <c r="G167" s="140"/>
      <c r="H167" s="141"/>
      <c r="I167" s="141"/>
      <c r="J167" s="100" t="s">
        <v>345</v>
      </c>
      <c r="K167" s="80"/>
    </row>
    <row r="168" spans="2:11" customFormat="1" ht="5.25" customHeight="1">
      <c r="B168" s="108"/>
      <c r="C168" s="103"/>
      <c r="D168" s="103"/>
      <c r="E168" s="103"/>
      <c r="F168" s="103"/>
      <c r="G168" s="104"/>
      <c r="H168" s="103"/>
      <c r="I168" s="103"/>
      <c r="J168" s="103"/>
      <c r="K168" s="129"/>
    </row>
    <row r="169" spans="2:11" customFormat="1" ht="15" customHeight="1">
      <c r="B169" s="108"/>
      <c r="C169" s="85" t="s">
        <v>349</v>
      </c>
      <c r="D169" s="85"/>
      <c r="E169" s="85"/>
      <c r="F169" s="106" t="s">
        <v>346</v>
      </c>
      <c r="G169" s="85"/>
      <c r="H169" s="85" t="s">
        <v>386</v>
      </c>
      <c r="I169" s="85" t="s">
        <v>348</v>
      </c>
      <c r="J169" s="85">
        <v>120</v>
      </c>
      <c r="K169" s="129"/>
    </row>
    <row r="170" spans="2:11" customFormat="1" ht="15" customHeight="1">
      <c r="B170" s="108"/>
      <c r="C170" s="85" t="s">
        <v>395</v>
      </c>
      <c r="D170" s="85"/>
      <c r="E170" s="85"/>
      <c r="F170" s="106" t="s">
        <v>346</v>
      </c>
      <c r="G170" s="85"/>
      <c r="H170" s="85" t="s">
        <v>396</v>
      </c>
      <c r="I170" s="85" t="s">
        <v>348</v>
      </c>
      <c r="J170" s="85" t="s">
        <v>397</v>
      </c>
      <c r="K170" s="129"/>
    </row>
    <row r="171" spans="2:11" customFormat="1" ht="15" customHeight="1">
      <c r="B171" s="108"/>
      <c r="C171" s="85" t="s">
        <v>294</v>
      </c>
      <c r="D171" s="85"/>
      <c r="E171" s="85"/>
      <c r="F171" s="106" t="s">
        <v>346</v>
      </c>
      <c r="G171" s="85"/>
      <c r="H171" s="85" t="s">
        <v>413</v>
      </c>
      <c r="I171" s="85" t="s">
        <v>348</v>
      </c>
      <c r="J171" s="85" t="s">
        <v>397</v>
      </c>
      <c r="K171" s="129"/>
    </row>
    <row r="172" spans="2:11" customFormat="1" ht="15" customHeight="1">
      <c r="B172" s="108"/>
      <c r="C172" s="85" t="s">
        <v>351</v>
      </c>
      <c r="D172" s="85"/>
      <c r="E172" s="85"/>
      <c r="F172" s="106" t="s">
        <v>352</v>
      </c>
      <c r="G172" s="85"/>
      <c r="H172" s="85" t="s">
        <v>413</v>
      </c>
      <c r="I172" s="85" t="s">
        <v>348</v>
      </c>
      <c r="J172" s="85">
        <v>50</v>
      </c>
      <c r="K172" s="129"/>
    </row>
    <row r="173" spans="2:11" customFormat="1" ht="15" customHeight="1">
      <c r="B173" s="108"/>
      <c r="C173" s="85" t="s">
        <v>354</v>
      </c>
      <c r="D173" s="85"/>
      <c r="E173" s="85"/>
      <c r="F173" s="106" t="s">
        <v>346</v>
      </c>
      <c r="G173" s="85"/>
      <c r="H173" s="85" t="s">
        <v>413</v>
      </c>
      <c r="I173" s="85" t="s">
        <v>356</v>
      </c>
      <c r="J173" s="85"/>
      <c r="K173" s="129"/>
    </row>
    <row r="174" spans="2:11" customFormat="1" ht="15" customHeight="1">
      <c r="B174" s="108"/>
      <c r="C174" s="85" t="s">
        <v>365</v>
      </c>
      <c r="D174" s="85"/>
      <c r="E174" s="85"/>
      <c r="F174" s="106" t="s">
        <v>352</v>
      </c>
      <c r="G174" s="85"/>
      <c r="H174" s="85" t="s">
        <v>413</v>
      </c>
      <c r="I174" s="85" t="s">
        <v>348</v>
      </c>
      <c r="J174" s="85">
        <v>50</v>
      </c>
      <c r="K174" s="129"/>
    </row>
    <row r="175" spans="2:11" customFormat="1" ht="15" customHeight="1">
      <c r="B175" s="108"/>
      <c r="C175" s="85" t="s">
        <v>373</v>
      </c>
      <c r="D175" s="85"/>
      <c r="E175" s="85"/>
      <c r="F175" s="106" t="s">
        <v>352</v>
      </c>
      <c r="G175" s="85"/>
      <c r="H175" s="85" t="s">
        <v>413</v>
      </c>
      <c r="I175" s="85" t="s">
        <v>348</v>
      </c>
      <c r="J175" s="85">
        <v>50</v>
      </c>
      <c r="K175" s="129"/>
    </row>
    <row r="176" spans="2:11" customFormat="1" ht="15" customHeight="1">
      <c r="B176" s="108"/>
      <c r="C176" s="85" t="s">
        <v>371</v>
      </c>
      <c r="D176" s="85"/>
      <c r="E176" s="85"/>
      <c r="F176" s="106" t="s">
        <v>352</v>
      </c>
      <c r="G176" s="85"/>
      <c r="H176" s="85" t="s">
        <v>413</v>
      </c>
      <c r="I176" s="85" t="s">
        <v>348</v>
      </c>
      <c r="J176" s="85">
        <v>50</v>
      </c>
      <c r="K176" s="129"/>
    </row>
    <row r="177" spans="2:11" customFormat="1" ht="15" customHeight="1">
      <c r="B177" s="108"/>
      <c r="C177" s="85" t="s">
        <v>93</v>
      </c>
      <c r="D177" s="85"/>
      <c r="E177" s="85"/>
      <c r="F177" s="106" t="s">
        <v>346</v>
      </c>
      <c r="G177" s="85"/>
      <c r="H177" s="85" t="s">
        <v>414</v>
      </c>
      <c r="I177" s="85" t="s">
        <v>415</v>
      </c>
      <c r="J177" s="85"/>
      <c r="K177" s="129"/>
    </row>
    <row r="178" spans="2:11" customFormat="1" ht="15" customHeight="1">
      <c r="B178" s="108"/>
      <c r="C178" s="85" t="s">
        <v>58</v>
      </c>
      <c r="D178" s="85"/>
      <c r="E178" s="85"/>
      <c r="F178" s="106" t="s">
        <v>346</v>
      </c>
      <c r="G178" s="85"/>
      <c r="H178" s="85" t="s">
        <v>416</v>
      </c>
      <c r="I178" s="85" t="s">
        <v>417</v>
      </c>
      <c r="J178" s="85">
        <v>1</v>
      </c>
      <c r="K178" s="129"/>
    </row>
    <row r="179" spans="2:11" customFormat="1" ht="15" customHeight="1">
      <c r="B179" s="108"/>
      <c r="C179" s="85" t="s">
        <v>54</v>
      </c>
      <c r="D179" s="85"/>
      <c r="E179" s="85"/>
      <c r="F179" s="106" t="s">
        <v>346</v>
      </c>
      <c r="G179" s="85"/>
      <c r="H179" s="85" t="s">
        <v>418</v>
      </c>
      <c r="I179" s="85" t="s">
        <v>348</v>
      </c>
      <c r="J179" s="85">
        <v>20</v>
      </c>
      <c r="K179" s="129"/>
    </row>
    <row r="180" spans="2:11" customFormat="1" ht="15" customHeight="1">
      <c r="B180" s="108"/>
      <c r="C180" s="85" t="s">
        <v>55</v>
      </c>
      <c r="D180" s="85"/>
      <c r="E180" s="85"/>
      <c r="F180" s="106" t="s">
        <v>346</v>
      </c>
      <c r="G180" s="85"/>
      <c r="H180" s="85" t="s">
        <v>419</v>
      </c>
      <c r="I180" s="85" t="s">
        <v>348</v>
      </c>
      <c r="J180" s="85">
        <v>255</v>
      </c>
      <c r="K180" s="129"/>
    </row>
    <row r="181" spans="2:11" customFormat="1" ht="15" customHeight="1">
      <c r="B181" s="108"/>
      <c r="C181" s="85" t="s">
        <v>94</v>
      </c>
      <c r="D181" s="85"/>
      <c r="E181" s="85"/>
      <c r="F181" s="106" t="s">
        <v>346</v>
      </c>
      <c r="G181" s="85"/>
      <c r="H181" s="85" t="s">
        <v>310</v>
      </c>
      <c r="I181" s="85" t="s">
        <v>348</v>
      </c>
      <c r="J181" s="85">
        <v>10</v>
      </c>
      <c r="K181" s="129"/>
    </row>
    <row r="182" spans="2:11" customFormat="1" ht="15" customHeight="1">
      <c r="B182" s="108"/>
      <c r="C182" s="85" t="s">
        <v>95</v>
      </c>
      <c r="D182" s="85"/>
      <c r="E182" s="85"/>
      <c r="F182" s="106" t="s">
        <v>346</v>
      </c>
      <c r="G182" s="85"/>
      <c r="H182" s="85" t="s">
        <v>420</v>
      </c>
      <c r="I182" s="85" t="s">
        <v>381</v>
      </c>
      <c r="J182" s="85"/>
      <c r="K182" s="129"/>
    </row>
    <row r="183" spans="2:11" customFormat="1" ht="15" customHeight="1">
      <c r="B183" s="108"/>
      <c r="C183" s="85" t="s">
        <v>421</v>
      </c>
      <c r="D183" s="85"/>
      <c r="E183" s="85"/>
      <c r="F183" s="106" t="s">
        <v>346</v>
      </c>
      <c r="G183" s="85"/>
      <c r="H183" s="85" t="s">
        <v>422</v>
      </c>
      <c r="I183" s="85" t="s">
        <v>381</v>
      </c>
      <c r="J183" s="85"/>
      <c r="K183" s="129"/>
    </row>
    <row r="184" spans="2:11" customFormat="1" ht="15" customHeight="1">
      <c r="B184" s="108"/>
      <c r="C184" s="85" t="s">
        <v>410</v>
      </c>
      <c r="D184" s="85"/>
      <c r="E184" s="85"/>
      <c r="F184" s="106" t="s">
        <v>346</v>
      </c>
      <c r="G184" s="85"/>
      <c r="H184" s="85" t="s">
        <v>423</v>
      </c>
      <c r="I184" s="85" t="s">
        <v>381</v>
      </c>
      <c r="J184" s="85"/>
      <c r="K184" s="129"/>
    </row>
    <row r="185" spans="2:11" customFormat="1" ht="15" customHeight="1">
      <c r="B185" s="108"/>
      <c r="C185" s="85" t="s">
        <v>97</v>
      </c>
      <c r="D185" s="85"/>
      <c r="E185" s="85"/>
      <c r="F185" s="106" t="s">
        <v>352</v>
      </c>
      <c r="G185" s="85"/>
      <c r="H185" s="85" t="s">
        <v>424</v>
      </c>
      <c r="I185" s="85" t="s">
        <v>348</v>
      </c>
      <c r="J185" s="85">
        <v>50</v>
      </c>
      <c r="K185" s="129"/>
    </row>
    <row r="186" spans="2:11" customFormat="1" ht="15" customHeight="1">
      <c r="B186" s="108"/>
      <c r="C186" s="85" t="s">
        <v>425</v>
      </c>
      <c r="D186" s="85"/>
      <c r="E186" s="85"/>
      <c r="F186" s="106" t="s">
        <v>352</v>
      </c>
      <c r="G186" s="85"/>
      <c r="H186" s="85" t="s">
        <v>426</v>
      </c>
      <c r="I186" s="85" t="s">
        <v>427</v>
      </c>
      <c r="J186" s="85"/>
      <c r="K186" s="129"/>
    </row>
    <row r="187" spans="2:11" customFormat="1" ht="15" customHeight="1">
      <c r="B187" s="108"/>
      <c r="C187" s="85" t="s">
        <v>428</v>
      </c>
      <c r="D187" s="85"/>
      <c r="E187" s="85"/>
      <c r="F187" s="106" t="s">
        <v>352</v>
      </c>
      <c r="G187" s="85"/>
      <c r="H187" s="85" t="s">
        <v>429</v>
      </c>
      <c r="I187" s="85" t="s">
        <v>427</v>
      </c>
      <c r="J187" s="85"/>
      <c r="K187" s="129"/>
    </row>
    <row r="188" spans="2:11" customFormat="1" ht="15" customHeight="1">
      <c r="B188" s="108"/>
      <c r="C188" s="85" t="s">
        <v>430</v>
      </c>
      <c r="D188" s="85"/>
      <c r="E188" s="85"/>
      <c r="F188" s="106" t="s">
        <v>352</v>
      </c>
      <c r="G188" s="85"/>
      <c r="H188" s="85" t="s">
        <v>431</v>
      </c>
      <c r="I188" s="85" t="s">
        <v>427</v>
      </c>
      <c r="J188" s="85"/>
      <c r="K188" s="129"/>
    </row>
    <row r="189" spans="2:11" customFormat="1" ht="15" customHeight="1">
      <c r="B189" s="108"/>
      <c r="C189" s="142" t="s">
        <v>432</v>
      </c>
      <c r="D189" s="85"/>
      <c r="E189" s="85"/>
      <c r="F189" s="106" t="s">
        <v>352</v>
      </c>
      <c r="G189" s="85"/>
      <c r="H189" s="85" t="s">
        <v>433</v>
      </c>
      <c r="I189" s="85" t="s">
        <v>434</v>
      </c>
      <c r="J189" s="143" t="s">
        <v>435</v>
      </c>
      <c r="K189" s="129"/>
    </row>
    <row r="190" spans="2:11" customFormat="1" ht="15" customHeight="1">
      <c r="B190" s="144"/>
      <c r="C190" s="145" t="s">
        <v>436</v>
      </c>
      <c r="D190" s="146"/>
      <c r="E190" s="146"/>
      <c r="F190" s="147" t="s">
        <v>352</v>
      </c>
      <c r="G190" s="146"/>
      <c r="H190" s="146" t="s">
        <v>437</v>
      </c>
      <c r="I190" s="146" t="s">
        <v>434</v>
      </c>
      <c r="J190" s="148" t="s">
        <v>435</v>
      </c>
      <c r="K190" s="149"/>
    </row>
    <row r="191" spans="2:11" customFormat="1" ht="15" customHeight="1">
      <c r="B191" s="108"/>
      <c r="C191" s="142" t="s">
        <v>43</v>
      </c>
      <c r="D191" s="85"/>
      <c r="E191" s="85"/>
      <c r="F191" s="106" t="s">
        <v>346</v>
      </c>
      <c r="G191" s="85"/>
      <c r="H191" s="82" t="s">
        <v>438</v>
      </c>
      <c r="I191" s="85" t="s">
        <v>439</v>
      </c>
      <c r="J191" s="85"/>
      <c r="K191" s="129"/>
    </row>
    <row r="192" spans="2:11" customFormat="1" ht="15" customHeight="1">
      <c r="B192" s="108"/>
      <c r="C192" s="142" t="s">
        <v>440</v>
      </c>
      <c r="D192" s="85"/>
      <c r="E192" s="85"/>
      <c r="F192" s="106" t="s">
        <v>346</v>
      </c>
      <c r="G192" s="85"/>
      <c r="H192" s="85" t="s">
        <v>441</v>
      </c>
      <c r="I192" s="85" t="s">
        <v>381</v>
      </c>
      <c r="J192" s="85"/>
      <c r="K192" s="129"/>
    </row>
    <row r="193" spans="2:11" customFormat="1" ht="15" customHeight="1">
      <c r="B193" s="108"/>
      <c r="C193" s="142" t="s">
        <v>442</v>
      </c>
      <c r="D193" s="85"/>
      <c r="E193" s="85"/>
      <c r="F193" s="106" t="s">
        <v>346</v>
      </c>
      <c r="G193" s="85"/>
      <c r="H193" s="85" t="s">
        <v>443</v>
      </c>
      <c r="I193" s="85" t="s">
        <v>381</v>
      </c>
      <c r="J193" s="85"/>
      <c r="K193" s="129"/>
    </row>
    <row r="194" spans="2:11" customFormat="1" ht="15" customHeight="1">
      <c r="B194" s="108"/>
      <c r="C194" s="142" t="s">
        <v>444</v>
      </c>
      <c r="D194" s="85"/>
      <c r="E194" s="85"/>
      <c r="F194" s="106" t="s">
        <v>352</v>
      </c>
      <c r="G194" s="85"/>
      <c r="H194" s="85" t="s">
        <v>445</v>
      </c>
      <c r="I194" s="85" t="s">
        <v>381</v>
      </c>
      <c r="J194" s="85"/>
      <c r="K194" s="129"/>
    </row>
    <row r="195" spans="2:11" customFormat="1" ht="15" customHeight="1">
      <c r="B195" s="135"/>
      <c r="C195" s="150"/>
      <c r="D195" s="115"/>
      <c r="E195" s="115"/>
      <c r="F195" s="115"/>
      <c r="G195" s="115"/>
      <c r="H195" s="115"/>
      <c r="I195" s="115"/>
      <c r="J195" s="115"/>
      <c r="K195" s="136"/>
    </row>
    <row r="196" spans="2:11" customFormat="1" ht="18.75" customHeight="1">
      <c r="B196" s="117"/>
      <c r="C196" s="127"/>
      <c r="D196" s="127"/>
      <c r="E196" s="127"/>
      <c r="F196" s="137"/>
      <c r="G196" s="127"/>
      <c r="H196" s="127"/>
      <c r="I196" s="127"/>
      <c r="J196" s="127"/>
      <c r="K196" s="117"/>
    </row>
    <row r="197" spans="2:11" customFormat="1" ht="18.75" customHeight="1">
      <c r="B197" s="117"/>
      <c r="C197" s="127"/>
      <c r="D197" s="127"/>
      <c r="E197" s="127"/>
      <c r="F197" s="137"/>
      <c r="G197" s="127"/>
      <c r="H197" s="127"/>
      <c r="I197" s="127"/>
      <c r="J197" s="127"/>
      <c r="K197" s="117"/>
    </row>
    <row r="198" spans="2:11" customFormat="1" ht="18.75" customHeight="1">
      <c r="B198" s="92"/>
      <c r="C198" s="92"/>
      <c r="D198" s="92"/>
      <c r="E198" s="92"/>
      <c r="F198" s="92"/>
      <c r="G198" s="92"/>
      <c r="H198" s="92"/>
      <c r="I198" s="92"/>
      <c r="J198" s="92"/>
      <c r="K198" s="92"/>
    </row>
    <row r="199" spans="2:11" customFormat="1" ht="13.5">
      <c r="B199" s="74"/>
      <c r="C199" s="75"/>
      <c r="D199" s="75"/>
      <c r="E199" s="75"/>
      <c r="F199" s="75"/>
      <c r="G199" s="75"/>
      <c r="H199" s="75"/>
      <c r="I199" s="75"/>
      <c r="J199" s="75"/>
      <c r="K199" s="76"/>
    </row>
    <row r="200" spans="2:11" customFormat="1" ht="21">
      <c r="B200" s="77"/>
      <c r="C200" s="294" t="s">
        <v>446</v>
      </c>
      <c r="D200" s="294"/>
      <c r="E200" s="294"/>
      <c r="F200" s="294"/>
      <c r="G200" s="294"/>
      <c r="H200" s="294"/>
      <c r="I200" s="294"/>
      <c r="J200" s="294"/>
      <c r="K200" s="78"/>
    </row>
    <row r="201" spans="2:11" customFormat="1" ht="25.5" customHeight="1">
      <c r="B201" s="77"/>
      <c r="C201" s="151" t="s">
        <v>447</v>
      </c>
      <c r="D201" s="151"/>
      <c r="E201" s="151"/>
      <c r="F201" s="151" t="s">
        <v>448</v>
      </c>
      <c r="G201" s="152"/>
      <c r="H201" s="295" t="s">
        <v>449</v>
      </c>
      <c r="I201" s="295"/>
      <c r="J201" s="295"/>
      <c r="K201" s="78"/>
    </row>
    <row r="202" spans="2:11" customFormat="1" ht="5.25" customHeight="1">
      <c r="B202" s="108"/>
      <c r="C202" s="103"/>
      <c r="D202" s="103"/>
      <c r="E202" s="103"/>
      <c r="F202" s="103"/>
      <c r="G202" s="127"/>
      <c r="H202" s="103"/>
      <c r="I202" s="103"/>
      <c r="J202" s="103"/>
      <c r="K202" s="129"/>
    </row>
    <row r="203" spans="2:11" customFormat="1" ht="15" customHeight="1">
      <c r="B203" s="108"/>
      <c r="C203" s="85" t="s">
        <v>439</v>
      </c>
      <c r="D203" s="85"/>
      <c r="E203" s="85"/>
      <c r="F203" s="106" t="s">
        <v>44</v>
      </c>
      <c r="G203" s="85"/>
      <c r="H203" s="293" t="s">
        <v>450</v>
      </c>
      <c r="I203" s="293"/>
      <c r="J203" s="293"/>
      <c r="K203" s="129"/>
    </row>
    <row r="204" spans="2:11" customFormat="1" ht="15" customHeight="1">
      <c r="B204" s="108"/>
      <c r="C204" s="85"/>
      <c r="D204" s="85"/>
      <c r="E204" s="85"/>
      <c r="F204" s="106" t="s">
        <v>45</v>
      </c>
      <c r="G204" s="85"/>
      <c r="H204" s="293" t="s">
        <v>451</v>
      </c>
      <c r="I204" s="293"/>
      <c r="J204" s="293"/>
      <c r="K204" s="129"/>
    </row>
    <row r="205" spans="2:11" customFormat="1" ht="15" customHeight="1">
      <c r="B205" s="108"/>
      <c r="C205" s="85"/>
      <c r="D205" s="85"/>
      <c r="E205" s="85"/>
      <c r="F205" s="106" t="s">
        <v>48</v>
      </c>
      <c r="G205" s="85"/>
      <c r="H205" s="293" t="s">
        <v>452</v>
      </c>
      <c r="I205" s="293"/>
      <c r="J205" s="293"/>
      <c r="K205" s="129"/>
    </row>
    <row r="206" spans="2:11" customFormat="1" ht="15" customHeight="1">
      <c r="B206" s="108"/>
      <c r="C206" s="85"/>
      <c r="D206" s="85"/>
      <c r="E206" s="85"/>
      <c r="F206" s="106" t="s">
        <v>46</v>
      </c>
      <c r="G206" s="85"/>
      <c r="H206" s="293" t="s">
        <v>453</v>
      </c>
      <c r="I206" s="293"/>
      <c r="J206" s="293"/>
      <c r="K206" s="129"/>
    </row>
    <row r="207" spans="2:11" customFormat="1" ht="15" customHeight="1">
      <c r="B207" s="108"/>
      <c r="C207" s="85"/>
      <c r="D207" s="85"/>
      <c r="E207" s="85"/>
      <c r="F207" s="106" t="s">
        <v>47</v>
      </c>
      <c r="G207" s="85"/>
      <c r="H207" s="293" t="s">
        <v>454</v>
      </c>
      <c r="I207" s="293"/>
      <c r="J207" s="293"/>
      <c r="K207" s="129"/>
    </row>
    <row r="208" spans="2:11" customFormat="1" ht="15" customHeight="1">
      <c r="B208" s="108"/>
      <c r="C208" s="85"/>
      <c r="D208" s="85"/>
      <c r="E208" s="85"/>
      <c r="F208" s="106"/>
      <c r="G208" s="85"/>
      <c r="H208" s="85"/>
      <c r="I208" s="85"/>
      <c r="J208" s="85"/>
      <c r="K208" s="129"/>
    </row>
    <row r="209" spans="2:11" customFormat="1" ht="15" customHeight="1">
      <c r="B209" s="108"/>
      <c r="C209" s="85" t="s">
        <v>393</v>
      </c>
      <c r="D209" s="85"/>
      <c r="E209" s="85"/>
      <c r="F209" s="106" t="s">
        <v>79</v>
      </c>
      <c r="G209" s="85"/>
      <c r="H209" s="293" t="s">
        <v>455</v>
      </c>
      <c r="I209" s="293"/>
      <c r="J209" s="293"/>
      <c r="K209" s="129"/>
    </row>
    <row r="210" spans="2:11" customFormat="1" ht="15" customHeight="1">
      <c r="B210" s="108"/>
      <c r="C210" s="85"/>
      <c r="D210" s="85"/>
      <c r="E210" s="85"/>
      <c r="F210" s="106" t="s">
        <v>288</v>
      </c>
      <c r="G210" s="85"/>
      <c r="H210" s="293" t="s">
        <v>289</v>
      </c>
      <c r="I210" s="293"/>
      <c r="J210" s="293"/>
      <c r="K210" s="129"/>
    </row>
    <row r="211" spans="2:11" customFormat="1" ht="15" customHeight="1">
      <c r="B211" s="108"/>
      <c r="C211" s="85"/>
      <c r="D211" s="85"/>
      <c r="E211" s="85"/>
      <c r="F211" s="106" t="s">
        <v>286</v>
      </c>
      <c r="G211" s="85"/>
      <c r="H211" s="293" t="s">
        <v>456</v>
      </c>
      <c r="I211" s="293"/>
      <c r="J211" s="293"/>
      <c r="K211" s="129"/>
    </row>
    <row r="212" spans="2:11" customFormat="1" ht="15" customHeight="1">
      <c r="B212" s="153"/>
      <c r="C212" s="85"/>
      <c r="D212" s="85"/>
      <c r="E212" s="85"/>
      <c r="F212" s="106" t="s">
        <v>290</v>
      </c>
      <c r="G212" s="142"/>
      <c r="H212" s="292" t="s">
        <v>291</v>
      </c>
      <c r="I212" s="292"/>
      <c r="J212" s="292"/>
      <c r="K212" s="154"/>
    </row>
    <row r="213" spans="2:11" customFormat="1" ht="15" customHeight="1">
      <c r="B213" s="153"/>
      <c r="C213" s="85"/>
      <c r="D213" s="85"/>
      <c r="E213" s="85"/>
      <c r="F213" s="106" t="s">
        <v>292</v>
      </c>
      <c r="G213" s="142"/>
      <c r="H213" s="292" t="s">
        <v>457</v>
      </c>
      <c r="I213" s="292"/>
      <c r="J213" s="292"/>
      <c r="K213" s="154"/>
    </row>
    <row r="214" spans="2:11" customFormat="1" ht="15" customHeight="1">
      <c r="B214" s="153"/>
      <c r="C214" s="85"/>
      <c r="D214" s="85"/>
      <c r="E214" s="85"/>
      <c r="F214" s="106"/>
      <c r="G214" s="142"/>
      <c r="H214" s="133"/>
      <c r="I214" s="133"/>
      <c r="J214" s="133"/>
      <c r="K214" s="154"/>
    </row>
    <row r="215" spans="2:11" customFormat="1" ht="15" customHeight="1">
      <c r="B215" s="153"/>
      <c r="C215" s="85" t="s">
        <v>417</v>
      </c>
      <c r="D215" s="85"/>
      <c r="E215" s="85"/>
      <c r="F215" s="106">
        <v>1</v>
      </c>
      <c r="G215" s="142"/>
      <c r="H215" s="292" t="s">
        <v>458</v>
      </c>
      <c r="I215" s="292"/>
      <c r="J215" s="292"/>
      <c r="K215" s="154"/>
    </row>
    <row r="216" spans="2:11" customFormat="1" ht="15" customHeight="1">
      <c r="B216" s="153"/>
      <c r="C216" s="85"/>
      <c r="D216" s="85"/>
      <c r="E216" s="85"/>
      <c r="F216" s="106">
        <v>2</v>
      </c>
      <c r="G216" s="142"/>
      <c r="H216" s="292" t="s">
        <v>459</v>
      </c>
      <c r="I216" s="292"/>
      <c r="J216" s="292"/>
      <c r="K216" s="154"/>
    </row>
    <row r="217" spans="2:11" customFormat="1" ht="15" customHeight="1">
      <c r="B217" s="153"/>
      <c r="C217" s="85"/>
      <c r="D217" s="85"/>
      <c r="E217" s="85"/>
      <c r="F217" s="106">
        <v>3</v>
      </c>
      <c r="G217" s="142"/>
      <c r="H217" s="292" t="s">
        <v>460</v>
      </c>
      <c r="I217" s="292"/>
      <c r="J217" s="292"/>
      <c r="K217" s="154"/>
    </row>
    <row r="218" spans="2:11" customFormat="1" ht="15" customHeight="1">
      <c r="B218" s="153"/>
      <c r="C218" s="85"/>
      <c r="D218" s="85"/>
      <c r="E218" s="85"/>
      <c r="F218" s="106">
        <v>4</v>
      </c>
      <c r="G218" s="142"/>
      <c r="H218" s="292" t="s">
        <v>461</v>
      </c>
      <c r="I218" s="292"/>
      <c r="J218" s="292"/>
      <c r="K218" s="154"/>
    </row>
    <row r="219" spans="2:11" customFormat="1" ht="12.75" customHeight="1">
      <c r="B219" s="155"/>
      <c r="C219" s="156"/>
      <c r="D219" s="156"/>
      <c r="E219" s="156"/>
      <c r="F219" s="156"/>
      <c r="G219" s="156"/>
      <c r="H219" s="156"/>
      <c r="I219" s="156"/>
      <c r="J219" s="156"/>
      <c r="K219" s="157"/>
    </row>
  </sheetData>
  <sheetProtection algorithmName="SHA-512" hashValue="V2SkJ0ViZVA5dEEY/AFA6cQ7dcrx9mmIeDK7AV3AKl2j6628mQ2SunCzegOhM1UpFWo+zAqDUcN9n3NHewnt2g==" saltValue="ygOcRraEHwI0wSG2bY46Bg==" spinCount="100000" sheet="1"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</vt:lpstr>
      <vt:lpstr>2024-HEX-08-I - Interiér</vt:lpstr>
      <vt:lpstr>Pokyny pro vyplnění</vt:lpstr>
      <vt:lpstr>'2024-HEX-08-I - Interiér'!Názvy_tisku</vt:lpstr>
      <vt:lpstr>'Rekapitulace '!Názvy_tisku</vt:lpstr>
      <vt:lpstr>'2024-HEX-08-I - Interiér'!Oblast_tisku</vt:lpstr>
      <vt:lpstr>'Pokyny pro vyplnění'!Oblast_tisku</vt:lpstr>
      <vt:lpstr>'Rekapitulace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HEJMALOVA\Alena Hejmalova</dc:creator>
  <cp:lastModifiedBy>Gren Vojtech</cp:lastModifiedBy>
  <dcterms:created xsi:type="dcterms:W3CDTF">2024-11-27T08:54:10Z</dcterms:created>
  <dcterms:modified xsi:type="dcterms:W3CDTF">2024-11-27T13:36:22Z</dcterms:modified>
</cp:coreProperties>
</file>