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ojekce\Desktop\Mohelnice vcp\"/>
    </mc:Choice>
  </mc:AlternateContent>
  <bookViews>
    <workbookView xWindow="0" yWindow="0" windowWidth="0" windowHeight="0"/>
  </bookViews>
  <sheets>
    <sheet name="Rekapitulace stavby" sheetId="1" r:id="rId1"/>
    <sheet name="MR 2023-11-11a - D 1.1. a..." sheetId="2" r:id="rId2"/>
    <sheet name="MR 2023-123-11 B -  D1.1 ..." sheetId="3" r:id="rId3"/>
    <sheet name="D.4.h. - zařízení slabopr..." sheetId="4" r:id="rId4"/>
    <sheet name="01 - Elektroinstalace  vr..." sheetId="5" r:id="rId5"/>
    <sheet name="02 - 3.NP - studijní oddě..." sheetId="6" r:id="rId6"/>
    <sheet name="03 - 4.NP - děkanát" sheetId="7" r:id="rId7"/>
    <sheet name="MR 2023-11-11b - Vedlejší..." sheetId="8" r:id="rId8"/>
    <sheet name="Pokyny pro vyplnění" sheetId="9" r:id="rId9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'MR 2023-11-11a - D 1.1. a...'!$C$94:$K$238</definedName>
    <definedName name="_xlnm.Print_Area" localSheetId="1">'MR 2023-11-11a - D 1.1. a...'!$C$4:$J$41,'MR 2023-11-11a - D 1.1. a...'!$C$47:$J$74,'MR 2023-11-11a - D 1.1. a...'!$C$80:$K$238</definedName>
    <definedName name="_xlnm.Print_Titles" localSheetId="1">'MR 2023-11-11a - D 1.1. a...'!$94:$94</definedName>
    <definedName name="_xlnm._FilterDatabase" localSheetId="2" hidden="1">'MR 2023-123-11 B -  D1.1 ...'!$C$100:$K$337</definedName>
    <definedName name="_xlnm.Print_Area" localSheetId="2">'MR 2023-123-11 B -  D1.1 ...'!$C$4:$J$41,'MR 2023-123-11 B -  D1.1 ...'!$C$47:$J$80,'MR 2023-123-11 B -  D1.1 ...'!$C$86:$K$337</definedName>
    <definedName name="_xlnm.Print_Titles" localSheetId="2">'MR 2023-123-11 B -  D1.1 ...'!$100:$100</definedName>
    <definedName name="_xlnm._FilterDatabase" localSheetId="3" hidden="1">'D.4.h. - zařízení slabopr...'!$C$91:$K$170</definedName>
    <definedName name="_xlnm.Print_Area" localSheetId="3">'D.4.h. - zařízení slabopr...'!$C$4:$J$41,'D.4.h. - zařízení slabopr...'!$C$47:$J$71,'D.4.h. - zařízení slabopr...'!$C$77:$K$170</definedName>
    <definedName name="_xlnm.Print_Titles" localSheetId="3">'D.4.h. - zařízení slabopr...'!$91:$91</definedName>
    <definedName name="_xlnm._FilterDatabase" localSheetId="4" hidden="1">'01 - Elektroinstalace  vr...'!$C$87:$K$95</definedName>
    <definedName name="_xlnm.Print_Area" localSheetId="4">'01 - Elektroinstalace  vr...'!$C$4:$J$41,'01 - Elektroinstalace  vr...'!$C$47:$J$67,'01 - Elektroinstalace  vr...'!$C$73:$K$95</definedName>
    <definedName name="_xlnm.Print_Titles" localSheetId="4">'01 - Elektroinstalace  vr...'!$87:$87</definedName>
    <definedName name="_xlnm._FilterDatabase" localSheetId="5" hidden="1">'02 - 3.NP - studijní oddě...'!$C$89:$K$227</definedName>
    <definedName name="_xlnm.Print_Area" localSheetId="5">'02 - 3.NP - studijní oddě...'!$C$4:$J$41,'02 - 3.NP - studijní oddě...'!$C$47:$J$69,'02 - 3.NP - studijní oddě...'!$C$75:$K$227</definedName>
    <definedName name="_xlnm.Print_Titles" localSheetId="5">'02 - 3.NP - studijní oddě...'!$89:$89</definedName>
    <definedName name="_xlnm._FilterDatabase" localSheetId="6" hidden="1">'03 - 4.NP - děkanát'!$C$89:$K$222</definedName>
    <definedName name="_xlnm.Print_Area" localSheetId="6">'03 - 4.NP - děkanát'!$C$4:$J$41,'03 - 4.NP - děkanát'!$C$47:$J$69,'03 - 4.NP - děkanát'!$C$75:$K$222</definedName>
    <definedName name="_xlnm.Print_Titles" localSheetId="6">'03 - 4.NP - děkanát'!$89:$89</definedName>
    <definedName name="_xlnm._FilterDatabase" localSheetId="7" hidden="1">'MR 2023-11-11b - Vedlejší...'!$C$82:$K$95</definedName>
    <definedName name="_xlnm.Print_Area" localSheetId="7">'MR 2023-11-11b - Vedlejší...'!$C$4:$J$39,'MR 2023-11-11b - Vedlejší...'!$C$45:$J$64,'MR 2023-11-11b - Vedlejší...'!$C$70:$K$95</definedName>
    <definedName name="_xlnm.Print_Titles" localSheetId="7">'MR 2023-11-11b - Vedlejší...'!$82:$82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4"/>
  <c i="8" r="J35"/>
  <c i="1" r="AX64"/>
  <c i="8"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R88"/>
  <c r="R87"/>
  <c r="P88"/>
  <c r="P87"/>
  <c r="BI85"/>
  <c r="BH85"/>
  <c r="BG85"/>
  <c r="BF85"/>
  <c r="T85"/>
  <c r="T84"/>
  <c r="T83"/>
  <c r="R85"/>
  <c r="R84"/>
  <c r="R83"/>
  <c r="P85"/>
  <c r="P84"/>
  <c r="P83"/>
  <c i="1" r="AU64"/>
  <c i="8" r="J80"/>
  <c r="J79"/>
  <c r="F79"/>
  <c r="F77"/>
  <c r="E75"/>
  <c r="J55"/>
  <c r="J54"/>
  <c r="F54"/>
  <c r="F52"/>
  <c r="E50"/>
  <c r="J18"/>
  <c r="E18"/>
  <c r="F80"/>
  <c r="J17"/>
  <c r="J12"/>
  <c r="J77"/>
  <c r="E7"/>
  <c r="E73"/>
  <c i="7" r="J39"/>
  <c r="J38"/>
  <c i="1" r="AY63"/>
  <c i="7" r="J37"/>
  <c i="1" r="AX63"/>
  <c i="7"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6" r="J39"/>
  <c r="J38"/>
  <c i="1" r="AY62"/>
  <c i="6" r="J37"/>
  <c i="1" r="AX62"/>
  <c i="6"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5" r="J39"/>
  <c r="J38"/>
  <c i="1" r="AY61"/>
  <c i="5" r="J37"/>
  <c i="1" r="AX61"/>
  <c i="5"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4" r="J39"/>
  <c r="J38"/>
  <c i="1" r="AY59"/>
  <c i="4" r="J37"/>
  <c i="1" r="AX59"/>
  <c i="4"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3" r="J39"/>
  <c r="J38"/>
  <c i="1" r="AY57"/>
  <c i="3" r="J37"/>
  <c i="1" r="AX57"/>
  <c i="3"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95"/>
  <c r="E7"/>
  <c r="E89"/>
  <c i="2" r="J39"/>
  <c r="J38"/>
  <c i="1" r="AY56"/>
  <c i="2" r="J37"/>
  <c i="1" r="AX56"/>
  <c i="2"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6"/>
  <c r="BH196"/>
  <c r="BG196"/>
  <c r="BF196"/>
  <c r="T196"/>
  <c r="R196"/>
  <c r="P196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1" r="L50"/>
  <c r="AM50"/>
  <c r="AM49"/>
  <c r="L49"/>
  <c r="AM47"/>
  <c r="L47"/>
  <c r="L45"/>
  <c r="L44"/>
  <c i="2" r="J182"/>
  <c r="BK142"/>
  <c r="J209"/>
  <c r="J238"/>
  <c r="J163"/>
  <c r="BK173"/>
  <c i="1" r="AS55"/>
  <c i="3" r="J298"/>
  <c r="BK157"/>
  <c r="BK255"/>
  <c r="J104"/>
  <c r="J264"/>
  <c r="J206"/>
  <c i="4" r="J159"/>
  <c r="BK121"/>
  <c r="J136"/>
  <c r="J106"/>
  <c r="BK114"/>
  <c i="5" r="BK93"/>
  <c i="6" r="J213"/>
  <c r="BK142"/>
  <c r="J216"/>
  <c r="J149"/>
  <c r="BK93"/>
  <c r="BK213"/>
  <c r="J164"/>
  <c r="J144"/>
  <c r="BK98"/>
  <c r="BK185"/>
  <c r="J128"/>
  <c i="7" r="J200"/>
  <c r="BK142"/>
  <c r="BK96"/>
  <c r="BK173"/>
  <c r="BK128"/>
  <c r="J221"/>
  <c r="BK165"/>
  <c r="BK107"/>
  <c r="J185"/>
  <c i="8" r="J85"/>
  <c i="2" r="J178"/>
  <c r="J138"/>
  <c r="BK176"/>
  <c r="BK109"/>
  <c r="BK198"/>
  <c r="BK158"/>
  <c i="3" r="BK264"/>
  <c r="BK171"/>
  <c r="BK319"/>
  <c r="J188"/>
  <c r="BK118"/>
  <c r="J221"/>
  <c r="J143"/>
  <c r="J273"/>
  <c r="BK195"/>
  <c i="4" r="J143"/>
  <c r="BK106"/>
  <c r="J114"/>
  <c r="BK139"/>
  <c r="J105"/>
  <c i="6" r="BK218"/>
  <c r="BK144"/>
  <c r="BK195"/>
  <c r="J139"/>
  <c r="J224"/>
  <c r="BK191"/>
  <c r="J146"/>
  <c r="J219"/>
  <c r="J190"/>
  <c r="BK151"/>
  <c i="7" r="J209"/>
  <c r="BK135"/>
  <c r="BK196"/>
  <c r="BK144"/>
  <c r="J187"/>
  <c r="BK163"/>
  <c r="BK116"/>
  <c r="J193"/>
  <c r="J117"/>
  <c i="2" r="BK212"/>
  <c r="J158"/>
  <c r="BK213"/>
  <c r="BK147"/>
  <c r="J213"/>
  <c r="J123"/>
  <c r="J179"/>
  <c r="J105"/>
  <c i="3" r="BK312"/>
  <c r="BK210"/>
  <c r="BK143"/>
  <c r="BK162"/>
  <c r="J294"/>
  <c r="J209"/>
  <c r="J278"/>
  <c r="J242"/>
  <c r="BK198"/>
  <c i="4" r="BK151"/>
  <c r="J126"/>
  <c r="BK103"/>
  <c r="J135"/>
  <c r="BK110"/>
  <c i="5" r="BK94"/>
  <c i="6" r="J225"/>
  <c r="J173"/>
  <c r="BK121"/>
  <c r="BK99"/>
  <c r="J113"/>
  <c r="BK222"/>
  <c r="BK188"/>
  <c r="J151"/>
  <c r="J109"/>
  <c r="J206"/>
  <c r="J110"/>
  <c i="7" r="J175"/>
  <c r="BK131"/>
  <c r="BK209"/>
  <c r="J149"/>
  <c r="BK109"/>
  <c r="J198"/>
  <c r="BK117"/>
  <c r="BK200"/>
  <c r="J147"/>
  <c i="8" r="BK85"/>
  <c i="2" r="J214"/>
  <c r="J162"/>
  <c r="BK155"/>
  <c r="J231"/>
  <c r="BK156"/>
  <c r="BK209"/>
  <c r="BK138"/>
  <c i="3" r="J306"/>
  <c r="BK201"/>
  <c r="BK238"/>
  <c r="J227"/>
  <c r="BK173"/>
  <c r="J287"/>
  <c r="J215"/>
  <c r="J121"/>
  <c r="BK233"/>
  <c r="BK188"/>
  <c i="4" r="BK135"/>
  <c r="BK105"/>
  <c r="J130"/>
  <c r="J156"/>
  <c r="J132"/>
  <c i="5" r="BK91"/>
  <c i="6" r="J188"/>
  <c r="BK139"/>
  <c r="J191"/>
  <c r="BK180"/>
  <c r="BK156"/>
  <c r="BK192"/>
  <c r="J174"/>
  <c r="BK117"/>
  <c r="BK202"/>
  <c r="J158"/>
  <c r="BK123"/>
  <c i="7" r="BK206"/>
  <c r="BK112"/>
  <c r="BK193"/>
  <c r="BK148"/>
  <c r="J110"/>
  <c r="BK189"/>
  <c r="J169"/>
  <c r="J213"/>
  <c r="J172"/>
  <c i="8" r="BK91"/>
  <c i="2" r="J204"/>
  <c r="BK110"/>
  <c r="J142"/>
  <c r="J208"/>
  <c r="J151"/>
  <c r="J215"/>
  <c r="BK128"/>
  <c i="3" r="J236"/>
  <c r="J330"/>
  <c r="BK278"/>
  <c r="J177"/>
  <c r="BK300"/>
  <c r="J166"/>
  <c r="J304"/>
  <c r="BK241"/>
  <c r="J184"/>
  <c i="4" r="BK132"/>
  <c r="BK162"/>
  <c r="BK155"/>
  <c r="J127"/>
  <c r="J167"/>
  <c i="6" r="BK226"/>
  <c r="BK179"/>
  <c r="J118"/>
  <c r="J192"/>
  <c r="J133"/>
  <c r="BK221"/>
  <c r="J182"/>
  <c r="J126"/>
  <c r="J217"/>
  <c r="BK173"/>
  <c r="J116"/>
  <c i="7" r="J167"/>
  <c r="J120"/>
  <c r="BK190"/>
  <c r="J146"/>
  <c r="BK207"/>
  <c r="J158"/>
  <c r="J93"/>
  <c r="BK139"/>
  <c i="2" r="BK238"/>
  <c r="BK184"/>
  <c r="J160"/>
  <c r="J233"/>
  <c r="BK166"/>
  <c r="J111"/>
  <c i="3" r="BK209"/>
  <c r="BK121"/>
  <c r="J245"/>
  <c r="J336"/>
  <c r="J210"/>
  <c r="J116"/>
  <c r="BK294"/>
  <c r="J223"/>
  <c r="BK177"/>
  <c i="4" r="BK136"/>
  <c r="BK98"/>
  <c r="J98"/>
  <c r="BK129"/>
  <c r="BK169"/>
  <c i="6" r="J202"/>
  <c r="BK172"/>
  <c r="J117"/>
  <c r="BK162"/>
  <c r="J123"/>
  <c r="BK219"/>
  <c r="BK176"/>
  <c r="J131"/>
  <c r="J199"/>
  <c r="J121"/>
  <c i="7" r="J178"/>
  <c r="J101"/>
  <c r="BK184"/>
  <c r="BK105"/>
  <c r="BK182"/>
  <c r="BK126"/>
  <c r="J206"/>
  <c r="BK167"/>
  <c i="8" r="BK88"/>
  <c i="2" r="J169"/>
  <c r="J217"/>
  <c r="BK178"/>
  <c r="BK182"/>
  <c r="J99"/>
  <c r="BK163"/>
  <c i="3" r="J261"/>
  <c r="J175"/>
  <c r="BK261"/>
  <c r="BK181"/>
  <c r="BK330"/>
  <c r="BK109"/>
  <c r="BK298"/>
  <c r="J255"/>
  <c r="J220"/>
  <c i="4" r="BK152"/>
  <c r="J102"/>
  <c r="J154"/>
  <c r="BK126"/>
  <c r="BK147"/>
  <c i="6" r="BK215"/>
  <c r="J215"/>
  <c r="BK157"/>
  <c r="BK128"/>
  <c r="BK225"/>
  <c r="J193"/>
  <c r="BK166"/>
  <c r="BK182"/>
  <c r="BK131"/>
  <c i="7" r="BK202"/>
  <c r="BK156"/>
  <c r="BK113"/>
  <c r="J189"/>
  <c r="J142"/>
  <c r="J154"/>
  <c r="J103"/>
  <c r="BK175"/>
  <c r="J113"/>
  <c i="8" r="BK94"/>
  <c i="2" r="BK189"/>
  <c r="J198"/>
  <c r="J132"/>
  <c r="J211"/>
  <c r="J128"/>
  <c r="J176"/>
  <c r="J109"/>
  <c i="3" r="BK131"/>
  <c r="BK273"/>
  <c r="J233"/>
  <c r="BK223"/>
  <c r="BK155"/>
  <c r="J310"/>
  <c r="J208"/>
  <c r="BK270"/>
  <c r="BK208"/>
  <c i="4" r="J147"/>
  <c r="J112"/>
  <c r="J100"/>
  <c r="BK108"/>
  <c r="BK165"/>
  <c i="5" r="J95"/>
  <c i="6" r="BK204"/>
  <c r="J147"/>
  <c r="J96"/>
  <c r="J183"/>
  <c r="BK223"/>
  <c r="BK212"/>
  <c r="BK187"/>
  <c r="J152"/>
  <c r="BK107"/>
  <c r="J179"/>
  <c i="7" r="J190"/>
  <c r="BK154"/>
  <c r="BK123"/>
  <c r="BK215"/>
  <c r="J156"/>
  <c r="BK101"/>
  <c r="J184"/>
  <c r="J105"/>
  <c r="J202"/>
  <c r="BK146"/>
  <c i="2" r="J173"/>
  <c r="BK214"/>
  <c r="BK196"/>
  <c r="BK115"/>
  <c r="J180"/>
  <c i="1" r="AS58"/>
  <c i="2" r="J159"/>
  <c i="3" r="BK242"/>
  <c r="BK166"/>
  <c r="J319"/>
  <c r="J203"/>
  <c r="BK333"/>
  <c r="BK203"/>
  <c r="J312"/>
  <c r="BK227"/>
  <c r="BK136"/>
  <c i="4" r="J139"/>
  <c r="BK102"/>
  <c r="BK123"/>
  <c r="J145"/>
  <c r="J103"/>
  <c i="5" r="J94"/>
  <c i="6" r="BK196"/>
  <c r="J148"/>
  <c r="J168"/>
  <c r="BK118"/>
  <c r="BK224"/>
  <c r="BK190"/>
  <c r="J153"/>
  <c r="BK113"/>
  <c r="J196"/>
  <c r="BK153"/>
  <c i="7" r="J217"/>
  <c r="J151"/>
  <c r="J109"/>
  <c r="BK158"/>
  <c r="J112"/>
  <c r="BK185"/>
  <c r="BK151"/>
  <c r="J207"/>
  <c r="J171"/>
  <c i="2" r="J223"/>
  <c r="BK151"/>
  <c r="BK208"/>
  <c r="BK117"/>
  <c r="J147"/>
  <c r="BK98"/>
  <c r="BK180"/>
  <c i="3" r="J333"/>
  <c r="J238"/>
  <c r="J314"/>
  <c r="J171"/>
  <c r="J316"/>
  <c r="BK206"/>
  <c r="BK328"/>
  <c r="J253"/>
  <c r="BK215"/>
  <c i="4" r="J155"/>
  <c r="J116"/>
  <c r="BK127"/>
  <c r="J151"/>
  <c i="5" r="J93"/>
  <c i="6" r="BK227"/>
  <c r="J185"/>
  <c r="J135"/>
  <c r="BK174"/>
  <c r="J227"/>
  <c r="BK186"/>
  <c r="BK159"/>
  <c r="BK103"/>
  <c r="J176"/>
  <c r="J99"/>
  <c i="7" r="J165"/>
  <c r="BK219"/>
  <c r="J152"/>
  <c r="BK221"/>
  <c r="J173"/>
  <c r="J133"/>
  <c r="BK211"/>
  <c r="BK152"/>
  <c i="8" r="F35"/>
  <c i="2" r="BK123"/>
  <c r="J155"/>
  <c r="J189"/>
  <c i="3" r="BK287"/>
  <c r="J217"/>
  <c r="BK104"/>
  <c r="J218"/>
  <c r="J151"/>
  <c r="BK306"/>
  <c r="J181"/>
  <c i="4" r="J141"/>
  <c r="J118"/>
  <c r="J169"/>
  <c r="BK143"/>
  <c r="BK100"/>
  <c i="5" r="BK95"/>
  <c i="6" r="J186"/>
  <c r="BK146"/>
  <c r="BK164"/>
  <c r="BK147"/>
  <c r="BK96"/>
  <c r="J208"/>
  <c r="J180"/>
  <c r="J142"/>
  <c r="J93"/>
  <c r="BK154"/>
  <c r="BK120"/>
  <c i="7" r="BK181"/>
  <c r="J139"/>
  <c r="BK93"/>
  <c r="J157"/>
  <c r="J219"/>
  <c r="J181"/>
  <c r="J160"/>
  <c r="J131"/>
  <c r="J215"/>
  <c r="J163"/>
  <c i="8" r="J94"/>
  <c i="2" r="BK233"/>
  <c r="BK211"/>
  <c r="BK179"/>
  <c r="BK111"/>
  <c r="BK169"/>
  <c r="BK217"/>
  <c i="3" r="BK248"/>
  <c r="J173"/>
  <c r="BK316"/>
  <c r="BK244"/>
  <c r="J232"/>
  <c r="BK218"/>
  <c r="J123"/>
  <c r="BK310"/>
  <c r="J291"/>
  <c r="J248"/>
  <c r="BK221"/>
  <c r="BK175"/>
  <c i="4" r="BK130"/>
  <c r="J152"/>
  <c r="BK118"/>
  <c r="J95"/>
  <c r="BK156"/>
  <c i="6" r="J223"/>
  <c r="BK177"/>
  <c r="J161"/>
  <c r="J112"/>
  <c r="J226"/>
  <c r="BK217"/>
  <c r="BK183"/>
  <c r="BK135"/>
  <c r="J212"/>
  <c r="J98"/>
  <c i="7" r="BK169"/>
  <c r="BK147"/>
  <c r="J99"/>
  <c r="BK176"/>
  <c r="BK121"/>
  <c r="J144"/>
  <c r="J118"/>
  <c r="J96"/>
  <c r="J186"/>
  <c r="BK118"/>
  <c i="8" r="J91"/>
  <c i="2" r="BK159"/>
  <c r="J177"/>
  <c r="J212"/>
  <c r="BK105"/>
  <c r="BK181"/>
  <c r="BK100"/>
  <c i="3" r="J198"/>
  <c r="BK151"/>
  <c r="BK253"/>
  <c r="BK116"/>
  <c r="BK220"/>
  <c r="J136"/>
  <c r="J282"/>
  <c r="BK217"/>
  <c i="4" r="BK145"/>
  <c r="J110"/>
  <c r="J165"/>
  <c r="J133"/>
  <c r="J153"/>
  <c i="6" r="J221"/>
  <c r="J157"/>
  <c r="BK101"/>
  <c r="BK158"/>
  <c r="J107"/>
  <c r="J195"/>
  <c r="BK149"/>
  <c r="J204"/>
  <c r="BK168"/>
  <c r="J103"/>
  <c i="7" r="J182"/>
  <c r="BK133"/>
  <c r="BK213"/>
  <c r="J153"/>
  <c r="BK103"/>
  <c r="BK178"/>
  <c r="J123"/>
  <c r="BK198"/>
  <c r="J148"/>
  <c i="2" r="J196"/>
  <c r="BK231"/>
  <c r="BK162"/>
  <c i="1" r="AS60"/>
  <c i="2" r="BK132"/>
  <c i="3" r="J244"/>
  <c r="BK153"/>
  <c r="J270"/>
  <c r="J153"/>
  <c r="BK282"/>
  <c r="BK184"/>
  <c r="BK304"/>
  <c r="BK236"/>
  <c r="J111"/>
  <c i="4" r="J129"/>
  <c r="BK154"/>
  <c r="BK159"/>
  <c r="BK116"/>
  <c i="6" r="J222"/>
  <c r="J154"/>
  <c r="BK105"/>
  <c r="BK152"/>
  <c r="BK109"/>
  <c r="BK206"/>
  <c r="J162"/>
  <c r="BK116"/>
  <c r="BK208"/>
  <c r="J159"/>
  <c i="7" r="J196"/>
  <c r="J121"/>
  <c r="BK161"/>
  <c r="J116"/>
  <c r="J211"/>
  <c r="BK157"/>
  <c r="BK99"/>
  <c r="J179"/>
  <c r="J107"/>
  <c i="2" r="J181"/>
  <c r="J115"/>
  <c r="BK204"/>
  <c r="J110"/>
  <c r="J166"/>
  <c r="BK223"/>
  <c r="J156"/>
  <c r="J98"/>
  <c i="3" r="J241"/>
  <c r="J162"/>
  <c r="J328"/>
  <c r="BK314"/>
  <c r="J131"/>
  <c r="BK245"/>
  <c r="J201"/>
  <c r="J118"/>
  <c r="BK232"/>
  <c r="BK123"/>
  <c i="4" r="BK133"/>
  <c r="J108"/>
  <c r="BK167"/>
  <c r="J121"/>
  <c r="J162"/>
  <c i="5" r="J91"/>
  <c i="6" r="BK199"/>
  <c r="J156"/>
  <c r="BK110"/>
  <c r="J177"/>
  <c r="BK216"/>
  <c r="BK161"/>
  <c r="J120"/>
  <c r="J218"/>
  <c r="BK193"/>
  <c r="BK170"/>
  <c i="7" r="BK149"/>
  <c r="BK98"/>
  <c r="BK171"/>
  <c r="J126"/>
  <c r="J98"/>
  <c r="BK186"/>
  <c r="BK172"/>
  <c r="BK187"/>
  <c r="BK120"/>
  <c i="8" r="J88"/>
  <c i="2" r="BK177"/>
  <c r="J117"/>
  <c r="BK215"/>
  <c r="J184"/>
  <c r="J100"/>
  <c r="BK160"/>
  <c r="BK99"/>
  <c i="3" r="J240"/>
  <c r="J155"/>
  <c r="BK291"/>
  <c r="J195"/>
  <c r="BK336"/>
  <c r="BK240"/>
  <c r="J157"/>
  <c r="BK111"/>
  <c r="J300"/>
  <c r="J109"/>
  <c i="4" r="J123"/>
  <c r="BK153"/>
  <c r="BK95"/>
  <c r="BK141"/>
  <c r="BK112"/>
  <c i="6" r="BK220"/>
  <c r="J170"/>
  <c r="BK112"/>
  <c r="J187"/>
  <c r="J166"/>
  <c r="BK126"/>
  <c r="J101"/>
  <c r="BK148"/>
  <c r="J220"/>
  <c r="J172"/>
  <c r="BK133"/>
  <c r="J105"/>
  <c i="7" r="J176"/>
  <c r="BK160"/>
  <c r="J135"/>
  <c r="BK217"/>
  <c r="BK179"/>
  <c r="J161"/>
  <c r="J128"/>
  <c r="BK153"/>
  <c r="BK110"/>
  <c i="2" l="1" r="BK97"/>
  <c r="J97"/>
  <c r="J65"/>
  <c r="P122"/>
  <c r="P157"/>
  <c r="T168"/>
  <c r="T183"/>
  <c r="T216"/>
  <c i="3" r="BK103"/>
  <c r="J103"/>
  <c r="J65"/>
  <c r="R120"/>
  <c r="T150"/>
  <c r="R172"/>
  <c r="T187"/>
  <c r="P200"/>
  <c r="P222"/>
  <c r="BK235"/>
  <c r="J235"/>
  <c r="J74"/>
  <c r="T247"/>
  <c r="T263"/>
  <c r="T272"/>
  <c r="T318"/>
  <c r="T293"/>
  <c i="4" r="R94"/>
  <c r="R93"/>
  <c r="R150"/>
  <c r="T164"/>
  <c r="T157"/>
  <c i="5" r="T92"/>
  <c r="T88"/>
  <c i="6" r="BK95"/>
  <c r="J95"/>
  <c r="J66"/>
  <c r="BK211"/>
  <c r="J211"/>
  <c r="J67"/>
  <c r="T214"/>
  <c i="2" r="T97"/>
  <c r="T122"/>
  <c r="T157"/>
  <c r="R168"/>
  <c r="R183"/>
  <c r="P216"/>
  <c i="3" r="T103"/>
  <c r="T120"/>
  <c r="R150"/>
  <c r="P172"/>
  <c r="BK187"/>
  <c r="J187"/>
  <c r="J71"/>
  <c r="T200"/>
  <c r="T222"/>
  <c r="T235"/>
  <c r="R247"/>
  <c r="BK263"/>
  <c r="J263"/>
  <c r="J76"/>
  <c r="R272"/>
  <c r="R318"/>
  <c r="R293"/>
  <c i="4" r="T94"/>
  <c r="T93"/>
  <c r="T150"/>
  <c r="P164"/>
  <c r="P157"/>
  <c i="5" r="P92"/>
  <c r="P88"/>
  <c i="1" r="AU61"/>
  <c i="6" r="R95"/>
  <c r="T211"/>
  <c r="R214"/>
  <c i="7" r="P95"/>
  <c r="BK205"/>
  <c r="J205"/>
  <c r="J67"/>
  <c r="R205"/>
  <c r="T208"/>
  <c i="2" r="P97"/>
  <c r="P96"/>
  <c r="BK122"/>
  <c r="J122"/>
  <c r="J67"/>
  <c r="BK157"/>
  <c r="J157"/>
  <c r="J68"/>
  <c r="BK168"/>
  <c r="J168"/>
  <c r="J71"/>
  <c r="P183"/>
  <c i="3" r="P103"/>
  <c r="P120"/>
  <c r="P150"/>
  <c r="T172"/>
  <c r="R187"/>
  <c r="BK200"/>
  <c r="R222"/>
  <c r="R235"/>
  <c r="BK247"/>
  <c r="J247"/>
  <c r="J75"/>
  <c r="P263"/>
  <c r="P272"/>
  <c r="BK318"/>
  <c r="J318"/>
  <c r="J79"/>
  <c i="4" r="P94"/>
  <c r="P93"/>
  <c r="BK150"/>
  <c r="J150"/>
  <c r="J66"/>
  <c r="BK164"/>
  <c r="J164"/>
  <c r="J70"/>
  <c i="5" r="BK92"/>
  <c r="J92"/>
  <c r="J66"/>
  <c i="6" r="P95"/>
  <c r="P91"/>
  <c r="P211"/>
  <c r="BK214"/>
  <c r="J214"/>
  <c r="J68"/>
  <c i="7" r="BK95"/>
  <c r="T95"/>
  <c r="T91"/>
  <c r="T90"/>
  <c r="P205"/>
  <c r="T205"/>
  <c r="R208"/>
  <c i="2" r="R97"/>
  <c r="R122"/>
  <c r="R157"/>
  <c r="P168"/>
  <c r="P167"/>
  <c r="BK183"/>
  <c r="J183"/>
  <c r="J72"/>
  <c r="BK216"/>
  <c r="J216"/>
  <c r="J73"/>
  <c r="R216"/>
  <c i="3" r="R103"/>
  <c r="R102"/>
  <c r="BK120"/>
  <c r="J120"/>
  <c r="J66"/>
  <c r="BK150"/>
  <c r="J150"/>
  <c r="J67"/>
  <c r="BK172"/>
  <c r="J172"/>
  <c r="J68"/>
  <c r="P187"/>
  <c r="R200"/>
  <c r="BK222"/>
  <c r="J222"/>
  <c r="J73"/>
  <c r="P235"/>
  <c r="P247"/>
  <c r="R263"/>
  <c r="BK272"/>
  <c r="J272"/>
  <c r="J77"/>
  <c r="P318"/>
  <c r="P293"/>
  <c i="4" r="BK94"/>
  <c r="BK93"/>
  <c r="P150"/>
  <c r="R164"/>
  <c r="R157"/>
  <c i="5" r="R92"/>
  <c r="R88"/>
  <c i="6" r="T95"/>
  <c r="T91"/>
  <c r="T90"/>
  <c r="R211"/>
  <c r="P214"/>
  <c i="7" r="R95"/>
  <c r="R91"/>
  <c r="R90"/>
  <c r="BK208"/>
  <c r="J208"/>
  <c r="J68"/>
  <c r="P208"/>
  <c i="2" r="BK116"/>
  <c r="J116"/>
  <c r="J66"/>
  <c r="BK165"/>
  <c r="J165"/>
  <c r="J69"/>
  <c i="4" r="BK158"/>
  <c r="J158"/>
  <c r="J68"/>
  <c r="BK161"/>
  <c r="J161"/>
  <c r="J69"/>
  <c i="5" r="BK90"/>
  <c r="J90"/>
  <c r="J65"/>
  <c i="6" r="BK92"/>
  <c r="J92"/>
  <c r="J65"/>
  <c i="3" r="BK183"/>
  <c r="J183"/>
  <c r="J69"/>
  <c r="BK293"/>
  <c r="J293"/>
  <c r="J78"/>
  <c i="7" r="BK92"/>
  <c r="J92"/>
  <c r="J65"/>
  <c i="8" r="BK87"/>
  <c r="J87"/>
  <c r="J61"/>
  <c r="BK90"/>
  <c r="J90"/>
  <c r="J62"/>
  <c r="BK93"/>
  <c r="J93"/>
  <c r="J63"/>
  <c r="J52"/>
  <c i="1" r="BB64"/>
  <c i="7" r="J95"/>
  <c r="J66"/>
  <c i="8" r="E48"/>
  <c r="F55"/>
  <c r="BE85"/>
  <c r="BE91"/>
  <c r="BE88"/>
  <c r="BE94"/>
  <c i="7" r="BE96"/>
  <c r="BE103"/>
  <c r="BE105"/>
  <c r="BE107"/>
  <c r="BE109"/>
  <c r="BE117"/>
  <c r="BE120"/>
  <c r="BE121"/>
  <c r="BE128"/>
  <c r="BE131"/>
  <c r="BE133"/>
  <c r="BE148"/>
  <c r="BE149"/>
  <c r="BE154"/>
  <c r="BE156"/>
  <c r="BE158"/>
  <c r="BE161"/>
  <c r="BE163"/>
  <c r="BE172"/>
  <c r="BE181"/>
  <c r="BE184"/>
  <c r="E78"/>
  <c r="BE112"/>
  <c r="BE113"/>
  <c r="BE135"/>
  <c r="BE139"/>
  <c r="BE142"/>
  <c r="BE144"/>
  <c r="BE147"/>
  <c r="BE152"/>
  <c r="BE165"/>
  <c r="BE169"/>
  <c r="BE173"/>
  <c r="BE175"/>
  <c r="BE176"/>
  <c r="BE190"/>
  <c r="BE193"/>
  <c r="BE196"/>
  <c r="BE200"/>
  <c r="BE202"/>
  <c r="BE213"/>
  <c r="BE217"/>
  <c r="BE219"/>
  <c r="BE221"/>
  <c r="F59"/>
  <c r="BE93"/>
  <c r="BE98"/>
  <c r="BE116"/>
  <c r="BE118"/>
  <c r="BE123"/>
  <c r="BE146"/>
  <c r="BE153"/>
  <c r="BE167"/>
  <c r="BE178"/>
  <c r="BE179"/>
  <c r="BE185"/>
  <c r="BE198"/>
  <c r="BE206"/>
  <c r="J56"/>
  <c r="BE99"/>
  <c r="BE101"/>
  <c r="BE110"/>
  <c r="BE126"/>
  <c r="BE151"/>
  <c r="BE157"/>
  <c r="BE160"/>
  <c r="BE171"/>
  <c r="BE182"/>
  <c r="BE186"/>
  <c r="BE187"/>
  <c r="BE189"/>
  <c r="BE207"/>
  <c r="BE209"/>
  <c r="BE211"/>
  <c r="BE215"/>
  <c i="6" r="E50"/>
  <c r="F87"/>
  <c r="BE99"/>
  <c r="BE110"/>
  <c r="BE112"/>
  <c r="BE117"/>
  <c r="BE118"/>
  <c r="BE135"/>
  <c r="BE139"/>
  <c r="BE144"/>
  <c r="BE146"/>
  <c r="BE147"/>
  <c r="BE154"/>
  <c r="BE164"/>
  <c r="BE173"/>
  <c r="BE176"/>
  <c r="BE186"/>
  <c r="BE191"/>
  <c r="BE193"/>
  <c r="BE212"/>
  <c r="BE213"/>
  <c r="BE217"/>
  <c r="BE220"/>
  <c r="BE93"/>
  <c r="BE105"/>
  <c r="BE109"/>
  <c r="BE121"/>
  <c r="BE126"/>
  <c r="BE148"/>
  <c r="BE151"/>
  <c r="BE152"/>
  <c r="BE153"/>
  <c r="BE156"/>
  <c r="BE157"/>
  <c r="BE168"/>
  <c r="BE177"/>
  <c r="BE179"/>
  <c r="BE196"/>
  <c r="BE199"/>
  <c r="BE204"/>
  <c r="BE221"/>
  <c r="BE222"/>
  <c r="BE223"/>
  <c r="J56"/>
  <c r="BE98"/>
  <c r="BE101"/>
  <c r="BE103"/>
  <c r="BE113"/>
  <c r="BE116"/>
  <c r="BE120"/>
  <c r="BE133"/>
  <c r="BE142"/>
  <c r="BE149"/>
  <c r="BE159"/>
  <c r="BE170"/>
  <c r="BE172"/>
  <c r="BE180"/>
  <c r="BE183"/>
  <c r="BE185"/>
  <c r="BE188"/>
  <c r="BE192"/>
  <c r="BE202"/>
  <c r="BE206"/>
  <c r="BE96"/>
  <c r="BE107"/>
  <c r="BE123"/>
  <c r="BE128"/>
  <c r="BE131"/>
  <c r="BE158"/>
  <c r="BE161"/>
  <c r="BE162"/>
  <c r="BE166"/>
  <c r="BE174"/>
  <c r="BE182"/>
  <c r="BE187"/>
  <c r="BE190"/>
  <c r="BE195"/>
  <c r="BE208"/>
  <c r="BE215"/>
  <c r="BE216"/>
  <c r="BE218"/>
  <c r="BE219"/>
  <c r="BE224"/>
  <c r="BE225"/>
  <c r="BE226"/>
  <c r="BE227"/>
  <c i="4" r="J94"/>
  <c r="J65"/>
  <c i="5" r="BE91"/>
  <c r="BE93"/>
  <c i="4" r="J93"/>
  <c r="J64"/>
  <c i="5" r="E50"/>
  <c r="J56"/>
  <c r="F59"/>
  <c r="BE94"/>
  <c r="BE95"/>
  <c i="4" r="BE145"/>
  <c r="BE152"/>
  <c r="BE154"/>
  <c r="BE162"/>
  <c r="BE169"/>
  <c i="3" r="J200"/>
  <c r="J72"/>
  <c i="4" r="E80"/>
  <c r="BE98"/>
  <c r="BE108"/>
  <c r="BE112"/>
  <c r="BE114"/>
  <c r="BE116"/>
  <c r="BE123"/>
  <c r="BE127"/>
  <c r="BE132"/>
  <c r="BE135"/>
  <c r="BE136"/>
  <c r="BE139"/>
  <c r="BE141"/>
  <c r="BE153"/>
  <c r="J56"/>
  <c r="F59"/>
  <c r="BE103"/>
  <c r="BE106"/>
  <c r="BE121"/>
  <c r="BE126"/>
  <c r="BE129"/>
  <c r="BE130"/>
  <c r="BE133"/>
  <c r="BE156"/>
  <c r="BE159"/>
  <c r="BE167"/>
  <c r="BE95"/>
  <c r="BE100"/>
  <c r="BE102"/>
  <c r="BE105"/>
  <c r="BE110"/>
  <c r="BE118"/>
  <c r="BE143"/>
  <c r="BE147"/>
  <c r="BE151"/>
  <c r="BE155"/>
  <c r="BE165"/>
  <c i="3" r="E50"/>
  <c r="J56"/>
  <c r="BE111"/>
  <c r="BE118"/>
  <c r="BE131"/>
  <c r="BE136"/>
  <c r="BE151"/>
  <c r="BE162"/>
  <c r="BE171"/>
  <c r="BE201"/>
  <c r="BE218"/>
  <c r="BE238"/>
  <c r="BE242"/>
  <c r="BE244"/>
  <c r="BE255"/>
  <c r="BE316"/>
  <c r="BE328"/>
  <c r="BE330"/>
  <c r="F59"/>
  <c r="BE116"/>
  <c r="BE121"/>
  <c r="BE123"/>
  <c r="BE153"/>
  <c r="BE155"/>
  <c r="BE166"/>
  <c r="BE173"/>
  <c r="BE175"/>
  <c r="BE223"/>
  <c r="BE227"/>
  <c r="BE233"/>
  <c r="BE236"/>
  <c r="BE241"/>
  <c r="BE248"/>
  <c r="BE261"/>
  <c r="BE264"/>
  <c r="BE270"/>
  <c r="BE273"/>
  <c r="BE310"/>
  <c r="BE314"/>
  <c r="BE333"/>
  <c r="BE336"/>
  <c i="2" r="BK167"/>
  <c r="J167"/>
  <c r="J70"/>
  <c i="3" r="BE143"/>
  <c r="BE188"/>
  <c r="BE198"/>
  <c r="BE208"/>
  <c r="BE209"/>
  <c r="BE210"/>
  <c r="BE220"/>
  <c r="BE240"/>
  <c r="BE245"/>
  <c r="BE291"/>
  <c r="BE298"/>
  <c r="BE306"/>
  <c r="BE312"/>
  <c r="BE104"/>
  <c r="BE109"/>
  <c r="BE157"/>
  <c r="BE177"/>
  <c r="BE181"/>
  <c r="BE184"/>
  <c r="BE195"/>
  <c r="BE203"/>
  <c r="BE206"/>
  <c r="BE215"/>
  <c r="BE217"/>
  <c r="BE221"/>
  <c r="BE232"/>
  <c r="BE253"/>
  <c r="BE278"/>
  <c r="BE282"/>
  <c r="BE287"/>
  <c r="BE294"/>
  <c r="BE300"/>
  <c r="BE304"/>
  <c r="BE319"/>
  <c i="2" r="F92"/>
  <c r="BE98"/>
  <c r="BE99"/>
  <c r="BE111"/>
  <c r="BE115"/>
  <c r="BE117"/>
  <c r="BE142"/>
  <c r="BE151"/>
  <c r="BE162"/>
  <c r="BE176"/>
  <c r="BE177"/>
  <c r="BE182"/>
  <c r="BE184"/>
  <c r="BE189"/>
  <c r="BE204"/>
  <c r="BE211"/>
  <c r="BE212"/>
  <c r="BE231"/>
  <c r="E50"/>
  <c r="BE100"/>
  <c r="BE105"/>
  <c r="BE109"/>
  <c r="BE110"/>
  <c r="BE128"/>
  <c r="BE138"/>
  <c r="BE147"/>
  <c r="BE158"/>
  <c r="BE178"/>
  <c r="BE196"/>
  <c r="BE198"/>
  <c r="BE208"/>
  <c r="BE213"/>
  <c r="BE214"/>
  <c r="BE215"/>
  <c r="BE217"/>
  <c r="J56"/>
  <c r="BE132"/>
  <c r="BE156"/>
  <c r="BE159"/>
  <c r="BE160"/>
  <c r="BE163"/>
  <c r="BE166"/>
  <c r="BE169"/>
  <c r="BE173"/>
  <c r="BE180"/>
  <c r="BE181"/>
  <c r="BE223"/>
  <c r="BE233"/>
  <c r="BE238"/>
  <c r="BE123"/>
  <c r="BE155"/>
  <c r="BE179"/>
  <c r="BE209"/>
  <c i="1" r="AS54"/>
  <c i="5" r="F36"/>
  <c i="1" r="BA61"/>
  <c i="5" r="F39"/>
  <c i="1" r="BD61"/>
  <c i="6" r="F37"/>
  <c i="1" r="BB62"/>
  <c i="2" r="F38"/>
  <c i="1" r="BC56"/>
  <c i="8" r="F36"/>
  <c i="1" r="BC64"/>
  <c i="2" r="J36"/>
  <c i="1" r="AW56"/>
  <c i="5" r="J36"/>
  <c i="1" r="AW61"/>
  <c i="7" r="F39"/>
  <c i="1" r="BD63"/>
  <c i="4" r="F38"/>
  <c i="1" r="BC59"/>
  <c r="BC58"/>
  <c r="AY58"/>
  <c i="4" r="F37"/>
  <c i="1" r="BB59"/>
  <c r="BB58"/>
  <c r="AX58"/>
  <c i="6" r="F38"/>
  <c i="1" r="BC62"/>
  <c i="4" r="F36"/>
  <c i="1" r="BA59"/>
  <c r="BA58"/>
  <c r="AW58"/>
  <c i="7" r="J36"/>
  <c i="1" r="AW63"/>
  <c i="2" r="F36"/>
  <c i="1" r="BA56"/>
  <c i="4" r="J36"/>
  <c i="1" r="AW59"/>
  <c i="6" r="F39"/>
  <c i="1" r="BD62"/>
  <c i="4" r="F39"/>
  <c i="1" r="BD59"/>
  <c r="BD58"/>
  <c i="2" r="F37"/>
  <c i="1" r="BB56"/>
  <c i="7" r="F36"/>
  <c i="1" r="BA63"/>
  <c i="5" r="F37"/>
  <c i="1" r="BB61"/>
  <c i="6" r="J36"/>
  <c i="1" r="AW62"/>
  <c i="3" r="F36"/>
  <c i="1" r="BA57"/>
  <c i="5" r="F38"/>
  <c i="1" r="BC61"/>
  <c i="8" r="F34"/>
  <c i="1" r="BA64"/>
  <c i="8" r="F37"/>
  <c i="1" r="BD64"/>
  <c i="2" r="F39"/>
  <c i="1" r="BD56"/>
  <c i="6" r="F36"/>
  <c i="1" r="BA62"/>
  <c i="7" r="F38"/>
  <c i="1" r="BC63"/>
  <c i="3" r="F37"/>
  <c i="1" r="BB57"/>
  <c i="8" r="J34"/>
  <c i="1" r="AW64"/>
  <c i="3" r="J36"/>
  <c i="1" r="AW57"/>
  <c i="3" r="F38"/>
  <c i="1" r="BC57"/>
  <c i="3" r="F39"/>
  <c i="1" r="BD57"/>
  <c i="7" r="F37"/>
  <c i="1" r="BB63"/>
  <c i="7" l="1" r="P91"/>
  <c r="P90"/>
  <c i="1" r="AU63"/>
  <c i="6" r="P90"/>
  <c i="1" r="AU62"/>
  <c i="6" r="R91"/>
  <c r="R90"/>
  <c i="7" r="BK91"/>
  <c r="J91"/>
  <c r="J64"/>
  <c i="4" r="T92"/>
  <c i="3" r="R186"/>
  <c r="R101"/>
  <c r="T102"/>
  <c i="2" r="R167"/>
  <c r="T96"/>
  <c r="R96"/>
  <c r="R95"/>
  <c i="3" r="P102"/>
  <c i="2" r="P95"/>
  <c i="1" r="AU56"/>
  <c i="4" r="R92"/>
  <c i="3" r="P186"/>
  <c i="4" r="P92"/>
  <c i="1" r="AU59"/>
  <c i="3" r="BK186"/>
  <c r="T186"/>
  <c i="2" r="T167"/>
  <c i="8" r="BK84"/>
  <c r="J84"/>
  <c r="J60"/>
  <c i="6" r="BK91"/>
  <c r="J91"/>
  <c r="J64"/>
  <c i="2" r="BK96"/>
  <c r="J96"/>
  <c r="J64"/>
  <c i="3" r="BK102"/>
  <c r="J102"/>
  <c r="J64"/>
  <c i="4" r="BK157"/>
  <c r="J157"/>
  <c r="J67"/>
  <c i="5" r="BK89"/>
  <c r="J89"/>
  <c r="J64"/>
  <c i="2" r="BK95"/>
  <c r="J95"/>
  <c r="J32"/>
  <c i="1" r="AG56"/>
  <c i="3" r="J35"/>
  <c i="1" r="AV57"/>
  <c r="AT57"/>
  <c r="BA55"/>
  <c i="7" r="J35"/>
  <c i="1" r="AV63"/>
  <c r="AT63"/>
  <c r="BD55"/>
  <c i="7" r="F35"/>
  <c i="1" r="AZ63"/>
  <c i="6" r="J35"/>
  <c i="1" r="AV62"/>
  <c r="AT62"/>
  <c i="8" r="F33"/>
  <c i="1" r="AZ64"/>
  <c r="BC55"/>
  <c i="2" r="J35"/>
  <c i="1" r="AV56"/>
  <c r="AT56"/>
  <c r="BC60"/>
  <c r="AY60"/>
  <c i="2" r="F35"/>
  <c i="1" r="AZ56"/>
  <c i="5" r="J35"/>
  <c i="1" r="AV61"/>
  <c r="AT61"/>
  <c r="BD60"/>
  <c r="BA60"/>
  <c r="AW60"/>
  <c r="BB55"/>
  <c r="AX55"/>
  <c i="3" r="F35"/>
  <c i="1" r="AZ57"/>
  <c r="AU60"/>
  <c r="AU58"/>
  <c i="4" r="F35"/>
  <c i="1" r="AZ59"/>
  <c r="AZ58"/>
  <c r="AV58"/>
  <c r="AT58"/>
  <c i="5" r="F35"/>
  <c i="1" r="AZ61"/>
  <c r="BB60"/>
  <c r="AX60"/>
  <c i="8" r="J33"/>
  <c i="1" r="AV64"/>
  <c r="AT64"/>
  <c i="4" r="J35"/>
  <c i="1" r="AV59"/>
  <c r="AT59"/>
  <c i="6" r="F35"/>
  <c i="1" r="AZ62"/>
  <c i="3" l="1" r="BK101"/>
  <c r="J101"/>
  <c r="P101"/>
  <c i="1" r="AU57"/>
  <c i="2" r="T95"/>
  <c i="3" r="T101"/>
  <c i="7" r="BK90"/>
  <c r="J90"/>
  <c r="J63"/>
  <c i="6" r="BK90"/>
  <c r="J90"/>
  <c r="J63"/>
  <c i="8" r="BK83"/>
  <c r="J83"/>
  <c r="J59"/>
  <c i="3" r="J186"/>
  <c r="J70"/>
  <c i="4" r="BK92"/>
  <c r="J92"/>
  <c i="5" r="BK88"/>
  <c r="J88"/>
  <c i="1" r="AN56"/>
  <c i="2" r="J63"/>
  <c r="J41"/>
  <c i="1" r="BD54"/>
  <c r="W33"/>
  <c r="AZ60"/>
  <c r="AV60"/>
  <c r="AT60"/>
  <c i="4" r="J32"/>
  <c i="1" r="AG59"/>
  <c r="AG58"/>
  <c r="BA54"/>
  <c r="W30"/>
  <c i="3" r="J32"/>
  <c i="1" r="AG57"/>
  <c r="AG55"/>
  <c r="AY55"/>
  <c r="AZ55"/>
  <c r="AV55"/>
  <c i="5" r="J32"/>
  <c i="1" r="AG61"/>
  <c r="BC54"/>
  <c r="AY54"/>
  <c r="AU55"/>
  <c r="AU54"/>
  <c r="BB54"/>
  <c r="W31"/>
  <c r="AW55"/>
  <c i="5" l="1" r="J41"/>
  <c i="4" r="J41"/>
  <c i="3" r="J41"/>
  <c i="4" r="J63"/>
  <c i="3" r="J63"/>
  <c i="5" r="J63"/>
  <c i="1" r="AN57"/>
  <c r="AN58"/>
  <c r="AN59"/>
  <c r="AN61"/>
  <c i="8" r="J30"/>
  <c i="1" r="AG64"/>
  <c i="6" r="J32"/>
  <c i="1" r="AG62"/>
  <c r="AW54"/>
  <c r="AK30"/>
  <c r="AX54"/>
  <c i="7" r="J32"/>
  <c i="1" r="AG63"/>
  <c r="AT55"/>
  <c r="AN55"/>
  <c r="W32"/>
  <c r="AZ54"/>
  <c r="W29"/>
  <c l="1" r="AN63"/>
  <c i="6" r="J41"/>
  <c i="8" r="J39"/>
  <c i="7" r="J41"/>
  <c i="1" r="AN62"/>
  <c r="AN64"/>
  <c r="AV54"/>
  <c r="AK29"/>
  <c r="AG60"/>
  <c l="1" r="AN60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<sst xmlns="http://schemas.openxmlformats.org/spreadsheetml/2006/main">
  <si>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</si>
  <si>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</si>
  <si>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</si>
  <si>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</si>
  <si>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</si>
  <si>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{0daa414e-f3b7-4a69-8b28-3925033627ec}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</si>
  <si>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</si>
  <si>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</si>
  <si>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</si>
  <si>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</si>
  <si>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</si>
  <si>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</si>
  <si>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</si>
  <si>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</si>
  <si>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MR202311-2-19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</si>
  <si>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</si>
  <si>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</si>
  <si>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CMTF -Univerzitní 22-Vrátnice a vstupní prostory a oprava podlah a rekonstrukce omítek stropů v kancelářích 36.07 ,3.08,</t>
  </si>
  <si>
    <t>KSO:</t>
  </si>
  <si>
    <t>801</t>
  </si>
  <si>
    <t>CC-CZ:</t>
  </si>
  <si>
    <t>126</t>
  </si>
  <si>
    <t>Místo:</t>
  </si>
  <si>
    <t>Olomouc</t>
  </si>
  <si>
    <t>Datum:</t>
  </si>
  <si>
    <t>6. 2. 2025</t>
  </si>
  <si>
    <t>CZ-CPV:</t>
  </si>
  <si>
    <t>45000000-7</t>
  </si>
  <si>
    <t>CZ-CPA:</t>
  </si>
  <si>
    <t>41</t>
  </si>
  <si>
    <t>Zadavatel:</t>
  </si>
  <si>
    <t>IČ:</t>
  </si>
  <si>
    <t>61989592</t>
  </si>
  <si>
    <t>UPOL V Olomouci</t>
  </si>
  <si>
    <t>DIČ:</t>
  </si>
  <si>
    <t/>
  </si>
  <si>
    <t>Účastník:</t>
  </si>
  <si>
    <t>Vyplň údaj</t>
  </si>
  <si>
    <t>Projektant:</t>
  </si>
  <si>
    <t>Ing Eva Blažková</t>
  </si>
  <si>
    <t>True</t>
  </si>
  <si>
    <t>Zpracovatel:</t>
  </si>
  <si>
    <t>M. Radova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</si>
  <si>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</si>
  <si>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</si>
  <si>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</si>
  <si>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</si>
  <si>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</si>
  <si>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</si>
  <si>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</si>
  <si>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</si>
  <si>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</si>
  <si>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</si>
  <si>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</si>
  <si>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</si>
  <si>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</si>
  <si>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</si>
  <si>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</si>
  <si>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</si>
  <si>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</si>
  <si>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</si>
  <si>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</si>
  <si>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</si>
  <si>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</si>
  <si>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</si>
  <si>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</si>
  <si>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</si>
  <si>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</si>
  <si>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</si>
  <si>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</si>
  <si>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</si>
  <si>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</si>
  <si>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</si>
  <si>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</si>
  <si>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</si>
  <si>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</si>
  <si>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</si>
  <si>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</si>
  <si>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</si>
  <si>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</si>
  <si>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</si>
  <si>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</si>
  <si>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</si>
  <si>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</si>
  <si>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Architektonicko stavební část</t>
  </si>
  <si>
    <t>STA</t>
  </si>
  <si>
    <t>{2195fdd1-30c9-48a2-9d4a-3640028e6057}</t>
  </si>
  <si>
    <t>2</t>
  </si>
  <si>
    <t>/</t>
  </si>
  <si>
    <t>MR 2023-11-11a</t>
  </si>
  <si>
    <t>D 1.1. architektonicko stavební část-oprava podlah a omítek</t>
  </si>
  <si>
    <t>Soupis</t>
  </si>
  <si>
    <t>{1f50a972-e0af-4236-934a-4781a44fe946}</t>
  </si>
  <si>
    <t>MR 2023-123-11 B</t>
  </si>
  <si>
    <t xml:space="preserve"> D1.1 - architektonicko  stavební řešení vrátnice</t>
  </si>
  <si>
    <t>{a91d2b12-11b5-4fff-aa72-5c9e016d4ce9}</t>
  </si>
  <si>
    <t>VK-PD-22-23_DSP_ESL</t>
  </si>
  <si>
    <t>CMTF - Univerzitní 22 - slaboproud</t>
  </si>
  <si>
    <t>{f374b577-1894-4141-8818-25d97a54818b}</t>
  </si>
  <si>
    <t>D.4.h.</t>
  </si>
  <si>
    <t>zařízení slaboproudé elektrotechniky (ESL)</t>
  </si>
  <si>
    <t>{1ea51c18-a329-43dd-b8cd-e6864ddcf1c1}</t>
  </si>
  <si>
    <t>MR 2023-11-11-c</t>
  </si>
  <si>
    <t xml:space="preserve">D.1.4.c1- Elektroinstalace- </t>
  </si>
  <si>
    <t>{a226d4d0-b69d-4094-bbcc-6cee46f8b6d7}</t>
  </si>
  <si>
    <t>01</t>
  </si>
  <si>
    <t xml:space="preserve">Elektroinstalace  vrátnice</t>
  </si>
  <si>
    <t>{335316d7-51b5-4d79-b98b-b5bcaa15544f}</t>
  </si>
  <si>
    <t>02</t>
  </si>
  <si>
    <t>3.NP - studijní oddělení</t>
  </si>
  <si>
    <t>{4298b53c-e97e-44cf-87f1-2555aa980bb8}</t>
  </si>
  <si>
    <t>03</t>
  </si>
  <si>
    <t>4.NP - děkanát</t>
  </si>
  <si>
    <t>{748a9467-7079-463d-bd04-a1ba49b6a206}</t>
  </si>
  <si>
    <t>MR 2023-11-11b</t>
  </si>
  <si>
    <t>Vedlejší náklady</t>
  </si>
  <si>
    <t>{a3bc196e-8fbb-4dca-8617-77cdc5a7bc94}</t>
  </si>
  <si>
    <t>KRYCÍ LIST SOUPISU PRACÍ</t>
  </si>
  <si>
    <t>Objekt:</t>
  </si>
  <si>
    <t>1 - Architektonicko stavební část</t>
  </si>
  <si>
    <t>Soupis:</t>
  </si>
  <si>
    <t>MR 2023-11-11a - D 1.1. architektonicko stavební část-oprava podlah a omítek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</si>
  <si>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</si>
  <si>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</si>
  <si>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</si>
  <si>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</si>
  <si>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</si>
  <si>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</si>
  <si>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</si>
  <si>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</si>
  <si>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</si>
  <si>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</si>
  <si>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</si>
  <si>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</si>
  <si>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775 - Podlahy skládané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</si>
  <si>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</si>
  <si>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</si>
  <si>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</si>
  <si>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</si>
  <si>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</si>
  <si>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</si>
  <si>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</si>
  <si>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</si>
  <si>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</si>
  <si>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</si>
  <si>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</si>
  <si>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</si>
  <si>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</si>
  <si>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</si>
  <si>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</si>
  <si>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</si>
  <si>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</si>
  <si>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</si>
  <si>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</si>
  <si>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</si>
  <si>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611131121</t>
  </si>
  <si>
    <t>Podkladní a spojovací vrstva vnitřních omítaných ploch penetrace disperzní nanášená ručně stropů</t>
  </si>
  <si>
    <t>m2</t>
  </si>
  <si>
    <t>CS URS 2025 01</t>
  </si>
  <si>
    <t>4</t>
  </si>
  <si>
    <t>-804739130</t>
  </si>
  <si>
    <t>612131121</t>
  </si>
  <si>
    <t>Podkladní a spojovací vrstva vnitřních omítaných ploch penetrace disperzní nanášená ručně stěn</t>
  </si>
  <si>
    <t>-1576284446</t>
  </si>
  <si>
    <t>3</t>
  </si>
  <si>
    <t>611131301</t>
  </si>
  <si>
    <t>Podkladní a spojovací vrstva vnitřních omítaných ploch cementový postřik nanášený strojně celoplošně stropů</t>
  </si>
  <si>
    <t>-859038393</t>
  </si>
  <si>
    <t>VV</t>
  </si>
  <si>
    <t xml:space="preserve">stropy </t>
  </si>
  <si>
    <t>"3 NP "56,1+27,9</t>
  </si>
  <si>
    <t>"4 NP "52,2+28,3</t>
  </si>
  <si>
    <t>Součet</t>
  </si>
  <si>
    <t>611142001</t>
  </si>
  <si>
    <t>Potažení vnitřních ploch pletivem v ploše nebo pruzích, na plném podkladu sklovláknitým vtlačením do tmelu stropů</t>
  </si>
  <si>
    <t>-2098803998</t>
  </si>
  <si>
    <t>5</t>
  </si>
  <si>
    <t>611311141</t>
  </si>
  <si>
    <t>Omítka vápenná vnitřních ploch nanášená ručně dvouvrstvá štuková, tloušťky jádrové omítky do 10 mm a tloušťky štuku do 3 mm vodorovných konstrukcí stropů rovných</t>
  </si>
  <si>
    <t>1370251597</t>
  </si>
  <si>
    <t>6</t>
  </si>
  <si>
    <t>611311191</t>
  </si>
  <si>
    <t>Omítka vápenná vnitřních ploch nanášená ručně Příplatek k cenám za každých dalších i započatých 5 mm tloušťky jádrové omítky přes 10 mm stropů</t>
  </si>
  <si>
    <t>-1370409131</t>
  </si>
  <si>
    <t>7</t>
  </si>
  <si>
    <t>612315402</t>
  </si>
  <si>
    <t>Oprava vápenné omítky vnitřních ploch hrubé, tloušťky do 20 mm stěn, v rozsahu opravované plochy přes 10 do 30%</t>
  </si>
  <si>
    <t>2066516107</t>
  </si>
  <si>
    <t>předpoklad vyrovnání stěn</t>
  </si>
  <si>
    <t>(79+61,5+107+82,3)</t>
  </si>
  <si>
    <t>8</t>
  </si>
  <si>
    <t>619991001</t>
  </si>
  <si>
    <t>Zakrytí vnitřních ploch před znečištěním včetně pozdějšího odkrytí podlah fólií přilepenou lepící páskou</t>
  </si>
  <si>
    <t>-1813301767</t>
  </si>
  <si>
    <t>94</t>
  </si>
  <si>
    <t>Lešení a stavební výtahy</t>
  </si>
  <si>
    <t>9</t>
  </si>
  <si>
    <t>949101111</t>
  </si>
  <si>
    <t>Lešení pomocné pracovní pro objekty pozemních staveb pro zatížení do 150 kg/m2, o výšce lešeňové podlahy do 1,9 m</t>
  </si>
  <si>
    <t>-1570018261</t>
  </si>
  <si>
    <t>pomocné lešení při práci na stropech</t>
  </si>
  <si>
    <t>96</t>
  </si>
  <si>
    <t>Bourání konstrukcí</t>
  </si>
  <si>
    <t>10</t>
  </si>
  <si>
    <t>762521811</t>
  </si>
  <si>
    <t>Demontáž podlah bez polštářů z prken tl. do 32 mm</t>
  </si>
  <si>
    <t>16</t>
  </si>
  <si>
    <t>-496096227</t>
  </si>
  <si>
    <t xml:space="preserve">dle výkresů  01 ,02</t>
  </si>
  <si>
    <t>11</t>
  </si>
  <si>
    <t>776201812</t>
  </si>
  <si>
    <t>Demontáž povlakových podlahovin lepených ručně s podložkou</t>
  </si>
  <si>
    <t>985024908</t>
  </si>
  <si>
    <t>12</t>
  </si>
  <si>
    <t>776410811</t>
  </si>
  <si>
    <t>Demontáž soklíků nebo lišt pryžových nebo plastových</t>
  </si>
  <si>
    <t>m</t>
  </si>
  <si>
    <t>-2074369621</t>
  </si>
  <si>
    <t>"míst 3,07 "28,8</t>
  </si>
  <si>
    <t>"míst3,08 "21,1</t>
  </si>
  <si>
    <t>"míst 4,11 "29,2</t>
  </si>
  <si>
    <t>"míst 4,12 "21,7</t>
  </si>
  <si>
    <t>13</t>
  </si>
  <si>
    <t>968062354</t>
  </si>
  <si>
    <t>Vybourání dřevěných rámů oken s křídly, dveřních zárubní, vrat, stěn, ostění nebo obkladů rámů oken s křídly dvojitých, plochy do 1 m2</t>
  </si>
  <si>
    <t>-1194052814</t>
  </si>
  <si>
    <t>vybourání zárubně 4 NP mezi místností 4,11 a 4,12</t>
  </si>
  <si>
    <t>0,9*2</t>
  </si>
  <si>
    <t>14</t>
  </si>
  <si>
    <t>762841821</t>
  </si>
  <si>
    <t>Demontáž podbíjení obkladů stropů a střech sklonu do 60° z desek měkkých (minerálněvláknitých, dřevovláknitých apod.)</t>
  </si>
  <si>
    <t>-446773128</t>
  </si>
  <si>
    <t>demontáž stropů rákos</t>
  </si>
  <si>
    <t>775521801</t>
  </si>
  <si>
    <t>Demontáž parketových tabulí s lištami k dalšímu použití lepených s očištěním</t>
  </si>
  <si>
    <t>-1677117665</t>
  </si>
  <si>
    <t>předpoklad odstranění parket</t>
  </si>
  <si>
    <t>56,1+27,9+52,2+28,3</t>
  </si>
  <si>
    <t>978011191</t>
  </si>
  <si>
    <t>Otlučení vápenných nebo vápenocementových omítek vnitřních ploch stropů, v rozsahu přes 50 do 100 %</t>
  </si>
  <si>
    <t>-1183383816</t>
  </si>
  <si>
    <t>17</t>
  </si>
  <si>
    <t>978-25-2</t>
  </si>
  <si>
    <t>Demontáž elektroinstalací (včetně přesunů)</t>
  </si>
  <si>
    <t>soub</t>
  </si>
  <si>
    <t>960929791</t>
  </si>
  <si>
    <t>18</t>
  </si>
  <si>
    <t>R-978-3</t>
  </si>
  <si>
    <t>Zapravení rýh po elektroinstalacích ,</t>
  </si>
  <si>
    <t>927947054</t>
  </si>
  <si>
    <t>997</t>
  </si>
  <si>
    <t>Přesun sutě</t>
  </si>
  <si>
    <t>19</t>
  </si>
  <si>
    <t>997013152</t>
  </si>
  <si>
    <t>Vnitrostaveništní doprava suti a vybouraných hmot vodorovně do 50 m svisle s omezením mechanizace pro budovy a haly výšky přes 6 do 9 m</t>
  </si>
  <si>
    <t>t</t>
  </si>
  <si>
    <t>1795334561</t>
  </si>
  <si>
    <t>20</t>
  </si>
  <si>
    <t>997013501</t>
  </si>
  <si>
    <t>Odvoz suti a vybouraných hmot na skládku nebo meziskládku se složením, na vzdálenost do 1 km</t>
  </si>
  <si>
    <t>182864276</t>
  </si>
  <si>
    <t>997013509</t>
  </si>
  <si>
    <t>Odvoz suti a vybouraných hmot na skládku nebo meziskládku se složením, na vzdálenost Příplatek k ceně za každý další i započatý 1 km přes 1 km</t>
  </si>
  <si>
    <t>-1277753172</t>
  </si>
  <si>
    <t>17,262*14 "Přepočtené koeficientem množství</t>
  </si>
  <si>
    <t>22</t>
  </si>
  <si>
    <t>997013813</t>
  </si>
  <si>
    <t>Poplatek za uložení stavebního odpadu na skládce (skládkovné) z plastických hmot zatříděného do Katalogu odpadů pod kódem 17 02 03</t>
  </si>
  <si>
    <t>260051847</t>
  </si>
  <si>
    <t>23</t>
  </si>
  <si>
    <t>997013863</t>
  </si>
  <si>
    <t>Poplatek za uložení stavebního odpadu na recyklační skládce (skládkovné) cihelného zatříděného do Katalogu odpadů pod kódem 17 01 02</t>
  </si>
  <si>
    <t>1806115458</t>
  </si>
  <si>
    <t>17,272-0,494</t>
  </si>
  <si>
    <t>998</t>
  </si>
  <si>
    <t>Přesun hmot</t>
  </si>
  <si>
    <t>24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</si>
  <si>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</si>
  <si>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</si>
  <si>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-413140082</t>
  </si>
  <si>
    <t>PSV</t>
  </si>
  <si>
    <t>Práce a dodávky PSV</t>
  </si>
  <si>
    <t>766</t>
  </si>
  <si>
    <t>Konstrukce truhlářské</t>
  </si>
  <si>
    <t>25</t>
  </si>
  <si>
    <t>766660002</t>
  </si>
  <si>
    <t>Montáž dveřních křídel dřevěných nebo plastových otevíravých do ocelové zárubně povrchově upravených jednokřídlových, šířky přes 800 mm</t>
  </si>
  <si>
    <t>kus</t>
  </si>
  <si>
    <t>-1402917747</t>
  </si>
  <si>
    <t>4 NP mezi míst 4,11 4,12</t>
  </si>
  <si>
    <t>26</t>
  </si>
  <si>
    <t>M</t>
  </si>
  <si>
    <t>611620D7L</t>
  </si>
  <si>
    <t>dveře dřevěné jednokřídlé plné 900x1970-2100mm vč. finálního povrchové úpravy a kování - výběr dle investora</t>
  </si>
  <si>
    <t>32</t>
  </si>
  <si>
    <t>-1100437633</t>
  </si>
  <si>
    <t>27</t>
  </si>
  <si>
    <t>766682112</t>
  </si>
  <si>
    <t>Montáž zárubní dřevěných, plastových nebo z lamina obložkových, pro dveře jednokřídlové, tloušťky stěny přes 170 do 350 mm</t>
  </si>
  <si>
    <t>177845796</t>
  </si>
  <si>
    <t>28</t>
  </si>
  <si>
    <t>61182308</t>
  </si>
  <si>
    <t>zárubeň jednokřídlá obložková s laminátovým povrchem tl stěny 160-250mm rozměru 600-1100/1970, 2100mm</t>
  </si>
  <si>
    <t>151117201</t>
  </si>
  <si>
    <t>29</t>
  </si>
  <si>
    <t>998766102</t>
  </si>
  <si>
    <t>Přesun hmot pro konstrukce truhlářské stanovený z hmotnosti přesunovaného materiálu vodorovná dopravní vzdálenost do 50 m v objektech výšky přes 6 do 12 m</t>
  </si>
  <si>
    <t>-202979909</t>
  </si>
  <si>
    <t>30</t>
  </si>
  <si>
    <t>R 766-1</t>
  </si>
  <si>
    <t>T 308.02 kuchyńka délka 0,9 m (viz PD)</t>
  </si>
  <si>
    <t>ks</t>
  </si>
  <si>
    <t>R položka</t>
  </si>
  <si>
    <t>1978522264</t>
  </si>
  <si>
    <t>31</t>
  </si>
  <si>
    <t>R766-2</t>
  </si>
  <si>
    <t>T 411.02- kuchyńka -5 m (viz PD )</t>
  </si>
  <si>
    <t>-1183670975</t>
  </si>
  <si>
    <t>R766-3</t>
  </si>
  <si>
    <t>T412 02 kuchyńka -3,9 m viz PD</t>
  </si>
  <si>
    <t>-1190130273</t>
  </si>
  <si>
    <t>33</t>
  </si>
  <si>
    <t>R 766-4</t>
  </si>
  <si>
    <t>D+ M čalounění polstrování dveří D.01 , D02</t>
  </si>
  <si>
    <t>1456007955</t>
  </si>
  <si>
    <t>775</t>
  </si>
  <si>
    <t>Podlahy skládané</t>
  </si>
  <si>
    <t>34</t>
  </si>
  <si>
    <t>775111217.</t>
  </si>
  <si>
    <t>Příprava podkladu skládaných podlah broušení stávajícího podkladu pro odstranění nerovností (diamantovým kotoučem)</t>
  </si>
  <si>
    <t>123699219</t>
  </si>
  <si>
    <t>obroušení stávající prkenné podlahy</t>
  </si>
  <si>
    <t>35</t>
  </si>
  <si>
    <t>775111411</t>
  </si>
  <si>
    <t>Příprava podkladu skládaných podlah montáž dilatační pásky podlah</t>
  </si>
  <si>
    <t>-2105024003</t>
  </si>
  <si>
    <t>obvody místnostní dotyk podlaha stěna</t>
  </si>
  <si>
    <t>"míst 3,08 "21,1</t>
  </si>
  <si>
    <t>"msíst 4,11 "29,2</t>
  </si>
  <si>
    <t>36</t>
  </si>
  <si>
    <t>28616320</t>
  </si>
  <si>
    <t>pás dilatační okrajová extrud PE s fólií</t>
  </si>
  <si>
    <t>-1552520984</t>
  </si>
  <si>
    <t>100,8*1,02 "Přepočtené koeficientem množství</t>
  </si>
  <si>
    <t>37</t>
  </si>
  <si>
    <t>775449121</t>
  </si>
  <si>
    <t>Montáž lišty ukončovací připevněné vruty</t>
  </si>
  <si>
    <t>-1408357959</t>
  </si>
  <si>
    <t>38</t>
  </si>
  <si>
    <t>R 766-25-1</t>
  </si>
  <si>
    <t xml:space="preserve">lišta soklová </t>
  </si>
  <si>
    <t>-1873343766</t>
  </si>
  <si>
    <t>ztratné prořez 10 %</t>
  </si>
  <si>
    <t>(28,8+21,1+29,2+21,7)*1,1</t>
  </si>
  <si>
    <t>39</t>
  </si>
  <si>
    <t>775526240</t>
  </si>
  <si>
    <t>Montáž podlah parketových masivních mozaikových nebo kazetových s tmelením a broušením, bez povrchové úpravy a olištování s podkladem z OSB desek, z tabulí rozměru, přes 450x450 mm do 500x500 mm (plochy do 0,250 m2 /kus) lepených</t>
  </si>
  <si>
    <t>138333316</t>
  </si>
  <si>
    <t>40</t>
  </si>
  <si>
    <t>61195100</t>
  </si>
  <si>
    <t>parkety mozaikové tl 8mm dub</t>
  </si>
  <si>
    <t>-280688883</t>
  </si>
  <si>
    <t>100,8*1,08 "Přepočtené koeficientem množství</t>
  </si>
  <si>
    <t>775591311</t>
  </si>
  <si>
    <t>Skládané podlahy - ostatní práce lakování jednotlivé operace základní lak</t>
  </si>
  <si>
    <t>-171496665</t>
  </si>
  <si>
    <t>42</t>
  </si>
  <si>
    <t>775591312</t>
  </si>
  <si>
    <t>Skládané podlahy - ostatní práce lakování jednotlivé operace vrchní lak pro běžnou zátěž (bytové prostory apod.)</t>
  </si>
  <si>
    <t>1324725494</t>
  </si>
  <si>
    <t>43</t>
  </si>
  <si>
    <t>775591411</t>
  </si>
  <si>
    <t>Skládané podlahy - ostatní práce dokončovací nátěr olejem a voskování</t>
  </si>
  <si>
    <t>-1793295272</t>
  </si>
  <si>
    <t>44</t>
  </si>
  <si>
    <t>775599110</t>
  </si>
  <si>
    <t>Skládané podlahy - ostatní práce dokončovací pastování</t>
  </si>
  <si>
    <t>1032174010</t>
  </si>
  <si>
    <t>45</t>
  </si>
  <si>
    <t>998775102</t>
  </si>
  <si>
    <t>Přesun hmot pro podlahy skládané stanovený z hmotnosti přesunovaného materiálu vodorovná dopravní vzdálenost do 50 m v objektech výšky přes 6 do 12 m</t>
  </si>
  <si>
    <t>-1431485766</t>
  </si>
  <si>
    <t>784</t>
  </si>
  <si>
    <t>Dokončovací práce - malby a tapety</t>
  </si>
  <si>
    <t>46</t>
  </si>
  <si>
    <t>784111001</t>
  </si>
  <si>
    <t>Oprášení (ometení) podkladu v místnostech výšky do 3,80 m</t>
  </si>
  <si>
    <t>-1994994320</t>
  </si>
  <si>
    <t>P</t>
  </si>
  <si>
    <t>Poznámka k položce:_x000d_
viz. pol_784211121</t>
  </si>
  <si>
    <t>stěny 3 NP</t>
  </si>
  <si>
    <t>79+61,5</t>
  </si>
  <si>
    <t>"4 NP "107+82,3</t>
  </si>
  <si>
    <t>47</t>
  </si>
  <si>
    <t>784121001</t>
  </si>
  <si>
    <t>Oškrabání malby v místnostech výšky do 3,80 m</t>
  </si>
  <si>
    <t>-947197890</t>
  </si>
  <si>
    <t>"míst 3,07 "79</t>
  </si>
  <si>
    <t>"míst3,08 "61,5</t>
  </si>
  <si>
    <t>"míst4,11 "107</t>
  </si>
  <si>
    <t>"míst 4,12 "82,3</t>
  </si>
  <si>
    <t>Mezisoučet</t>
  </si>
  <si>
    <t>52,2+28,3+56,1+27,9</t>
  </si>
  <si>
    <t>48</t>
  </si>
  <si>
    <t>784121011</t>
  </si>
  <si>
    <t>Rozmývání podkladu po oškrabání malby v místnostech výšky do 3,80 m</t>
  </si>
  <si>
    <t>54607425</t>
  </si>
  <si>
    <t>Poznámka k položce:_x000d_
viz. pol_784121001</t>
  </si>
  <si>
    <t>49</t>
  </si>
  <si>
    <t>784181111</t>
  </si>
  <si>
    <t>Penetrace podkladu jednonásobná základní silikátová bezbarvá v místnostech výšky do 3,80 m</t>
  </si>
  <si>
    <t>-437063877</t>
  </si>
  <si>
    <t>"stěny "79+61,5+107+82,3</t>
  </si>
  <si>
    <t>"stropy "52,2+28,3+56,1+27,9</t>
  </si>
  <si>
    <t>50</t>
  </si>
  <si>
    <t>784211121</t>
  </si>
  <si>
    <t>Malby z malířských směsí oděruvzdorných za mokra dvojnásobné, bílé za mokra oděruvzdorné středně v místnostech výšky do 3,80 m</t>
  </si>
  <si>
    <t>-279031695</t>
  </si>
  <si>
    <t xml:space="preserve">MR 2023-123-11 B -  D1.1 - architektonicko  stavební řešení vrátnice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</si>
  <si>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</si>
  <si>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</si>
  <si>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</si>
  <si>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</si>
  <si>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</si>
  <si>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</si>
  <si>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</si>
  <si>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</si>
  <si>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</si>
  <si>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</si>
  <si>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  784 - Dokončovací práce - malby a tapety</t>
  </si>
  <si>
    <t>Vodorovné konstrukce</t>
  </si>
  <si>
    <t>430321616</t>
  </si>
  <si>
    <t>Schodišťové konstrukce a rampy z betonu železového (bez výztuže) stupně, schodnice, ramena, podesty s nosníky tř. C 30/37</t>
  </si>
  <si>
    <t>m3</t>
  </si>
  <si>
    <t>CS ÚRS 2025 01</t>
  </si>
  <si>
    <t>148183633</t>
  </si>
  <si>
    <t>Online PSC</t>
  </si>
  <si>
    <t>https://podminky.urs.cz/item/CS_URS_2025_01/430321616</t>
  </si>
  <si>
    <t>1,71*0,32*0,15</t>
  </si>
  <si>
    <t>1,2*0,15*0,95</t>
  </si>
  <si>
    <t>430362021</t>
  </si>
  <si>
    <t>Výztuž schodišťových konstrukcí a ramp stupňů, schodnic, ramen, podest s nosníky ze svařovaných sítí z drátů typu KARI</t>
  </si>
  <si>
    <t>-730235745</t>
  </si>
  <si>
    <t>https://podminky.urs.cz/item/CS_URS_2025_01/430362021</t>
  </si>
  <si>
    <t>431351121</t>
  </si>
  <si>
    <t>Bednění podest, podstupňových desek a ramp včetně podpěrné konstrukce výšky do 4 m půdorysně přímočarých zřízení</t>
  </si>
  <si>
    <t>317734460</t>
  </si>
  <si>
    <t>https://podminky.urs.cz/item/CS_URS_2025_01/431351121</t>
  </si>
  <si>
    <t>0,15*(1,71+0,32+0,32)</t>
  </si>
  <si>
    <t>0,15*(1,2+0,95+0,95)</t>
  </si>
  <si>
    <t>431351122</t>
  </si>
  <si>
    <t>Bednění podest, podstupňových desek a ramp včetně podpěrné konstrukce výšky do 4 m půdorysně přímočarých odstranění</t>
  </si>
  <si>
    <t>-1588618534</t>
  </si>
  <si>
    <t>https://podminky.urs.cz/item/CS_URS_2025_01/431351122</t>
  </si>
  <si>
    <t>45125-16</t>
  </si>
  <si>
    <t>Uprava povrchů schodů ,nášlapná plocha</t>
  </si>
  <si>
    <t>komp</t>
  </si>
  <si>
    <t>-138046562</t>
  </si>
  <si>
    <t>https://podminky.urs.cz/item/CS_URS_2025_01/45125-16</t>
  </si>
  <si>
    <t>Úpravy povrchů, podlahy a osazování výplní</t>
  </si>
  <si>
    <t>611325411</t>
  </si>
  <si>
    <t>Oprava vápenocementové omítky vnitřních ploch hladké, tloušťky do 20 mm stropů, v rozsahu opravované plochy do 10%</t>
  </si>
  <si>
    <t>-1818838905</t>
  </si>
  <si>
    <t>https://podminky.urs.cz/item/CS_URS_2025_01/611325411</t>
  </si>
  <si>
    <t>612315302</t>
  </si>
  <si>
    <t>Vápenná omítka ostění nebo nadpraží štuková</t>
  </si>
  <si>
    <t>-446300681</t>
  </si>
  <si>
    <t>https://podminky.urs.cz/item/CS_URS_2025_01/612315302</t>
  </si>
  <si>
    <t>oprava v prostorech nových výplní</t>
  </si>
  <si>
    <t>2*1,2</t>
  </si>
  <si>
    <t>1,1*0,6</t>
  </si>
  <si>
    <t>0,95*(2+2+1)</t>
  </si>
  <si>
    <t>0,95*(0,95+0,95+2)</t>
  </si>
  <si>
    <t>612325411</t>
  </si>
  <si>
    <t>Oprava vápenocementové omítky vnitřních ploch hladké, tloušťky do 20 mm stěn, v rozsahu opravované plochy do 10%</t>
  </si>
  <si>
    <t>940359403</t>
  </si>
  <si>
    <t>https://podminky.urs.cz/item/CS_URS_2025_01/612325411</t>
  </si>
  <si>
    <t>vrátnice</t>
  </si>
  <si>
    <t>2*(6,7+4,35)*4,7</t>
  </si>
  <si>
    <t>631311115</t>
  </si>
  <si>
    <t>Mazanina z betonu prostého bez zvýšených nároků na prostředí tl. přes 50 do 80 mm tř. C 20/25</t>
  </si>
  <si>
    <t>-350520985</t>
  </si>
  <si>
    <t>https://podminky.urs.cz/item/CS_URS_2025_01/631311115</t>
  </si>
  <si>
    <t>mazanina tl 60 mm</t>
  </si>
  <si>
    <t>"míst 1,13 "33,88*0,06</t>
  </si>
  <si>
    <t>"chodba "48,09*0,056</t>
  </si>
  <si>
    <t>"průchod "21,73*0,06</t>
  </si>
  <si>
    <t>631311121</t>
  </si>
  <si>
    <t>Doplnění dosavadních mazanin prostým betonem s dodáním hmot, bez potěru, plochy jednotlivě do 1 m2 a tl. do 80 mm</t>
  </si>
  <si>
    <t>244538824</t>
  </si>
  <si>
    <t>https://podminky.urs.cz/item/CS_URS_2025_01/631311121</t>
  </si>
  <si>
    <t>doplnění v místě odstraněné příčky</t>
  </si>
  <si>
    <t>0,5</t>
  </si>
  <si>
    <t>v místě nových dveří</t>
  </si>
  <si>
    <t>0,1*(0,95*1)*2</t>
  </si>
  <si>
    <t>Ostatní konstrukce a práce, bourání</t>
  </si>
  <si>
    <t>941111111</t>
  </si>
  <si>
    <t>Lešení řadové trubkové lehké pracovní s podlahami s provozním zatížením tř. 3 do 200 kg/m2 šířky tř. W06 od 0,6 do 0,9 m výšky do 10 m montáž</t>
  </si>
  <si>
    <t>636547964</t>
  </si>
  <si>
    <t>https://podminky.urs.cz/item/CS_URS_2025_01/941111111</t>
  </si>
  <si>
    <t>941111811</t>
  </si>
  <si>
    <t>Lešení řadové trubkové lehké pracovní s podlahami s provozním zatížením tř. 3 do 200 kg/m2 šířky tř. W06 od 0,6 do 0,9 m výšky do 10 m demontáž</t>
  </si>
  <si>
    <t>1844142855</t>
  </si>
  <si>
    <t>https://podminky.urs.cz/item/CS_URS_2025_01/941111811</t>
  </si>
  <si>
    <t>9525-16</t>
  </si>
  <si>
    <t>Ostaní stavební práce přo řemesla ,zaparvení rýh po elektro instalacích</t>
  </si>
  <si>
    <t>HZS</t>
  </si>
  <si>
    <t>-862208849</t>
  </si>
  <si>
    <t>https://podminky.urs.cz/item/CS_URS_2025_01/9525-16</t>
  </si>
  <si>
    <t>962031133</t>
  </si>
  <si>
    <t>Bourání příček z cihel, tvárnic nebo příčkovek z cihel pálených, plných nebo dutých na maltu vápennou nebo vápenocementovou, tl. do 150 mm</t>
  </si>
  <si>
    <t>1580941154</t>
  </si>
  <si>
    <t>https://podminky.urs.cz/item/CS_URS_2025_01/962031133</t>
  </si>
  <si>
    <t xml:space="preserve">vybourání příčky  míst 1,14 a</t>
  </si>
  <si>
    <t>4,7*(3,06+5,65+2,91)</t>
  </si>
  <si>
    <t>963023611</t>
  </si>
  <si>
    <t>Vybourání schodišťových stupňů oblých, rovných nebo kosých ze zdi kamenné jednostranně</t>
  </si>
  <si>
    <t>-1011650195</t>
  </si>
  <si>
    <t>https://podminky.urs.cz/item/CS_URS_2025_01/963023611</t>
  </si>
  <si>
    <t>1,71*3</t>
  </si>
  <si>
    <t>968062245</t>
  </si>
  <si>
    <t>Vybourání dřevěných rámů oken s křídly, dveřních zárubní, vrat, stěn, ostění nebo obkladů rámů oken s křídly jednoduchých, plochy do 2 m2</t>
  </si>
  <si>
    <t>-618886285</t>
  </si>
  <si>
    <t>https://podminky.urs.cz/item/CS_URS_2025_01/968062245</t>
  </si>
  <si>
    <t>vybourání zárubní míst 1,14 a</t>
  </si>
  <si>
    <t>2*0,9*2</t>
  </si>
  <si>
    <t>976-25-1</t>
  </si>
  <si>
    <t>Odstranění stávající masky vrátnice</t>
  </si>
  <si>
    <t>2061229511</t>
  </si>
  <si>
    <t>1800798456</t>
  </si>
  <si>
    <t>https://podminky.urs.cz/item/CS_URS_2025_01/997013152</t>
  </si>
  <si>
    <t>1445788276</t>
  </si>
  <si>
    <t>https://podminky.urs.cz/item/CS_URS_2025_01/997013501</t>
  </si>
  <si>
    <t>-885350053</t>
  </si>
  <si>
    <t>https://podminky.urs.cz/item/CS_URS_2025_01/997013509</t>
  </si>
  <si>
    <t>16,525*14 "Přepočtené koeficientem množství</t>
  </si>
  <si>
    <t>-319161030</t>
  </si>
  <si>
    <t>https://podminky.urs.cz/item/CS_URS_2025_01/997013863</t>
  </si>
  <si>
    <t>-1614911403</t>
  </si>
  <si>
    <t>https://podminky.urs.cz/item/CS_URS_2025_01/998011002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</si>
  <si>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</si>
  <si>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</si>
  <si>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</si>
  <si>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</si>
  <si>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-1525500336</t>
  </si>
  <si>
    <t>https://podminky.urs.cz/item/CS_URS_2025_01/713121111</t>
  </si>
  <si>
    <t>tepelná izolace EPS 50 mm</t>
  </si>
  <si>
    <t>"vrátnice "33,38</t>
  </si>
  <si>
    <t>"průchod "1,2*0,95</t>
  </si>
  <si>
    <t>"izolace v masce "1,77*0,635</t>
  </si>
  <si>
    <t>28375868</t>
  </si>
  <si>
    <t>deska EPS 70 pro konstrukce s malým zatížením λ=0,039 tl 50mm</t>
  </si>
  <si>
    <t>-1324624938</t>
  </si>
  <si>
    <t>35,604*1,1</t>
  </si>
  <si>
    <t>10 % na prostřih</t>
  </si>
  <si>
    <t>998713101</t>
  </si>
  <si>
    <t>Přesun hmot pro izolace tepelné stanovený z hmotnosti přesunovaného materiálu vodorovná dopravní vzdálenost do 50 m v objektech výšky do 6 m</t>
  </si>
  <si>
    <t>780438913</t>
  </si>
  <si>
    <t>https://podminky.urs.cz/item/CS_URS_2025_01/998713101</t>
  </si>
  <si>
    <t>735</t>
  </si>
  <si>
    <t>Ústřední vytápění - otopná tělesa</t>
  </si>
  <si>
    <t>730-2</t>
  </si>
  <si>
    <t>uprava rozvodu potrubí ,stavební výpomoce</t>
  </si>
  <si>
    <t>136949286</t>
  </si>
  <si>
    <t>https://podminky.urs.cz/item/CS_URS_2025_01/730-2</t>
  </si>
  <si>
    <t>735131810</t>
  </si>
  <si>
    <t>Demontáž otopných těles hliníkových článkových</t>
  </si>
  <si>
    <t>-1269928067</t>
  </si>
  <si>
    <t>https://podminky.urs.cz/item/CS_URS_2025_01/735131810</t>
  </si>
  <si>
    <t>1,43*2,6*2</t>
  </si>
  <si>
    <t>735159130</t>
  </si>
  <si>
    <t>Montáž otopných těles panelových jednořadých, stavební délky přes 2340 do 2820 mm</t>
  </si>
  <si>
    <t>2107526036</t>
  </si>
  <si>
    <t>https://podminky.urs.cz/item/CS_URS_2025_01/735159130</t>
  </si>
  <si>
    <t>731-25-4</t>
  </si>
  <si>
    <t xml:space="preserve">Dodávka otopných těles  1430/2600 </t>
  </si>
  <si>
    <t>1182905032</t>
  </si>
  <si>
    <t>73125-6</t>
  </si>
  <si>
    <t>dodávka otopného tělesa 9070</t>
  </si>
  <si>
    <t>758754242</t>
  </si>
  <si>
    <t>735531002</t>
  </si>
  <si>
    <t>Montáž elektrického podlahového vytápění topné rohože položení samolepící topné rohože 100 W/m2</t>
  </si>
  <si>
    <t>1964975415</t>
  </si>
  <si>
    <t>https://podminky.urs.cz/item/CS_URS_2025_01/735531002</t>
  </si>
  <si>
    <t>"maska "1,77*0,635</t>
  </si>
  <si>
    <t>0,95*1,2</t>
  </si>
  <si>
    <t>735531004</t>
  </si>
  <si>
    <t>Montáž elektrického podlahového vytápění topné rohože ostatní prvky natření plochy penetračním nátěrem</t>
  </si>
  <si>
    <t>-892699251</t>
  </si>
  <si>
    <t>https://podminky.urs.cz/item/CS_URS_2025_01/735531004</t>
  </si>
  <si>
    <t>58562230</t>
  </si>
  <si>
    <t>hmota nátěrová penetrační pro pastovité omítky univerzální</t>
  </si>
  <si>
    <t>kg</t>
  </si>
  <si>
    <t>-1579729863</t>
  </si>
  <si>
    <t>735531044</t>
  </si>
  <si>
    <t>Montáž elektrického podlahového vytápění instalace a napojení tepelného čidla</t>
  </si>
  <si>
    <t>-1842125741</t>
  </si>
  <si>
    <t>https://podminky.urs.cz/item/CS_URS_2025_01/735531044</t>
  </si>
  <si>
    <t>42695005</t>
  </si>
  <si>
    <t>pokojové čidlo k tepelné centrále TČ</t>
  </si>
  <si>
    <t>-1666979007</t>
  </si>
  <si>
    <t>730-1</t>
  </si>
  <si>
    <t>dodávka elektrické rohože</t>
  </si>
  <si>
    <t>1201520731</t>
  </si>
  <si>
    <t>762</t>
  </si>
  <si>
    <t>Konstrukce tesařské</t>
  </si>
  <si>
    <t>762511212</t>
  </si>
  <si>
    <t>Podlahové konstrukce podkladové z dřevoštěpkových desek OSB jednovrstvých lepených na sraz, tloušťky desky 12 mm</t>
  </si>
  <si>
    <t>-1886905798</t>
  </si>
  <si>
    <t>https://podminky.urs.cz/item/CS_URS_2025_01/762511212</t>
  </si>
  <si>
    <t>podlaha v masce</t>
  </si>
  <si>
    <t>0,635*1,7</t>
  </si>
  <si>
    <t>762512225</t>
  </si>
  <si>
    <t>Podlahové konstrukce podkladové montáž z desek dřevotřískových, dřevoštěpkových nebo cementotřískových na podklad dřevěný lepením</t>
  </si>
  <si>
    <t>-1397214251</t>
  </si>
  <si>
    <t>https://podminky.urs.cz/item/CS_URS_2025_01/762512225</t>
  </si>
  <si>
    <t>vodostavební překližka v masce</t>
  </si>
  <si>
    <t>1,77*0,635</t>
  </si>
  <si>
    <t>60623488</t>
  </si>
  <si>
    <t>překližka vodovzdorná smrk tl 12mm jakost II.</t>
  </si>
  <si>
    <t>1007285793</t>
  </si>
  <si>
    <t>998762101</t>
  </si>
  <si>
    <t>Přesun hmot pro konstrukce tesařské stanovený z hmotnosti přesunovaného materiálu vodorovná dopravní vzdálenost do 50 m v objektech výšky do 6 m</t>
  </si>
  <si>
    <t>641544013</t>
  </si>
  <si>
    <t>https://podminky.urs.cz/item/CS_URS_2025_01/998762101</t>
  </si>
  <si>
    <t>766-25-1</t>
  </si>
  <si>
    <t>T1 D+ M kuchyňka- příliha 21 délky 3,3 m</t>
  </si>
  <si>
    <t>-666556323</t>
  </si>
  <si>
    <t>https://podminky.urs.cz/item/CS_URS_2025_01/766-25-1</t>
  </si>
  <si>
    <t>766660162</t>
  </si>
  <si>
    <t>Montáž dveřních křídel dřevěných nebo plastových otevíravých do dřevěné rámové zárubně protipožárních jednokřídlových, šířky přes 800 mm</t>
  </si>
  <si>
    <t>-1340903045</t>
  </si>
  <si>
    <t>https://podminky.urs.cz/item/CS_URS_2025_01/766660162</t>
  </si>
  <si>
    <t>R61165314.</t>
  </si>
  <si>
    <t xml:space="preserve">Dodávka  D1  dveří protipožárních D1- (viz příloha 31 )</t>
  </si>
  <si>
    <t>975083675</t>
  </si>
  <si>
    <t>7666-25-1</t>
  </si>
  <si>
    <t>D2 dveře dřevěné prosklené 1025*1905 - příloha 31</t>
  </si>
  <si>
    <t>1667140299</t>
  </si>
  <si>
    <t>766682213</t>
  </si>
  <si>
    <t>Montáž zárubní dřevěných, plastových nebo z lamina obložkových protipožárních, pro dveře jednokřídlové, tloušťky stěny přes 350 mm</t>
  </si>
  <si>
    <t>1297049352</t>
  </si>
  <si>
    <t>https://podminky.urs.cz/item/CS_URS_2025_01/766682213</t>
  </si>
  <si>
    <t>61182320</t>
  </si>
  <si>
    <t>zárubeň jednokřídlá obložková s laminátovým povrchem a protipožární úpravou tl stěny 260-350mm rozměru 600-1100/1970, 2100mm</t>
  </si>
  <si>
    <t>862585419</t>
  </si>
  <si>
    <t>998766202</t>
  </si>
  <si>
    <t>Přesun hmot pro konstrukce truhlářské stanovený procentní sazbou (%) z ceny vodorovná dopravní vzdálenost do 50 m základní v objektech výšky přes 6 do 12 m</t>
  </si>
  <si>
    <t>%</t>
  </si>
  <si>
    <t>1930331690</t>
  </si>
  <si>
    <t>https://podminky.urs.cz/item/CS_URS_2025_01/998766202</t>
  </si>
  <si>
    <t>767</t>
  </si>
  <si>
    <t>Konstrukce zámečnické</t>
  </si>
  <si>
    <t>767163101</t>
  </si>
  <si>
    <t>Montáž kompletního kovového zábradlí přímého z dílců v rovině (na rovné ploše) kotveného do zdiva nebo lehčeného betonu</t>
  </si>
  <si>
    <t>925810021</t>
  </si>
  <si>
    <t>https://podminky.urs.cz/item/CS_URS_2025_01/767163101</t>
  </si>
  <si>
    <t>příloha 12</t>
  </si>
  <si>
    <t>1+0,63</t>
  </si>
  <si>
    <t>767-25-1</t>
  </si>
  <si>
    <t>Z1- D+ M zábradlí (příloha 12)</t>
  </si>
  <si>
    <t>-678167055</t>
  </si>
  <si>
    <t>1,63*1,15</t>
  </si>
  <si>
    <t>767-25-2</t>
  </si>
  <si>
    <t>D+ M -prosklené masky vrátnice ,včetně nosného prvku nacenit dle příloh 11a ,11b ,11c,11 d)</t>
  </si>
  <si>
    <t>1613782985</t>
  </si>
  <si>
    <t>rozměr Z1</t>
  </si>
  <si>
    <t>(1,75+0,625+0,625)*2,688</t>
  </si>
  <si>
    <t>hlavní nosné prvky TR 30/30 /3 mm</t>
  </si>
  <si>
    <t>bílé barvy</t>
  </si>
  <si>
    <t>51</t>
  </si>
  <si>
    <t>998767202</t>
  </si>
  <si>
    <t>Přesun hmot pro zámečnické konstrukce stanovený procentní sazbou (%) z ceny vodorovná dopravní vzdálenost do 50 m základní v objektech výšky přes 6 do 12 m</t>
  </si>
  <si>
    <t>-67250814</t>
  </si>
  <si>
    <t>https://podminky.urs.cz/item/CS_URS_2025_01/998767202</t>
  </si>
  <si>
    <t>771</t>
  </si>
  <si>
    <t>Podlahy z dlaždic</t>
  </si>
  <si>
    <t>52</t>
  </si>
  <si>
    <t>771151015</t>
  </si>
  <si>
    <t>Příprava podkladu před provedením dlažby samonivelační stěrka min.pevnosti 20 MPa, tloušťky přes 10 do 12 mm</t>
  </si>
  <si>
    <t>-415403615</t>
  </si>
  <si>
    <t>https://podminky.urs.cz/item/CS_URS_2025_01/771151015</t>
  </si>
  <si>
    <t>"1,13 "33,88</t>
  </si>
  <si>
    <t>"průchod "0,95*1,2</t>
  </si>
  <si>
    <t>53</t>
  </si>
  <si>
    <t>998771102</t>
  </si>
  <si>
    <t>Přesun hmot pro podlahy z dlaždic stanovený z hmotnosti přesunovaného materiálu vodorovná dopravní vzdálenost do 50 m základní v objektech výšky přes 6 do 12 m</t>
  </si>
  <si>
    <t>-887775188</t>
  </si>
  <si>
    <t>https://podminky.urs.cz/item/CS_URS_2025_01/998771102</t>
  </si>
  <si>
    <t>772</t>
  </si>
  <si>
    <t>Podlahy z kamene</t>
  </si>
  <si>
    <t>54</t>
  </si>
  <si>
    <t>772522140</t>
  </si>
  <si>
    <t>Kladení dlažby z kamene do malty z pravoúhlých desek rozdílných druhů kladených v pásech š. od 100 do 400 mm modulu 50 mm, tl. do 30 mm</t>
  </si>
  <si>
    <t>-609923153</t>
  </si>
  <si>
    <t>https://podminky.urs.cz/item/CS_URS_2025_01/772522140</t>
  </si>
  <si>
    <t>kladení dlažby</t>
  </si>
  <si>
    <t>33,88</t>
  </si>
  <si>
    <t>55</t>
  </si>
  <si>
    <t>77225-16</t>
  </si>
  <si>
    <t>Dodávka kamenné dlažby traventin tl 12 mm</t>
  </si>
  <si>
    <t>-1081830498</t>
  </si>
  <si>
    <t>prořez 10 %</t>
  </si>
  <si>
    <t>33,88*1,1</t>
  </si>
  <si>
    <t>56</t>
  </si>
  <si>
    <t>772991411</t>
  </si>
  <si>
    <t>Dlažby z kamene - ostatní práce čištění nových dlažeb po pokládce základní</t>
  </si>
  <si>
    <t>-1615322678</t>
  </si>
  <si>
    <t>https://podminky.urs.cz/item/CS_URS_2025_01/772991411</t>
  </si>
  <si>
    <t>dlažba kamenná traventin</t>
  </si>
  <si>
    <t>57</t>
  </si>
  <si>
    <t>77525-16</t>
  </si>
  <si>
    <t>Očištění a dodání stávající dlažba v chodbách 10 %</t>
  </si>
  <si>
    <t>855831342</t>
  </si>
  <si>
    <t>https://podminky.urs.cz/item/CS_URS_2025_01/77525-16</t>
  </si>
  <si>
    <t>(48,09+21,73)/100*20</t>
  </si>
  <si>
    <t>58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</si>
  <si>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</si>
  <si>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</si>
  <si>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1200142535</t>
  </si>
  <si>
    <t>https://podminky.urs.cz/item/CS_URS_2025_01/998772101</t>
  </si>
  <si>
    <t>776</t>
  </si>
  <si>
    <t>Podlahy povlakové</t>
  </si>
  <si>
    <t>59</t>
  </si>
  <si>
    <t>776111115</t>
  </si>
  <si>
    <t>Příprava podkladu broušení podlah stávajícího podkladu před litím stěrky</t>
  </si>
  <si>
    <t>923496239</t>
  </si>
  <si>
    <t>https://podminky.urs.cz/item/CS_URS_2025_01/776111115</t>
  </si>
  <si>
    <t>"maska , průchod "0,95*1,2+1,77*0,635</t>
  </si>
  <si>
    <t>60</t>
  </si>
  <si>
    <t>776121112</t>
  </si>
  <si>
    <t>Příprava podkladu penetrace vodou ředitelná podlah</t>
  </si>
  <si>
    <t>452139853</t>
  </si>
  <si>
    <t>https://podminky.urs.cz/item/CS_URS_2025_01/776121112</t>
  </si>
  <si>
    <t>776251121</t>
  </si>
  <si>
    <t>Montáž podlahovin z přírodního linolea (marmolea) lepením standardním lepidlem z pásů elektrostaticky vodivých</t>
  </si>
  <si>
    <t>1915229957</t>
  </si>
  <si>
    <t>https://podminky.urs.cz/item/CS_URS_2025_01/776251121</t>
  </si>
  <si>
    <t>1,2*0,95+1,77*0,635</t>
  </si>
  <si>
    <t>62</t>
  </si>
  <si>
    <t>60756142</t>
  </si>
  <si>
    <t>linoleum přírodní antistatické tl 2,5mm, hořlavost Cfl-s1, smykové tření µ ≥0,5, třída zátěže 34/43, odpor krytiny ≥10^9</t>
  </si>
  <si>
    <t>-884211452</t>
  </si>
  <si>
    <t>2,264*1,1 "Přepočtené koeficientem množství</t>
  </si>
  <si>
    <t>63</t>
  </si>
  <si>
    <t>776411111</t>
  </si>
  <si>
    <t>Montáž soklíků lepením obvodových, výšky do 80 mm</t>
  </si>
  <si>
    <t>789605213</t>
  </si>
  <si>
    <t>https://podminky.urs.cz/item/CS_URS_2025_01/776411111</t>
  </si>
  <si>
    <t>0,95+0,65+1,77+0,95</t>
  </si>
  <si>
    <t>64</t>
  </si>
  <si>
    <t>28411007</t>
  </si>
  <si>
    <t>lišta soklová PVC 15x50mm</t>
  </si>
  <si>
    <t>-1104601520</t>
  </si>
  <si>
    <t>4,32*1,02 "Přepočtené koeficientem množství</t>
  </si>
  <si>
    <t>65</t>
  </si>
  <si>
    <t>776421311</t>
  </si>
  <si>
    <t>Montáž lišt přechodových samolepících</t>
  </si>
  <si>
    <t>164458220</t>
  </si>
  <si>
    <t>https://podminky.urs.cz/item/CS_URS_2025_01/776421311</t>
  </si>
  <si>
    <t>66</t>
  </si>
  <si>
    <t>59054130</t>
  </si>
  <si>
    <t>profil přechodový nerezový samolepící 35mm</t>
  </si>
  <si>
    <t>477578827</t>
  </si>
  <si>
    <t>1,2*1,02 "Přepočtené koeficientem množství</t>
  </si>
  <si>
    <t>67</t>
  </si>
  <si>
    <t>998776101</t>
  </si>
  <si>
    <t>Přesun hmot pro podlahy povlakové stanovený z hmotnosti přesunovaného materiálu vodorovná dopravní vzdálenost do 50 m v objektech výšky do 6 m</t>
  </si>
  <si>
    <t>-384345558</t>
  </si>
  <si>
    <t>https://podminky.urs.cz/item/CS_URS_2025_01/998776101</t>
  </si>
  <si>
    <t>68</t>
  </si>
  <si>
    <t>1134396757</t>
  </si>
  <si>
    <t>https://podminky.urs.cz/item/CS_URS_2025_01/784111001</t>
  </si>
  <si>
    <t>"stropy "48,09+21,73+33,88+2,7</t>
  </si>
  <si>
    <t>"stěny "48,09*6,</t>
  </si>
  <si>
    <t>21,72*4,78</t>
  </si>
  <si>
    <t>0,95*2*4,7</t>
  </si>
  <si>
    <t>69</t>
  </si>
  <si>
    <t>999023082</t>
  </si>
  <si>
    <t>https://podminky.urs.cz/item/CS_URS_2025_01/784121001</t>
  </si>
  <si>
    <t>70</t>
  </si>
  <si>
    <t>1066186948</t>
  </si>
  <si>
    <t>https://podminky.urs.cz/item/CS_URS_2025_01/784121011</t>
  </si>
  <si>
    <t>71</t>
  </si>
  <si>
    <t>-349028145</t>
  </si>
  <si>
    <t>https://podminky.urs.cz/item/CS_URS_2025_01/784181111</t>
  </si>
  <si>
    <t>72</t>
  </si>
  <si>
    <t>253289625</t>
  </si>
  <si>
    <t>https://podminky.urs.cz/item/CS_URS_2025_01/784211121</t>
  </si>
  <si>
    <t>VK-PD-22-23_DSP_ESL - CMTF - Univerzitní 22 - slaboproud</t>
  </si>
  <si>
    <t>D.4.h. - zařízení slaboproudé elektrotechniky (ESL)</t>
  </si>
  <si>
    <t>Univerzitní 22, 77900 Olomouc</t>
  </si>
  <si>
    <t xml:space="preserve">61989592 </t>
  </si>
  <si>
    <t>CMTF Univerzity Palackého v Olomouci</t>
  </si>
  <si>
    <t xml:space="preserve">CZ61989592 </t>
  </si>
  <si>
    <t>66909431</t>
  </si>
  <si>
    <t>Viktor Králík</t>
  </si>
  <si>
    <t>CZ7107075371</t>
  </si>
  <si>
    <t xml:space="preserve"> </t>
  </si>
  <si>
    <t xml:space="preserve">    742 - Elektroinstalace - slaboproud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</si>
  <si>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</si>
  <si>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</si>
  <si>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</si>
  <si>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</si>
  <si>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VRN9 - Ostatní náklady</t>
  </si>
  <si>
    <t>742</t>
  </si>
  <si>
    <t>Elektroinstalace - slaboproud</t>
  </si>
  <si>
    <t>742110005</t>
  </si>
  <si>
    <t>Montáž trubek pro slaboproud plastových ohebných uložených v podlaze</t>
  </si>
  <si>
    <t>1495913249</t>
  </si>
  <si>
    <t>https://podminky.urs.cz/item/CS_URS_2025_01/742110005</t>
  </si>
  <si>
    <t>70+25+75</t>
  </si>
  <si>
    <t>34571508</t>
  </si>
  <si>
    <t>trubka elektroinstalační plastová ohebná vysoce odolná z PVC s vnitřní kluznou vrstvou UV stabilní D 10,5/16mm poloměr ohybu &gt;110mm</t>
  </si>
  <si>
    <t>-1619445827</t>
  </si>
  <si>
    <t>170*1,05 "Přepočtené koeficientem množství</t>
  </si>
  <si>
    <t>742110504</t>
  </si>
  <si>
    <t>Montáž krabic pro slaboproud zapuštěných plastových odbočných kruhových s víčkem</t>
  </si>
  <si>
    <t>-2105668637</t>
  </si>
  <si>
    <t>https://podminky.urs.cz/item/CS_URS_2025_01/742110504</t>
  </si>
  <si>
    <t>34571451</t>
  </si>
  <si>
    <t>krabice pod omítku PVC přístrojová kruhová D 70mm hluboká</t>
  </si>
  <si>
    <t>-1812693552</t>
  </si>
  <si>
    <t>742110505</t>
  </si>
  <si>
    <t>Montáž krabic pro slaboproud zapuštěných plastových odbočných čtyřhranných s víčkem</t>
  </si>
  <si>
    <t>585064969</t>
  </si>
  <si>
    <t>https://podminky.urs.cz/item/CS_URS_2025_01/742110505</t>
  </si>
  <si>
    <t>34571524</t>
  </si>
  <si>
    <t>krabice pod omítku PVC odbočná čtvercová 125x125mm s víčkem</t>
  </si>
  <si>
    <t>-750552326</t>
  </si>
  <si>
    <t>2063993251</t>
  </si>
  <si>
    <t>RMAT0001</t>
  </si>
  <si>
    <t>krabice zápustná typu KT250</t>
  </si>
  <si>
    <t>123019531</t>
  </si>
  <si>
    <t>Poznámka k položce:_x000d_
rezerva pro montáž spojovacích boxů</t>
  </si>
  <si>
    <t>742124002</t>
  </si>
  <si>
    <t>Montáž kabelů datových FTP, UTP, STP pro vnitřní rozvody do trubky</t>
  </si>
  <si>
    <t>-834587881</t>
  </si>
  <si>
    <t>https://podminky.urs.cz/item/CS_URS_2025_01/742124002</t>
  </si>
  <si>
    <t>34121262</t>
  </si>
  <si>
    <t>kabel datový jádro Cu plné plášť PVC (U/UTP) kategorie 5e</t>
  </si>
  <si>
    <t>-306981801</t>
  </si>
  <si>
    <t>25*1,2 "Přepočtené koeficientem množství</t>
  </si>
  <si>
    <t>1725398983</t>
  </si>
  <si>
    <t>34121263</t>
  </si>
  <si>
    <t>kabel datový jádro Cu plné plášť PVC (U/UTP) kategorie 6</t>
  </si>
  <si>
    <t>1007851681</t>
  </si>
  <si>
    <t>75*1,2 "Přepočtené koeficientem množství</t>
  </si>
  <si>
    <t>742124007</t>
  </si>
  <si>
    <t>Montáž kabelů datových FTP, UTP, STP ukončení kabelu na svorkovnici</t>
  </si>
  <si>
    <t>1018962208</t>
  </si>
  <si>
    <t>https://podminky.urs.cz/item/CS_URS_2025_01/742124007</t>
  </si>
  <si>
    <t>2*21</t>
  </si>
  <si>
    <t>742190001</t>
  </si>
  <si>
    <t>Vyhledání vývodu nebo krabice pro slaboproud</t>
  </si>
  <si>
    <t>-611429363</t>
  </si>
  <si>
    <t>https://podminky.urs.cz/item/CS_URS_2025_01/742190001</t>
  </si>
  <si>
    <t>742330032</t>
  </si>
  <si>
    <t>Montáž patch panelu 12 portů neosazeného</t>
  </si>
  <si>
    <t>773840437</t>
  </si>
  <si>
    <t>https://podminky.urs.cz/item/CS_URS_2025_01/742330032</t>
  </si>
  <si>
    <t>Poznámka k položce:_x000d_
platí pro montáž spojovacího boxu</t>
  </si>
  <si>
    <t>RMAT0005</t>
  </si>
  <si>
    <t>SB Spojovací box CAT6 UTP 8p8c LSA+/Krone KRJ45-VEB6</t>
  </si>
  <si>
    <t>1816988879</t>
  </si>
  <si>
    <t>742330044</t>
  </si>
  <si>
    <t>Montáž datové zásuvky 1 až 6 pozic</t>
  </si>
  <si>
    <t>-631694553</t>
  </si>
  <si>
    <t>https://podminky.urs.cz/item/CS_URS_2025_01/742330044</t>
  </si>
  <si>
    <t>RMAT0002</t>
  </si>
  <si>
    <t>zás. SK zásuvka datová dvojnásobná kompletní, design dle požadavků stavebníka / architekta, Cat. 6</t>
  </si>
  <si>
    <t>2119008883</t>
  </si>
  <si>
    <t>2006896520</t>
  </si>
  <si>
    <t>RMAT0003</t>
  </si>
  <si>
    <t>zás. SK_PK zásuvka datová jednonásobná kompletní do pro montáž do podlahové krabice (1M), Cat. 6</t>
  </si>
  <si>
    <t>-110704505</t>
  </si>
  <si>
    <t>1740929796</t>
  </si>
  <si>
    <t>RMAT0004</t>
  </si>
  <si>
    <t>zás. T_PK zásuvka telefonní jednonásobná kompletní do pro montáž do podlahové krabice (1M)</t>
  </si>
  <si>
    <t>-285895777</t>
  </si>
  <si>
    <t>742330051</t>
  </si>
  <si>
    <t>Popis portu datové zásuvky</t>
  </si>
  <si>
    <t>1513351893</t>
  </si>
  <si>
    <t>https://podminky.urs.cz/item/CS_URS_2025_01/742330051</t>
  </si>
  <si>
    <t>8*2+9+5</t>
  </si>
  <si>
    <t>742330052</t>
  </si>
  <si>
    <t>Popis portů patchpanelu</t>
  </si>
  <si>
    <t>146976408</t>
  </si>
  <si>
    <t>https://podminky.urs.cz/item/CS_URS_2025_01/742330052</t>
  </si>
  <si>
    <t>742330101</t>
  </si>
  <si>
    <t>Měření metalického segmentu s vyhotovením protokolu</t>
  </si>
  <si>
    <t>119602708</t>
  </si>
  <si>
    <t>https://podminky.urs.cz/item/CS_URS_2025_01/742330101</t>
  </si>
  <si>
    <t>998742300</t>
  </si>
  <si>
    <t>Podružný materiál</t>
  </si>
  <si>
    <t>114011238</t>
  </si>
  <si>
    <t>https://podminky.urs.cz/item/CS_URS_2025_01/998742300</t>
  </si>
  <si>
    <t>998742313</t>
  </si>
  <si>
    <t>Přesun hmot procentní pro slaboproud ruční v objektech v do 24 m</t>
  </si>
  <si>
    <t>-2041717911</t>
  </si>
  <si>
    <t>https://podminky.urs.cz/item/CS_URS_2025_01/998742313</t>
  </si>
  <si>
    <t>998742319</t>
  </si>
  <si>
    <t>Příplatek k ručnímu přesunu hmot procentnímu pro slaboproud za zvětšený přesun ZKD 50 m</t>
  </si>
  <si>
    <t>78336620</t>
  </si>
  <si>
    <t>https://podminky.urs.cz/item/CS_URS_2025_01/998742319</t>
  </si>
  <si>
    <t>686,109*4 "Přepočtené koeficientem množství</t>
  </si>
  <si>
    <t>Hodinové zúčtovací sazby</t>
  </si>
  <si>
    <t>HZS2231.1</t>
  </si>
  <si>
    <t>Hodinová zúčtovací sazba elektrikář - demontáže stávající elektroinstalace</t>
  </si>
  <si>
    <t>hod</t>
  </si>
  <si>
    <t>512</t>
  </si>
  <si>
    <t>2638791</t>
  </si>
  <si>
    <t>HZS2231.2</t>
  </si>
  <si>
    <t xml:space="preserve">Hodinová zúčtovací sazba elektrikář - stavební přípomoci </t>
  </si>
  <si>
    <t>-1053389901</t>
  </si>
  <si>
    <t>HZS2231.3</t>
  </si>
  <si>
    <t>Hodinová zúčtovací sazba elektrikář - úklid pracoviště</t>
  </si>
  <si>
    <t>2005927108</t>
  </si>
  <si>
    <t>HZS2232.1</t>
  </si>
  <si>
    <t>Hodinová zúčtovací sazba elektrikář odborný - napojení na stávající elektroinstalaci</t>
  </si>
  <si>
    <t>-547288394</t>
  </si>
  <si>
    <t>HZS2232.3</t>
  </si>
  <si>
    <t>Hodinová zúčtovací sazba elektrikář odborný - spolupráce s ostatními profesemi, koordinace na stavbě</t>
  </si>
  <si>
    <t>812676560</t>
  </si>
  <si>
    <t>HZS2232.4</t>
  </si>
  <si>
    <t>Hodinová zúčtovací sazba elektrikář odborný - práce nespecifikované ceníkem</t>
  </si>
  <si>
    <t>-2113766057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</si>
  <si>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</si>
  <si>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</si>
  <si>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</si>
  <si>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</si>
  <si>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</si>
  <si>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</si>
  <si>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</si>
  <si>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84771775</t>
  </si>
  <si>
    <t>https://podminky.urs.cz/item/CS_URS_2025_01/013254000</t>
  </si>
  <si>
    <t>VRN6</t>
  </si>
  <si>
    <t>Územní vlivy</t>
  </si>
  <si>
    <t>065103000</t>
  </si>
  <si>
    <t>Mimostaveništní doprava materiálů a výrobků</t>
  </si>
  <si>
    <t>-1555732153</t>
  </si>
  <si>
    <t>https://podminky.urs.cz/item/CS_URS_2025_01/065103000</t>
  </si>
  <si>
    <t>VRN9</t>
  </si>
  <si>
    <t>Ostatní náklady</t>
  </si>
  <si>
    <t>091403000</t>
  </si>
  <si>
    <t>Práce na památkovém objektu</t>
  </si>
  <si>
    <t>731324955</t>
  </si>
  <si>
    <t>https://podminky.urs.cz/item/CS_URS_2025_01/091403000</t>
  </si>
  <si>
    <t>092103000</t>
  </si>
  <si>
    <t>Náklady na zkušební provoz</t>
  </si>
  <si>
    <t>1926101279</t>
  </si>
  <si>
    <t>https://podminky.urs.cz/item/CS_URS_2025_01/092103000</t>
  </si>
  <si>
    <t>092203000</t>
  </si>
  <si>
    <t>Náklady na zaškolení</t>
  </si>
  <si>
    <t>2035650898</t>
  </si>
  <si>
    <t>https://podminky.urs.cz/item/CS_URS_2025_01/092203000</t>
  </si>
  <si>
    <t xml:space="preserve">MR 2023-11-11-c - D.1.4.c1- Elektroinstalace- </t>
  </si>
  <si>
    <t xml:space="preserve">01 - Elektroinstalace  vrátnice</t>
  </si>
  <si>
    <t xml:space="preserve">    741 - Elektroinstalace - silnoproud</t>
  </si>
  <si>
    <t>741</t>
  </si>
  <si>
    <t>Elektroinstalace - silnoproud</t>
  </si>
  <si>
    <t>R 741-25-16</t>
  </si>
  <si>
    <t>Elektroinstalace - vrátnice (viz PD/</t>
  </si>
  <si>
    <t>-1335537077</t>
  </si>
  <si>
    <t>-1703788993</t>
  </si>
  <si>
    <t>-2084536215</t>
  </si>
  <si>
    <t>-471645960</t>
  </si>
  <si>
    <t>02 - 3.NP - studijní oddělení</t>
  </si>
  <si>
    <t xml:space="preserve">    740 - Elektromontáže - zkoušky a revize</t>
  </si>
  <si>
    <t xml:space="preserve">    750 - Elektromontáže - rozváděče</t>
  </si>
  <si>
    <t>740</t>
  </si>
  <si>
    <t>Elektromontáže - zkoušky a revize</t>
  </si>
  <si>
    <t>741810002</t>
  </si>
  <si>
    <t>Celková prohlídka elektrického rozvodu a zařízení přes 100 000 do 500 000,- Kč</t>
  </si>
  <si>
    <t>-1862554897</t>
  </si>
  <si>
    <t>https://podminky.urs.cz/item/CS_URS_2025_01/741810002</t>
  </si>
  <si>
    <t>741_OP-R</t>
  </si>
  <si>
    <t>MTZ ochranného pospojování na zakázku - komplet</t>
  </si>
  <si>
    <t>-1810083456</t>
  </si>
  <si>
    <t>https://podminky.urs.cz/item/CS_URS_2025_01/741_OP-R</t>
  </si>
  <si>
    <t>741_OP-R.1</t>
  </si>
  <si>
    <t>dodávka ochranného pospojování na zakázku - komplet (vodiče, svorky, atd.)</t>
  </si>
  <si>
    <t>531000650</t>
  </si>
  <si>
    <t>741110043</t>
  </si>
  <si>
    <t>Montáž trubka plastová ohebná D přes 35 mm uložená pevně</t>
  </si>
  <si>
    <t>1760157798</t>
  </si>
  <si>
    <t>https://podminky.urs.cz/item/CS_URS_2025_01/741110043</t>
  </si>
  <si>
    <t>34571350</t>
  </si>
  <si>
    <t>trubka elektroinstalační ohebná dvouplášťová korugovaná (chránička) D 32/40mm, HDPE+LDPE</t>
  </si>
  <si>
    <t>-125265556</t>
  </si>
  <si>
    <t>365*1,05 "Přepočtené koeficientem množství</t>
  </si>
  <si>
    <t>741110061</t>
  </si>
  <si>
    <t>Montáž trubka plastová ohebná D přes 11 do 23 mm uložená pod omítku</t>
  </si>
  <si>
    <t>-1253709295</t>
  </si>
  <si>
    <t>https://podminky.urs.cz/item/CS_URS_2025_01/741110061</t>
  </si>
  <si>
    <t>34571071</t>
  </si>
  <si>
    <t>trubka elektroinstalační ohebná z PVC (EN) 2316E</t>
  </si>
  <si>
    <t>799983332</t>
  </si>
  <si>
    <t>250*1,05 "Přepočtené koeficientem množství</t>
  </si>
  <si>
    <t>741111002</t>
  </si>
  <si>
    <t>Montáž podlahových kanálů - krabice s vývody</t>
  </si>
  <si>
    <t>-990925441</t>
  </si>
  <si>
    <t>https://podminky.urs.cz/item/CS_URS_2025_01/741111002</t>
  </si>
  <si>
    <t>M011</t>
  </si>
  <si>
    <t>Podlahová krabice 16M - kompletní. Výstroj 3x zás. 230V SPD T3, 3x zás. 230V + rezerva SK, AV atd.</t>
  </si>
  <si>
    <t>-1321682520</t>
  </si>
  <si>
    <t>741112001</t>
  </si>
  <si>
    <t>Montáž krabice zapuštěná plastová kruhová</t>
  </si>
  <si>
    <t>-696781185</t>
  </si>
  <si>
    <t>https://podminky.urs.cz/item/CS_URS_2025_01/741112001</t>
  </si>
  <si>
    <t>34571457</t>
  </si>
  <si>
    <t>krabice pod omítku PVC odbočná kruhová D 70mm s víčkem</t>
  </si>
  <si>
    <t>-1332548563</t>
  </si>
  <si>
    <t>741112061</t>
  </si>
  <si>
    <t>Montáž krabice přístrojová zapuštěná plastová kruhová</t>
  </si>
  <si>
    <t>-908314872</t>
  </si>
  <si>
    <t>https://podminky.urs.cz/item/CS_URS_2025_01/741112061</t>
  </si>
  <si>
    <t>24+4</t>
  </si>
  <si>
    <t>34571450</t>
  </si>
  <si>
    <t>krabice pod omítku PVC přístrojová kruhová D 70mm</t>
  </si>
  <si>
    <t>1206797467</t>
  </si>
  <si>
    <t>34571452</t>
  </si>
  <si>
    <t>krabice pod omítku PVC přístrojová kruhová D 70mm dvojnásobná</t>
  </si>
  <si>
    <t>-1457071487</t>
  </si>
  <si>
    <t>741112101</t>
  </si>
  <si>
    <t>Montáž rozvodka zapuštěná plastová kruhová</t>
  </si>
  <si>
    <t>1932370354</t>
  </si>
  <si>
    <t>https://podminky.urs.cz/item/CS_URS_2025_01/741112101</t>
  </si>
  <si>
    <t>34571563</t>
  </si>
  <si>
    <t>krabice pod omítku PVC odbočná kruhová D 100mm s víčkem a svorkovnicí</t>
  </si>
  <si>
    <t>-1041149566</t>
  </si>
  <si>
    <t>741122015</t>
  </si>
  <si>
    <t>Montáž kabel Cu bez ukončení uložený pod omítku plný kulatý 3x1,5 mm2 (např. CYKY)</t>
  </si>
  <si>
    <t>-456457955</t>
  </si>
  <si>
    <t>https://podminky.urs.cz/item/CS_URS_2025_01/741122015</t>
  </si>
  <si>
    <t>34111030</t>
  </si>
  <si>
    <t>kabel instalační jádro Cu plné izolace PVC plášť PVC 450/750V (CYKY) 3x1,5mm2</t>
  </si>
  <si>
    <t>1827454296</t>
  </si>
  <si>
    <t>Poznámka k položce:_x000d_
CYKY, průměr kabelu 8,6mm</t>
  </si>
  <si>
    <t>55*1,15 "Přepočtené koeficientem množství</t>
  </si>
  <si>
    <t>741122016</t>
  </si>
  <si>
    <t>Montáž kabel Cu bez ukončení uložený pod omítku plný kulatý 3x2,5 až 6 mm2 (např. CYKY)</t>
  </si>
  <si>
    <t>1263645914</t>
  </si>
  <si>
    <t>https://podminky.urs.cz/item/CS_URS_2025_01/741122016</t>
  </si>
  <si>
    <t>34111036</t>
  </si>
  <si>
    <t>kabel instalační jádro Cu plné izolace PVC plášť PVC 450/750V (CYKY) 3x2,5mm2</t>
  </si>
  <si>
    <t>-650985211</t>
  </si>
  <si>
    <t>Poznámka k položce:_x000d_
CYKY, průměr kabelu 9,5mm</t>
  </si>
  <si>
    <t>520*1,15 "Přepočtené koeficientem množství</t>
  </si>
  <si>
    <t>741122031</t>
  </si>
  <si>
    <t>Montáž kabel Cu bez ukončení uložený pod omítku plný kulatý 5x1,5 až 2,5 mm2 (např. CYKY)</t>
  </si>
  <si>
    <t>1509969298</t>
  </si>
  <si>
    <t>https://podminky.urs.cz/item/CS_URS_2025_01/741122031</t>
  </si>
  <si>
    <t>2000000484</t>
  </si>
  <si>
    <t>NYY-J 5x2,5 RE</t>
  </si>
  <si>
    <t>-1349874748</t>
  </si>
  <si>
    <t>260*1,15 "Přepočtené koeficientem množství</t>
  </si>
  <si>
    <t>741132103</t>
  </si>
  <si>
    <t>Ukončení kabelů 3x1,5 až 4 mm2 smršťovací záklopkou nebo páskem bez letování</t>
  </si>
  <si>
    <t>-822500591</t>
  </si>
  <si>
    <t>https://podminky.urs.cz/item/CS_URS_2025_01/741132103</t>
  </si>
  <si>
    <t>Poznámka k položce:_x000d_
ukončení vývodu 230V</t>
  </si>
  <si>
    <t>1+1</t>
  </si>
  <si>
    <t>741210001</t>
  </si>
  <si>
    <t>Montáž rozvodnice oceloplechová nebo plastová běžná do 20 kg</t>
  </si>
  <si>
    <t>688212703</t>
  </si>
  <si>
    <t>https://podminky.urs.cz/item/CS_URS_2025_01/741210001</t>
  </si>
  <si>
    <t>Poznámka k položce:_x000d_
POP</t>
  </si>
  <si>
    <t>741210004</t>
  </si>
  <si>
    <t>Montáž rozvodnice oceloplechová nebo plastová běžná do 150 kg</t>
  </si>
  <si>
    <t>-1734607234</t>
  </si>
  <si>
    <t>https://podminky.urs.cz/item/CS_URS_2025_01/741210004</t>
  </si>
  <si>
    <t>741310101</t>
  </si>
  <si>
    <t>Montáž spínač (polo)zapuštěný bezšroubové připojení 1-jednopólový se zapojením vodičů</t>
  </si>
  <si>
    <t>-790092380</t>
  </si>
  <si>
    <t>https://podminky.urs.cz/item/CS_URS_2025_01/741310101</t>
  </si>
  <si>
    <t>34539010</t>
  </si>
  <si>
    <t>přístroj spínače jednopólového, řazení 1, 1So bezšroubové svorky</t>
  </si>
  <si>
    <t>-1643856668</t>
  </si>
  <si>
    <t>34539049</t>
  </si>
  <si>
    <t>kryt spínače jednoduchý</t>
  </si>
  <si>
    <t>-919062645</t>
  </si>
  <si>
    <t>34539059</t>
  </si>
  <si>
    <t>rámeček jednonásobný</t>
  </si>
  <si>
    <t>-481695427</t>
  </si>
  <si>
    <t>741310235</t>
  </si>
  <si>
    <t>Montáž přepínač (polo)zapuštěný šroubové připojení 6-střídavý s plynulou regulací intenzity osvětlení se zapojením vodičů</t>
  </si>
  <si>
    <t>2059880500</t>
  </si>
  <si>
    <t>https://podminky.urs.cz/item/CS_URS_2025_01/741310235</t>
  </si>
  <si>
    <t>M001</t>
  </si>
  <si>
    <t>Přístroj regulátoru, pro otočné ovládání a tlačítkové spínání, pro systém DALI (tunable white, výkonový, s integrovaným zdrojem pro DALI)</t>
  </si>
  <si>
    <t>1029988654</t>
  </si>
  <si>
    <t>M002</t>
  </si>
  <si>
    <t>Kryt stmívače, s otočným ovladačem, s upevňovací maticí; b. bílá</t>
  </si>
  <si>
    <t>693116806</t>
  </si>
  <si>
    <t>594218761</t>
  </si>
  <si>
    <t>1197362373</t>
  </si>
  <si>
    <t>M010</t>
  </si>
  <si>
    <t>Přístroj stmívače, pro otočné ovládání a tlačítkové spínání, pro regulovatelné LED žárovky, 2-100/400 VA; řazení 6</t>
  </si>
  <si>
    <t>108502955</t>
  </si>
  <si>
    <t>647607301</t>
  </si>
  <si>
    <t>1719428675</t>
  </si>
  <si>
    <t>741313004</t>
  </si>
  <si>
    <t>Montáž zásuvka (polo)zapuštěná bezšroubové připojení 2x(2P+PE) dvojnásobná šikmá se zapojením vodičů</t>
  </si>
  <si>
    <t>640234237</t>
  </si>
  <si>
    <t>https://podminky.urs.cz/item/CS_URS_2025_01/741313004</t>
  </si>
  <si>
    <t>34555242</t>
  </si>
  <si>
    <t>zásuvka zápustná dvojnásobná, šikmá, s clonkami, bezšroubové svorky</t>
  </si>
  <si>
    <t>1187186339</t>
  </si>
  <si>
    <t>324508554</t>
  </si>
  <si>
    <t>-1979114008</t>
  </si>
  <si>
    <t>Poznámka k položce:_x000d_
šedá</t>
  </si>
  <si>
    <t>741313006</t>
  </si>
  <si>
    <t>Montáž zásuvka (polo)zapuštěná bezšroubové připojení 2x (2P + PE) s přepěťovou ochranou se zapojením vodičů</t>
  </si>
  <si>
    <t>1792490524</t>
  </si>
  <si>
    <t>https://podminky.urs.cz/item/CS_URS_2025_01/741313006</t>
  </si>
  <si>
    <t>34555246</t>
  </si>
  <si>
    <t>zásuvka zápustná dvojnásobná šikmá s optickou přepěťovou ochranou, s clonkami, bezšroubové svorky</t>
  </si>
  <si>
    <t>-1775756265</t>
  </si>
  <si>
    <t>Poznámka k položce:_x000d_
akustická signalizace, šedá</t>
  </si>
  <si>
    <t>741313041</t>
  </si>
  <si>
    <t>Montáž zásuvka (polo)zapuštěná šroubové připojení 2P+PE se zapojením vodičů</t>
  </si>
  <si>
    <t>813695555</t>
  </si>
  <si>
    <t>https://podminky.urs.cz/item/CS_URS_2025_01/741313041</t>
  </si>
  <si>
    <t>34555232</t>
  </si>
  <si>
    <t>zásuvka zápustná jednonásobná s clonkami a víčkem, s drápky, IP44, šroubové svorky</t>
  </si>
  <si>
    <t>-1316007671</t>
  </si>
  <si>
    <t>417748784</t>
  </si>
  <si>
    <t>741372051</t>
  </si>
  <si>
    <t>Montáž svítidlo LED interiérové přisazené stropní reflektorové bez pohybového čidla se zapojením vodičů</t>
  </si>
  <si>
    <t>905506791</t>
  </si>
  <si>
    <t>https://podminky.urs.cz/item/CS_URS_2025_01/741372051</t>
  </si>
  <si>
    <t>M013</t>
  </si>
  <si>
    <t>A LED svítidlo vestavné 2x14W, 3000K, 2x1239lm, Ra80, stmívatelné DALI, hliníkové tělo v bílé barvě, otočné 355°, výklopné 0-90°, úhel vyzařování 40°, tělo - 310x50x50mm, reflektory - 140x76mm, 1,50kg.</t>
  </si>
  <si>
    <t>-1870804614</t>
  </si>
  <si>
    <t>741372061</t>
  </si>
  <si>
    <t>Montáž svítidlo LED interiérové přisazené stropní hranaté nebo kruhové do 0,09 m2 se zapojením vodičů</t>
  </si>
  <si>
    <t>165558547</t>
  </si>
  <si>
    <t>https://podminky.urs.cz/item/CS_URS_2025_01/741372061</t>
  </si>
  <si>
    <t>M007</t>
  </si>
  <si>
    <t>N Voyager Style 96222359 VOYAGER STYLE 115 MS E3-S SM-S WH, 1W, IP43</t>
  </si>
  <si>
    <t>-317758307</t>
  </si>
  <si>
    <t>741372073</t>
  </si>
  <si>
    <t>Montáž svítidlo LED interiérové závěsné hranaté nebo kruhové přes 0,09 do 0,36 m2 se zapojením vodičů</t>
  </si>
  <si>
    <t>588288881</t>
  </si>
  <si>
    <t>https://podminky.urs.cz/item/CS_URS_2025_01/741372073</t>
  </si>
  <si>
    <t>M014</t>
  </si>
  <si>
    <t>D LED svítidlo 85W, 6888lm, 3000K, svítící direct/indirect, stmívatelné DALI, hliníkové tělo v bílé barvě, difusor pro direktní svícení v provedení satine mikropyramida, pro indirektní hladký opálový, 2310x53x80mm.</t>
  </si>
  <si>
    <t>1139050257</t>
  </si>
  <si>
    <t>2139202269</t>
  </si>
  <si>
    <t>M015</t>
  </si>
  <si>
    <t>E LED svítidlo 204W, 13087lm, 3000K, svítící direct/indirect, stmívatelné DALI, hliníkové tělo v bílé barvě, difusor pro direktní svícení v provedení satine mikropyramida, pro indirektní hladký opálový, 1200+1200+2112x53x80mm.</t>
  </si>
  <si>
    <t>1425773336</t>
  </si>
  <si>
    <t>M019</t>
  </si>
  <si>
    <t>B,C,D,Ep1 Lankový závěs, válcová krytka, L=1200mm</t>
  </si>
  <si>
    <t>1675677869</t>
  </si>
  <si>
    <t>M020</t>
  </si>
  <si>
    <t>B,C,D,Ep2 Lankový závěs, čtvercová krytka, L=1200mm, bílá RAL 9003 mat.</t>
  </si>
  <si>
    <t>1652440737</t>
  </si>
  <si>
    <t>2039173719</t>
  </si>
  <si>
    <t>M016</t>
  </si>
  <si>
    <t>F Závěsné svítidlo E27, hliníkové tělo v barvě raw white, 208x280mm, 0,60kg.</t>
  </si>
  <si>
    <t>-549000624</t>
  </si>
  <si>
    <t>M017</t>
  </si>
  <si>
    <t>Fp1 Stropní rozeta v bílé barvě, 98x30mm, 0,20kg.</t>
  </si>
  <si>
    <t>-320529263</t>
  </si>
  <si>
    <t>M018</t>
  </si>
  <si>
    <t>Fp2 LED žárovka 11W, 2700K, Ra90, 1521lm, úhel vyzařování 300°, stmívatelná, čiré provedení, 105x60mm.</t>
  </si>
  <si>
    <t>133834885</t>
  </si>
  <si>
    <t>741372102</t>
  </si>
  <si>
    <t>Montáž svítidlo LED interiérové vestavné stropní páskové se zapojením vodičů</t>
  </si>
  <si>
    <t>741265751</t>
  </si>
  <si>
    <t>https://podminky.urs.cz/item/CS_URS_2025_01/741372102</t>
  </si>
  <si>
    <t>M012</t>
  </si>
  <si>
    <t>L3 Vestavné LED osvětlení v dnu horních skříněk kuchyňské linky, osazeno LED zdrojem o maximálním výkonu 60W, 4000K, výsledná intenzita se nastaví potenciometrem na napájecím zdroji. NUTNO umístit napájecí trafo o rozměru 171x62x37mm.</t>
  </si>
  <si>
    <t>1500050162</t>
  </si>
  <si>
    <t>741374052</t>
  </si>
  <si>
    <t>Montáž svítidlo halogenové - transformátor do 250 W</t>
  </si>
  <si>
    <t>-1211751863</t>
  </si>
  <si>
    <t>https://podminky.urs.cz/item/CS_URS_2025_01/741374052</t>
  </si>
  <si>
    <t>Poznámka k položce:_x000d_
platí pro TR pro LED pásky</t>
  </si>
  <si>
    <t>741811022</t>
  </si>
  <si>
    <t>Oživení rozvaděče s velmi složitou výstrojí</t>
  </si>
  <si>
    <t>-1691532325</t>
  </si>
  <si>
    <t>https://podminky.urs.cz/item/CS_URS_2025_01/741811022</t>
  </si>
  <si>
    <t>Poznámka k položce:_x000d_
zapojení a popis rozváděče, vč. přesunu stávající výzbroje ze stávajícího rozváděče a přepojení</t>
  </si>
  <si>
    <t>741811023-R</t>
  </si>
  <si>
    <t>Zapojení skříně HOP/POP</t>
  </si>
  <si>
    <t>-1481620054</t>
  </si>
  <si>
    <t>https://podminky.urs.cz/item/CS_URS_2025_01/741811023-R</t>
  </si>
  <si>
    <t>998741202</t>
  </si>
  <si>
    <t>Přesun hmot procentní pro silnoproud v objektech v přes 6 do 12 m</t>
  </si>
  <si>
    <t>-1320961436</t>
  </si>
  <si>
    <t>https://podminky.urs.cz/item/CS_URS_2025_01/998741202</t>
  </si>
  <si>
    <t>998741293</t>
  </si>
  <si>
    <t>Příplatek k přesunu hmot procentní 741 za zvětšený přesun do 500 m</t>
  </si>
  <si>
    <t>-1124625394</t>
  </si>
  <si>
    <t>https://podminky.urs.cz/item/CS_URS_2025_01/998741293</t>
  </si>
  <si>
    <t>998741300</t>
  </si>
  <si>
    <t>561029276</t>
  </si>
  <si>
    <t>https://podminky.urs.cz/item/CS_URS_2025_01/998741300</t>
  </si>
  <si>
    <t>Poznámka k položce:_x000d_
platí pro oddíly 741, 750</t>
  </si>
  <si>
    <t>750</t>
  </si>
  <si>
    <t>Elektromontáže - rozváděče</t>
  </si>
  <si>
    <t>rozv. R3.1</t>
  </si>
  <si>
    <t>rozváděč R3.1 (kompletní), dle v.č.: D.1.4.g.3.2</t>
  </si>
  <si>
    <t>736612843</t>
  </si>
  <si>
    <t>999POP</t>
  </si>
  <si>
    <t>skříň pomocného ochranného pospojování, vč. svorkovnice - komplet</t>
  </si>
  <si>
    <t>1369406106</t>
  </si>
  <si>
    <t>cena 2025 01</t>
  </si>
  <si>
    <t>577150246</t>
  </si>
  <si>
    <t>1362402022</t>
  </si>
  <si>
    <t>73</t>
  </si>
  <si>
    <t>-309064203</t>
  </si>
  <si>
    <t>74</t>
  </si>
  <si>
    <t>1463578027</t>
  </si>
  <si>
    <t>75</t>
  </si>
  <si>
    <t>HZS2232.2</t>
  </si>
  <si>
    <t>Hodinová zúčtovací sazba elektrikář odborný - spolupráce s revizním technikem při revizi</t>
  </si>
  <si>
    <t>1207986722</t>
  </si>
  <si>
    <t>76</t>
  </si>
  <si>
    <t>-515266821</t>
  </si>
  <si>
    <t>77</t>
  </si>
  <si>
    <t>763825377</t>
  </si>
  <si>
    <t>78</t>
  </si>
  <si>
    <t>011464000</t>
  </si>
  <si>
    <t>Měření (monitoring) úrovně osvětlení</t>
  </si>
  <si>
    <t>-1711731252</t>
  </si>
  <si>
    <t>79</t>
  </si>
  <si>
    <t>-485579947</t>
  </si>
  <si>
    <t>80</t>
  </si>
  <si>
    <t>065002000</t>
  </si>
  <si>
    <t>Mimostaveništní doprava materiálů</t>
  </si>
  <si>
    <t>151103202</t>
  </si>
  <si>
    <t>81</t>
  </si>
  <si>
    <t>075503000</t>
  </si>
  <si>
    <t>Ochranná pásma památková</t>
  </si>
  <si>
    <t>1065297017</t>
  </si>
  <si>
    <t>82</t>
  </si>
  <si>
    <t>092103001</t>
  </si>
  <si>
    <t>-1920883444</t>
  </si>
  <si>
    <t>83</t>
  </si>
  <si>
    <t>1372420396</t>
  </si>
  <si>
    <t>03 - 4.NP - děkanát</t>
  </si>
  <si>
    <t>-1783417222</t>
  </si>
  <si>
    <t>709110505</t>
  </si>
  <si>
    <t>1920223856</t>
  </si>
  <si>
    <t>1113785091</t>
  </si>
  <si>
    <t>1782788451</t>
  </si>
  <si>
    <t>310*1,05 "Přepočtené koeficientem množství</t>
  </si>
  <si>
    <t>1021434483</t>
  </si>
  <si>
    <t>-2035366253</t>
  </si>
  <si>
    <t>1976260161</t>
  </si>
  <si>
    <t>1219703151</t>
  </si>
  <si>
    <t>-734319195</t>
  </si>
  <si>
    <t>828680634</t>
  </si>
  <si>
    <t>-910629392</t>
  </si>
  <si>
    <t>33+6</t>
  </si>
  <si>
    <t>1365651120</t>
  </si>
  <si>
    <t>-406451275</t>
  </si>
  <si>
    <t>-1070947390</t>
  </si>
  <si>
    <t>-508979038</t>
  </si>
  <si>
    <t>1234048336</t>
  </si>
  <si>
    <t>-498256554</t>
  </si>
  <si>
    <t>57*1,15 "Přepočtené koeficientem množství</t>
  </si>
  <si>
    <t>-481970908</t>
  </si>
  <si>
    <t>-955040293</t>
  </si>
  <si>
    <t>510*1,15 "Přepočtené koeficientem množství</t>
  </si>
  <si>
    <t>-1749107267</t>
  </si>
  <si>
    <t>225647767</t>
  </si>
  <si>
    <t>1274303310</t>
  </si>
  <si>
    <t>1501077955</t>
  </si>
  <si>
    <t>395921773</t>
  </si>
  <si>
    <t>1363092046</t>
  </si>
  <si>
    <t>395769836</t>
  </si>
  <si>
    <t>1235618893</t>
  </si>
  <si>
    <t>-1702391383</t>
  </si>
  <si>
    <t>-1706056153</t>
  </si>
  <si>
    <t>-686013234</t>
  </si>
  <si>
    <t>660928290</t>
  </si>
  <si>
    <t>-185370661</t>
  </si>
  <si>
    <t>741313001</t>
  </si>
  <si>
    <t>Montáž zásuvka (polo)zapuštěná bezšroubové připojení 2P+PE se zapojením vodičů</t>
  </si>
  <si>
    <t>462682627</t>
  </si>
  <si>
    <t>https://podminky.urs.cz/item/CS_URS_2025_01/741313001</t>
  </si>
  <si>
    <t>34555241</t>
  </si>
  <si>
    <t>přístroj zásuvky zápustné jednonásobné, krytka s clonkami, bezšroubové svorky</t>
  </si>
  <si>
    <t>-1699893592</t>
  </si>
  <si>
    <t>-1233145185</t>
  </si>
  <si>
    <t>286692657</t>
  </si>
  <si>
    <t>-321705513</t>
  </si>
  <si>
    <t>-1316801984</t>
  </si>
  <si>
    <t>1944149310</t>
  </si>
  <si>
    <t>1640488816</t>
  </si>
  <si>
    <t>1481360591</t>
  </si>
  <si>
    <t>1271044906</t>
  </si>
  <si>
    <t>1950101143</t>
  </si>
  <si>
    <t>1573978657</t>
  </si>
  <si>
    <t>320701977</t>
  </si>
  <si>
    <t>-443469893</t>
  </si>
  <si>
    <t>-2103604872</t>
  </si>
  <si>
    <t>-1381858856</t>
  </si>
  <si>
    <t>1448737854</t>
  </si>
  <si>
    <t>M021</t>
  </si>
  <si>
    <t>B LED svítidlo 262W, 16808lm, 3000K, svítící direct/indirect, stmívatelné DALI, hliníkové tělo v bílé barvě, difusor pro direktní svícení v provedení satine mikropyramida, pro indirektní hladký opálový, 1770+1542+2712x53x80mm.</t>
  </si>
  <si>
    <t>1623378102</t>
  </si>
  <si>
    <t>-90551236</t>
  </si>
  <si>
    <t>M022</t>
  </si>
  <si>
    <t>C LED svítidlo 113W, 8610lm, 3000K, svítící direct/indirect, stmívatelné DALI, hliníkové tělo v bílé barvě, difusor pro direktní svícení v provedení satine mikropyramida, pro indirektní hladký opálový, 600+2310x53x80mm.</t>
  </si>
  <si>
    <t>1127025739</t>
  </si>
  <si>
    <t>-892295637</t>
  </si>
  <si>
    <t>-1157066279</t>
  </si>
  <si>
    <t>973518194</t>
  </si>
  <si>
    <t>M023</t>
  </si>
  <si>
    <t>L4 Vestavné LED osvětlení v dnu horních skříněk kuchyňské linky, osazeno LED zdrojem o maximálním výkonu 60W, 4000K, výsledná intenzita se nastaví potenciometrem na napájecím zdroji. NUTNO umístit napájecí trafo o rozměru 171x62x37mm.</t>
  </si>
  <si>
    <t>621644050</t>
  </si>
  <si>
    <t>650048815</t>
  </si>
  <si>
    <t>730854904</t>
  </si>
  <si>
    <t>-1252441691</t>
  </si>
  <si>
    <t>-794696194</t>
  </si>
  <si>
    <t>642820131</t>
  </si>
  <si>
    <t>1479677035</t>
  </si>
  <si>
    <t>rozv. R4.1</t>
  </si>
  <si>
    <t>rozváděč R4.1 (kompletní), dle v.č.: D.1.4.g.4.2</t>
  </si>
  <si>
    <t>939676588</t>
  </si>
  <si>
    <t>-139691770</t>
  </si>
  <si>
    <t>878681512</t>
  </si>
  <si>
    <t>https://podminky.urs.cz/item/CS_URS_2025_01/HZS2231.1</t>
  </si>
  <si>
    <t>-1506011537</t>
  </si>
  <si>
    <t>https://podminky.urs.cz/item/CS_URS_2025_01/HZS2231.2</t>
  </si>
  <si>
    <t>-293661164</t>
  </si>
  <si>
    <t>https://podminky.urs.cz/item/CS_URS_2025_01/HZS2231.3</t>
  </si>
  <si>
    <t>241123172</t>
  </si>
  <si>
    <t>https://podminky.urs.cz/item/CS_URS_2025_01/HZS2232.1</t>
  </si>
  <si>
    <t>1649754228</t>
  </si>
  <si>
    <t>https://podminky.urs.cz/item/CS_URS_2025_01/HZS2232.2</t>
  </si>
  <si>
    <t>-441378297</t>
  </si>
  <si>
    <t>https://podminky.urs.cz/item/CS_URS_2025_01/HZS2232.3</t>
  </si>
  <si>
    <t>-2129203977</t>
  </si>
  <si>
    <t>https://podminky.urs.cz/item/CS_URS_2025_01/HZS2232.4</t>
  </si>
  <si>
    <t>MR 2023-11-11b - Vedlejší náklady</t>
  </si>
  <si>
    <t>VRN1 - Průzkumné, geodetické a projektové práce</t>
  </si>
  <si>
    <t xml:space="preserve">    VRN2 - Příprava staveniště</t>
  </si>
  <si>
    <t xml:space="preserve">    VRN3 - Zařízení staveniště</t>
  </si>
  <si>
    <t xml:space="preserve">    VRN8 - Přesun stavebních kapacit</t>
  </si>
  <si>
    <t>010001000</t>
  </si>
  <si>
    <t>kpl</t>
  </si>
  <si>
    <t>491191996</t>
  </si>
  <si>
    <t>https://podminky.urs.cz/item/CS_URS_2025_01/010001000</t>
  </si>
  <si>
    <t>VRN2</t>
  </si>
  <si>
    <t>Příprava staveniště</t>
  </si>
  <si>
    <t>020001000</t>
  </si>
  <si>
    <t>-2061198234</t>
  </si>
  <si>
    <t>https://podminky.urs.cz/item/CS_URS_2025_01/020001000</t>
  </si>
  <si>
    <t>VRN3</t>
  </si>
  <si>
    <t>Zařízení staveniště</t>
  </si>
  <si>
    <t>030001000</t>
  </si>
  <si>
    <t>Kč</t>
  </si>
  <si>
    <t>1862232995</t>
  </si>
  <si>
    <t>https://podminky.urs.cz/item/CS_URS_2025_01/030001000</t>
  </si>
  <si>
    <t>VRN8</t>
  </si>
  <si>
    <t>Přesun stavebních kapacit</t>
  </si>
  <si>
    <t>080001000</t>
  </si>
  <si>
    <t>Další náklady na pracovníky</t>
  </si>
  <si>
    <t>1415444173</t>
  </si>
  <si>
    <t>https://podminky.urs.cz/item/CS_URS_2025_01/080001000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</si>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</sst>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430321616" TargetMode="External" /><Relationship Id="rId2" Type="http://schemas.openxmlformats.org/officeDocument/2006/relationships/hyperlink" Target="https://podminky.urs.cz/item/CS_URS_2025_01/430362021" TargetMode="External" /><Relationship Id="rId3" Type="http://schemas.openxmlformats.org/officeDocument/2006/relationships/hyperlink" Target="https://podminky.urs.cz/item/CS_URS_2025_01/431351121" TargetMode="External" /><Relationship Id="rId4" Type="http://schemas.openxmlformats.org/officeDocument/2006/relationships/hyperlink" Target="https://podminky.urs.cz/item/CS_URS_2025_01/431351122" TargetMode="External" /><Relationship Id="rId5" Type="http://schemas.openxmlformats.org/officeDocument/2006/relationships/hyperlink" Target="https://podminky.urs.cz/item/CS_URS_2025_01/45125-16" TargetMode="External" /><Relationship Id="rId6" Type="http://schemas.openxmlformats.org/officeDocument/2006/relationships/hyperlink" Target="https://podminky.urs.cz/item/CS_URS_2025_01/611325411" TargetMode="External" /><Relationship Id="rId7" Type="http://schemas.openxmlformats.org/officeDocument/2006/relationships/hyperlink" Target="https://podminky.urs.cz/item/CS_URS_2025_01/612315302" TargetMode="External" /><Relationship Id="rId8" Type="http://schemas.openxmlformats.org/officeDocument/2006/relationships/hyperlink" Target="https://podminky.urs.cz/item/CS_URS_2025_01/612325411" TargetMode="External" /><Relationship Id="rId9" Type="http://schemas.openxmlformats.org/officeDocument/2006/relationships/hyperlink" Target="https://podminky.urs.cz/item/CS_URS_2025_01/631311115" TargetMode="External" /><Relationship Id="rId10" Type="http://schemas.openxmlformats.org/officeDocument/2006/relationships/hyperlink" Target="https://podminky.urs.cz/item/CS_URS_2025_01/631311121" TargetMode="External" /><Relationship Id="rId11" Type="http://schemas.openxmlformats.org/officeDocument/2006/relationships/hyperlink" Target="https://podminky.urs.cz/item/CS_URS_2025_01/941111111" TargetMode="External" /><Relationship Id="rId12" Type="http://schemas.openxmlformats.org/officeDocument/2006/relationships/hyperlink" Target="https://podminky.urs.cz/item/CS_URS_2025_01/941111811" TargetMode="External" /><Relationship Id="rId13" Type="http://schemas.openxmlformats.org/officeDocument/2006/relationships/hyperlink" Target="https://podminky.urs.cz/item/CS_URS_2025_01/9525-16" TargetMode="External" /><Relationship Id="rId14" Type="http://schemas.openxmlformats.org/officeDocument/2006/relationships/hyperlink" Target="https://podminky.urs.cz/item/CS_URS_2025_01/962031133" TargetMode="External" /><Relationship Id="rId15" Type="http://schemas.openxmlformats.org/officeDocument/2006/relationships/hyperlink" Target="https://podminky.urs.cz/item/CS_URS_2025_01/963023611" TargetMode="External" /><Relationship Id="rId16" Type="http://schemas.openxmlformats.org/officeDocument/2006/relationships/hyperlink" Target="https://podminky.urs.cz/item/CS_URS_2025_01/968062245" TargetMode="External" /><Relationship Id="rId17" Type="http://schemas.openxmlformats.org/officeDocument/2006/relationships/hyperlink" Target="https://podminky.urs.cz/item/CS_URS_2025_01/99701315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863" TargetMode="External" /><Relationship Id="rId21" Type="http://schemas.openxmlformats.org/officeDocument/2006/relationships/hyperlink" Target="https://podminky.urs.cz/item/CS_URS_2025_01/998011002" TargetMode="External" /><Relationship Id="rId22" Type="http://schemas.openxmlformats.org/officeDocument/2006/relationships/hyperlink" Target="https://podminky.urs.cz/item/CS_URS_2025_01/713121111" TargetMode="External" /><Relationship Id="rId23" Type="http://schemas.openxmlformats.org/officeDocument/2006/relationships/hyperlink" Target="https://podminky.urs.cz/item/CS_URS_2025_01/998713101" TargetMode="External" /><Relationship Id="rId24" Type="http://schemas.openxmlformats.org/officeDocument/2006/relationships/hyperlink" Target="https://podminky.urs.cz/item/CS_URS_2025_01/730-2" TargetMode="External" /><Relationship Id="rId25" Type="http://schemas.openxmlformats.org/officeDocument/2006/relationships/hyperlink" Target="https://podminky.urs.cz/item/CS_URS_2025_01/735131810" TargetMode="External" /><Relationship Id="rId26" Type="http://schemas.openxmlformats.org/officeDocument/2006/relationships/hyperlink" Target="https://podminky.urs.cz/item/CS_URS_2025_01/735159130" TargetMode="External" /><Relationship Id="rId27" Type="http://schemas.openxmlformats.org/officeDocument/2006/relationships/hyperlink" Target="https://podminky.urs.cz/item/CS_URS_2025_01/735531002" TargetMode="External" /><Relationship Id="rId28" Type="http://schemas.openxmlformats.org/officeDocument/2006/relationships/hyperlink" Target="https://podminky.urs.cz/item/CS_URS_2025_01/735531004" TargetMode="External" /><Relationship Id="rId29" Type="http://schemas.openxmlformats.org/officeDocument/2006/relationships/hyperlink" Target="https://podminky.urs.cz/item/CS_URS_2025_01/735531044" TargetMode="External" /><Relationship Id="rId30" Type="http://schemas.openxmlformats.org/officeDocument/2006/relationships/hyperlink" Target="https://podminky.urs.cz/item/CS_URS_2025_01/762511212" TargetMode="External" /><Relationship Id="rId31" Type="http://schemas.openxmlformats.org/officeDocument/2006/relationships/hyperlink" Target="https://podminky.urs.cz/item/CS_URS_2025_01/762512225" TargetMode="External" /><Relationship Id="rId32" Type="http://schemas.openxmlformats.org/officeDocument/2006/relationships/hyperlink" Target="https://podminky.urs.cz/item/CS_URS_2025_01/998762101" TargetMode="External" /><Relationship Id="rId33" Type="http://schemas.openxmlformats.org/officeDocument/2006/relationships/hyperlink" Target="https://podminky.urs.cz/item/CS_URS_2025_01/766-25-1" TargetMode="External" /><Relationship Id="rId34" Type="http://schemas.openxmlformats.org/officeDocument/2006/relationships/hyperlink" Target="https://podminky.urs.cz/item/CS_URS_2025_01/766660162" TargetMode="External" /><Relationship Id="rId35" Type="http://schemas.openxmlformats.org/officeDocument/2006/relationships/hyperlink" Target="https://podminky.urs.cz/item/CS_URS_2025_01/766682213" TargetMode="External" /><Relationship Id="rId36" Type="http://schemas.openxmlformats.org/officeDocument/2006/relationships/hyperlink" Target="https://podminky.urs.cz/item/CS_URS_2025_01/998766202" TargetMode="External" /><Relationship Id="rId37" Type="http://schemas.openxmlformats.org/officeDocument/2006/relationships/hyperlink" Target="https://podminky.urs.cz/item/CS_URS_2025_01/767163101" TargetMode="External" /><Relationship Id="rId38" Type="http://schemas.openxmlformats.org/officeDocument/2006/relationships/hyperlink" Target="https://podminky.urs.cz/item/CS_URS_2025_01/998767202" TargetMode="External" /><Relationship Id="rId39" Type="http://schemas.openxmlformats.org/officeDocument/2006/relationships/hyperlink" Target="https://podminky.urs.cz/item/CS_URS_2025_01/771151015" TargetMode="External" /><Relationship Id="rId40" Type="http://schemas.openxmlformats.org/officeDocument/2006/relationships/hyperlink" Target="https://podminky.urs.cz/item/CS_URS_2025_01/998771102" TargetMode="External" /><Relationship Id="rId41" Type="http://schemas.openxmlformats.org/officeDocument/2006/relationships/hyperlink" Target="https://podminky.urs.cz/item/CS_URS_2025_01/772522140" TargetMode="External" /><Relationship Id="rId42" Type="http://schemas.openxmlformats.org/officeDocument/2006/relationships/hyperlink" Target="https://podminky.urs.cz/item/CS_URS_2025_01/772991411" TargetMode="External" /><Relationship Id="rId43" Type="http://schemas.openxmlformats.org/officeDocument/2006/relationships/hyperlink" Target="https://podminky.urs.cz/item/CS_URS_2025_01/77525-16" TargetMode="External" /><Relationship Id="rId44" Type="http://schemas.openxmlformats.org/officeDocument/2006/relationships/hyperlink" Target="https://podminky.urs.cz/item/CS_URS_2025_01/998772101" TargetMode="External" /><Relationship Id="rId45" Type="http://schemas.openxmlformats.org/officeDocument/2006/relationships/hyperlink" Target="https://podminky.urs.cz/item/CS_URS_2025_01/776111115" TargetMode="External" /><Relationship Id="rId46" Type="http://schemas.openxmlformats.org/officeDocument/2006/relationships/hyperlink" Target="https://podminky.urs.cz/item/CS_URS_2025_01/776121112" TargetMode="External" /><Relationship Id="rId47" Type="http://schemas.openxmlformats.org/officeDocument/2006/relationships/hyperlink" Target="https://podminky.urs.cz/item/CS_URS_2025_01/776251121" TargetMode="External" /><Relationship Id="rId48" Type="http://schemas.openxmlformats.org/officeDocument/2006/relationships/hyperlink" Target="https://podminky.urs.cz/item/CS_URS_2025_01/776411111" TargetMode="External" /><Relationship Id="rId49" Type="http://schemas.openxmlformats.org/officeDocument/2006/relationships/hyperlink" Target="https://podminky.urs.cz/item/CS_URS_2025_01/776421311" TargetMode="External" /><Relationship Id="rId50" Type="http://schemas.openxmlformats.org/officeDocument/2006/relationships/hyperlink" Target="https://podminky.urs.cz/item/CS_URS_2025_01/998776101" TargetMode="External" /><Relationship Id="rId51" Type="http://schemas.openxmlformats.org/officeDocument/2006/relationships/hyperlink" Target="https://podminky.urs.cz/item/CS_URS_2025_01/784111001" TargetMode="External" /><Relationship Id="rId52" Type="http://schemas.openxmlformats.org/officeDocument/2006/relationships/hyperlink" Target="https://podminky.urs.cz/item/CS_URS_2025_01/784121001" TargetMode="External" /><Relationship Id="rId53" Type="http://schemas.openxmlformats.org/officeDocument/2006/relationships/hyperlink" Target="https://podminky.urs.cz/item/CS_URS_2025_01/784121011" TargetMode="External" /><Relationship Id="rId54" Type="http://schemas.openxmlformats.org/officeDocument/2006/relationships/hyperlink" Target="https://podminky.urs.cz/item/CS_URS_2025_01/784181111" TargetMode="External" /><Relationship Id="rId55" Type="http://schemas.openxmlformats.org/officeDocument/2006/relationships/hyperlink" Target="https://podminky.urs.cz/item/CS_URS_2025_01/784211121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110005" TargetMode="External" /><Relationship Id="rId2" Type="http://schemas.openxmlformats.org/officeDocument/2006/relationships/hyperlink" Target="https://podminky.urs.cz/item/CS_URS_2025_01/742110504" TargetMode="External" /><Relationship Id="rId3" Type="http://schemas.openxmlformats.org/officeDocument/2006/relationships/hyperlink" Target="https://podminky.urs.cz/item/CS_URS_2025_01/742110505" TargetMode="External" /><Relationship Id="rId4" Type="http://schemas.openxmlformats.org/officeDocument/2006/relationships/hyperlink" Target="https://podminky.urs.cz/item/CS_URS_2025_01/742110505" TargetMode="External" /><Relationship Id="rId5" Type="http://schemas.openxmlformats.org/officeDocument/2006/relationships/hyperlink" Target="https://podminky.urs.cz/item/CS_URS_2025_01/742124002" TargetMode="External" /><Relationship Id="rId6" Type="http://schemas.openxmlformats.org/officeDocument/2006/relationships/hyperlink" Target="https://podminky.urs.cz/item/CS_URS_2025_01/742124002" TargetMode="External" /><Relationship Id="rId7" Type="http://schemas.openxmlformats.org/officeDocument/2006/relationships/hyperlink" Target="https://podminky.urs.cz/item/CS_URS_2025_01/742124007" TargetMode="External" /><Relationship Id="rId8" Type="http://schemas.openxmlformats.org/officeDocument/2006/relationships/hyperlink" Target="https://podminky.urs.cz/item/CS_URS_2025_01/742190001" TargetMode="External" /><Relationship Id="rId9" Type="http://schemas.openxmlformats.org/officeDocument/2006/relationships/hyperlink" Target="https://podminky.urs.cz/item/CS_URS_2025_01/742330032" TargetMode="External" /><Relationship Id="rId10" Type="http://schemas.openxmlformats.org/officeDocument/2006/relationships/hyperlink" Target="https://podminky.urs.cz/item/CS_URS_2025_01/742330044" TargetMode="External" /><Relationship Id="rId11" Type="http://schemas.openxmlformats.org/officeDocument/2006/relationships/hyperlink" Target="https://podminky.urs.cz/item/CS_URS_2025_01/742330044" TargetMode="External" /><Relationship Id="rId12" Type="http://schemas.openxmlformats.org/officeDocument/2006/relationships/hyperlink" Target="https://podminky.urs.cz/item/CS_URS_2025_01/742330044" TargetMode="External" /><Relationship Id="rId13" Type="http://schemas.openxmlformats.org/officeDocument/2006/relationships/hyperlink" Target="https://podminky.urs.cz/item/CS_URS_2025_01/742330051" TargetMode="External" /><Relationship Id="rId14" Type="http://schemas.openxmlformats.org/officeDocument/2006/relationships/hyperlink" Target="https://podminky.urs.cz/item/CS_URS_2025_01/742330052" TargetMode="External" /><Relationship Id="rId15" Type="http://schemas.openxmlformats.org/officeDocument/2006/relationships/hyperlink" Target="https://podminky.urs.cz/item/CS_URS_2025_01/742330101" TargetMode="External" /><Relationship Id="rId16" Type="http://schemas.openxmlformats.org/officeDocument/2006/relationships/hyperlink" Target="https://podminky.urs.cz/item/CS_URS_2025_01/998742300" TargetMode="External" /><Relationship Id="rId17" Type="http://schemas.openxmlformats.org/officeDocument/2006/relationships/hyperlink" Target="https://podminky.urs.cz/item/CS_URS_2025_01/998742313" TargetMode="External" /><Relationship Id="rId18" Type="http://schemas.openxmlformats.org/officeDocument/2006/relationships/hyperlink" Target="https://podminky.urs.cz/item/CS_URS_2025_01/998742319" TargetMode="External" /><Relationship Id="rId19" Type="http://schemas.openxmlformats.org/officeDocument/2006/relationships/hyperlink" Target="https://podminky.urs.cz/item/CS_URS_2025_01/013254000" TargetMode="External" /><Relationship Id="rId20" Type="http://schemas.openxmlformats.org/officeDocument/2006/relationships/hyperlink" Target="https://podminky.urs.cz/item/CS_URS_2025_01/065103000" TargetMode="External" /><Relationship Id="rId21" Type="http://schemas.openxmlformats.org/officeDocument/2006/relationships/hyperlink" Target="https://podminky.urs.cz/item/CS_URS_2025_01/091403000" TargetMode="External" /><Relationship Id="rId22" Type="http://schemas.openxmlformats.org/officeDocument/2006/relationships/hyperlink" Target="https://podminky.urs.cz/item/CS_URS_2025_01/092103000" TargetMode="External" /><Relationship Id="rId23" Type="http://schemas.openxmlformats.org/officeDocument/2006/relationships/hyperlink" Target="https://podminky.urs.cz/item/CS_URS_2025_01/092203000" TargetMode="External" /><Relationship Id="rId2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810002" TargetMode="External" /><Relationship Id="rId2" Type="http://schemas.openxmlformats.org/officeDocument/2006/relationships/hyperlink" Target="https://podminky.urs.cz/item/CS_URS_2025_01/741_OP-R" TargetMode="External" /><Relationship Id="rId3" Type="http://schemas.openxmlformats.org/officeDocument/2006/relationships/hyperlink" Target="https://podminky.urs.cz/item/CS_URS_2025_01/741110043" TargetMode="External" /><Relationship Id="rId4" Type="http://schemas.openxmlformats.org/officeDocument/2006/relationships/hyperlink" Target="https://podminky.urs.cz/item/CS_URS_2025_01/741110061" TargetMode="External" /><Relationship Id="rId5" Type="http://schemas.openxmlformats.org/officeDocument/2006/relationships/hyperlink" Target="https://podminky.urs.cz/item/CS_URS_2025_01/741111002" TargetMode="External" /><Relationship Id="rId6" Type="http://schemas.openxmlformats.org/officeDocument/2006/relationships/hyperlink" Target="https://podminky.urs.cz/item/CS_URS_2025_01/741112001" TargetMode="External" /><Relationship Id="rId7" Type="http://schemas.openxmlformats.org/officeDocument/2006/relationships/hyperlink" Target="https://podminky.urs.cz/item/CS_URS_2025_01/741112061" TargetMode="External" /><Relationship Id="rId8" Type="http://schemas.openxmlformats.org/officeDocument/2006/relationships/hyperlink" Target="https://podminky.urs.cz/item/CS_URS_2025_01/741112101" TargetMode="External" /><Relationship Id="rId9" Type="http://schemas.openxmlformats.org/officeDocument/2006/relationships/hyperlink" Target="https://podminky.urs.cz/item/CS_URS_2025_01/741122015" TargetMode="External" /><Relationship Id="rId10" Type="http://schemas.openxmlformats.org/officeDocument/2006/relationships/hyperlink" Target="https://podminky.urs.cz/item/CS_URS_2025_01/741122016" TargetMode="External" /><Relationship Id="rId11" Type="http://schemas.openxmlformats.org/officeDocument/2006/relationships/hyperlink" Target="https://podminky.urs.cz/item/CS_URS_2025_01/741122031" TargetMode="External" /><Relationship Id="rId12" Type="http://schemas.openxmlformats.org/officeDocument/2006/relationships/hyperlink" Target="https://podminky.urs.cz/item/CS_URS_2025_01/741132103" TargetMode="External" /><Relationship Id="rId13" Type="http://schemas.openxmlformats.org/officeDocument/2006/relationships/hyperlink" Target="https://podminky.urs.cz/item/CS_URS_2025_01/741210001" TargetMode="External" /><Relationship Id="rId14" Type="http://schemas.openxmlformats.org/officeDocument/2006/relationships/hyperlink" Target="https://podminky.urs.cz/item/CS_URS_2025_01/741210004" TargetMode="External" /><Relationship Id="rId15" Type="http://schemas.openxmlformats.org/officeDocument/2006/relationships/hyperlink" Target="https://podminky.urs.cz/item/CS_URS_2025_01/741310101" TargetMode="External" /><Relationship Id="rId16" Type="http://schemas.openxmlformats.org/officeDocument/2006/relationships/hyperlink" Target="https://podminky.urs.cz/item/CS_URS_2025_01/741310235" TargetMode="External" /><Relationship Id="rId17" Type="http://schemas.openxmlformats.org/officeDocument/2006/relationships/hyperlink" Target="https://podminky.urs.cz/item/CS_URS_2025_01/741310235" TargetMode="External" /><Relationship Id="rId18" Type="http://schemas.openxmlformats.org/officeDocument/2006/relationships/hyperlink" Target="https://podminky.urs.cz/item/CS_URS_2025_01/741313004" TargetMode="External" /><Relationship Id="rId19" Type="http://schemas.openxmlformats.org/officeDocument/2006/relationships/hyperlink" Target="https://podminky.urs.cz/item/CS_URS_2025_01/741313004" TargetMode="External" /><Relationship Id="rId20" Type="http://schemas.openxmlformats.org/officeDocument/2006/relationships/hyperlink" Target="https://podminky.urs.cz/item/CS_URS_2025_01/741313006" TargetMode="External" /><Relationship Id="rId21" Type="http://schemas.openxmlformats.org/officeDocument/2006/relationships/hyperlink" Target="https://podminky.urs.cz/item/CS_URS_2025_01/741313041" TargetMode="External" /><Relationship Id="rId22" Type="http://schemas.openxmlformats.org/officeDocument/2006/relationships/hyperlink" Target="https://podminky.urs.cz/item/CS_URS_2025_01/741372051" TargetMode="External" /><Relationship Id="rId23" Type="http://schemas.openxmlformats.org/officeDocument/2006/relationships/hyperlink" Target="https://podminky.urs.cz/item/CS_URS_2025_01/741372061" TargetMode="External" /><Relationship Id="rId24" Type="http://schemas.openxmlformats.org/officeDocument/2006/relationships/hyperlink" Target="https://podminky.urs.cz/item/CS_URS_2025_01/741372073" TargetMode="External" /><Relationship Id="rId25" Type="http://schemas.openxmlformats.org/officeDocument/2006/relationships/hyperlink" Target="https://podminky.urs.cz/item/CS_URS_2025_01/741372073" TargetMode="External" /><Relationship Id="rId26" Type="http://schemas.openxmlformats.org/officeDocument/2006/relationships/hyperlink" Target="https://podminky.urs.cz/item/CS_URS_2025_01/741372073" TargetMode="External" /><Relationship Id="rId27" Type="http://schemas.openxmlformats.org/officeDocument/2006/relationships/hyperlink" Target="https://podminky.urs.cz/item/CS_URS_2025_01/741372102" TargetMode="External" /><Relationship Id="rId28" Type="http://schemas.openxmlformats.org/officeDocument/2006/relationships/hyperlink" Target="https://podminky.urs.cz/item/CS_URS_2025_01/741374052" TargetMode="External" /><Relationship Id="rId29" Type="http://schemas.openxmlformats.org/officeDocument/2006/relationships/hyperlink" Target="https://podminky.urs.cz/item/CS_URS_2025_01/741811022" TargetMode="External" /><Relationship Id="rId30" Type="http://schemas.openxmlformats.org/officeDocument/2006/relationships/hyperlink" Target="https://podminky.urs.cz/item/CS_URS_2025_01/741811023-R" TargetMode="External" /><Relationship Id="rId31" Type="http://schemas.openxmlformats.org/officeDocument/2006/relationships/hyperlink" Target="https://podminky.urs.cz/item/CS_URS_2025_01/998741202" TargetMode="External" /><Relationship Id="rId32" Type="http://schemas.openxmlformats.org/officeDocument/2006/relationships/hyperlink" Target="https://podminky.urs.cz/item/CS_URS_2025_01/998741293" TargetMode="External" /><Relationship Id="rId33" Type="http://schemas.openxmlformats.org/officeDocument/2006/relationships/hyperlink" Target="https://podminky.urs.cz/item/CS_URS_2025_01/998741300" TargetMode="External" /><Relationship Id="rId3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810002" TargetMode="External" /><Relationship Id="rId2" Type="http://schemas.openxmlformats.org/officeDocument/2006/relationships/hyperlink" Target="https://podminky.urs.cz/item/CS_URS_2025_01/741_OP-R" TargetMode="External" /><Relationship Id="rId3" Type="http://schemas.openxmlformats.org/officeDocument/2006/relationships/hyperlink" Target="https://podminky.urs.cz/item/CS_URS_2025_01/741110043" TargetMode="External" /><Relationship Id="rId4" Type="http://schemas.openxmlformats.org/officeDocument/2006/relationships/hyperlink" Target="https://podminky.urs.cz/item/CS_URS_2025_01/741110061" TargetMode="External" /><Relationship Id="rId5" Type="http://schemas.openxmlformats.org/officeDocument/2006/relationships/hyperlink" Target="https://podminky.urs.cz/item/CS_URS_2025_01/741111002" TargetMode="External" /><Relationship Id="rId6" Type="http://schemas.openxmlformats.org/officeDocument/2006/relationships/hyperlink" Target="https://podminky.urs.cz/item/CS_URS_2025_01/741112001" TargetMode="External" /><Relationship Id="rId7" Type="http://schemas.openxmlformats.org/officeDocument/2006/relationships/hyperlink" Target="https://podminky.urs.cz/item/CS_URS_2025_01/741112061" TargetMode="External" /><Relationship Id="rId8" Type="http://schemas.openxmlformats.org/officeDocument/2006/relationships/hyperlink" Target="https://podminky.urs.cz/item/CS_URS_2025_01/741112101" TargetMode="External" /><Relationship Id="rId9" Type="http://schemas.openxmlformats.org/officeDocument/2006/relationships/hyperlink" Target="https://podminky.urs.cz/item/CS_URS_2025_01/741122015" TargetMode="External" /><Relationship Id="rId10" Type="http://schemas.openxmlformats.org/officeDocument/2006/relationships/hyperlink" Target="https://podminky.urs.cz/item/CS_URS_2025_01/741122016" TargetMode="External" /><Relationship Id="rId11" Type="http://schemas.openxmlformats.org/officeDocument/2006/relationships/hyperlink" Target="https://podminky.urs.cz/item/CS_URS_2025_01/741122031" TargetMode="External" /><Relationship Id="rId12" Type="http://schemas.openxmlformats.org/officeDocument/2006/relationships/hyperlink" Target="https://podminky.urs.cz/item/CS_URS_2025_01/741132103" TargetMode="External" /><Relationship Id="rId13" Type="http://schemas.openxmlformats.org/officeDocument/2006/relationships/hyperlink" Target="https://podminky.urs.cz/item/CS_URS_2025_01/741210001" TargetMode="External" /><Relationship Id="rId14" Type="http://schemas.openxmlformats.org/officeDocument/2006/relationships/hyperlink" Target="https://podminky.urs.cz/item/CS_URS_2025_01/741210004" TargetMode="External" /><Relationship Id="rId15" Type="http://schemas.openxmlformats.org/officeDocument/2006/relationships/hyperlink" Target="https://podminky.urs.cz/item/CS_URS_2025_01/741310101" TargetMode="External" /><Relationship Id="rId16" Type="http://schemas.openxmlformats.org/officeDocument/2006/relationships/hyperlink" Target="https://podminky.urs.cz/item/CS_URS_2025_01/741310235" TargetMode="External" /><Relationship Id="rId17" Type="http://schemas.openxmlformats.org/officeDocument/2006/relationships/hyperlink" Target="https://podminky.urs.cz/item/CS_URS_2025_01/741313001" TargetMode="External" /><Relationship Id="rId18" Type="http://schemas.openxmlformats.org/officeDocument/2006/relationships/hyperlink" Target="https://podminky.urs.cz/item/CS_URS_2025_01/741313004" TargetMode="External" /><Relationship Id="rId19" Type="http://schemas.openxmlformats.org/officeDocument/2006/relationships/hyperlink" Target="https://podminky.urs.cz/item/CS_URS_2025_01/741313004" TargetMode="External" /><Relationship Id="rId20" Type="http://schemas.openxmlformats.org/officeDocument/2006/relationships/hyperlink" Target="https://podminky.urs.cz/item/CS_URS_2025_01/741313006" TargetMode="External" /><Relationship Id="rId21" Type="http://schemas.openxmlformats.org/officeDocument/2006/relationships/hyperlink" Target="https://podminky.urs.cz/item/CS_URS_2025_01/741313041" TargetMode="External" /><Relationship Id="rId22" Type="http://schemas.openxmlformats.org/officeDocument/2006/relationships/hyperlink" Target="https://podminky.urs.cz/item/CS_URS_2025_01/741372051" TargetMode="External" /><Relationship Id="rId23" Type="http://schemas.openxmlformats.org/officeDocument/2006/relationships/hyperlink" Target="https://podminky.urs.cz/item/CS_URS_2025_01/741372061" TargetMode="External" /><Relationship Id="rId24" Type="http://schemas.openxmlformats.org/officeDocument/2006/relationships/hyperlink" Target="https://podminky.urs.cz/item/CS_URS_2025_01/741372073" TargetMode="External" /><Relationship Id="rId25" Type="http://schemas.openxmlformats.org/officeDocument/2006/relationships/hyperlink" Target="https://podminky.urs.cz/item/CS_URS_2025_01/741372073" TargetMode="External" /><Relationship Id="rId26" Type="http://schemas.openxmlformats.org/officeDocument/2006/relationships/hyperlink" Target="https://podminky.urs.cz/item/CS_URS_2025_01/741372102" TargetMode="External" /><Relationship Id="rId27" Type="http://schemas.openxmlformats.org/officeDocument/2006/relationships/hyperlink" Target="https://podminky.urs.cz/item/CS_URS_2025_01/741374052" TargetMode="External" /><Relationship Id="rId28" Type="http://schemas.openxmlformats.org/officeDocument/2006/relationships/hyperlink" Target="https://podminky.urs.cz/item/CS_URS_2025_01/741811022" TargetMode="External" /><Relationship Id="rId29" Type="http://schemas.openxmlformats.org/officeDocument/2006/relationships/hyperlink" Target="https://podminky.urs.cz/item/CS_URS_2025_01/741811023-R" TargetMode="External" /><Relationship Id="rId30" Type="http://schemas.openxmlformats.org/officeDocument/2006/relationships/hyperlink" Target="https://podminky.urs.cz/item/CS_URS_2025_01/998741202" TargetMode="External" /><Relationship Id="rId31" Type="http://schemas.openxmlformats.org/officeDocument/2006/relationships/hyperlink" Target="https://podminky.urs.cz/item/CS_URS_2025_01/998741293" TargetMode="External" /><Relationship Id="rId32" Type="http://schemas.openxmlformats.org/officeDocument/2006/relationships/hyperlink" Target="https://podminky.urs.cz/item/CS_URS_2025_01/998741300" TargetMode="External" /><Relationship Id="rId33" Type="http://schemas.openxmlformats.org/officeDocument/2006/relationships/hyperlink" Target="https://podminky.urs.cz/item/CS_URS_2025_01/HZS2231.1" TargetMode="External" /><Relationship Id="rId34" Type="http://schemas.openxmlformats.org/officeDocument/2006/relationships/hyperlink" Target="https://podminky.urs.cz/item/CS_URS_2025_01/HZS2231.2" TargetMode="External" /><Relationship Id="rId35" Type="http://schemas.openxmlformats.org/officeDocument/2006/relationships/hyperlink" Target="https://podminky.urs.cz/item/CS_URS_2025_01/HZS2231.3" TargetMode="External" /><Relationship Id="rId36" Type="http://schemas.openxmlformats.org/officeDocument/2006/relationships/hyperlink" Target="https://podminky.urs.cz/item/CS_URS_2025_01/HZS2232.1" TargetMode="External" /><Relationship Id="rId37" Type="http://schemas.openxmlformats.org/officeDocument/2006/relationships/hyperlink" Target="https://podminky.urs.cz/item/CS_URS_2025_01/HZS2232.2" TargetMode="External" /><Relationship Id="rId38" Type="http://schemas.openxmlformats.org/officeDocument/2006/relationships/hyperlink" Target="https://podminky.urs.cz/item/CS_URS_2025_01/HZS2232.3" TargetMode="External" /><Relationship Id="rId39" Type="http://schemas.openxmlformats.org/officeDocument/2006/relationships/hyperlink" Target="https://podminky.urs.cz/item/CS_URS_2025_01/HZS2232.4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0001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hyperlink" Target="https://podminky.urs.cz/item/CS_URS_2025_01/080001000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35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37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37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35</v>
      </c>
      <c r="AO17" s="25"/>
      <c r="AP17" s="25"/>
      <c r="AQ17" s="25"/>
      <c r="AR17" s="23"/>
      <c r="BE17" s="34"/>
      <c r="BS17" s="20" t="s">
        <v>40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35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46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47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48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49</v>
      </c>
      <c r="E29" s="51"/>
      <c r="F29" s="35" t="s">
        <v>50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51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52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53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54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55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56</v>
      </c>
      <c r="U35" s="58"/>
      <c r="V35" s="58"/>
      <c r="W35" s="58"/>
      <c r="X35" s="60" t="s">
        <v>57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MR202311-2-19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CMTF -Univerzitní 22-Vrátnice a vstupní prostory a oprava podlah a rekonstrukce omítek stropů v kancelářích 36.07 ,3.08,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Olomouc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6. 2. 2025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UPOL V Olomouci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38</v>
      </c>
      <c r="AJ49" s="44"/>
      <c r="AK49" s="44"/>
      <c r="AL49" s="44"/>
      <c r="AM49" s="77" t="str">
        <f>IF(E17="","",E17)</f>
        <v>Ing Eva Blažková</v>
      </c>
      <c r="AN49" s="68"/>
      <c r="AO49" s="68"/>
      <c r="AP49" s="68"/>
      <c r="AQ49" s="44"/>
      <c r="AR49" s="48"/>
      <c r="AS49" s="78" t="s">
        <v>59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36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41</v>
      </c>
      <c r="AJ50" s="44"/>
      <c r="AK50" s="44"/>
      <c r="AL50" s="44"/>
      <c r="AM50" s="77" t="str">
        <f>IF(E20="","",E20)</f>
        <v>M. Radova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60</v>
      </c>
      <c r="D52" s="91"/>
      <c r="E52" s="91"/>
      <c r="F52" s="91"/>
      <c r="G52" s="91"/>
      <c r="H52" s="92"/>
      <c r="I52" s="93" t="s">
        <v>61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62</v>
      </c>
      <c r="AH52" s="91"/>
      <c r="AI52" s="91"/>
      <c r="AJ52" s="91"/>
      <c r="AK52" s="91"/>
      <c r="AL52" s="91"/>
      <c r="AM52" s="91"/>
      <c r="AN52" s="93" t="s">
        <v>63</v>
      </c>
      <c r="AO52" s="91"/>
      <c r="AP52" s="91"/>
      <c r="AQ52" s="95" t="s">
        <v>64</v>
      </c>
      <c r="AR52" s="48"/>
      <c r="AS52" s="96" t="s">
        <v>65</v>
      </c>
      <c r="AT52" s="97" t="s">
        <v>66</v>
      </c>
      <c r="AU52" s="97" t="s">
        <v>67</v>
      </c>
      <c r="AV52" s="97" t="s">
        <v>68</v>
      </c>
      <c r="AW52" s="97" t="s">
        <v>69</v>
      </c>
      <c r="AX52" s="97" t="s">
        <v>70</v>
      </c>
      <c r="AY52" s="97" t="s">
        <v>71</v>
      </c>
      <c r="AZ52" s="97" t="s">
        <v>72</v>
      </c>
      <c r="BA52" s="97" t="s">
        <v>73</v>
      </c>
      <c r="BB52" s="97" t="s">
        <v>74</v>
      </c>
      <c r="BC52" s="97" t="s">
        <v>75</v>
      </c>
      <c r="BD52" s="98" t="s">
        <v>76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77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ROUND(AG55+AG58+AG60+AG64,2)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35</v>
      </c>
      <c r="AR54" s="108"/>
      <c r="AS54" s="109">
        <f>ROUND(AS55+AS58+AS60+AS64,2)</f>
        <v>0</v>
      </c>
      <c r="AT54" s="110">
        <f>ROUND(SUM(AV54:AW54),2)</f>
        <v>0</v>
      </c>
      <c r="AU54" s="111">
        <f>ROUND(AU55+AU58+AU60+AU64,5)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ROUND(AZ55+AZ58+AZ60+AZ64,2)</f>
        <v>0</v>
      </c>
      <c r="BA54" s="110">
        <f>ROUND(BA55+BA58+BA60+BA64,2)</f>
        <v>0</v>
      </c>
      <c r="BB54" s="110">
        <f>ROUND(BB55+BB58+BB60+BB64,2)</f>
        <v>0</v>
      </c>
      <c r="BC54" s="110">
        <f>ROUND(BC55+BC58+BC60+BC64,2)</f>
        <v>0</v>
      </c>
      <c r="BD54" s="112">
        <f>ROUND(BD55+BD58+BD60+BD64,2)</f>
        <v>0</v>
      </c>
      <c r="BE54" s="6"/>
      <c r="BS54" s="113" t="s">
        <v>78</v>
      </c>
      <c r="BT54" s="113" t="s">
        <v>79</v>
      </c>
      <c r="BU54" s="114" t="s">
        <v>80</v>
      </c>
      <c r="BV54" s="113" t="s">
        <v>81</v>
      </c>
      <c r="BW54" s="113" t="s">
        <v>5</v>
      </c>
      <c r="BX54" s="113" t="s">
        <v>82</v>
      </c>
      <c r="CL54" s="113" t="s">
        <v>19</v>
      </c>
    </row>
    <row r="55" s="7" customFormat="1" ht="16.5" customHeight="1">
      <c r="A55" s="7"/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ROUND(SUM(AG56:AG57),2)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85</v>
      </c>
      <c r="AR55" s="122"/>
      <c r="AS55" s="123">
        <f>ROUND(SUM(AS56:AS57),2)</f>
        <v>0</v>
      </c>
      <c r="AT55" s="124">
        <f>ROUND(SUM(AV55:AW55),2)</f>
        <v>0</v>
      </c>
      <c r="AU55" s="125">
        <f>ROUND(SUM(AU56:AU57),5)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ROUND(SUM(AZ56:AZ57),2)</f>
        <v>0</v>
      </c>
      <c r="BA55" s="124">
        <f>ROUND(SUM(BA56:BA57),2)</f>
        <v>0</v>
      </c>
      <c r="BB55" s="124">
        <f>ROUND(SUM(BB56:BB57),2)</f>
        <v>0</v>
      </c>
      <c r="BC55" s="124">
        <f>ROUND(SUM(BC56:BC57),2)</f>
        <v>0</v>
      </c>
      <c r="BD55" s="126">
        <f>ROUND(SUM(BD56:BD57),2)</f>
        <v>0</v>
      </c>
      <c r="BE55" s="7"/>
      <c r="BS55" s="127" t="s">
        <v>78</v>
      </c>
      <c r="BT55" s="127" t="s">
        <v>83</v>
      </c>
      <c r="BU55" s="127" t="s">
        <v>80</v>
      </c>
      <c r="BV55" s="127" t="s">
        <v>81</v>
      </c>
      <c r="BW55" s="127" t="s">
        <v>86</v>
      </c>
      <c r="BX55" s="127" t="s">
        <v>5</v>
      </c>
      <c r="CL55" s="127" t="s">
        <v>19</v>
      </c>
      <c r="CM55" s="127" t="s">
        <v>87</v>
      </c>
    </row>
    <row r="56" s="4" customFormat="1" ht="35.25" customHeight="1">
      <c r="A56" s="128" t="s">
        <v>88</v>
      </c>
      <c r="B56" s="67"/>
      <c r="C56" s="129"/>
      <c r="D56" s="129"/>
      <c r="E56" s="130" t="s">
        <v>89</v>
      </c>
      <c r="F56" s="130"/>
      <c r="G56" s="130"/>
      <c r="H56" s="130"/>
      <c r="I56" s="130"/>
      <c r="J56" s="129"/>
      <c r="K56" s="130" t="s">
        <v>90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'MR 2023-11-11a - D 1.1. a...'!J32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91</v>
      </c>
      <c r="AR56" s="69"/>
      <c r="AS56" s="133">
        <v>0</v>
      </c>
      <c r="AT56" s="134">
        <f>ROUND(SUM(AV56:AW56),2)</f>
        <v>0</v>
      </c>
      <c r="AU56" s="135">
        <f>'MR 2023-11-11a - D 1.1. a...'!P95</f>
        <v>0</v>
      </c>
      <c r="AV56" s="134">
        <f>'MR 2023-11-11a - D 1.1. a...'!J35</f>
        <v>0</v>
      </c>
      <c r="AW56" s="134">
        <f>'MR 2023-11-11a - D 1.1. a...'!J36</f>
        <v>0</v>
      </c>
      <c r="AX56" s="134">
        <f>'MR 2023-11-11a - D 1.1. a...'!J37</f>
        <v>0</v>
      </c>
      <c r="AY56" s="134">
        <f>'MR 2023-11-11a - D 1.1. a...'!J38</f>
        <v>0</v>
      </c>
      <c r="AZ56" s="134">
        <f>'MR 2023-11-11a - D 1.1. a...'!F35</f>
        <v>0</v>
      </c>
      <c r="BA56" s="134">
        <f>'MR 2023-11-11a - D 1.1. a...'!F36</f>
        <v>0</v>
      </c>
      <c r="BB56" s="134">
        <f>'MR 2023-11-11a - D 1.1. a...'!F37</f>
        <v>0</v>
      </c>
      <c r="BC56" s="134">
        <f>'MR 2023-11-11a - D 1.1. a...'!F38</f>
        <v>0</v>
      </c>
      <c r="BD56" s="136">
        <f>'MR 2023-11-11a - D 1.1. a...'!F39</f>
        <v>0</v>
      </c>
      <c r="BE56" s="4"/>
      <c r="BT56" s="137" t="s">
        <v>87</v>
      </c>
      <c r="BV56" s="137" t="s">
        <v>81</v>
      </c>
      <c r="BW56" s="137" t="s">
        <v>92</v>
      </c>
      <c r="BX56" s="137" t="s">
        <v>86</v>
      </c>
      <c r="CL56" s="137" t="s">
        <v>19</v>
      </c>
    </row>
    <row r="57" s="4" customFormat="1" ht="35.25" customHeight="1">
      <c r="A57" s="128" t="s">
        <v>88</v>
      </c>
      <c r="B57" s="67"/>
      <c r="C57" s="129"/>
      <c r="D57" s="129"/>
      <c r="E57" s="130" t="s">
        <v>93</v>
      </c>
      <c r="F57" s="130"/>
      <c r="G57" s="130"/>
      <c r="H57" s="130"/>
      <c r="I57" s="130"/>
      <c r="J57" s="129"/>
      <c r="K57" s="130" t="s">
        <v>94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'MR 2023-123-11 B -  D1.1 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91</v>
      </c>
      <c r="AR57" s="69"/>
      <c r="AS57" s="133">
        <v>0</v>
      </c>
      <c r="AT57" s="134">
        <f>ROUND(SUM(AV57:AW57),2)</f>
        <v>0</v>
      </c>
      <c r="AU57" s="135">
        <f>'MR 2023-123-11 B -  D1.1 ...'!P101</f>
        <v>0</v>
      </c>
      <c r="AV57" s="134">
        <f>'MR 2023-123-11 B -  D1.1 ...'!J35</f>
        <v>0</v>
      </c>
      <c r="AW57" s="134">
        <f>'MR 2023-123-11 B -  D1.1 ...'!J36</f>
        <v>0</v>
      </c>
      <c r="AX57" s="134">
        <f>'MR 2023-123-11 B -  D1.1 ...'!J37</f>
        <v>0</v>
      </c>
      <c r="AY57" s="134">
        <f>'MR 2023-123-11 B -  D1.1 ...'!J38</f>
        <v>0</v>
      </c>
      <c r="AZ57" s="134">
        <f>'MR 2023-123-11 B -  D1.1 ...'!F35</f>
        <v>0</v>
      </c>
      <c r="BA57" s="134">
        <f>'MR 2023-123-11 B -  D1.1 ...'!F36</f>
        <v>0</v>
      </c>
      <c r="BB57" s="134">
        <f>'MR 2023-123-11 B -  D1.1 ...'!F37</f>
        <v>0</v>
      </c>
      <c r="BC57" s="134">
        <f>'MR 2023-123-11 B -  D1.1 ...'!F38</f>
        <v>0</v>
      </c>
      <c r="BD57" s="136">
        <f>'MR 2023-123-11 B -  D1.1 ...'!F39</f>
        <v>0</v>
      </c>
      <c r="BE57" s="4"/>
      <c r="BT57" s="137" t="s">
        <v>87</v>
      </c>
      <c r="BV57" s="137" t="s">
        <v>81</v>
      </c>
      <c r="BW57" s="137" t="s">
        <v>95</v>
      </c>
      <c r="BX57" s="137" t="s">
        <v>86</v>
      </c>
      <c r="CL57" s="137" t="s">
        <v>19</v>
      </c>
    </row>
    <row r="58" s="7" customFormat="1" ht="50.25" customHeight="1">
      <c r="A58" s="7"/>
      <c r="B58" s="115"/>
      <c r="C58" s="116"/>
      <c r="D58" s="117" t="s">
        <v>96</v>
      </c>
      <c r="E58" s="117"/>
      <c r="F58" s="117"/>
      <c r="G58" s="117"/>
      <c r="H58" s="117"/>
      <c r="I58" s="118"/>
      <c r="J58" s="117" t="s">
        <v>97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ROUND(AG59,2)</f>
        <v>0</v>
      </c>
      <c r="AH58" s="118"/>
      <c r="AI58" s="118"/>
      <c r="AJ58" s="118"/>
      <c r="AK58" s="118"/>
      <c r="AL58" s="118"/>
      <c r="AM58" s="118"/>
      <c r="AN58" s="120">
        <f>SUM(AG58,AT58)</f>
        <v>0</v>
      </c>
      <c r="AO58" s="118"/>
      <c r="AP58" s="118"/>
      <c r="AQ58" s="121" t="s">
        <v>85</v>
      </c>
      <c r="AR58" s="122"/>
      <c r="AS58" s="123">
        <f>ROUND(AS59,2)</f>
        <v>0</v>
      </c>
      <c r="AT58" s="124">
        <f>ROUND(SUM(AV58:AW58),2)</f>
        <v>0</v>
      </c>
      <c r="AU58" s="125">
        <f>ROUND(AU59,5)</f>
        <v>0</v>
      </c>
      <c r="AV58" s="124">
        <f>ROUND(AZ58*L29,2)</f>
        <v>0</v>
      </c>
      <c r="AW58" s="124">
        <f>ROUND(BA58*L30,2)</f>
        <v>0</v>
      </c>
      <c r="AX58" s="124">
        <f>ROUND(BB58*L29,2)</f>
        <v>0</v>
      </c>
      <c r="AY58" s="124">
        <f>ROUND(BC58*L30,2)</f>
        <v>0</v>
      </c>
      <c r="AZ58" s="124">
        <f>ROUND(AZ59,2)</f>
        <v>0</v>
      </c>
      <c r="BA58" s="124">
        <f>ROUND(BA59,2)</f>
        <v>0</v>
      </c>
      <c r="BB58" s="124">
        <f>ROUND(BB59,2)</f>
        <v>0</v>
      </c>
      <c r="BC58" s="124">
        <f>ROUND(BC59,2)</f>
        <v>0</v>
      </c>
      <c r="BD58" s="126">
        <f>ROUND(BD59,2)</f>
        <v>0</v>
      </c>
      <c r="BE58" s="7"/>
      <c r="BS58" s="127" t="s">
        <v>78</v>
      </c>
      <c r="BT58" s="127" t="s">
        <v>83</v>
      </c>
      <c r="BU58" s="127" t="s">
        <v>80</v>
      </c>
      <c r="BV58" s="127" t="s">
        <v>81</v>
      </c>
      <c r="BW58" s="127" t="s">
        <v>98</v>
      </c>
      <c r="BX58" s="127" t="s">
        <v>5</v>
      </c>
      <c r="CL58" s="127" t="s">
        <v>35</v>
      </c>
      <c r="CM58" s="127" t="s">
        <v>79</v>
      </c>
    </row>
    <row r="59" s="4" customFormat="1" ht="16.5" customHeight="1">
      <c r="A59" s="128" t="s">
        <v>88</v>
      </c>
      <c r="B59" s="67"/>
      <c r="C59" s="129"/>
      <c r="D59" s="129"/>
      <c r="E59" s="130" t="s">
        <v>99</v>
      </c>
      <c r="F59" s="130"/>
      <c r="G59" s="130"/>
      <c r="H59" s="130"/>
      <c r="I59" s="130"/>
      <c r="J59" s="129"/>
      <c r="K59" s="130" t="s">
        <v>100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1">
        <f>'D.4.h. - zařízení slabopr...'!J32</f>
        <v>0</v>
      </c>
      <c r="AH59" s="129"/>
      <c r="AI59" s="129"/>
      <c r="AJ59" s="129"/>
      <c r="AK59" s="129"/>
      <c r="AL59" s="129"/>
      <c r="AM59" s="129"/>
      <c r="AN59" s="131">
        <f>SUM(AG59,AT59)</f>
        <v>0</v>
      </c>
      <c r="AO59" s="129"/>
      <c r="AP59" s="129"/>
      <c r="AQ59" s="132" t="s">
        <v>91</v>
      </c>
      <c r="AR59" s="69"/>
      <c r="AS59" s="133">
        <v>0</v>
      </c>
      <c r="AT59" s="134">
        <f>ROUND(SUM(AV59:AW59),2)</f>
        <v>0</v>
      </c>
      <c r="AU59" s="135">
        <f>'D.4.h. - zařízení slabopr...'!P92</f>
        <v>0</v>
      </c>
      <c r="AV59" s="134">
        <f>'D.4.h. - zařízení slabopr...'!J35</f>
        <v>0</v>
      </c>
      <c r="AW59" s="134">
        <f>'D.4.h. - zařízení slabopr...'!J36</f>
        <v>0</v>
      </c>
      <c r="AX59" s="134">
        <f>'D.4.h. - zařízení slabopr...'!J37</f>
        <v>0</v>
      </c>
      <c r="AY59" s="134">
        <f>'D.4.h. - zařízení slabopr...'!J38</f>
        <v>0</v>
      </c>
      <c r="AZ59" s="134">
        <f>'D.4.h. - zařízení slabopr...'!F35</f>
        <v>0</v>
      </c>
      <c r="BA59" s="134">
        <f>'D.4.h. - zařízení slabopr...'!F36</f>
        <v>0</v>
      </c>
      <c r="BB59" s="134">
        <f>'D.4.h. - zařízení slabopr...'!F37</f>
        <v>0</v>
      </c>
      <c r="BC59" s="134">
        <f>'D.4.h. - zařízení slabopr...'!F38</f>
        <v>0</v>
      </c>
      <c r="BD59" s="136">
        <f>'D.4.h. - zařízení slabopr...'!F39</f>
        <v>0</v>
      </c>
      <c r="BE59" s="4"/>
      <c r="BT59" s="137" t="s">
        <v>87</v>
      </c>
      <c r="BV59" s="137" t="s">
        <v>81</v>
      </c>
      <c r="BW59" s="137" t="s">
        <v>101</v>
      </c>
      <c r="BX59" s="137" t="s">
        <v>98</v>
      </c>
      <c r="CL59" s="137" t="s">
        <v>35</v>
      </c>
    </row>
    <row r="60" s="7" customFormat="1" ht="37.5" customHeight="1">
      <c r="A60" s="7"/>
      <c r="B60" s="115"/>
      <c r="C60" s="116"/>
      <c r="D60" s="117" t="s">
        <v>102</v>
      </c>
      <c r="E60" s="117"/>
      <c r="F60" s="117"/>
      <c r="G60" s="117"/>
      <c r="H60" s="117"/>
      <c r="I60" s="118"/>
      <c r="J60" s="117" t="s">
        <v>103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ROUND(SUM(AG61:AG63),2)</f>
        <v>0</v>
      </c>
      <c r="AH60" s="118"/>
      <c r="AI60" s="118"/>
      <c r="AJ60" s="118"/>
      <c r="AK60" s="118"/>
      <c r="AL60" s="118"/>
      <c r="AM60" s="118"/>
      <c r="AN60" s="120">
        <f>SUM(AG60,AT60)</f>
        <v>0</v>
      </c>
      <c r="AO60" s="118"/>
      <c r="AP60" s="118"/>
      <c r="AQ60" s="121" t="s">
        <v>85</v>
      </c>
      <c r="AR60" s="122"/>
      <c r="AS60" s="123">
        <f>ROUND(SUM(AS61:AS63),2)</f>
        <v>0</v>
      </c>
      <c r="AT60" s="124">
        <f>ROUND(SUM(AV60:AW60),2)</f>
        <v>0</v>
      </c>
      <c r="AU60" s="125">
        <f>ROUND(SUM(AU61:AU63),5)</f>
        <v>0</v>
      </c>
      <c r="AV60" s="124">
        <f>ROUND(AZ60*L29,2)</f>
        <v>0</v>
      </c>
      <c r="AW60" s="124">
        <f>ROUND(BA60*L30,2)</f>
        <v>0</v>
      </c>
      <c r="AX60" s="124">
        <f>ROUND(BB60*L29,2)</f>
        <v>0</v>
      </c>
      <c r="AY60" s="124">
        <f>ROUND(BC60*L30,2)</f>
        <v>0</v>
      </c>
      <c r="AZ60" s="124">
        <f>ROUND(SUM(AZ61:AZ63),2)</f>
        <v>0</v>
      </c>
      <c r="BA60" s="124">
        <f>ROUND(SUM(BA61:BA63),2)</f>
        <v>0</v>
      </c>
      <c r="BB60" s="124">
        <f>ROUND(SUM(BB61:BB63),2)</f>
        <v>0</v>
      </c>
      <c r="BC60" s="124">
        <f>ROUND(SUM(BC61:BC63),2)</f>
        <v>0</v>
      </c>
      <c r="BD60" s="126">
        <f>ROUND(SUM(BD61:BD63),2)</f>
        <v>0</v>
      </c>
      <c r="BE60" s="7"/>
      <c r="BS60" s="127" t="s">
        <v>78</v>
      </c>
      <c r="BT60" s="127" t="s">
        <v>83</v>
      </c>
      <c r="BU60" s="127" t="s">
        <v>80</v>
      </c>
      <c r="BV60" s="127" t="s">
        <v>81</v>
      </c>
      <c r="BW60" s="127" t="s">
        <v>104</v>
      </c>
      <c r="BX60" s="127" t="s">
        <v>5</v>
      </c>
      <c r="CL60" s="127" t="s">
        <v>19</v>
      </c>
      <c r="CM60" s="127" t="s">
        <v>87</v>
      </c>
    </row>
    <row r="61" s="4" customFormat="1" ht="16.5" customHeight="1">
      <c r="A61" s="128" t="s">
        <v>88</v>
      </c>
      <c r="B61" s="67"/>
      <c r="C61" s="129"/>
      <c r="D61" s="129"/>
      <c r="E61" s="130" t="s">
        <v>105</v>
      </c>
      <c r="F61" s="130"/>
      <c r="G61" s="130"/>
      <c r="H61" s="130"/>
      <c r="I61" s="130"/>
      <c r="J61" s="129"/>
      <c r="K61" s="130" t="s">
        <v>106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1">
        <f>'01 - Elektroinstalace  vr...'!J32</f>
        <v>0</v>
      </c>
      <c r="AH61" s="129"/>
      <c r="AI61" s="129"/>
      <c r="AJ61" s="129"/>
      <c r="AK61" s="129"/>
      <c r="AL61" s="129"/>
      <c r="AM61" s="129"/>
      <c r="AN61" s="131">
        <f>SUM(AG61,AT61)</f>
        <v>0</v>
      </c>
      <c r="AO61" s="129"/>
      <c r="AP61" s="129"/>
      <c r="AQ61" s="132" t="s">
        <v>91</v>
      </c>
      <c r="AR61" s="69"/>
      <c r="AS61" s="133">
        <v>0</v>
      </c>
      <c r="AT61" s="134">
        <f>ROUND(SUM(AV61:AW61),2)</f>
        <v>0</v>
      </c>
      <c r="AU61" s="135">
        <f>'01 - Elektroinstalace  vr...'!P88</f>
        <v>0</v>
      </c>
      <c r="AV61" s="134">
        <f>'01 - Elektroinstalace  vr...'!J35</f>
        <v>0</v>
      </c>
      <c r="AW61" s="134">
        <f>'01 - Elektroinstalace  vr...'!J36</f>
        <v>0</v>
      </c>
      <c r="AX61" s="134">
        <f>'01 - Elektroinstalace  vr...'!J37</f>
        <v>0</v>
      </c>
      <c r="AY61" s="134">
        <f>'01 - Elektroinstalace  vr...'!J38</f>
        <v>0</v>
      </c>
      <c r="AZ61" s="134">
        <f>'01 - Elektroinstalace  vr...'!F35</f>
        <v>0</v>
      </c>
      <c r="BA61" s="134">
        <f>'01 - Elektroinstalace  vr...'!F36</f>
        <v>0</v>
      </c>
      <c r="BB61" s="134">
        <f>'01 - Elektroinstalace  vr...'!F37</f>
        <v>0</v>
      </c>
      <c r="BC61" s="134">
        <f>'01 - Elektroinstalace  vr...'!F38</f>
        <v>0</v>
      </c>
      <c r="BD61" s="136">
        <f>'01 - Elektroinstalace  vr...'!F39</f>
        <v>0</v>
      </c>
      <c r="BE61" s="4"/>
      <c r="BT61" s="137" t="s">
        <v>87</v>
      </c>
      <c r="BV61" s="137" t="s">
        <v>81</v>
      </c>
      <c r="BW61" s="137" t="s">
        <v>107</v>
      </c>
      <c r="BX61" s="137" t="s">
        <v>104</v>
      </c>
      <c r="CL61" s="137" t="s">
        <v>35</v>
      </c>
    </row>
    <row r="62" s="4" customFormat="1" ht="16.5" customHeight="1">
      <c r="A62" s="128" t="s">
        <v>88</v>
      </c>
      <c r="B62" s="67"/>
      <c r="C62" s="129"/>
      <c r="D62" s="129"/>
      <c r="E62" s="130" t="s">
        <v>108</v>
      </c>
      <c r="F62" s="130"/>
      <c r="G62" s="130"/>
      <c r="H62" s="130"/>
      <c r="I62" s="130"/>
      <c r="J62" s="129"/>
      <c r="K62" s="130" t="s">
        <v>109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1">
        <f>'02 - 3.NP - studijní oddě...'!J32</f>
        <v>0</v>
      </c>
      <c r="AH62" s="129"/>
      <c r="AI62" s="129"/>
      <c r="AJ62" s="129"/>
      <c r="AK62" s="129"/>
      <c r="AL62" s="129"/>
      <c r="AM62" s="129"/>
      <c r="AN62" s="131">
        <f>SUM(AG62,AT62)</f>
        <v>0</v>
      </c>
      <c r="AO62" s="129"/>
      <c r="AP62" s="129"/>
      <c r="AQ62" s="132" t="s">
        <v>91</v>
      </c>
      <c r="AR62" s="69"/>
      <c r="AS62" s="133">
        <v>0</v>
      </c>
      <c r="AT62" s="134">
        <f>ROUND(SUM(AV62:AW62),2)</f>
        <v>0</v>
      </c>
      <c r="AU62" s="135">
        <f>'02 - 3.NP - studijní oddě...'!P90</f>
        <v>0</v>
      </c>
      <c r="AV62" s="134">
        <f>'02 - 3.NP - studijní oddě...'!J35</f>
        <v>0</v>
      </c>
      <c r="AW62" s="134">
        <f>'02 - 3.NP - studijní oddě...'!J36</f>
        <v>0</v>
      </c>
      <c r="AX62" s="134">
        <f>'02 - 3.NP - studijní oddě...'!J37</f>
        <v>0</v>
      </c>
      <c r="AY62" s="134">
        <f>'02 - 3.NP - studijní oddě...'!J38</f>
        <v>0</v>
      </c>
      <c r="AZ62" s="134">
        <f>'02 - 3.NP - studijní oddě...'!F35</f>
        <v>0</v>
      </c>
      <c r="BA62" s="134">
        <f>'02 - 3.NP - studijní oddě...'!F36</f>
        <v>0</v>
      </c>
      <c r="BB62" s="134">
        <f>'02 - 3.NP - studijní oddě...'!F37</f>
        <v>0</v>
      </c>
      <c r="BC62" s="134">
        <f>'02 - 3.NP - studijní oddě...'!F38</f>
        <v>0</v>
      </c>
      <c r="BD62" s="136">
        <f>'02 - 3.NP - studijní oddě...'!F39</f>
        <v>0</v>
      </c>
      <c r="BE62" s="4"/>
      <c r="BT62" s="137" t="s">
        <v>87</v>
      </c>
      <c r="BV62" s="137" t="s">
        <v>81</v>
      </c>
      <c r="BW62" s="137" t="s">
        <v>110</v>
      </c>
      <c r="BX62" s="137" t="s">
        <v>104</v>
      </c>
      <c r="CL62" s="137" t="s">
        <v>35</v>
      </c>
    </row>
    <row r="63" s="4" customFormat="1" ht="16.5" customHeight="1">
      <c r="A63" s="128" t="s">
        <v>88</v>
      </c>
      <c r="B63" s="67"/>
      <c r="C63" s="129"/>
      <c r="D63" s="129"/>
      <c r="E63" s="130" t="s">
        <v>111</v>
      </c>
      <c r="F63" s="130"/>
      <c r="G63" s="130"/>
      <c r="H63" s="130"/>
      <c r="I63" s="130"/>
      <c r="J63" s="129"/>
      <c r="K63" s="130" t="s">
        <v>112</v>
      </c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1">
        <f>'03 - 4.NP - děkanát'!J32</f>
        <v>0</v>
      </c>
      <c r="AH63" s="129"/>
      <c r="AI63" s="129"/>
      <c r="AJ63" s="129"/>
      <c r="AK63" s="129"/>
      <c r="AL63" s="129"/>
      <c r="AM63" s="129"/>
      <c r="AN63" s="131">
        <f>SUM(AG63,AT63)</f>
        <v>0</v>
      </c>
      <c r="AO63" s="129"/>
      <c r="AP63" s="129"/>
      <c r="AQ63" s="132" t="s">
        <v>91</v>
      </c>
      <c r="AR63" s="69"/>
      <c r="AS63" s="133">
        <v>0</v>
      </c>
      <c r="AT63" s="134">
        <f>ROUND(SUM(AV63:AW63),2)</f>
        <v>0</v>
      </c>
      <c r="AU63" s="135">
        <f>'03 - 4.NP - děkanát'!P90</f>
        <v>0</v>
      </c>
      <c r="AV63" s="134">
        <f>'03 - 4.NP - děkanát'!J35</f>
        <v>0</v>
      </c>
      <c r="AW63" s="134">
        <f>'03 - 4.NP - děkanát'!J36</f>
        <v>0</v>
      </c>
      <c r="AX63" s="134">
        <f>'03 - 4.NP - děkanát'!J37</f>
        <v>0</v>
      </c>
      <c r="AY63" s="134">
        <f>'03 - 4.NP - děkanát'!J38</f>
        <v>0</v>
      </c>
      <c r="AZ63" s="134">
        <f>'03 - 4.NP - děkanát'!F35</f>
        <v>0</v>
      </c>
      <c r="BA63" s="134">
        <f>'03 - 4.NP - děkanát'!F36</f>
        <v>0</v>
      </c>
      <c r="BB63" s="134">
        <f>'03 - 4.NP - děkanát'!F37</f>
        <v>0</v>
      </c>
      <c r="BC63" s="134">
        <f>'03 - 4.NP - děkanát'!F38</f>
        <v>0</v>
      </c>
      <c r="BD63" s="136">
        <f>'03 - 4.NP - děkanát'!F39</f>
        <v>0</v>
      </c>
      <c r="BE63" s="4"/>
      <c r="BT63" s="137" t="s">
        <v>87</v>
      </c>
      <c r="BV63" s="137" t="s">
        <v>81</v>
      </c>
      <c r="BW63" s="137" t="s">
        <v>113</v>
      </c>
      <c r="BX63" s="137" t="s">
        <v>104</v>
      </c>
      <c r="CL63" s="137" t="s">
        <v>35</v>
      </c>
    </row>
    <row r="64" s="7" customFormat="1" ht="37.5" customHeight="1">
      <c r="A64" s="128" t="s">
        <v>88</v>
      </c>
      <c r="B64" s="115"/>
      <c r="C64" s="116"/>
      <c r="D64" s="117" t="s">
        <v>114</v>
      </c>
      <c r="E64" s="117"/>
      <c r="F64" s="117"/>
      <c r="G64" s="117"/>
      <c r="H64" s="117"/>
      <c r="I64" s="118"/>
      <c r="J64" s="117" t="s">
        <v>115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20">
        <f>'MR 2023-11-11b - Vedlejší...'!J30</f>
        <v>0</v>
      </c>
      <c r="AH64" s="118"/>
      <c r="AI64" s="118"/>
      <c r="AJ64" s="118"/>
      <c r="AK64" s="118"/>
      <c r="AL64" s="118"/>
      <c r="AM64" s="118"/>
      <c r="AN64" s="120">
        <f>SUM(AG64,AT64)</f>
        <v>0</v>
      </c>
      <c r="AO64" s="118"/>
      <c r="AP64" s="118"/>
      <c r="AQ64" s="121" t="s">
        <v>85</v>
      </c>
      <c r="AR64" s="122"/>
      <c r="AS64" s="138">
        <v>0</v>
      </c>
      <c r="AT64" s="139">
        <f>ROUND(SUM(AV64:AW64),2)</f>
        <v>0</v>
      </c>
      <c r="AU64" s="140">
        <f>'MR 2023-11-11b - Vedlejší...'!P83</f>
        <v>0</v>
      </c>
      <c r="AV64" s="139">
        <f>'MR 2023-11-11b - Vedlejší...'!J33</f>
        <v>0</v>
      </c>
      <c r="AW64" s="139">
        <f>'MR 2023-11-11b - Vedlejší...'!J34</f>
        <v>0</v>
      </c>
      <c r="AX64" s="139">
        <f>'MR 2023-11-11b - Vedlejší...'!J35</f>
        <v>0</v>
      </c>
      <c r="AY64" s="139">
        <f>'MR 2023-11-11b - Vedlejší...'!J36</f>
        <v>0</v>
      </c>
      <c r="AZ64" s="139">
        <f>'MR 2023-11-11b - Vedlejší...'!F33</f>
        <v>0</v>
      </c>
      <c r="BA64" s="139">
        <f>'MR 2023-11-11b - Vedlejší...'!F34</f>
        <v>0</v>
      </c>
      <c r="BB64" s="139">
        <f>'MR 2023-11-11b - Vedlejší...'!F35</f>
        <v>0</v>
      </c>
      <c r="BC64" s="139">
        <f>'MR 2023-11-11b - Vedlejší...'!F36</f>
        <v>0</v>
      </c>
      <c r="BD64" s="141">
        <f>'MR 2023-11-11b - Vedlejší...'!F37</f>
        <v>0</v>
      </c>
      <c r="BE64" s="7"/>
      <c r="BT64" s="127" t="s">
        <v>83</v>
      </c>
      <c r="BV64" s="127" t="s">
        <v>81</v>
      </c>
      <c r="BW64" s="127" t="s">
        <v>116</v>
      </c>
      <c r="BX64" s="127" t="s">
        <v>5</v>
      </c>
      <c r="CL64" s="127" t="s">
        <v>19</v>
      </c>
      <c r="CM64" s="127" t="s">
        <v>87</v>
      </c>
    </row>
    <row r="65" s="2" customFormat="1" ht="30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8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48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</row>
  </sheetData>
  <sheetProtection sheet="1" formatColumns="0" formatRows="0" objects="1" scenarios="1" spinCount="100000" saltValue="1AOk6FH3heSRtLmG00orODJpJxjf3uhj5gkLdR7Eqkbzdi1nG4DM4qOgAiVS7eVL+0mJRHVGJAUxm/ZIAXGEdw==" hashValue="95phFJwoXX5nb9mDhgivVYL/QSzXemUhR6Tlu5lUKb9EfmwpB3dR4zG2V9X22KdOD4rK1OX1kDsVenho/lbFLQ==" algorithmName="SHA-512" password="CC35"/>
  <mergeCells count="78">
    <mergeCell ref="C52:G52"/>
    <mergeCell ref="D64:H64"/>
    <mergeCell ref="D58:H58"/>
    <mergeCell ref="D55:H55"/>
    <mergeCell ref="D60:H60"/>
    <mergeCell ref="E56:I56"/>
    <mergeCell ref="E59:I59"/>
    <mergeCell ref="E61:I61"/>
    <mergeCell ref="E57:I57"/>
    <mergeCell ref="E62:I62"/>
    <mergeCell ref="E63:I63"/>
    <mergeCell ref="I52:AF52"/>
    <mergeCell ref="J55:AF55"/>
    <mergeCell ref="J58:AF58"/>
    <mergeCell ref="J64:AF64"/>
    <mergeCell ref="J60:AF60"/>
    <mergeCell ref="K61:AF61"/>
    <mergeCell ref="K57:AF57"/>
    <mergeCell ref="K62:AF62"/>
    <mergeCell ref="K63:AF63"/>
    <mergeCell ref="K56:AF56"/>
    <mergeCell ref="K59:AF59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52:AM52"/>
    <mergeCell ref="AG57:AM57"/>
    <mergeCell ref="AG60:AM60"/>
    <mergeCell ref="AG61:AM61"/>
    <mergeCell ref="AG59:AM59"/>
    <mergeCell ref="AG55:AM55"/>
    <mergeCell ref="AG56:AM56"/>
    <mergeCell ref="AM47:AN47"/>
    <mergeCell ref="AM49:AP49"/>
    <mergeCell ref="AM50:AP50"/>
    <mergeCell ref="AN57:AP57"/>
    <mergeCell ref="AN64:AP64"/>
    <mergeCell ref="AN63:AP63"/>
    <mergeCell ref="AN56:AP56"/>
    <mergeCell ref="AN52:AP52"/>
    <mergeCell ref="AN62:AP62"/>
    <mergeCell ref="AN61:AP61"/>
    <mergeCell ref="AN59:AP59"/>
    <mergeCell ref="AN60:AP60"/>
    <mergeCell ref="AN55:AP55"/>
    <mergeCell ref="AN58:AP58"/>
    <mergeCell ref="AS49:AT51"/>
    <mergeCell ref="AN54:AP54"/>
  </mergeCells>
  <hyperlinks>
    <hyperlink ref="A56" location="'MR 2023-11-11a - D 1.1. a...'!C2" display="/"/>
    <hyperlink ref="A57" location="'MR 2023-123-11 B -  D1.1 ...'!C2" display="/"/>
    <hyperlink ref="A59" location="'D.4.h. - zařízení slabopr...'!C2" display="/"/>
    <hyperlink ref="A61" location="'01 - Elektroinstalace  vr...'!C2" display="/"/>
    <hyperlink ref="A62" location="'02 - 3.NP - studijní oddě...'!C2" display="/"/>
    <hyperlink ref="A63" location="'03 - 4.NP - děkanát'!C2" display="/"/>
    <hyperlink ref="A64" location="'MR 2023-11-11b - Vedlejš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1" customFormat="1" ht="12" customHeight="1">
      <c r="B8" s="23"/>
      <c r="D8" s="146" t="s">
        <v>118</v>
      </c>
      <c r="L8" s="23"/>
    </row>
    <row r="9" s="2" customFormat="1" ht="16.5" customHeight="1">
      <c r="A9" s="42"/>
      <c r="B9" s="48"/>
      <c r="C9" s="42"/>
      <c r="D9" s="42"/>
      <c r="E9" s="147" t="s">
        <v>119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120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30" customHeight="1">
      <c r="A11" s="42"/>
      <c r="B11" s="48"/>
      <c r="C11" s="42"/>
      <c r="D11" s="42"/>
      <c r="E11" s="149" t="s">
        <v>121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26</v>
      </c>
      <c r="E15" s="42"/>
      <c r="F15" s="152" t="s">
        <v>27</v>
      </c>
      <c r="G15" s="42"/>
      <c r="H15" s="42"/>
      <c r="I15" s="151" t="s">
        <v>28</v>
      </c>
      <c r="J15" s="152" t="s">
        <v>29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35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35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39</v>
      </c>
      <c r="F23" s="42"/>
      <c r="G23" s="42"/>
      <c r="H23" s="42"/>
      <c r="I23" s="146" t="s">
        <v>34</v>
      </c>
      <c r="J23" s="137" t="s">
        <v>35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31</v>
      </c>
      <c r="J25" s="137" t="s">
        <v>35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34</v>
      </c>
      <c r="J26" s="137" t="s">
        <v>35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45</v>
      </c>
      <c r="E32" s="42"/>
      <c r="F32" s="42"/>
      <c r="G32" s="42"/>
      <c r="H32" s="42"/>
      <c r="I32" s="42"/>
      <c r="J32" s="159">
        <f>ROUND(J95,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47</v>
      </c>
      <c r="G34" s="42"/>
      <c r="H34" s="42"/>
      <c r="I34" s="160" t="s">
        <v>46</v>
      </c>
      <c r="J34" s="160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49</v>
      </c>
      <c r="E35" s="146" t="s">
        <v>50</v>
      </c>
      <c r="F35" s="162">
        <f>ROUND((SUM(BE95:BE238)),  2)</f>
        <v>0</v>
      </c>
      <c r="G35" s="42"/>
      <c r="H35" s="42"/>
      <c r="I35" s="163">
        <v>0.20999999999999999</v>
      </c>
      <c r="J35" s="162">
        <f>ROUND(((SUM(BE95:BE238))*I35),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2">
        <f>ROUND((SUM(BF95:BF238)),  2)</f>
        <v>0</v>
      </c>
      <c r="G36" s="42"/>
      <c r="H36" s="42"/>
      <c r="I36" s="163">
        <v>0.14999999999999999</v>
      </c>
      <c r="J36" s="162">
        <f>ROUND(((SUM(BF95:BF238))*I36),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2">
        <f>ROUND((SUM(BG95:BG238)),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2">
        <f>ROUND((SUM(BH95:BH238)),  2)</f>
        <v>0</v>
      </c>
      <c r="G38" s="42"/>
      <c r="H38" s="42"/>
      <c r="I38" s="163">
        <v>0.14999999999999999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2">
        <f>ROUND((SUM(BI95:BI238)),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55</v>
      </c>
      <c r="E41" s="166"/>
      <c r="F41" s="166"/>
      <c r="G41" s="167" t="s">
        <v>56</v>
      </c>
      <c r="H41" s="168" t="s">
        <v>57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122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5" t="str">
        <f>E7</f>
        <v>CMTF -Univerzitní 22-Vrátnice a vstupní prostory a oprava podlah a rekonstrukce omítek stropů v kancelářích 36.07 ,3.08,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119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120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30" customHeight="1">
      <c r="A54" s="42"/>
      <c r="B54" s="43"/>
      <c r="C54" s="44"/>
      <c r="D54" s="44"/>
      <c r="E54" s="73" t="str">
        <f>E11</f>
        <v>MR 2023-11-11a - D 1.1. architektonicko stavební část-oprava podlah a omítek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Olomouc</v>
      </c>
      <c r="G56" s="44"/>
      <c r="H56" s="44"/>
      <c r="I56" s="35" t="s">
        <v>24</v>
      </c>
      <c r="J56" s="76" t="str">
        <f>IF(J14="","",J14)</f>
        <v>6. 2. 2025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UPOL V Olomouci</v>
      </c>
      <c r="G58" s="44"/>
      <c r="H58" s="44"/>
      <c r="I58" s="35" t="s">
        <v>38</v>
      </c>
      <c r="J58" s="40" t="str">
        <f>E23</f>
        <v>Ing Eva Blažková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M. Radova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123</v>
      </c>
      <c r="D61" s="177"/>
      <c r="E61" s="177"/>
      <c r="F61" s="177"/>
      <c r="G61" s="177"/>
      <c r="H61" s="177"/>
      <c r="I61" s="177"/>
      <c r="J61" s="178" t="s">
        <v>124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77</v>
      </c>
      <c r="D63" s="44"/>
      <c r="E63" s="44"/>
      <c r="F63" s="44"/>
      <c r="G63" s="44"/>
      <c r="H63" s="44"/>
      <c r="I63" s="44"/>
      <c r="J63" s="106">
        <f>J95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125</v>
      </c>
    </row>
    <row r="64" s="9" customFormat="1" ht="24.96" customHeight="1">
      <c r="A64" s="9"/>
      <c r="B64" s="180"/>
      <c r="C64" s="181"/>
      <c r="D64" s="182" t="s">
        <v>126</v>
      </c>
      <c r="E64" s="183"/>
      <c r="F64" s="183"/>
      <c r="G64" s="183"/>
      <c r="H64" s="183"/>
      <c r="I64" s="183"/>
      <c r="J64" s="184">
        <f>J96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127</v>
      </c>
      <c r="E65" s="188"/>
      <c r="F65" s="188"/>
      <c r="G65" s="188"/>
      <c r="H65" s="188"/>
      <c r="I65" s="188"/>
      <c r="J65" s="189">
        <f>J97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128</v>
      </c>
      <c r="E66" s="188"/>
      <c r="F66" s="188"/>
      <c r="G66" s="188"/>
      <c r="H66" s="188"/>
      <c r="I66" s="188"/>
      <c r="J66" s="189">
        <f>J116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129</v>
      </c>
      <c r="E67" s="188"/>
      <c r="F67" s="188"/>
      <c r="G67" s="188"/>
      <c r="H67" s="188"/>
      <c r="I67" s="188"/>
      <c r="J67" s="189">
        <f>J122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130</v>
      </c>
      <c r="E68" s="188"/>
      <c r="F68" s="188"/>
      <c r="G68" s="188"/>
      <c r="H68" s="188"/>
      <c r="I68" s="188"/>
      <c r="J68" s="189">
        <f>J157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9"/>
      <c r="D69" s="187" t="s">
        <v>131</v>
      </c>
      <c r="E69" s="188"/>
      <c r="F69" s="188"/>
      <c r="G69" s="188"/>
      <c r="H69" s="188"/>
      <c r="I69" s="188"/>
      <c r="J69" s="189">
        <f>J165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132</v>
      </c>
      <c r="E70" s="183"/>
      <c r="F70" s="183"/>
      <c r="G70" s="183"/>
      <c r="H70" s="183"/>
      <c r="I70" s="183"/>
      <c r="J70" s="184">
        <f>J167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9"/>
      <c r="D71" s="187" t="s">
        <v>133</v>
      </c>
      <c r="E71" s="188"/>
      <c r="F71" s="188"/>
      <c r="G71" s="188"/>
      <c r="H71" s="188"/>
      <c r="I71" s="188"/>
      <c r="J71" s="189">
        <f>J168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134</v>
      </c>
      <c r="E72" s="188"/>
      <c r="F72" s="188"/>
      <c r="G72" s="188"/>
      <c r="H72" s="188"/>
      <c r="I72" s="188"/>
      <c r="J72" s="189">
        <f>J183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135</v>
      </c>
      <c r="E73" s="188"/>
      <c r="F73" s="188"/>
      <c r="G73" s="188"/>
      <c r="H73" s="188"/>
      <c r="I73" s="188"/>
      <c r="J73" s="189">
        <f>J216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9" s="2" customFormat="1" ht="6.96" customHeight="1">
      <c r="A79" s="42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4.96" customHeight="1">
      <c r="A80" s="42"/>
      <c r="B80" s="43"/>
      <c r="C80" s="26" t="s">
        <v>136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16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6.25" customHeight="1">
      <c r="A83" s="42"/>
      <c r="B83" s="43"/>
      <c r="C83" s="44"/>
      <c r="D83" s="44"/>
      <c r="E83" s="175" t="str">
        <f>E7</f>
        <v>CMTF -Univerzitní 22-Vrátnice a vstupní prostory a oprava podlah a rekonstrukce omítek stropů v kancelářích 36.07 ,3.08,</v>
      </c>
      <c r="F83" s="35"/>
      <c r="G83" s="35"/>
      <c r="H83" s="35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2"/>
      <c r="B85" s="43"/>
      <c r="C85" s="44"/>
      <c r="D85" s="44"/>
      <c r="E85" s="175" t="s">
        <v>119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120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30" customHeight="1">
      <c r="A87" s="42"/>
      <c r="B87" s="43"/>
      <c r="C87" s="44"/>
      <c r="D87" s="44"/>
      <c r="E87" s="73" t="str">
        <f>E11</f>
        <v>MR 2023-11-11a - D 1.1. architektonicko stavební část-oprava podlah a omítek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F14</f>
        <v>Olomouc</v>
      </c>
      <c r="G89" s="44"/>
      <c r="H89" s="44"/>
      <c r="I89" s="35" t="s">
        <v>24</v>
      </c>
      <c r="J89" s="76" t="str">
        <f>IF(J14="","",J14)</f>
        <v>6. 2. 2025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30</v>
      </c>
      <c r="D91" s="44"/>
      <c r="E91" s="44"/>
      <c r="F91" s="30" t="str">
        <f>E17</f>
        <v>UPOL V Olomouci</v>
      </c>
      <c r="G91" s="44"/>
      <c r="H91" s="44"/>
      <c r="I91" s="35" t="s">
        <v>38</v>
      </c>
      <c r="J91" s="40" t="str">
        <f>E23</f>
        <v>Ing Eva Blažková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36</v>
      </c>
      <c r="D92" s="44"/>
      <c r="E92" s="44"/>
      <c r="F92" s="30" t="str">
        <f>IF(E20="","",E20)</f>
        <v>Vyplň údaj</v>
      </c>
      <c r="G92" s="44"/>
      <c r="H92" s="44"/>
      <c r="I92" s="35" t="s">
        <v>41</v>
      </c>
      <c r="J92" s="40" t="str">
        <f>E26</f>
        <v>M. Radova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91"/>
      <c r="B94" s="192"/>
      <c r="C94" s="193" t="s">
        <v>137</v>
      </c>
      <c r="D94" s="194" t="s">
        <v>64</v>
      </c>
      <c r="E94" s="194" t="s">
        <v>60</v>
      </c>
      <c r="F94" s="194" t="s">
        <v>61</v>
      </c>
      <c r="G94" s="194" t="s">
        <v>138</v>
      </c>
      <c r="H94" s="194" t="s">
        <v>139</v>
      </c>
      <c r="I94" s="194" t="s">
        <v>140</v>
      </c>
      <c r="J94" s="194" t="s">
        <v>124</v>
      </c>
      <c r="K94" s="195" t="s">
        <v>141</v>
      </c>
      <c r="L94" s="196"/>
      <c r="M94" s="96" t="s">
        <v>35</v>
      </c>
      <c r="N94" s="97" t="s">
        <v>49</v>
      </c>
      <c r="O94" s="97" t="s">
        <v>142</v>
      </c>
      <c r="P94" s="97" t="s">
        <v>143</v>
      </c>
      <c r="Q94" s="97" t="s">
        <v>144</v>
      </c>
      <c r="R94" s="97" t="s">
        <v>145</v>
      </c>
      <c r="S94" s="97" t="s">
        <v>146</v>
      </c>
      <c r="T94" s="98" t="s">
        <v>147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2"/>
      <c r="B95" s="43"/>
      <c r="C95" s="103" t="s">
        <v>148</v>
      </c>
      <c r="D95" s="44"/>
      <c r="E95" s="44"/>
      <c r="F95" s="44"/>
      <c r="G95" s="44"/>
      <c r="H95" s="44"/>
      <c r="I95" s="44"/>
      <c r="J95" s="197">
        <f>BK95</f>
        <v>0</v>
      </c>
      <c r="K95" s="44"/>
      <c r="L95" s="48"/>
      <c r="M95" s="99"/>
      <c r="N95" s="198"/>
      <c r="O95" s="100"/>
      <c r="P95" s="199">
        <f>P96+P167</f>
        <v>0</v>
      </c>
      <c r="Q95" s="100"/>
      <c r="R95" s="199">
        <f>R96+R167</f>
        <v>13.912171800000003</v>
      </c>
      <c r="S95" s="100"/>
      <c r="T95" s="200">
        <f>T96+T167</f>
        <v>17.261973000000001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78</v>
      </c>
      <c r="AU95" s="20" t="s">
        <v>125</v>
      </c>
      <c r="BK95" s="201">
        <f>BK96+BK167</f>
        <v>0</v>
      </c>
    </row>
    <row r="96" s="12" customFormat="1" ht="25.92" customHeight="1">
      <c r="A96" s="12"/>
      <c r="B96" s="202"/>
      <c r="C96" s="203"/>
      <c r="D96" s="204" t="s">
        <v>78</v>
      </c>
      <c r="E96" s="205" t="s">
        <v>149</v>
      </c>
      <c r="F96" s="205" t="s">
        <v>150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P97+P116+P122+P157+P165</f>
        <v>0</v>
      </c>
      <c r="Q96" s="210"/>
      <c r="R96" s="211">
        <f>R97+R116+R122+R157+R165</f>
        <v>11.317208000000003</v>
      </c>
      <c r="S96" s="210"/>
      <c r="T96" s="212">
        <f>T97+T116+T122+T157+T165</f>
        <v>17.108740000000001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83</v>
      </c>
      <c r="AT96" s="214" t="s">
        <v>78</v>
      </c>
      <c r="AU96" s="214" t="s">
        <v>79</v>
      </c>
      <c r="AY96" s="213" t="s">
        <v>151</v>
      </c>
      <c r="BK96" s="215">
        <f>BK97+BK116+BK122+BK157+BK165</f>
        <v>0</v>
      </c>
    </row>
    <row r="97" s="12" customFormat="1" ht="22.8" customHeight="1">
      <c r="A97" s="12"/>
      <c r="B97" s="202"/>
      <c r="C97" s="203"/>
      <c r="D97" s="204" t="s">
        <v>78</v>
      </c>
      <c r="E97" s="216" t="s">
        <v>152</v>
      </c>
      <c r="F97" s="216" t="s">
        <v>153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SUM(P98:P115)</f>
        <v>0</v>
      </c>
      <c r="Q97" s="210"/>
      <c r="R97" s="211">
        <f>SUM(R98:R115)</f>
        <v>11.295823000000002</v>
      </c>
      <c r="S97" s="210"/>
      <c r="T97" s="212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83</v>
      </c>
      <c r="AT97" s="214" t="s">
        <v>78</v>
      </c>
      <c r="AU97" s="214" t="s">
        <v>83</v>
      </c>
      <c r="AY97" s="213" t="s">
        <v>151</v>
      </c>
      <c r="BK97" s="215">
        <f>SUM(BK98:BK115)</f>
        <v>0</v>
      </c>
    </row>
    <row r="98" s="2" customFormat="1" ht="24.15" customHeight="1">
      <c r="A98" s="42"/>
      <c r="B98" s="43"/>
      <c r="C98" s="218" t="s">
        <v>83</v>
      </c>
      <c r="D98" s="218" t="s">
        <v>154</v>
      </c>
      <c r="E98" s="219" t="s">
        <v>155</v>
      </c>
      <c r="F98" s="220" t="s">
        <v>156</v>
      </c>
      <c r="G98" s="221" t="s">
        <v>157</v>
      </c>
      <c r="H98" s="222">
        <v>164.5</v>
      </c>
      <c r="I98" s="223"/>
      <c r="J98" s="224">
        <f>ROUND(I98*H98,2)</f>
        <v>0</v>
      </c>
      <c r="K98" s="220" t="s">
        <v>158</v>
      </c>
      <c r="L98" s="48"/>
      <c r="M98" s="225" t="s">
        <v>35</v>
      </c>
      <c r="N98" s="226" t="s">
        <v>50</v>
      </c>
      <c r="O98" s="88"/>
      <c r="P98" s="227">
        <f>O98*H98</f>
        <v>0</v>
      </c>
      <c r="Q98" s="227">
        <v>0.00025999999999999998</v>
      </c>
      <c r="R98" s="227">
        <f>Q98*H98</f>
        <v>0.042769999999999996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159</v>
      </c>
      <c r="AT98" s="229" t="s">
        <v>154</v>
      </c>
      <c r="AU98" s="229" t="s">
        <v>87</v>
      </c>
      <c r="AY98" s="20" t="s">
        <v>151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83</v>
      </c>
      <c r="BK98" s="230">
        <f>ROUND(I98*H98,2)</f>
        <v>0</v>
      </c>
      <c r="BL98" s="20" t="s">
        <v>159</v>
      </c>
      <c r="BM98" s="229" t="s">
        <v>160</v>
      </c>
    </row>
    <row r="99" s="2" customFormat="1" ht="24.15" customHeight="1">
      <c r="A99" s="42"/>
      <c r="B99" s="43"/>
      <c r="C99" s="218" t="s">
        <v>87</v>
      </c>
      <c r="D99" s="218" t="s">
        <v>154</v>
      </c>
      <c r="E99" s="219" t="s">
        <v>161</v>
      </c>
      <c r="F99" s="220" t="s">
        <v>162</v>
      </c>
      <c r="G99" s="221" t="s">
        <v>157</v>
      </c>
      <c r="H99" s="222">
        <v>329.80000000000001</v>
      </c>
      <c r="I99" s="223"/>
      <c r="J99" s="224">
        <f>ROUND(I99*H99,2)</f>
        <v>0</v>
      </c>
      <c r="K99" s="220" t="s">
        <v>158</v>
      </c>
      <c r="L99" s="48"/>
      <c r="M99" s="225" t="s">
        <v>35</v>
      </c>
      <c r="N99" s="226" t="s">
        <v>50</v>
      </c>
      <c r="O99" s="88"/>
      <c r="P99" s="227">
        <f>O99*H99</f>
        <v>0</v>
      </c>
      <c r="Q99" s="227">
        <v>0.00025999999999999998</v>
      </c>
      <c r="R99" s="227">
        <f>Q99*H99</f>
        <v>0.085747999999999991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159</v>
      </c>
      <c r="AT99" s="229" t="s">
        <v>154</v>
      </c>
      <c r="AU99" s="229" t="s">
        <v>87</v>
      </c>
      <c r="AY99" s="20" t="s">
        <v>151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83</v>
      </c>
      <c r="BK99" s="230">
        <f>ROUND(I99*H99,2)</f>
        <v>0</v>
      </c>
      <c r="BL99" s="20" t="s">
        <v>159</v>
      </c>
      <c r="BM99" s="229" t="s">
        <v>163</v>
      </c>
    </row>
    <row r="100" s="2" customFormat="1" ht="33" customHeight="1">
      <c r="A100" s="42"/>
      <c r="B100" s="43"/>
      <c r="C100" s="218" t="s">
        <v>164</v>
      </c>
      <c r="D100" s="218" t="s">
        <v>154</v>
      </c>
      <c r="E100" s="219" t="s">
        <v>165</v>
      </c>
      <c r="F100" s="220" t="s">
        <v>166</v>
      </c>
      <c r="G100" s="221" t="s">
        <v>157</v>
      </c>
      <c r="H100" s="222">
        <v>164.5</v>
      </c>
      <c r="I100" s="223"/>
      <c r="J100" s="224">
        <f>ROUND(I100*H100,2)</f>
        <v>0</v>
      </c>
      <c r="K100" s="220" t="s">
        <v>158</v>
      </c>
      <c r="L100" s="48"/>
      <c r="M100" s="225" t="s">
        <v>35</v>
      </c>
      <c r="N100" s="226" t="s">
        <v>50</v>
      </c>
      <c r="O100" s="88"/>
      <c r="P100" s="227">
        <f>O100*H100</f>
        <v>0</v>
      </c>
      <c r="Q100" s="227">
        <v>0.0073499999999999998</v>
      </c>
      <c r="R100" s="227">
        <f>Q100*H100</f>
        <v>1.2090749999999999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159</v>
      </c>
      <c r="AT100" s="229" t="s">
        <v>154</v>
      </c>
      <c r="AU100" s="229" t="s">
        <v>87</v>
      </c>
      <c r="AY100" s="20" t="s">
        <v>151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83</v>
      </c>
      <c r="BK100" s="230">
        <f>ROUND(I100*H100,2)</f>
        <v>0</v>
      </c>
      <c r="BL100" s="20" t="s">
        <v>159</v>
      </c>
      <c r="BM100" s="229" t="s">
        <v>167</v>
      </c>
    </row>
    <row r="101" s="13" customFormat="1">
      <c r="A101" s="13"/>
      <c r="B101" s="231"/>
      <c r="C101" s="232"/>
      <c r="D101" s="233" t="s">
        <v>168</v>
      </c>
      <c r="E101" s="234" t="s">
        <v>35</v>
      </c>
      <c r="F101" s="235" t="s">
        <v>169</v>
      </c>
      <c r="G101" s="232"/>
      <c r="H101" s="234" t="s">
        <v>35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168</v>
      </c>
      <c r="AU101" s="241" t="s">
        <v>87</v>
      </c>
      <c r="AV101" s="13" t="s">
        <v>83</v>
      </c>
      <c r="AW101" s="13" t="s">
        <v>40</v>
      </c>
      <c r="AX101" s="13" t="s">
        <v>79</v>
      </c>
      <c r="AY101" s="241" t="s">
        <v>151</v>
      </c>
    </row>
    <row r="102" s="14" customFormat="1">
      <c r="A102" s="14"/>
      <c r="B102" s="242"/>
      <c r="C102" s="243"/>
      <c r="D102" s="233" t="s">
        <v>168</v>
      </c>
      <c r="E102" s="244" t="s">
        <v>35</v>
      </c>
      <c r="F102" s="245" t="s">
        <v>170</v>
      </c>
      <c r="G102" s="243"/>
      <c r="H102" s="246">
        <v>84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168</v>
      </c>
      <c r="AU102" s="252" t="s">
        <v>87</v>
      </c>
      <c r="AV102" s="14" t="s">
        <v>87</v>
      </c>
      <c r="AW102" s="14" t="s">
        <v>40</v>
      </c>
      <c r="AX102" s="14" t="s">
        <v>79</v>
      </c>
      <c r="AY102" s="252" t="s">
        <v>151</v>
      </c>
    </row>
    <row r="103" s="14" customFormat="1">
      <c r="A103" s="14"/>
      <c r="B103" s="242"/>
      <c r="C103" s="243"/>
      <c r="D103" s="233" t="s">
        <v>168</v>
      </c>
      <c r="E103" s="244" t="s">
        <v>35</v>
      </c>
      <c r="F103" s="245" t="s">
        <v>171</v>
      </c>
      <c r="G103" s="243"/>
      <c r="H103" s="246">
        <v>80.5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168</v>
      </c>
      <c r="AU103" s="252" t="s">
        <v>87</v>
      </c>
      <c r="AV103" s="14" t="s">
        <v>87</v>
      </c>
      <c r="AW103" s="14" t="s">
        <v>40</v>
      </c>
      <c r="AX103" s="14" t="s">
        <v>79</v>
      </c>
      <c r="AY103" s="252" t="s">
        <v>151</v>
      </c>
    </row>
    <row r="104" s="15" customFormat="1">
      <c r="A104" s="15"/>
      <c r="B104" s="253"/>
      <c r="C104" s="254"/>
      <c r="D104" s="233" t="s">
        <v>168</v>
      </c>
      <c r="E104" s="255" t="s">
        <v>35</v>
      </c>
      <c r="F104" s="256" t="s">
        <v>172</v>
      </c>
      <c r="G104" s="254"/>
      <c r="H104" s="257">
        <v>164.5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168</v>
      </c>
      <c r="AU104" s="263" t="s">
        <v>87</v>
      </c>
      <c r="AV104" s="15" t="s">
        <v>159</v>
      </c>
      <c r="AW104" s="15" t="s">
        <v>40</v>
      </c>
      <c r="AX104" s="15" t="s">
        <v>83</v>
      </c>
      <c r="AY104" s="263" t="s">
        <v>151</v>
      </c>
    </row>
    <row r="105" s="2" customFormat="1" ht="37.8" customHeight="1">
      <c r="A105" s="42"/>
      <c r="B105" s="43"/>
      <c r="C105" s="218" t="s">
        <v>159</v>
      </c>
      <c r="D105" s="218" t="s">
        <v>154</v>
      </c>
      <c r="E105" s="219" t="s">
        <v>173</v>
      </c>
      <c r="F105" s="220" t="s">
        <v>174</v>
      </c>
      <c r="G105" s="221" t="s">
        <v>157</v>
      </c>
      <c r="H105" s="222">
        <v>164.5</v>
      </c>
      <c r="I105" s="223"/>
      <c r="J105" s="224">
        <f>ROUND(I105*H105,2)</f>
        <v>0</v>
      </c>
      <c r="K105" s="220" t="s">
        <v>158</v>
      </c>
      <c r="L105" s="48"/>
      <c r="M105" s="225" t="s">
        <v>35</v>
      </c>
      <c r="N105" s="226" t="s">
        <v>50</v>
      </c>
      <c r="O105" s="88"/>
      <c r="P105" s="227">
        <f>O105*H105</f>
        <v>0</v>
      </c>
      <c r="Q105" s="227">
        <v>0.0043800000000000002</v>
      </c>
      <c r="R105" s="227">
        <f>Q105*H105</f>
        <v>0.72050999999999998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159</v>
      </c>
      <c r="AT105" s="229" t="s">
        <v>154</v>
      </c>
      <c r="AU105" s="229" t="s">
        <v>87</v>
      </c>
      <c r="AY105" s="20" t="s">
        <v>151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83</v>
      </c>
      <c r="BK105" s="230">
        <f>ROUND(I105*H105,2)</f>
        <v>0</v>
      </c>
      <c r="BL105" s="20" t="s">
        <v>159</v>
      </c>
      <c r="BM105" s="229" t="s">
        <v>175</v>
      </c>
    </row>
    <row r="106" s="14" customFormat="1">
      <c r="A106" s="14"/>
      <c r="B106" s="242"/>
      <c r="C106" s="243"/>
      <c r="D106" s="233" t="s">
        <v>168</v>
      </c>
      <c r="E106" s="244" t="s">
        <v>35</v>
      </c>
      <c r="F106" s="245" t="s">
        <v>170</v>
      </c>
      <c r="G106" s="243"/>
      <c r="H106" s="246">
        <v>84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168</v>
      </c>
      <c r="AU106" s="252" t="s">
        <v>87</v>
      </c>
      <c r="AV106" s="14" t="s">
        <v>87</v>
      </c>
      <c r="AW106" s="14" t="s">
        <v>40</v>
      </c>
      <c r="AX106" s="14" t="s">
        <v>79</v>
      </c>
      <c r="AY106" s="252" t="s">
        <v>151</v>
      </c>
    </row>
    <row r="107" s="14" customFormat="1">
      <c r="A107" s="14"/>
      <c r="B107" s="242"/>
      <c r="C107" s="243"/>
      <c r="D107" s="233" t="s">
        <v>168</v>
      </c>
      <c r="E107" s="244" t="s">
        <v>35</v>
      </c>
      <c r="F107" s="245" t="s">
        <v>171</v>
      </c>
      <c r="G107" s="243"/>
      <c r="H107" s="246">
        <v>80.5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168</v>
      </c>
      <c r="AU107" s="252" t="s">
        <v>87</v>
      </c>
      <c r="AV107" s="14" t="s">
        <v>87</v>
      </c>
      <c r="AW107" s="14" t="s">
        <v>40</v>
      </c>
      <c r="AX107" s="14" t="s">
        <v>79</v>
      </c>
      <c r="AY107" s="252" t="s">
        <v>151</v>
      </c>
    </row>
    <row r="108" s="15" customFormat="1">
      <c r="A108" s="15"/>
      <c r="B108" s="253"/>
      <c r="C108" s="254"/>
      <c r="D108" s="233" t="s">
        <v>168</v>
      </c>
      <c r="E108" s="255" t="s">
        <v>35</v>
      </c>
      <c r="F108" s="256" t="s">
        <v>172</v>
      </c>
      <c r="G108" s="254"/>
      <c r="H108" s="257">
        <v>164.5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168</v>
      </c>
      <c r="AU108" s="263" t="s">
        <v>87</v>
      </c>
      <c r="AV108" s="15" t="s">
        <v>159</v>
      </c>
      <c r="AW108" s="15" t="s">
        <v>40</v>
      </c>
      <c r="AX108" s="15" t="s">
        <v>83</v>
      </c>
      <c r="AY108" s="263" t="s">
        <v>151</v>
      </c>
    </row>
    <row r="109" s="2" customFormat="1" ht="49.05" customHeight="1">
      <c r="A109" s="42"/>
      <c r="B109" s="43"/>
      <c r="C109" s="218" t="s">
        <v>176</v>
      </c>
      <c r="D109" s="218" t="s">
        <v>154</v>
      </c>
      <c r="E109" s="219" t="s">
        <v>177</v>
      </c>
      <c r="F109" s="220" t="s">
        <v>178</v>
      </c>
      <c r="G109" s="221" t="s">
        <v>157</v>
      </c>
      <c r="H109" s="222">
        <v>164.5</v>
      </c>
      <c r="I109" s="223"/>
      <c r="J109" s="224">
        <f>ROUND(I109*H109,2)</f>
        <v>0</v>
      </c>
      <c r="K109" s="220" t="s">
        <v>158</v>
      </c>
      <c r="L109" s="48"/>
      <c r="M109" s="225" t="s">
        <v>35</v>
      </c>
      <c r="N109" s="226" t="s">
        <v>50</v>
      </c>
      <c r="O109" s="88"/>
      <c r="P109" s="227">
        <f>O109*H109</f>
        <v>0</v>
      </c>
      <c r="Q109" s="227">
        <v>0.017330000000000002</v>
      </c>
      <c r="R109" s="227">
        <f>Q109*H109</f>
        <v>2.8507850000000001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159</v>
      </c>
      <c r="AT109" s="229" t="s">
        <v>154</v>
      </c>
      <c r="AU109" s="229" t="s">
        <v>87</v>
      </c>
      <c r="AY109" s="20" t="s">
        <v>151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83</v>
      </c>
      <c r="BK109" s="230">
        <f>ROUND(I109*H109,2)</f>
        <v>0</v>
      </c>
      <c r="BL109" s="20" t="s">
        <v>159</v>
      </c>
      <c r="BM109" s="229" t="s">
        <v>179</v>
      </c>
    </row>
    <row r="110" s="2" customFormat="1" ht="44.25" customHeight="1">
      <c r="A110" s="42"/>
      <c r="B110" s="43"/>
      <c r="C110" s="218" t="s">
        <v>180</v>
      </c>
      <c r="D110" s="218" t="s">
        <v>154</v>
      </c>
      <c r="E110" s="219" t="s">
        <v>181</v>
      </c>
      <c r="F110" s="220" t="s">
        <v>182</v>
      </c>
      <c r="G110" s="221" t="s">
        <v>157</v>
      </c>
      <c r="H110" s="222">
        <v>164.5</v>
      </c>
      <c r="I110" s="223"/>
      <c r="J110" s="224">
        <f>ROUND(I110*H110,2)</f>
        <v>0</v>
      </c>
      <c r="K110" s="220" t="s">
        <v>158</v>
      </c>
      <c r="L110" s="48"/>
      <c r="M110" s="225" t="s">
        <v>35</v>
      </c>
      <c r="N110" s="226" t="s">
        <v>50</v>
      </c>
      <c r="O110" s="88"/>
      <c r="P110" s="227">
        <f>O110*H110</f>
        <v>0</v>
      </c>
      <c r="Q110" s="227">
        <v>0.0073499999999999998</v>
      </c>
      <c r="R110" s="227">
        <f>Q110*H110</f>
        <v>1.2090749999999999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159</v>
      </c>
      <c r="AT110" s="229" t="s">
        <v>154</v>
      </c>
      <c r="AU110" s="229" t="s">
        <v>87</v>
      </c>
      <c r="AY110" s="20" t="s">
        <v>151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83</v>
      </c>
      <c r="BK110" s="230">
        <f>ROUND(I110*H110,2)</f>
        <v>0</v>
      </c>
      <c r="BL110" s="20" t="s">
        <v>159</v>
      </c>
      <c r="BM110" s="229" t="s">
        <v>183</v>
      </c>
    </row>
    <row r="111" s="2" customFormat="1" ht="37.8" customHeight="1">
      <c r="A111" s="42"/>
      <c r="B111" s="43"/>
      <c r="C111" s="218" t="s">
        <v>184</v>
      </c>
      <c r="D111" s="218" t="s">
        <v>154</v>
      </c>
      <c r="E111" s="219" t="s">
        <v>185</v>
      </c>
      <c r="F111" s="220" t="s">
        <v>186</v>
      </c>
      <c r="G111" s="221" t="s">
        <v>157</v>
      </c>
      <c r="H111" s="222">
        <v>329.80000000000001</v>
      </c>
      <c r="I111" s="223"/>
      <c r="J111" s="224">
        <f>ROUND(I111*H111,2)</f>
        <v>0</v>
      </c>
      <c r="K111" s="220" t="s">
        <v>158</v>
      </c>
      <c r="L111" s="48"/>
      <c r="M111" s="225" t="s">
        <v>35</v>
      </c>
      <c r="N111" s="226" t="s">
        <v>50</v>
      </c>
      <c r="O111" s="88"/>
      <c r="P111" s="227">
        <f>O111*H111</f>
        <v>0</v>
      </c>
      <c r="Q111" s="227">
        <v>0.015699999999999999</v>
      </c>
      <c r="R111" s="227">
        <f>Q111*H111</f>
        <v>5.1778599999999999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159</v>
      </c>
      <c r="AT111" s="229" t="s">
        <v>154</v>
      </c>
      <c r="AU111" s="229" t="s">
        <v>87</v>
      </c>
      <c r="AY111" s="20" t="s">
        <v>151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83</v>
      </c>
      <c r="BK111" s="230">
        <f>ROUND(I111*H111,2)</f>
        <v>0</v>
      </c>
      <c r="BL111" s="20" t="s">
        <v>159</v>
      </c>
      <c r="BM111" s="229" t="s">
        <v>187</v>
      </c>
    </row>
    <row r="112" s="13" customFormat="1">
      <c r="A112" s="13"/>
      <c r="B112" s="231"/>
      <c r="C112" s="232"/>
      <c r="D112" s="233" t="s">
        <v>168</v>
      </c>
      <c r="E112" s="234" t="s">
        <v>35</v>
      </c>
      <c r="F112" s="235" t="s">
        <v>188</v>
      </c>
      <c r="G112" s="232"/>
      <c r="H112" s="234" t="s">
        <v>35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168</v>
      </c>
      <c r="AU112" s="241" t="s">
        <v>87</v>
      </c>
      <c r="AV112" s="13" t="s">
        <v>83</v>
      </c>
      <c r="AW112" s="13" t="s">
        <v>40</v>
      </c>
      <c r="AX112" s="13" t="s">
        <v>79</v>
      </c>
      <c r="AY112" s="241" t="s">
        <v>151</v>
      </c>
    </row>
    <row r="113" s="14" customFormat="1">
      <c r="A113" s="14"/>
      <c r="B113" s="242"/>
      <c r="C113" s="243"/>
      <c r="D113" s="233" t="s">
        <v>168</v>
      </c>
      <c r="E113" s="244" t="s">
        <v>35</v>
      </c>
      <c r="F113" s="245" t="s">
        <v>189</v>
      </c>
      <c r="G113" s="243"/>
      <c r="H113" s="246">
        <v>329.80000000000001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168</v>
      </c>
      <c r="AU113" s="252" t="s">
        <v>87</v>
      </c>
      <c r="AV113" s="14" t="s">
        <v>87</v>
      </c>
      <c r="AW113" s="14" t="s">
        <v>40</v>
      </c>
      <c r="AX113" s="14" t="s">
        <v>79</v>
      </c>
      <c r="AY113" s="252" t="s">
        <v>151</v>
      </c>
    </row>
    <row r="114" s="15" customFormat="1">
      <c r="A114" s="15"/>
      <c r="B114" s="253"/>
      <c r="C114" s="254"/>
      <c r="D114" s="233" t="s">
        <v>168</v>
      </c>
      <c r="E114" s="255" t="s">
        <v>35</v>
      </c>
      <c r="F114" s="256" t="s">
        <v>172</v>
      </c>
      <c r="G114" s="254"/>
      <c r="H114" s="257">
        <v>329.80000000000001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3" t="s">
        <v>168</v>
      </c>
      <c r="AU114" s="263" t="s">
        <v>87</v>
      </c>
      <c r="AV114" s="15" t="s">
        <v>159</v>
      </c>
      <c r="AW114" s="15" t="s">
        <v>40</v>
      </c>
      <c r="AX114" s="15" t="s">
        <v>83</v>
      </c>
      <c r="AY114" s="263" t="s">
        <v>151</v>
      </c>
    </row>
    <row r="115" s="2" customFormat="1" ht="33" customHeight="1">
      <c r="A115" s="42"/>
      <c r="B115" s="43"/>
      <c r="C115" s="218" t="s">
        <v>190</v>
      </c>
      <c r="D115" s="218" t="s">
        <v>154</v>
      </c>
      <c r="E115" s="219" t="s">
        <v>191</v>
      </c>
      <c r="F115" s="220" t="s">
        <v>192</v>
      </c>
      <c r="G115" s="221" t="s">
        <v>157</v>
      </c>
      <c r="H115" s="222">
        <v>164.5</v>
      </c>
      <c r="I115" s="223"/>
      <c r="J115" s="224">
        <f>ROUND(I115*H115,2)</f>
        <v>0</v>
      </c>
      <c r="K115" s="220" t="s">
        <v>158</v>
      </c>
      <c r="L115" s="48"/>
      <c r="M115" s="225" t="s">
        <v>35</v>
      </c>
      <c r="N115" s="226" t="s">
        <v>50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159</v>
      </c>
      <c r="AT115" s="229" t="s">
        <v>154</v>
      </c>
      <c r="AU115" s="229" t="s">
        <v>87</v>
      </c>
      <c r="AY115" s="20" t="s">
        <v>151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83</v>
      </c>
      <c r="BK115" s="230">
        <f>ROUND(I115*H115,2)</f>
        <v>0</v>
      </c>
      <c r="BL115" s="20" t="s">
        <v>159</v>
      </c>
      <c r="BM115" s="229" t="s">
        <v>193</v>
      </c>
    </row>
    <row r="116" s="12" customFormat="1" ht="22.8" customHeight="1">
      <c r="A116" s="12"/>
      <c r="B116" s="202"/>
      <c r="C116" s="203"/>
      <c r="D116" s="204" t="s">
        <v>78</v>
      </c>
      <c r="E116" s="216" t="s">
        <v>194</v>
      </c>
      <c r="F116" s="216" t="s">
        <v>195</v>
      </c>
      <c r="G116" s="203"/>
      <c r="H116" s="203"/>
      <c r="I116" s="206"/>
      <c r="J116" s="217">
        <f>BK116</f>
        <v>0</v>
      </c>
      <c r="K116" s="203"/>
      <c r="L116" s="208"/>
      <c r="M116" s="209"/>
      <c r="N116" s="210"/>
      <c r="O116" s="210"/>
      <c r="P116" s="211">
        <f>SUM(P117:P121)</f>
        <v>0</v>
      </c>
      <c r="Q116" s="210"/>
      <c r="R116" s="211">
        <f>SUM(R117:R121)</f>
        <v>0.021384999999999998</v>
      </c>
      <c r="S116" s="210"/>
      <c r="T116" s="212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83</v>
      </c>
      <c r="AT116" s="214" t="s">
        <v>78</v>
      </c>
      <c r="AU116" s="214" t="s">
        <v>83</v>
      </c>
      <c r="AY116" s="213" t="s">
        <v>151</v>
      </c>
      <c r="BK116" s="215">
        <f>SUM(BK117:BK121)</f>
        <v>0</v>
      </c>
    </row>
    <row r="117" s="2" customFormat="1" ht="37.8" customHeight="1">
      <c r="A117" s="42"/>
      <c r="B117" s="43"/>
      <c r="C117" s="218" t="s">
        <v>196</v>
      </c>
      <c r="D117" s="218" t="s">
        <v>154</v>
      </c>
      <c r="E117" s="219" t="s">
        <v>197</v>
      </c>
      <c r="F117" s="220" t="s">
        <v>198</v>
      </c>
      <c r="G117" s="221" t="s">
        <v>157</v>
      </c>
      <c r="H117" s="222">
        <v>164.5</v>
      </c>
      <c r="I117" s="223"/>
      <c r="J117" s="224">
        <f>ROUND(I117*H117,2)</f>
        <v>0</v>
      </c>
      <c r="K117" s="220" t="s">
        <v>158</v>
      </c>
      <c r="L117" s="48"/>
      <c r="M117" s="225" t="s">
        <v>35</v>
      </c>
      <c r="N117" s="226" t="s">
        <v>50</v>
      </c>
      <c r="O117" s="88"/>
      <c r="P117" s="227">
        <f>O117*H117</f>
        <v>0</v>
      </c>
      <c r="Q117" s="227">
        <v>0.00012999999999999999</v>
      </c>
      <c r="R117" s="227">
        <f>Q117*H117</f>
        <v>0.021384999999999998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159</v>
      </c>
      <c r="AT117" s="229" t="s">
        <v>154</v>
      </c>
      <c r="AU117" s="229" t="s">
        <v>87</v>
      </c>
      <c r="AY117" s="20" t="s">
        <v>151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83</v>
      </c>
      <c r="BK117" s="230">
        <f>ROUND(I117*H117,2)</f>
        <v>0</v>
      </c>
      <c r="BL117" s="20" t="s">
        <v>159</v>
      </c>
      <c r="BM117" s="229" t="s">
        <v>199</v>
      </c>
    </row>
    <row r="118" s="13" customFormat="1">
      <c r="A118" s="13"/>
      <c r="B118" s="231"/>
      <c r="C118" s="232"/>
      <c r="D118" s="233" t="s">
        <v>168</v>
      </c>
      <c r="E118" s="234" t="s">
        <v>35</v>
      </c>
      <c r="F118" s="235" t="s">
        <v>200</v>
      </c>
      <c r="G118" s="232"/>
      <c r="H118" s="234" t="s">
        <v>35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168</v>
      </c>
      <c r="AU118" s="241" t="s">
        <v>87</v>
      </c>
      <c r="AV118" s="13" t="s">
        <v>83</v>
      </c>
      <c r="AW118" s="13" t="s">
        <v>40</v>
      </c>
      <c r="AX118" s="13" t="s">
        <v>79</v>
      </c>
      <c r="AY118" s="241" t="s">
        <v>151</v>
      </c>
    </row>
    <row r="119" s="14" customFormat="1">
      <c r="A119" s="14"/>
      <c r="B119" s="242"/>
      <c r="C119" s="243"/>
      <c r="D119" s="233" t="s">
        <v>168</v>
      </c>
      <c r="E119" s="244" t="s">
        <v>35</v>
      </c>
      <c r="F119" s="245" t="s">
        <v>170</v>
      </c>
      <c r="G119" s="243"/>
      <c r="H119" s="246">
        <v>84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168</v>
      </c>
      <c r="AU119" s="252" t="s">
        <v>87</v>
      </c>
      <c r="AV119" s="14" t="s">
        <v>87</v>
      </c>
      <c r="AW119" s="14" t="s">
        <v>40</v>
      </c>
      <c r="AX119" s="14" t="s">
        <v>79</v>
      </c>
      <c r="AY119" s="252" t="s">
        <v>151</v>
      </c>
    </row>
    <row r="120" s="14" customFormat="1">
      <c r="A120" s="14"/>
      <c r="B120" s="242"/>
      <c r="C120" s="243"/>
      <c r="D120" s="233" t="s">
        <v>168</v>
      </c>
      <c r="E120" s="244" t="s">
        <v>35</v>
      </c>
      <c r="F120" s="245" t="s">
        <v>171</v>
      </c>
      <c r="G120" s="243"/>
      <c r="H120" s="246">
        <v>80.5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168</v>
      </c>
      <c r="AU120" s="252" t="s">
        <v>87</v>
      </c>
      <c r="AV120" s="14" t="s">
        <v>87</v>
      </c>
      <c r="AW120" s="14" t="s">
        <v>40</v>
      </c>
      <c r="AX120" s="14" t="s">
        <v>79</v>
      </c>
      <c r="AY120" s="252" t="s">
        <v>151</v>
      </c>
    </row>
    <row r="121" s="15" customFormat="1">
      <c r="A121" s="15"/>
      <c r="B121" s="253"/>
      <c r="C121" s="254"/>
      <c r="D121" s="233" t="s">
        <v>168</v>
      </c>
      <c r="E121" s="255" t="s">
        <v>35</v>
      </c>
      <c r="F121" s="256" t="s">
        <v>172</v>
      </c>
      <c r="G121" s="254"/>
      <c r="H121" s="257">
        <v>164.5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168</v>
      </c>
      <c r="AU121" s="263" t="s">
        <v>87</v>
      </c>
      <c r="AV121" s="15" t="s">
        <v>159</v>
      </c>
      <c r="AW121" s="15" t="s">
        <v>40</v>
      </c>
      <c r="AX121" s="15" t="s">
        <v>83</v>
      </c>
      <c r="AY121" s="263" t="s">
        <v>151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201</v>
      </c>
      <c r="F122" s="216" t="s">
        <v>202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SUM(P123:P156)</f>
        <v>0</v>
      </c>
      <c r="Q122" s="210"/>
      <c r="R122" s="211">
        <f>SUM(R123:R156)</f>
        <v>0</v>
      </c>
      <c r="S122" s="210"/>
      <c r="T122" s="212">
        <f>SUM(T123:T156)</f>
        <v>17.108740000000001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78</v>
      </c>
      <c r="AU122" s="214" t="s">
        <v>83</v>
      </c>
      <c r="AY122" s="213" t="s">
        <v>151</v>
      </c>
      <c r="BK122" s="215">
        <f>SUM(BK123:BK156)</f>
        <v>0</v>
      </c>
    </row>
    <row r="123" s="2" customFormat="1" ht="21.75" customHeight="1">
      <c r="A123" s="42"/>
      <c r="B123" s="43"/>
      <c r="C123" s="218" t="s">
        <v>203</v>
      </c>
      <c r="D123" s="218" t="s">
        <v>154</v>
      </c>
      <c r="E123" s="219" t="s">
        <v>204</v>
      </c>
      <c r="F123" s="220" t="s">
        <v>205</v>
      </c>
      <c r="G123" s="221" t="s">
        <v>157</v>
      </c>
      <c r="H123" s="222">
        <v>164.5</v>
      </c>
      <c r="I123" s="223"/>
      <c r="J123" s="224">
        <f>ROUND(I123*H123,2)</f>
        <v>0</v>
      </c>
      <c r="K123" s="220" t="s">
        <v>158</v>
      </c>
      <c r="L123" s="48"/>
      <c r="M123" s="225" t="s">
        <v>35</v>
      </c>
      <c r="N123" s="226" t="s">
        <v>50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0.016</v>
      </c>
      <c r="T123" s="228">
        <f>S123*H123</f>
        <v>2.6320000000000001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206</v>
      </c>
      <c r="AT123" s="229" t="s">
        <v>154</v>
      </c>
      <c r="AU123" s="229" t="s">
        <v>87</v>
      </c>
      <c r="AY123" s="20" t="s">
        <v>151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83</v>
      </c>
      <c r="BK123" s="230">
        <f>ROUND(I123*H123,2)</f>
        <v>0</v>
      </c>
      <c r="BL123" s="20" t="s">
        <v>206</v>
      </c>
      <c r="BM123" s="229" t="s">
        <v>207</v>
      </c>
    </row>
    <row r="124" s="13" customFormat="1">
      <c r="A124" s="13"/>
      <c r="B124" s="231"/>
      <c r="C124" s="232"/>
      <c r="D124" s="233" t="s">
        <v>168</v>
      </c>
      <c r="E124" s="234" t="s">
        <v>35</v>
      </c>
      <c r="F124" s="235" t="s">
        <v>208</v>
      </c>
      <c r="G124" s="232"/>
      <c r="H124" s="234" t="s">
        <v>35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168</v>
      </c>
      <c r="AU124" s="241" t="s">
        <v>87</v>
      </c>
      <c r="AV124" s="13" t="s">
        <v>83</v>
      </c>
      <c r="AW124" s="13" t="s">
        <v>40</v>
      </c>
      <c r="AX124" s="13" t="s">
        <v>79</v>
      </c>
      <c r="AY124" s="241" t="s">
        <v>151</v>
      </c>
    </row>
    <row r="125" s="14" customFormat="1">
      <c r="A125" s="14"/>
      <c r="B125" s="242"/>
      <c r="C125" s="243"/>
      <c r="D125" s="233" t="s">
        <v>168</v>
      </c>
      <c r="E125" s="244" t="s">
        <v>35</v>
      </c>
      <c r="F125" s="245" t="s">
        <v>170</v>
      </c>
      <c r="G125" s="243"/>
      <c r="H125" s="246">
        <v>84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168</v>
      </c>
      <c r="AU125" s="252" t="s">
        <v>87</v>
      </c>
      <c r="AV125" s="14" t="s">
        <v>87</v>
      </c>
      <c r="AW125" s="14" t="s">
        <v>40</v>
      </c>
      <c r="AX125" s="14" t="s">
        <v>79</v>
      </c>
      <c r="AY125" s="252" t="s">
        <v>151</v>
      </c>
    </row>
    <row r="126" s="14" customFormat="1">
      <c r="A126" s="14"/>
      <c r="B126" s="242"/>
      <c r="C126" s="243"/>
      <c r="D126" s="233" t="s">
        <v>168</v>
      </c>
      <c r="E126" s="244" t="s">
        <v>35</v>
      </c>
      <c r="F126" s="245" t="s">
        <v>171</v>
      </c>
      <c r="G126" s="243"/>
      <c r="H126" s="246">
        <v>80.5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168</v>
      </c>
      <c r="AU126" s="252" t="s">
        <v>87</v>
      </c>
      <c r="AV126" s="14" t="s">
        <v>87</v>
      </c>
      <c r="AW126" s="14" t="s">
        <v>40</v>
      </c>
      <c r="AX126" s="14" t="s">
        <v>79</v>
      </c>
      <c r="AY126" s="252" t="s">
        <v>151</v>
      </c>
    </row>
    <row r="127" s="15" customFormat="1">
      <c r="A127" s="15"/>
      <c r="B127" s="253"/>
      <c r="C127" s="254"/>
      <c r="D127" s="233" t="s">
        <v>168</v>
      </c>
      <c r="E127" s="255" t="s">
        <v>35</v>
      </c>
      <c r="F127" s="256" t="s">
        <v>172</v>
      </c>
      <c r="G127" s="254"/>
      <c r="H127" s="257">
        <v>164.5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168</v>
      </c>
      <c r="AU127" s="263" t="s">
        <v>87</v>
      </c>
      <c r="AV127" s="15" t="s">
        <v>159</v>
      </c>
      <c r="AW127" s="15" t="s">
        <v>40</v>
      </c>
      <c r="AX127" s="15" t="s">
        <v>83</v>
      </c>
      <c r="AY127" s="263" t="s">
        <v>151</v>
      </c>
    </row>
    <row r="128" s="2" customFormat="1" ht="24.15" customHeight="1">
      <c r="A128" s="42"/>
      <c r="B128" s="43"/>
      <c r="C128" s="218" t="s">
        <v>209</v>
      </c>
      <c r="D128" s="218" t="s">
        <v>154</v>
      </c>
      <c r="E128" s="219" t="s">
        <v>210</v>
      </c>
      <c r="F128" s="220" t="s">
        <v>211</v>
      </c>
      <c r="G128" s="221" t="s">
        <v>157</v>
      </c>
      <c r="H128" s="222">
        <v>164.5</v>
      </c>
      <c r="I128" s="223"/>
      <c r="J128" s="224">
        <f>ROUND(I128*H128,2)</f>
        <v>0</v>
      </c>
      <c r="K128" s="220" t="s">
        <v>158</v>
      </c>
      <c r="L128" s="48"/>
      <c r="M128" s="225" t="s">
        <v>35</v>
      </c>
      <c r="N128" s="226" t="s">
        <v>50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0.0030000000000000001</v>
      </c>
      <c r="T128" s="228">
        <f>S128*H128</f>
        <v>0.49349999999999999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206</v>
      </c>
      <c r="AT128" s="229" t="s">
        <v>154</v>
      </c>
      <c r="AU128" s="229" t="s">
        <v>87</v>
      </c>
      <c r="AY128" s="20" t="s">
        <v>151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83</v>
      </c>
      <c r="BK128" s="230">
        <f>ROUND(I128*H128,2)</f>
        <v>0</v>
      </c>
      <c r="BL128" s="20" t="s">
        <v>206</v>
      </c>
      <c r="BM128" s="229" t="s">
        <v>212</v>
      </c>
    </row>
    <row r="129" s="14" customFormat="1">
      <c r="A129" s="14"/>
      <c r="B129" s="242"/>
      <c r="C129" s="243"/>
      <c r="D129" s="233" t="s">
        <v>168</v>
      </c>
      <c r="E129" s="244" t="s">
        <v>35</v>
      </c>
      <c r="F129" s="245" t="s">
        <v>170</v>
      </c>
      <c r="G129" s="243"/>
      <c r="H129" s="246">
        <v>84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168</v>
      </c>
      <c r="AU129" s="252" t="s">
        <v>87</v>
      </c>
      <c r="AV129" s="14" t="s">
        <v>87</v>
      </c>
      <c r="AW129" s="14" t="s">
        <v>40</v>
      </c>
      <c r="AX129" s="14" t="s">
        <v>79</v>
      </c>
      <c r="AY129" s="252" t="s">
        <v>151</v>
      </c>
    </row>
    <row r="130" s="14" customFormat="1">
      <c r="A130" s="14"/>
      <c r="B130" s="242"/>
      <c r="C130" s="243"/>
      <c r="D130" s="233" t="s">
        <v>168</v>
      </c>
      <c r="E130" s="244" t="s">
        <v>35</v>
      </c>
      <c r="F130" s="245" t="s">
        <v>171</v>
      </c>
      <c r="G130" s="243"/>
      <c r="H130" s="246">
        <v>80.5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168</v>
      </c>
      <c r="AU130" s="252" t="s">
        <v>87</v>
      </c>
      <c r="AV130" s="14" t="s">
        <v>87</v>
      </c>
      <c r="AW130" s="14" t="s">
        <v>40</v>
      </c>
      <c r="AX130" s="14" t="s">
        <v>79</v>
      </c>
      <c r="AY130" s="252" t="s">
        <v>151</v>
      </c>
    </row>
    <row r="131" s="15" customFormat="1">
      <c r="A131" s="15"/>
      <c r="B131" s="253"/>
      <c r="C131" s="254"/>
      <c r="D131" s="233" t="s">
        <v>168</v>
      </c>
      <c r="E131" s="255" t="s">
        <v>35</v>
      </c>
      <c r="F131" s="256" t="s">
        <v>172</v>
      </c>
      <c r="G131" s="254"/>
      <c r="H131" s="257">
        <v>164.5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168</v>
      </c>
      <c r="AU131" s="263" t="s">
        <v>87</v>
      </c>
      <c r="AV131" s="15" t="s">
        <v>159</v>
      </c>
      <c r="AW131" s="15" t="s">
        <v>40</v>
      </c>
      <c r="AX131" s="15" t="s">
        <v>83</v>
      </c>
      <c r="AY131" s="263" t="s">
        <v>151</v>
      </c>
    </row>
    <row r="132" s="2" customFormat="1" ht="21.75" customHeight="1">
      <c r="A132" s="42"/>
      <c r="B132" s="43"/>
      <c r="C132" s="218" t="s">
        <v>213</v>
      </c>
      <c r="D132" s="218" t="s">
        <v>154</v>
      </c>
      <c r="E132" s="219" t="s">
        <v>214</v>
      </c>
      <c r="F132" s="220" t="s">
        <v>215</v>
      </c>
      <c r="G132" s="221" t="s">
        <v>216</v>
      </c>
      <c r="H132" s="222">
        <v>100.8</v>
      </c>
      <c r="I132" s="223"/>
      <c r="J132" s="224">
        <f>ROUND(I132*H132,2)</f>
        <v>0</v>
      </c>
      <c r="K132" s="220" t="s">
        <v>158</v>
      </c>
      <c r="L132" s="48"/>
      <c r="M132" s="225" t="s">
        <v>35</v>
      </c>
      <c r="N132" s="226" t="s">
        <v>50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0.00029999999999999997</v>
      </c>
      <c r="T132" s="228">
        <f>S132*H132</f>
        <v>0.030239999999999996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206</v>
      </c>
      <c r="AT132" s="229" t="s">
        <v>154</v>
      </c>
      <c r="AU132" s="229" t="s">
        <v>87</v>
      </c>
      <c r="AY132" s="20" t="s">
        <v>151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83</v>
      </c>
      <c r="BK132" s="230">
        <f>ROUND(I132*H132,2)</f>
        <v>0</v>
      </c>
      <c r="BL132" s="20" t="s">
        <v>206</v>
      </c>
      <c r="BM132" s="229" t="s">
        <v>217</v>
      </c>
    </row>
    <row r="133" s="14" customFormat="1">
      <c r="A133" s="14"/>
      <c r="B133" s="242"/>
      <c r="C133" s="243"/>
      <c r="D133" s="233" t="s">
        <v>168</v>
      </c>
      <c r="E133" s="244" t="s">
        <v>35</v>
      </c>
      <c r="F133" s="245" t="s">
        <v>218</v>
      </c>
      <c r="G133" s="243"/>
      <c r="H133" s="246">
        <v>28.800000000000001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168</v>
      </c>
      <c r="AU133" s="252" t="s">
        <v>87</v>
      </c>
      <c r="AV133" s="14" t="s">
        <v>87</v>
      </c>
      <c r="AW133" s="14" t="s">
        <v>40</v>
      </c>
      <c r="AX133" s="14" t="s">
        <v>79</v>
      </c>
      <c r="AY133" s="252" t="s">
        <v>151</v>
      </c>
    </row>
    <row r="134" s="14" customFormat="1">
      <c r="A134" s="14"/>
      <c r="B134" s="242"/>
      <c r="C134" s="243"/>
      <c r="D134" s="233" t="s">
        <v>168</v>
      </c>
      <c r="E134" s="244" t="s">
        <v>35</v>
      </c>
      <c r="F134" s="245" t="s">
        <v>219</v>
      </c>
      <c r="G134" s="243"/>
      <c r="H134" s="246">
        <v>21.100000000000001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87</v>
      </c>
      <c r="AV134" s="14" t="s">
        <v>87</v>
      </c>
      <c r="AW134" s="14" t="s">
        <v>40</v>
      </c>
      <c r="AX134" s="14" t="s">
        <v>79</v>
      </c>
      <c r="AY134" s="252" t="s">
        <v>151</v>
      </c>
    </row>
    <row r="135" s="14" customFormat="1">
      <c r="A135" s="14"/>
      <c r="B135" s="242"/>
      <c r="C135" s="243"/>
      <c r="D135" s="233" t="s">
        <v>168</v>
      </c>
      <c r="E135" s="244" t="s">
        <v>35</v>
      </c>
      <c r="F135" s="245" t="s">
        <v>220</v>
      </c>
      <c r="G135" s="243"/>
      <c r="H135" s="246">
        <v>29.199999999999999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168</v>
      </c>
      <c r="AU135" s="252" t="s">
        <v>87</v>
      </c>
      <c r="AV135" s="14" t="s">
        <v>87</v>
      </c>
      <c r="AW135" s="14" t="s">
        <v>40</v>
      </c>
      <c r="AX135" s="14" t="s">
        <v>79</v>
      </c>
      <c r="AY135" s="252" t="s">
        <v>151</v>
      </c>
    </row>
    <row r="136" s="14" customFormat="1">
      <c r="A136" s="14"/>
      <c r="B136" s="242"/>
      <c r="C136" s="243"/>
      <c r="D136" s="233" t="s">
        <v>168</v>
      </c>
      <c r="E136" s="244" t="s">
        <v>35</v>
      </c>
      <c r="F136" s="245" t="s">
        <v>221</v>
      </c>
      <c r="G136" s="243"/>
      <c r="H136" s="246">
        <v>21.699999999999999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168</v>
      </c>
      <c r="AU136" s="252" t="s">
        <v>87</v>
      </c>
      <c r="AV136" s="14" t="s">
        <v>87</v>
      </c>
      <c r="AW136" s="14" t="s">
        <v>40</v>
      </c>
      <c r="AX136" s="14" t="s">
        <v>79</v>
      </c>
      <c r="AY136" s="252" t="s">
        <v>151</v>
      </c>
    </row>
    <row r="137" s="15" customFormat="1">
      <c r="A137" s="15"/>
      <c r="B137" s="253"/>
      <c r="C137" s="254"/>
      <c r="D137" s="233" t="s">
        <v>168</v>
      </c>
      <c r="E137" s="255" t="s">
        <v>35</v>
      </c>
      <c r="F137" s="256" t="s">
        <v>172</v>
      </c>
      <c r="G137" s="254"/>
      <c r="H137" s="257">
        <v>100.80000000000001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168</v>
      </c>
      <c r="AU137" s="263" t="s">
        <v>87</v>
      </c>
      <c r="AV137" s="15" t="s">
        <v>159</v>
      </c>
      <c r="AW137" s="15" t="s">
        <v>40</v>
      </c>
      <c r="AX137" s="15" t="s">
        <v>83</v>
      </c>
      <c r="AY137" s="263" t="s">
        <v>151</v>
      </c>
    </row>
    <row r="138" s="2" customFormat="1" ht="37.8" customHeight="1">
      <c r="A138" s="42"/>
      <c r="B138" s="43"/>
      <c r="C138" s="218" t="s">
        <v>222</v>
      </c>
      <c r="D138" s="218" t="s">
        <v>154</v>
      </c>
      <c r="E138" s="219" t="s">
        <v>223</v>
      </c>
      <c r="F138" s="220" t="s">
        <v>224</v>
      </c>
      <c r="G138" s="221" t="s">
        <v>157</v>
      </c>
      <c r="H138" s="222">
        <v>1.8</v>
      </c>
      <c r="I138" s="223"/>
      <c r="J138" s="224">
        <f>ROUND(I138*H138,2)</f>
        <v>0</v>
      </c>
      <c r="K138" s="220" t="s">
        <v>158</v>
      </c>
      <c r="L138" s="48"/>
      <c r="M138" s="225" t="s">
        <v>35</v>
      </c>
      <c r="N138" s="226" t="s">
        <v>50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0.074999999999999997</v>
      </c>
      <c r="T138" s="228">
        <f>S138*H138</f>
        <v>0.13500000000000001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206</v>
      </c>
      <c r="AT138" s="229" t="s">
        <v>154</v>
      </c>
      <c r="AU138" s="229" t="s">
        <v>87</v>
      </c>
      <c r="AY138" s="20" t="s">
        <v>151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83</v>
      </c>
      <c r="BK138" s="230">
        <f>ROUND(I138*H138,2)</f>
        <v>0</v>
      </c>
      <c r="BL138" s="20" t="s">
        <v>206</v>
      </c>
      <c r="BM138" s="229" t="s">
        <v>225</v>
      </c>
    </row>
    <row r="139" s="13" customFormat="1">
      <c r="A139" s="13"/>
      <c r="B139" s="231"/>
      <c r="C139" s="232"/>
      <c r="D139" s="233" t="s">
        <v>168</v>
      </c>
      <c r="E139" s="234" t="s">
        <v>35</v>
      </c>
      <c r="F139" s="235" t="s">
        <v>226</v>
      </c>
      <c r="G139" s="232"/>
      <c r="H139" s="234" t="s">
        <v>35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168</v>
      </c>
      <c r="AU139" s="241" t="s">
        <v>87</v>
      </c>
      <c r="AV139" s="13" t="s">
        <v>83</v>
      </c>
      <c r="AW139" s="13" t="s">
        <v>40</v>
      </c>
      <c r="AX139" s="13" t="s">
        <v>79</v>
      </c>
      <c r="AY139" s="241" t="s">
        <v>151</v>
      </c>
    </row>
    <row r="140" s="14" customFormat="1">
      <c r="A140" s="14"/>
      <c r="B140" s="242"/>
      <c r="C140" s="243"/>
      <c r="D140" s="233" t="s">
        <v>168</v>
      </c>
      <c r="E140" s="244" t="s">
        <v>35</v>
      </c>
      <c r="F140" s="245" t="s">
        <v>227</v>
      </c>
      <c r="G140" s="243"/>
      <c r="H140" s="246">
        <v>1.8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168</v>
      </c>
      <c r="AU140" s="252" t="s">
        <v>87</v>
      </c>
      <c r="AV140" s="14" t="s">
        <v>87</v>
      </c>
      <c r="AW140" s="14" t="s">
        <v>40</v>
      </c>
      <c r="AX140" s="14" t="s">
        <v>79</v>
      </c>
      <c r="AY140" s="252" t="s">
        <v>151</v>
      </c>
    </row>
    <row r="141" s="15" customFormat="1">
      <c r="A141" s="15"/>
      <c r="B141" s="253"/>
      <c r="C141" s="254"/>
      <c r="D141" s="233" t="s">
        <v>168</v>
      </c>
      <c r="E141" s="255" t="s">
        <v>35</v>
      </c>
      <c r="F141" s="256" t="s">
        <v>172</v>
      </c>
      <c r="G141" s="254"/>
      <c r="H141" s="257">
        <v>1.8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168</v>
      </c>
      <c r="AU141" s="263" t="s">
        <v>87</v>
      </c>
      <c r="AV141" s="15" t="s">
        <v>159</v>
      </c>
      <c r="AW141" s="15" t="s">
        <v>40</v>
      </c>
      <c r="AX141" s="15" t="s">
        <v>83</v>
      </c>
      <c r="AY141" s="263" t="s">
        <v>151</v>
      </c>
    </row>
    <row r="142" s="2" customFormat="1" ht="37.8" customHeight="1">
      <c r="A142" s="42"/>
      <c r="B142" s="43"/>
      <c r="C142" s="218" t="s">
        <v>228</v>
      </c>
      <c r="D142" s="218" t="s">
        <v>154</v>
      </c>
      <c r="E142" s="219" t="s">
        <v>229</v>
      </c>
      <c r="F142" s="220" t="s">
        <v>230</v>
      </c>
      <c r="G142" s="221" t="s">
        <v>157</v>
      </c>
      <c r="H142" s="222">
        <v>164.5</v>
      </c>
      <c r="I142" s="223"/>
      <c r="J142" s="224">
        <f>ROUND(I142*H142,2)</f>
        <v>0</v>
      </c>
      <c r="K142" s="220" t="s">
        <v>158</v>
      </c>
      <c r="L142" s="48"/>
      <c r="M142" s="225" t="s">
        <v>35</v>
      </c>
      <c r="N142" s="226" t="s">
        <v>50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0.014</v>
      </c>
      <c r="T142" s="228">
        <f>S142*H142</f>
        <v>2.3029999999999999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206</v>
      </c>
      <c r="AT142" s="229" t="s">
        <v>154</v>
      </c>
      <c r="AU142" s="229" t="s">
        <v>87</v>
      </c>
      <c r="AY142" s="20" t="s">
        <v>151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83</v>
      </c>
      <c r="BK142" s="230">
        <f>ROUND(I142*H142,2)</f>
        <v>0</v>
      </c>
      <c r="BL142" s="20" t="s">
        <v>206</v>
      </c>
      <c r="BM142" s="229" t="s">
        <v>231</v>
      </c>
    </row>
    <row r="143" s="13" customFormat="1">
      <c r="A143" s="13"/>
      <c r="B143" s="231"/>
      <c r="C143" s="232"/>
      <c r="D143" s="233" t="s">
        <v>168</v>
      </c>
      <c r="E143" s="234" t="s">
        <v>35</v>
      </c>
      <c r="F143" s="235" t="s">
        <v>232</v>
      </c>
      <c r="G143" s="232"/>
      <c r="H143" s="234" t="s">
        <v>35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168</v>
      </c>
      <c r="AU143" s="241" t="s">
        <v>87</v>
      </c>
      <c r="AV143" s="13" t="s">
        <v>83</v>
      </c>
      <c r="AW143" s="13" t="s">
        <v>40</v>
      </c>
      <c r="AX143" s="13" t="s">
        <v>79</v>
      </c>
      <c r="AY143" s="241" t="s">
        <v>151</v>
      </c>
    </row>
    <row r="144" s="14" customFormat="1">
      <c r="A144" s="14"/>
      <c r="B144" s="242"/>
      <c r="C144" s="243"/>
      <c r="D144" s="233" t="s">
        <v>168</v>
      </c>
      <c r="E144" s="244" t="s">
        <v>35</v>
      </c>
      <c r="F144" s="245" t="s">
        <v>170</v>
      </c>
      <c r="G144" s="243"/>
      <c r="H144" s="246">
        <v>84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87</v>
      </c>
      <c r="AV144" s="14" t="s">
        <v>87</v>
      </c>
      <c r="AW144" s="14" t="s">
        <v>40</v>
      </c>
      <c r="AX144" s="14" t="s">
        <v>79</v>
      </c>
      <c r="AY144" s="252" t="s">
        <v>151</v>
      </c>
    </row>
    <row r="145" s="14" customFormat="1">
      <c r="A145" s="14"/>
      <c r="B145" s="242"/>
      <c r="C145" s="243"/>
      <c r="D145" s="233" t="s">
        <v>168</v>
      </c>
      <c r="E145" s="244" t="s">
        <v>35</v>
      </c>
      <c r="F145" s="245" t="s">
        <v>171</v>
      </c>
      <c r="G145" s="243"/>
      <c r="H145" s="246">
        <v>80.5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168</v>
      </c>
      <c r="AU145" s="252" t="s">
        <v>87</v>
      </c>
      <c r="AV145" s="14" t="s">
        <v>87</v>
      </c>
      <c r="AW145" s="14" t="s">
        <v>40</v>
      </c>
      <c r="AX145" s="14" t="s">
        <v>79</v>
      </c>
      <c r="AY145" s="252" t="s">
        <v>151</v>
      </c>
    </row>
    <row r="146" s="15" customFormat="1">
      <c r="A146" s="15"/>
      <c r="B146" s="253"/>
      <c r="C146" s="254"/>
      <c r="D146" s="233" t="s">
        <v>168</v>
      </c>
      <c r="E146" s="255" t="s">
        <v>35</v>
      </c>
      <c r="F146" s="256" t="s">
        <v>172</v>
      </c>
      <c r="G146" s="254"/>
      <c r="H146" s="257">
        <v>164.5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168</v>
      </c>
      <c r="AU146" s="263" t="s">
        <v>87</v>
      </c>
      <c r="AV146" s="15" t="s">
        <v>159</v>
      </c>
      <c r="AW146" s="15" t="s">
        <v>40</v>
      </c>
      <c r="AX146" s="15" t="s">
        <v>83</v>
      </c>
      <c r="AY146" s="263" t="s">
        <v>151</v>
      </c>
    </row>
    <row r="147" s="2" customFormat="1" ht="24.15" customHeight="1">
      <c r="A147" s="42"/>
      <c r="B147" s="43"/>
      <c r="C147" s="218" t="s">
        <v>8</v>
      </c>
      <c r="D147" s="218" t="s">
        <v>154</v>
      </c>
      <c r="E147" s="219" t="s">
        <v>233</v>
      </c>
      <c r="F147" s="220" t="s">
        <v>234</v>
      </c>
      <c r="G147" s="221" t="s">
        <v>157</v>
      </c>
      <c r="H147" s="222">
        <v>164.5</v>
      </c>
      <c r="I147" s="223"/>
      <c r="J147" s="224">
        <f>ROUND(I147*H147,2)</f>
        <v>0</v>
      </c>
      <c r="K147" s="220" t="s">
        <v>158</v>
      </c>
      <c r="L147" s="48"/>
      <c r="M147" s="225" t="s">
        <v>35</v>
      </c>
      <c r="N147" s="226" t="s">
        <v>50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0.02</v>
      </c>
      <c r="T147" s="228">
        <f>S147*H147</f>
        <v>3.29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206</v>
      </c>
      <c r="AT147" s="229" t="s">
        <v>154</v>
      </c>
      <c r="AU147" s="229" t="s">
        <v>87</v>
      </c>
      <c r="AY147" s="20" t="s">
        <v>151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83</v>
      </c>
      <c r="BK147" s="230">
        <f>ROUND(I147*H147,2)</f>
        <v>0</v>
      </c>
      <c r="BL147" s="20" t="s">
        <v>206</v>
      </c>
      <c r="BM147" s="229" t="s">
        <v>235</v>
      </c>
    </row>
    <row r="148" s="13" customFormat="1">
      <c r="A148" s="13"/>
      <c r="B148" s="231"/>
      <c r="C148" s="232"/>
      <c r="D148" s="233" t="s">
        <v>168</v>
      </c>
      <c r="E148" s="234" t="s">
        <v>35</v>
      </c>
      <c r="F148" s="235" t="s">
        <v>236</v>
      </c>
      <c r="G148" s="232"/>
      <c r="H148" s="234" t="s">
        <v>35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168</v>
      </c>
      <c r="AU148" s="241" t="s">
        <v>87</v>
      </c>
      <c r="AV148" s="13" t="s">
        <v>83</v>
      </c>
      <c r="AW148" s="13" t="s">
        <v>40</v>
      </c>
      <c r="AX148" s="13" t="s">
        <v>79</v>
      </c>
      <c r="AY148" s="241" t="s">
        <v>151</v>
      </c>
    </row>
    <row r="149" s="14" customFormat="1">
      <c r="A149" s="14"/>
      <c r="B149" s="242"/>
      <c r="C149" s="243"/>
      <c r="D149" s="233" t="s">
        <v>168</v>
      </c>
      <c r="E149" s="244" t="s">
        <v>35</v>
      </c>
      <c r="F149" s="245" t="s">
        <v>237</v>
      </c>
      <c r="G149" s="243"/>
      <c r="H149" s="246">
        <v>164.5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87</v>
      </c>
      <c r="AV149" s="14" t="s">
        <v>87</v>
      </c>
      <c r="AW149" s="14" t="s">
        <v>40</v>
      </c>
      <c r="AX149" s="14" t="s">
        <v>79</v>
      </c>
      <c r="AY149" s="252" t="s">
        <v>151</v>
      </c>
    </row>
    <row r="150" s="15" customFormat="1">
      <c r="A150" s="15"/>
      <c r="B150" s="253"/>
      <c r="C150" s="254"/>
      <c r="D150" s="233" t="s">
        <v>168</v>
      </c>
      <c r="E150" s="255" t="s">
        <v>35</v>
      </c>
      <c r="F150" s="256" t="s">
        <v>172</v>
      </c>
      <c r="G150" s="254"/>
      <c r="H150" s="257">
        <v>164.5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168</v>
      </c>
      <c r="AU150" s="263" t="s">
        <v>87</v>
      </c>
      <c r="AV150" s="15" t="s">
        <v>159</v>
      </c>
      <c r="AW150" s="15" t="s">
        <v>40</v>
      </c>
      <c r="AX150" s="15" t="s">
        <v>83</v>
      </c>
      <c r="AY150" s="263" t="s">
        <v>151</v>
      </c>
    </row>
    <row r="151" s="2" customFormat="1" ht="33" customHeight="1">
      <c r="A151" s="42"/>
      <c r="B151" s="43"/>
      <c r="C151" s="218" t="s">
        <v>206</v>
      </c>
      <c r="D151" s="218" t="s">
        <v>154</v>
      </c>
      <c r="E151" s="219" t="s">
        <v>238</v>
      </c>
      <c r="F151" s="220" t="s">
        <v>239</v>
      </c>
      <c r="G151" s="221" t="s">
        <v>157</v>
      </c>
      <c r="H151" s="222">
        <v>164.5</v>
      </c>
      <c r="I151" s="223"/>
      <c r="J151" s="224">
        <f>ROUND(I151*H151,2)</f>
        <v>0</v>
      </c>
      <c r="K151" s="220" t="s">
        <v>158</v>
      </c>
      <c r="L151" s="48"/>
      <c r="M151" s="225" t="s">
        <v>35</v>
      </c>
      <c r="N151" s="226" t="s">
        <v>50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0.050000000000000003</v>
      </c>
      <c r="T151" s="228">
        <f>S151*H151</f>
        <v>8.2249999999999996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159</v>
      </c>
      <c r="AT151" s="229" t="s">
        <v>154</v>
      </c>
      <c r="AU151" s="229" t="s">
        <v>87</v>
      </c>
      <c r="AY151" s="20" t="s">
        <v>151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83</v>
      </c>
      <c r="BK151" s="230">
        <f>ROUND(I151*H151,2)</f>
        <v>0</v>
      </c>
      <c r="BL151" s="20" t="s">
        <v>159</v>
      </c>
      <c r="BM151" s="229" t="s">
        <v>240</v>
      </c>
    </row>
    <row r="152" s="14" customFormat="1">
      <c r="A152" s="14"/>
      <c r="B152" s="242"/>
      <c r="C152" s="243"/>
      <c r="D152" s="233" t="s">
        <v>168</v>
      </c>
      <c r="E152" s="244" t="s">
        <v>35</v>
      </c>
      <c r="F152" s="245" t="s">
        <v>170</v>
      </c>
      <c r="G152" s="243"/>
      <c r="H152" s="246">
        <v>84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168</v>
      </c>
      <c r="AU152" s="252" t="s">
        <v>87</v>
      </c>
      <c r="AV152" s="14" t="s">
        <v>87</v>
      </c>
      <c r="AW152" s="14" t="s">
        <v>40</v>
      </c>
      <c r="AX152" s="14" t="s">
        <v>79</v>
      </c>
      <c r="AY152" s="252" t="s">
        <v>151</v>
      </c>
    </row>
    <row r="153" s="14" customFormat="1">
      <c r="A153" s="14"/>
      <c r="B153" s="242"/>
      <c r="C153" s="243"/>
      <c r="D153" s="233" t="s">
        <v>168</v>
      </c>
      <c r="E153" s="244" t="s">
        <v>35</v>
      </c>
      <c r="F153" s="245" t="s">
        <v>171</v>
      </c>
      <c r="G153" s="243"/>
      <c r="H153" s="246">
        <v>80.5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168</v>
      </c>
      <c r="AU153" s="252" t="s">
        <v>87</v>
      </c>
      <c r="AV153" s="14" t="s">
        <v>87</v>
      </c>
      <c r="AW153" s="14" t="s">
        <v>40</v>
      </c>
      <c r="AX153" s="14" t="s">
        <v>79</v>
      </c>
      <c r="AY153" s="252" t="s">
        <v>151</v>
      </c>
    </row>
    <row r="154" s="15" customFormat="1">
      <c r="A154" s="15"/>
      <c r="B154" s="253"/>
      <c r="C154" s="254"/>
      <c r="D154" s="233" t="s">
        <v>168</v>
      </c>
      <c r="E154" s="255" t="s">
        <v>35</v>
      </c>
      <c r="F154" s="256" t="s">
        <v>172</v>
      </c>
      <c r="G154" s="254"/>
      <c r="H154" s="257">
        <v>164.5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168</v>
      </c>
      <c r="AU154" s="263" t="s">
        <v>87</v>
      </c>
      <c r="AV154" s="15" t="s">
        <v>159</v>
      </c>
      <c r="AW154" s="15" t="s">
        <v>40</v>
      </c>
      <c r="AX154" s="15" t="s">
        <v>83</v>
      </c>
      <c r="AY154" s="263" t="s">
        <v>151</v>
      </c>
    </row>
    <row r="155" s="2" customFormat="1" ht="16.5" customHeight="1">
      <c r="A155" s="42"/>
      <c r="B155" s="43"/>
      <c r="C155" s="218" t="s">
        <v>241</v>
      </c>
      <c r="D155" s="218" t="s">
        <v>154</v>
      </c>
      <c r="E155" s="219" t="s">
        <v>242</v>
      </c>
      <c r="F155" s="220" t="s">
        <v>243</v>
      </c>
      <c r="G155" s="221" t="s">
        <v>244</v>
      </c>
      <c r="H155" s="222">
        <v>1</v>
      </c>
      <c r="I155" s="223"/>
      <c r="J155" s="224">
        <f>ROUND(I155*H155,2)</f>
        <v>0</v>
      </c>
      <c r="K155" s="220" t="s">
        <v>158</v>
      </c>
      <c r="L155" s="48"/>
      <c r="M155" s="225" t="s">
        <v>35</v>
      </c>
      <c r="N155" s="226" t="s">
        <v>50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159</v>
      </c>
      <c r="AT155" s="229" t="s">
        <v>154</v>
      </c>
      <c r="AU155" s="229" t="s">
        <v>87</v>
      </c>
      <c r="AY155" s="20" t="s">
        <v>151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83</v>
      </c>
      <c r="BK155" s="230">
        <f>ROUND(I155*H155,2)</f>
        <v>0</v>
      </c>
      <c r="BL155" s="20" t="s">
        <v>159</v>
      </c>
      <c r="BM155" s="229" t="s">
        <v>245</v>
      </c>
    </row>
    <row r="156" s="2" customFormat="1" ht="16.5" customHeight="1">
      <c r="A156" s="42"/>
      <c r="B156" s="43"/>
      <c r="C156" s="218" t="s">
        <v>246</v>
      </c>
      <c r="D156" s="218" t="s">
        <v>154</v>
      </c>
      <c r="E156" s="219" t="s">
        <v>247</v>
      </c>
      <c r="F156" s="220" t="s">
        <v>248</v>
      </c>
      <c r="G156" s="221" t="s">
        <v>244</v>
      </c>
      <c r="H156" s="222">
        <v>1</v>
      </c>
      <c r="I156" s="223"/>
      <c r="J156" s="224">
        <f>ROUND(I156*H156,2)</f>
        <v>0</v>
      </c>
      <c r="K156" s="220" t="s">
        <v>158</v>
      </c>
      <c r="L156" s="48"/>
      <c r="M156" s="225" t="s">
        <v>35</v>
      </c>
      <c r="N156" s="226" t="s">
        <v>50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159</v>
      </c>
      <c r="AT156" s="229" t="s">
        <v>154</v>
      </c>
      <c r="AU156" s="229" t="s">
        <v>87</v>
      </c>
      <c r="AY156" s="20" t="s">
        <v>151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83</v>
      </c>
      <c r="BK156" s="230">
        <f>ROUND(I156*H156,2)</f>
        <v>0</v>
      </c>
      <c r="BL156" s="20" t="s">
        <v>159</v>
      </c>
      <c r="BM156" s="229" t="s">
        <v>249</v>
      </c>
    </row>
    <row r="157" s="12" customFormat="1" ht="22.8" customHeight="1">
      <c r="A157" s="12"/>
      <c r="B157" s="202"/>
      <c r="C157" s="203"/>
      <c r="D157" s="204" t="s">
        <v>78</v>
      </c>
      <c r="E157" s="216" t="s">
        <v>250</v>
      </c>
      <c r="F157" s="216" t="s">
        <v>251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SUM(P158:P164)</f>
        <v>0</v>
      </c>
      <c r="Q157" s="210"/>
      <c r="R157" s="211">
        <f>SUM(R158:R164)</f>
        <v>0</v>
      </c>
      <c r="S157" s="210"/>
      <c r="T157" s="212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83</v>
      </c>
      <c r="AT157" s="214" t="s">
        <v>78</v>
      </c>
      <c r="AU157" s="214" t="s">
        <v>83</v>
      </c>
      <c r="AY157" s="213" t="s">
        <v>151</v>
      </c>
      <c r="BK157" s="215">
        <f>SUM(BK158:BK164)</f>
        <v>0</v>
      </c>
    </row>
    <row r="158" s="2" customFormat="1" ht="44.25" customHeight="1">
      <c r="A158" s="42"/>
      <c r="B158" s="43"/>
      <c r="C158" s="218" t="s">
        <v>252</v>
      </c>
      <c r="D158" s="218" t="s">
        <v>154</v>
      </c>
      <c r="E158" s="219" t="s">
        <v>253</v>
      </c>
      <c r="F158" s="220" t="s">
        <v>254</v>
      </c>
      <c r="G158" s="221" t="s">
        <v>255</v>
      </c>
      <c r="H158" s="222">
        <v>17.262</v>
      </c>
      <c r="I158" s="223"/>
      <c r="J158" s="224">
        <f>ROUND(I158*H158,2)</f>
        <v>0</v>
      </c>
      <c r="K158" s="220" t="s">
        <v>158</v>
      </c>
      <c r="L158" s="48"/>
      <c r="M158" s="225" t="s">
        <v>35</v>
      </c>
      <c r="N158" s="226" t="s">
        <v>50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159</v>
      </c>
      <c r="AT158" s="229" t="s">
        <v>154</v>
      </c>
      <c r="AU158" s="229" t="s">
        <v>87</v>
      </c>
      <c r="AY158" s="20" t="s">
        <v>151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83</v>
      </c>
      <c r="BK158" s="230">
        <f>ROUND(I158*H158,2)</f>
        <v>0</v>
      </c>
      <c r="BL158" s="20" t="s">
        <v>159</v>
      </c>
      <c r="BM158" s="229" t="s">
        <v>256</v>
      </c>
    </row>
    <row r="159" s="2" customFormat="1" ht="33" customHeight="1">
      <c r="A159" s="42"/>
      <c r="B159" s="43"/>
      <c r="C159" s="218" t="s">
        <v>257</v>
      </c>
      <c r="D159" s="218" t="s">
        <v>154</v>
      </c>
      <c r="E159" s="219" t="s">
        <v>258</v>
      </c>
      <c r="F159" s="220" t="s">
        <v>259</v>
      </c>
      <c r="G159" s="221" t="s">
        <v>255</v>
      </c>
      <c r="H159" s="222">
        <v>17.262</v>
      </c>
      <c r="I159" s="223"/>
      <c r="J159" s="224">
        <f>ROUND(I159*H159,2)</f>
        <v>0</v>
      </c>
      <c r="K159" s="220" t="s">
        <v>158</v>
      </c>
      <c r="L159" s="48"/>
      <c r="M159" s="225" t="s">
        <v>35</v>
      </c>
      <c r="N159" s="226" t="s">
        <v>50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159</v>
      </c>
      <c r="AT159" s="229" t="s">
        <v>154</v>
      </c>
      <c r="AU159" s="229" t="s">
        <v>87</v>
      </c>
      <c r="AY159" s="20" t="s">
        <v>151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83</v>
      </c>
      <c r="BK159" s="230">
        <f>ROUND(I159*H159,2)</f>
        <v>0</v>
      </c>
      <c r="BL159" s="20" t="s">
        <v>159</v>
      </c>
      <c r="BM159" s="229" t="s">
        <v>260</v>
      </c>
    </row>
    <row r="160" s="2" customFormat="1" ht="44.25" customHeight="1">
      <c r="A160" s="42"/>
      <c r="B160" s="43"/>
      <c r="C160" s="218" t="s">
        <v>7</v>
      </c>
      <c r="D160" s="218" t="s">
        <v>154</v>
      </c>
      <c r="E160" s="219" t="s">
        <v>261</v>
      </c>
      <c r="F160" s="220" t="s">
        <v>262</v>
      </c>
      <c r="G160" s="221" t="s">
        <v>255</v>
      </c>
      <c r="H160" s="222">
        <v>241.66800000000001</v>
      </c>
      <c r="I160" s="223"/>
      <c r="J160" s="224">
        <f>ROUND(I160*H160,2)</f>
        <v>0</v>
      </c>
      <c r="K160" s="220" t="s">
        <v>158</v>
      </c>
      <c r="L160" s="48"/>
      <c r="M160" s="225" t="s">
        <v>35</v>
      </c>
      <c r="N160" s="226" t="s">
        <v>50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159</v>
      </c>
      <c r="AT160" s="229" t="s">
        <v>154</v>
      </c>
      <c r="AU160" s="229" t="s">
        <v>87</v>
      </c>
      <c r="AY160" s="20" t="s">
        <v>151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83</v>
      </c>
      <c r="BK160" s="230">
        <f>ROUND(I160*H160,2)</f>
        <v>0</v>
      </c>
      <c r="BL160" s="20" t="s">
        <v>159</v>
      </c>
      <c r="BM160" s="229" t="s">
        <v>263</v>
      </c>
    </row>
    <row r="161" s="14" customFormat="1">
      <c r="A161" s="14"/>
      <c r="B161" s="242"/>
      <c r="C161" s="243"/>
      <c r="D161" s="233" t="s">
        <v>168</v>
      </c>
      <c r="E161" s="244" t="s">
        <v>35</v>
      </c>
      <c r="F161" s="245" t="s">
        <v>264</v>
      </c>
      <c r="G161" s="243"/>
      <c r="H161" s="246">
        <v>241.66800000000001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168</v>
      </c>
      <c r="AU161" s="252" t="s">
        <v>87</v>
      </c>
      <c r="AV161" s="14" t="s">
        <v>87</v>
      </c>
      <c r="AW161" s="14" t="s">
        <v>40</v>
      </c>
      <c r="AX161" s="14" t="s">
        <v>83</v>
      </c>
      <c r="AY161" s="252" t="s">
        <v>151</v>
      </c>
    </row>
    <row r="162" s="2" customFormat="1" ht="44.25" customHeight="1">
      <c r="A162" s="42"/>
      <c r="B162" s="43"/>
      <c r="C162" s="218" t="s">
        <v>265</v>
      </c>
      <c r="D162" s="218" t="s">
        <v>154</v>
      </c>
      <c r="E162" s="219" t="s">
        <v>266</v>
      </c>
      <c r="F162" s="220" t="s">
        <v>267</v>
      </c>
      <c r="G162" s="221" t="s">
        <v>255</v>
      </c>
      <c r="H162" s="222">
        <v>0.49399999999999999</v>
      </c>
      <c r="I162" s="223"/>
      <c r="J162" s="224">
        <f>ROUND(I162*H162,2)</f>
        <v>0</v>
      </c>
      <c r="K162" s="220" t="s">
        <v>158</v>
      </c>
      <c r="L162" s="48"/>
      <c r="M162" s="225" t="s">
        <v>35</v>
      </c>
      <c r="N162" s="226" t="s">
        <v>50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159</v>
      </c>
      <c r="AT162" s="229" t="s">
        <v>154</v>
      </c>
      <c r="AU162" s="229" t="s">
        <v>87</v>
      </c>
      <c r="AY162" s="20" t="s">
        <v>151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83</v>
      </c>
      <c r="BK162" s="230">
        <f>ROUND(I162*H162,2)</f>
        <v>0</v>
      </c>
      <c r="BL162" s="20" t="s">
        <v>159</v>
      </c>
      <c r="BM162" s="229" t="s">
        <v>268</v>
      </c>
    </row>
    <row r="163" s="2" customFormat="1" ht="44.25" customHeight="1">
      <c r="A163" s="42"/>
      <c r="B163" s="43"/>
      <c r="C163" s="218" t="s">
        <v>269</v>
      </c>
      <c r="D163" s="218" t="s">
        <v>154</v>
      </c>
      <c r="E163" s="219" t="s">
        <v>270</v>
      </c>
      <c r="F163" s="220" t="s">
        <v>271</v>
      </c>
      <c r="G163" s="221" t="s">
        <v>255</v>
      </c>
      <c r="H163" s="222">
        <v>16.777999999999999</v>
      </c>
      <c r="I163" s="223"/>
      <c r="J163" s="224">
        <f>ROUND(I163*H163,2)</f>
        <v>0</v>
      </c>
      <c r="K163" s="220" t="s">
        <v>158</v>
      </c>
      <c r="L163" s="48"/>
      <c r="M163" s="225" t="s">
        <v>35</v>
      </c>
      <c r="N163" s="226" t="s">
        <v>50</v>
      </c>
      <c r="O163" s="88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159</v>
      </c>
      <c r="AT163" s="229" t="s">
        <v>154</v>
      </c>
      <c r="AU163" s="229" t="s">
        <v>87</v>
      </c>
      <c r="AY163" s="20" t="s">
        <v>151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83</v>
      </c>
      <c r="BK163" s="230">
        <f>ROUND(I163*H163,2)</f>
        <v>0</v>
      </c>
      <c r="BL163" s="20" t="s">
        <v>159</v>
      </c>
      <c r="BM163" s="229" t="s">
        <v>272</v>
      </c>
    </row>
    <row r="164" s="14" customFormat="1">
      <c r="A164" s="14"/>
      <c r="B164" s="242"/>
      <c r="C164" s="243"/>
      <c r="D164" s="233" t="s">
        <v>168</v>
      </c>
      <c r="E164" s="244" t="s">
        <v>35</v>
      </c>
      <c r="F164" s="245" t="s">
        <v>273</v>
      </c>
      <c r="G164" s="243"/>
      <c r="H164" s="246">
        <v>16.777999999999999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168</v>
      </c>
      <c r="AU164" s="252" t="s">
        <v>87</v>
      </c>
      <c r="AV164" s="14" t="s">
        <v>87</v>
      </c>
      <c r="AW164" s="14" t="s">
        <v>40</v>
      </c>
      <c r="AX164" s="14" t="s">
        <v>83</v>
      </c>
      <c r="AY164" s="252" t="s">
        <v>151</v>
      </c>
    </row>
    <row r="165" s="12" customFormat="1" ht="22.8" customHeight="1">
      <c r="A165" s="12"/>
      <c r="B165" s="202"/>
      <c r="C165" s="203"/>
      <c r="D165" s="204" t="s">
        <v>78</v>
      </c>
      <c r="E165" s="216" t="s">
        <v>274</v>
      </c>
      <c r="F165" s="216" t="s">
        <v>275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P166</f>
        <v>0</v>
      </c>
      <c r="Q165" s="210"/>
      <c r="R165" s="211">
        <f>R166</f>
        <v>0</v>
      </c>
      <c r="S165" s="210"/>
      <c r="T165" s="212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78</v>
      </c>
      <c r="AU165" s="214" t="s">
        <v>83</v>
      </c>
      <c r="AY165" s="213" t="s">
        <v>151</v>
      </c>
      <c r="BK165" s="215">
        <f>BK166</f>
        <v>0</v>
      </c>
    </row>
    <row r="166" s="2" customFormat="1" ht="55.5" customHeight="1">
      <c r="A166" s="42"/>
      <c r="B166" s="43"/>
      <c r="C166" s="218" t="s">
        <v>276</v>
      </c>
      <c r="D166" s="218" t="s">
        <v>154</v>
      </c>
      <c r="E166" s="219" t="s">
        <v>277</v>
      </c>
      <c r="F166" s="220" t="s">
        <v>278</v>
      </c>
      <c r="G166" s="221" t="s">
        <v>255</v>
      </c>
      <c r="H166" s="222">
        <v>13.784000000000001</v>
      </c>
      <c r="I166" s="223"/>
      <c r="J166" s="224">
        <f>ROUND(I166*H166,2)</f>
        <v>0</v>
      </c>
      <c r="K166" s="220" t="s">
        <v>158</v>
      </c>
      <c r="L166" s="48"/>
      <c r="M166" s="225" t="s">
        <v>35</v>
      </c>
      <c r="N166" s="226" t="s">
        <v>50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159</v>
      </c>
      <c r="AT166" s="229" t="s">
        <v>154</v>
      </c>
      <c r="AU166" s="229" t="s">
        <v>87</v>
      </c>
      <c r="AY166" s="20" t="s">
        <v>151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83</v>
      </c>
      <c r="BK166" s="230">
        <f>ROUND(I166*H166,2)</f>
        <v>0</v>
      </c>
      <c r="BL166" s="20" t="s">
        <v>159</v>
      </c>
      <c r="BM166" s="229" t="s">
        <v>279</v>
      </c>
    </row>
    <row r="167" s="12" customFormat="1" ht="25.92" customHeight="1">
      <c r="A167" s="12"/>
      <c r="B167" s="202"/>
      <c r="C167" s="203"/>
      <c r="D167" s="204" t="s">
        <v>78</v>
      </c>
      <c r="E167" s="205" t="s">
        <v>280</v>
      </c>
      <c r="F167" s="205" t="s">
        <v>281</v>
      </c>
      <c r="G167" s="203"/>
      <c r="H167" s="203"/>
      <c r="I167" s="206"/>
      <c r="J167" s="207">
        <f>BK167</f>
        <v>0</v>
      </c>
      <c r="K167" s="203"/>
      <c r="L167" s="208"/>
      <c r="M167" s="209"/>
      <c r="N167" s="210"/>
      <c r="O167" s="210"/>
      <c r="P167" s="211">
        <f>P168+P183+P216</f>
        <v>0</v>
      </c>
      <c r="Q167" s="210"/>
      <c r="R167" s="211">
        <f>R168+R183+R216</f>
        <v>2.5949638000000004</v>
      </c>
      <c r="S167" s="210"/>
      <c r="T167" s="212">
        <f>T168+T183+T216</f>
        <v>0.15323300000000001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87</v>
      </c>
      <c r="AT167" s="214" t="s">
        <v>78</v>
      </c>
      <c r="AU167" s="214" t="s">
        <v>79</v>
      </c>
      <c r="AY167" s="213" t="s">
        <v>151</v>
      </c>
      <c r="BK167" s="215">
        <f>BK168+BK183+BK216</f>
        <v>0</v>
      </c>
    </row>
    <row r="168" s="12" customFormat="1" ht="22.8" customHeight="1">
      <c r="A168" s="12"/>
      <c r="B168" s="202"/>
      <c r="C168" s="203"/>
      <c r="D168" s="204" t="s">
        <v>78</v>
      </c>
      <c r="E168" s="216" t="s">
        <v>282</v>
      </c>
      <c r="F168" s="216" t="s">
        <v>283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SUM(P169:P182)</f>
        <v>0</v>
      </c>
      <c r="Q168" s="210"/>
      <c r="R168" s="211">
        <f>SUM(R169:R182)</f>
        <v>0.046980000000000001</v>
      </c>
      <c r="S168" s="210"/>
      <c r="T168" s="212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87</v>
      </c>
      <c r="AT168" s="214" t="s">
        <v>78</v>
      </c>
      <c r="AU168" s="214" t="s">
        <v>83</v>
      </c>
      <c r="AY168" s="213" t="s">
        <v>151</v>
      </c>
      <c r="BK168" s="215">
        <f>SUM(BK169:BK182)</f>
        <v>0</v>
      </c>
    </row>
    <row r="169" s="2" customFormat="1" ht="37.8" customHeight="1">
      <c r="A169" s="42"/>
      <c r="B169" s="43"/>
      <c r="C169" s="218" t="s">
        <v>284</v>
      </c>
      <c r="D169" s="218" t="s">
        <v>154</v>
      </c>
      <c r="E169" s="219" t="s">
        <v>285</v>
      </c>
      <c r="F169" s="220" t="s">
        <v>286</v>
      </c>
      <c r="G169" s="221" t="s">
        <v>287</v>
      </c>
      <c r="H169" s="222">
        <v>1</v>
      </c>
      <c r="I169" s="223"/>
      <c r="J169" s="224">
        <f>ROUND(I169*H169,2)</f>
        <v>0</v>
      </c>
      <c r="K169" s="220" t="s">
        <v>158</v>
      </c>
      <c r="L169" s="48"/>
      <c r="M169" s="225" t="s">
        <v>35</v>
      </c>
      <c r="N169" s="226" t="s">
        <v>50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206</v>
      </c>
      <c r="AT169" s="229" t="s">
        <v>154</v>
      </c>
      <c r="AU169" s="229" t="s">
        <v>87</v>
      </c>
      <c r="AY169" s="20" t="s">
        <v>151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83</v>
      </c>
      <c r="BK169" s="230">
        <f>ROUND(I169*H169,2)</f>
        <v>0</v>
      </c>
      <c r="BL169" s="20" t="s">
        <v>206</v>
      </c>
      <c r="BM169" s="229" t="s">
        <v>288</v>
      </c>
    </row>
    <row r="170" s="13" customFormat="1">
      <c r="A170" s="13"/>
      <c r="B170" s="231"/>
      <c r="C170" s="232"/>
      <c r="D170" s="233" t="s">
        <v>168</v>
      </c>
      <c r="E170" s="234" t="s">
        <v>35</v>
      </c>
      <c r="F170" s="235" t="s">
        <v>289</v>
      </c>
      <c r="G170" s="232"/>
      <c r="H170" s="234" t="s">
        <v>35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168</v>
      </c>
      <c r="AU170" s="241" t="s">
        <v>87</v>
      </c>
      <c r="AV170" s="13" t="s">
        <v>83</v>
      </c>
      <c r="AW170" s="13" t="s">
        <v>40</v>
      </c>
      <c r="AX170" s="13" t="s">
        <v>79</v>
      </c>
      <c r="AY170" s="241" t="s">
        <v>151</v>
      </c>
    </row>
    <row r="171" s="14" customFormat="1">
      <c r="A171" s="14"/>
      <c r="B171" s="242"/>
      <c r="C171" s="243"/>
      <c r="D171" s="233" t="s">
        <v>168</v>
      </c>
      <c r="E171" s="244" t="s">
        <v>35</v>
      </c>
      <c r="F171" s="245" t="s">
        <v>83</v>
      </c>
      <c r="G171" s="243"/>
      <c r="H171" s="246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168</v>
      </c>
      <c r="AU171" s="252" t="s">
        <v>87</v>
      </c>
      <c r="AV171" s="14" t="s">
        <v>87</v>
      </c>
      <c r="AW171" s="14" t="s">
        <v>40</v>
      </c>
      <c r="AX171" s="14" t="s">
        <v>79</v>
      </c>
      <c r="AY171" s="252" t="s">
        <v>151</v>
      </c>
    </row>
    <row r="172" s="15" customFormat="1">
      <c r="A172" s="15"/>
      <c r="B172" s="253"/>
      <c r="C172" s="254"/>
      <c r="D172" s="233" t="s">
        <v>168</v>
      </c>
      <c r="E172" s="255" t="s">
        <v>35</v>
      </c>
      <c r="F172" s="256" t="s">
        <v>172</v>
      </c>
      <c r="G172" s="254"/>
      <c r="H172" s="257">
        <v>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168</v>
      </c>
      <c r="AU172" s="263" t="s">
        <v>87</v>
      </c>
      <c r="AV172" s="15" t="s">
        <v>159</v>
      </c>
      <c r="AW172" s="15" t="s">
        <v>40</v>
      </c>
      <c r="AX172" s="15" t="s">
        <v>83</v>
      </c>
      <c r="AY172" s="263" t="s">
        <v>151</v>
      </c>
    </row>
    <row r="173" s="2" customFormat="1" ht="37.8" customHeight="1">
      <c r="A173" s="42"/>
      <c r="B173" s="43"/>
      <c r="C173" s="264" t="s">
        <v>290</v>
      </c>
      <c r="D173" s="264" t="s">
        <v>291</v>
      </c>
      <c r="E173" s="265" t="s">
        <v>292</v>
      </c>
      <c r="F173" s="266" t="s">
        <v>293</v>
      </c>
      <c r="G173" s="267" t="s">
        <v>287</v>
      </c>
      <c r="H173" s="268">
        <v>1</v>
      </c>
      <c r="I173" s="269"/>
      <c r="J173" s="270">
        <f>ROUND(I173*H173,2)</f>
        <v>0</v>
      </c>
      <c r="K173" s="266" t="s">
        <v>158</v>
      </c>
      <c r="L173" s="271"/>
      <c r="M173" s="272" t="s">
        <v>35</v>
      </c>
      <c r="N173" s="273" t="s">
        <v>50</v>
      </c>
      <c r="O173" s="88"/>
      <c r="P173" s="227">
        <f>O173*H173</f>
        <v>0</v>
      </c>
      <c r="Q173" s="227">
        <v>0.020500000000000001</v>
      </c>
      <c r="R173" s="227">
        <f>Q173*H173</f>
        <v>0.020500000000000001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294</v>
      </c>
      <c r="AT173" s="229" t="s">
        <v>291</v>
      </c>
      <c r="AU173" s="229" t="s">
        <v>87</v>
      </c>
      <c r="AY173" s="20" t="s">
        <v>151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83</v>
      </c>
      <c r="BK173" s="230">
        <f>ROUND(I173*H173,2)</f>
        <v>0</v>
      </c>
      <c r="BL173" s="20" t="s">
        <v>206</v>
      </c>
      <c r="BM173" s="229" t="s">
        <v>295</v>
      </c>
    </row>
    <row r="174" s="14" customFormat="1">
      <c r="A174" s="14"/>
      <c r="B174" s="242"/>
      <c r="C174" s="243"/>
      <c r="D174" s="233" t="s">
        <v>168</v>
      </c>
      <c r="E174" s="244" t="s">
        <v>35</v>
      </c>
      <c r="F174" s="245" t="s">
        <v>83</v>
      </c>
      <c r="G174" s="243"/>
      <c r="H174" s="246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168</v>
      </c>
      <c r="AU174" s="252" t="s">
        <v>87</v>
      </c>
      <c r="AV174" s="14" t="s">
        <v>87</v>
      </c>
      <c r="AW174" s="14" t="s">
        <v>40</v>
      </c>
      <c r="AX174" s="14" t="s">
        <v>79</v>
      </c>
      <c r="AY174" s="252" t="s">
        <v>151</v>
      </c>
    </row>
    <row r="175" s="15" customFormat="1">
      <c r="A175" s="15"/>
      <c r="B175" s="253"/>
      <c r="C175" s="254"/>
      <c r="D175" s="233" t="s">
        <v>168</v>
      </c>
      <c r="E175" s="255" t="s">
        <v>35</v>
      </c>
      <c r="F175" s="256" t="s">
        <v>172</v>
      </c>
      <c r="G175" s="254"/>
      <c r="H175" s="257">
        <v>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168</v>
      </c>
      <c r="AU175" s="263" t="s">
        <v>87</v>
      </c>
      <c r="AV175" s="15" t="s">
        <v>159</v>
      </c>
      <c r="AW175" s="15" t="s">
        <v>40</v>
      </c>
      <c r="AX175" s="15" t="s">
        <v>83</v>
      </c>
      <c r="AY175" s="263" t="s">
        <v>151</v>
      </c>
    </row>
    <row r="176" s="2" customFormat="1" ht="37.8" customHeight="1">
      <c r="A176" s="42"/>
      <c r="B176" s="43"/>
      <c r="C176" s="218" t="s">
        <v>296</v>
      </c>
      <c r="D176" s="218" t="s">
        <v>154</v>
      </c>
      <c r="E176" s="219" t="s">
        <v>297</v>
      </c>
      <c r="F176" s="220" t="s">
        <v>298</v>
      </c>
      <c r="G176" s="221" t="s">
        <v>287</v>
      </c>
      <c r="H176" s="222">
        <v>1</v>
      </c>
      <c r="I176" s="223"/>
      <c r="J176" s="224">
        <f>ROUND(I176*H176,2)</f>
        <v>0</v>
      </c>
      <c r="K176" s="220" t="s">
        <v>158</v>
      </c>
      <c r="L176" s="48"/>
      <c r="M176" s="225" t="s">
        <v>35</v>
      </c>
      <c r="N176" s="226" t="s">
        <v>50</v>
      </c>
      <c r="O176" s="88"/>
      <c r="P176" s="227">
        <f>O176*H176</f>
        <v>0</v>
      </c>
      <c r="Q176" s="227">
        <v>0.00048000000000000001</v>
      </c>
      <c r="R176" s="227">
        <f>Q176*H176</f>
        <v>0.00048000000000000001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206</v>
      </c>
      <c r="AT176" s="229" t="s">
        <v>154</v>
      </c>
      <c r="AU176" s="229" t="s">
        <v>87</v>
      </c>
      <c r="AY176" s="20" t="s">
        <v>151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83</v>
      </c>
      <c r="BK176" s="230">
        <f>ROUND(I176*H176,2)</f>
        <v>0</v>
      </c>
      <c r="BL176" s="20" t="s">
        <v>206</v>
      </c>
      <c r="BM176" s="229" t="s">
        <v>299</v>
      </c>
    </row>
    <row r="177" s="2" customFormat="1" ht="37.8" customHeight="1">
      <c r="A177" s="42"/>
      <c r="B177" s="43"/>
      <c r="C177" s="264" t="s">
        <v>300</v>
      </c>
      <c r="D177" s="264" t="s">
        <v>291</v>
      </c>
      <c r="E177" s="265" t="s">
        <v>301</v>
      </c>
      <c r="F177" s="266" t="s">
        <v>302</v>
      </c>
      <c r="G177" s="267" t="s">
        <v>287</v>
      </c>
      <c r="H177" s="268">
        <v>1</v>
      </c>
      <c r="I177" s="269"/>
      <c r="J177" s="270">
        <f>ROUND(I177*H177,2)</f>
        <v>0</v>
      </c>
      <c r="K177" s="266" t="s">
        <v>158</v>
      </c>
      <c r="L177" s="271"/>
      <c r="M177" s="272" t="s">
        <v>35</v>
      </c>
      <c r="N177" s="273" t="s">
        <v>50</v>
      </c>
      <c r="O177" s="88"/>
      <c r="P177" s="227">
        <f>O177*H177</f>
        <v>0</v>
      </c>
      <c r="Q177" s="227">
        <v>0.025999999999999999</v>
      </c>
      <c r="R177" s="227">
        <f>Q177*H177</f>
        <v>0.025999999999999999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294</v>
      </c>
      <c r="AT177" s="229" t="s">
        <v>291</v>
      </c>
      <c r="AU177" s="229" t="s">
        <v>87</v>
      </c>
      <c r="AY177" s="20" t="s">
        <v>151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83</v>
      </c>
      <c r="BK177" s="230">
        <f>ROUND(I177*H177,2)</f>
        <v>0</v>
      </c>
      <c r="BL177" s="20" t="s">
        <v>206</v>
      </c>
      <c r="BM177" s="229" t="s">
        <v>303</v>
      </c>
    </row>
    <row r="178" s="2" customFormat="1" ht="49.05" customHeight="1">
      <c r="A178" s="42"/>
      <c r="B178" s="43"/>
      <c r="C178" s="218" t="s">
        <v>304</v>
      </c>
      <c r="D178" s="218" t="s">
        <v>154</v>
      </c>
      <c r="E178" s="219" t="s">
        <v>305</v>
      </c>
      <c r="F178" s="220" t="s">
        <v>306</v>
      </c>
      <c r="G178" s="221" t="s">
        <v>255</v>
      </c>
      <c r="H178" s="222">
        <v>0.047</v>
      </c>
      <c r="I178" s="223"/>
      <c r="J178" s="224">
        <f>ROUND(I178*H178,2)</f>
        <v>0</v>
      </c>
      <c r="K178" s="220" t="s">
        <v>158</v>
      </c>
      <c r="L178" s="48"/>
      <c r="M178" s="225" t="s">
        <v>35</v>
      </c>
      <c r="N178" s="226" t="s">
        <v>50</v>
      </c>
      <c r="O178" s="88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206</v>
      </c>
      <c r="AT178" s="229" t="s">
        <v>154</v>
      </c>
      <c r="AU178" s="229" t="s">
        <v>87</v>
      </c>
      <c r="AY178" s="20" t="s">
        <v>151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83</v>
      </c>
      <c r="BK178" s="230">
        <f>ROUND(I178*H178,2)</f>
        <v>0</v>
      </c>
      <c r="BL178" s="20" t="s">
        <v>206</v>
      </c>
      <c r="BM178" s="229" t="s">
        <v>307</v>
      </c>
    </row>
    <row r="179" s="2" customFormat="1" ht="16.5" customHeight="1">
      <c r="A179" s="42"/>
      <c r="B179" s="43"/>
      <c r="C179" s="218" t="s">
        <v>308</v>
      </c>
      <c r="D179" s="218" t="s">
        <v>154</v>
      </c>
      <c r="E179" s="219" t="s">
        <v>309</v>
      </c>
      <c r="F179" s="220" t="s">
        <v>310</v>
      </c>
      <c r="G179" s="221" t="s">
        <v>311</v>
      </c>
      <c r="H179" s="222">
        <v>1</v>
      </c>
      <c r="I179" s="223"/>
      <c r="J179" s="224">
        <f>ROUND(I179*H179,2)</f>
        <v>0</v>
      </c>
      <c r="K179" s="220" t="s">
        <v>312</v>
      </c>
      <c r="L179" s="48"/>
      <c r="M179" s="225" t="s">
        <v>35</v>
      </c>
      <c r="N179" s="226" t="s">
        <v>50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206</v>
      </c>
      <c r="AT179" s="229" t="s">
        <v>154</v>
      </c>
      <c r="AU179" s="229" t="s">
        <v>87</v>
      </c>
      <c r="AY179" s="20" t="s">
        <v>151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83</v>
      </c>
      <c r="BK179" s="230">
        <f>ROUND(I179*H179,2)</f>
        <v>0</v>
      </c>
      <c r="BL179" s="20" t="s">
        <v>206</v>
      </c>
      <c r="BM179" s="229" t="s">
        <v>313</v>
      </c>
    </row>
    <row r="180" s="2" customFormat="1" ht="16.5" customHeight="1">
      <c r="A180" s="42"/>
      <c r="B180" s="43"/>
      <c r="C180" s="218" t="s">
        <v>314</v>
      </c>
      <c r="D180" s="218" t="s">
        <v>154</v>
      </c>
      <c r="E180" s="219" t="s">
        <v>315</v>
      </c>
      <c r="F180" s="220" t="s">
        <v>316</v>
      </c>
      <c r="G180" s="221" t="s">
        <v>244</v>
      </c>
      <c r="H180" s="222">
        <v>1</v>
      </c>
      <c r="I180" s="223"/>
      <c r="J180" s="224">
        <f>ROUND(I180*H180,2)</f>
        <v>0</v>
      </c>
      <c r="K180" s="220" t="s">
        <v>312</v>
      </c>
      <c r="L180" s="48"/>
      <c r="M180" s="225" t="s">
        <v>35</v>
      </c>
      <c r="N180" s="226" t="s">
        <v>50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206</v>
      </c>
      <c r="AT180" s="229" t="s">
        <v>154</v>
      </c>
      <c r="AU180" s="229" t="s">
        <v>87</v>
      </c>
      <c r="AY180" s="20" t="s">
        <v>151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83</v>
      </c>
      <c r="BK180" s="230">
        <f>ROUND(I180*H180,2)</f>
        <v>0</v>
      </c>
      <c r="BL180" s="20" t="s">
        <v>206</v>
      </c>
      <c r="BM180" s="229" t="s">
        <v>317</v>
      </c>
    </row>
    <row r="181" s="2" customFormat="1" ht="16.5" customHeight="1">
      <c r="A181" s="42"/>
      <c r="B181" s="43"/>
      <c r="C181" s="218" t="s">
        <v>294</v>
      </c>
      <c r="D181" s="218" t="s">
        <v>154</v>
      </c>
      <c r="E181" s="219" t="s">
        <v>318</v>
      </c>
      <c r="F181" s="220" t="s">
        <v>319</v>
      </c>
      <c r="G181" s="221" t="s">
        <v>244</v>
      </c>
      <c r="H181" s="222">
        <v>1</v>
      </c>
      <c r="I181" s="223"/>
      <c r="J181" s="224">
        <f>ROUND(I181*H181,2)</f>
        <v>0</v>
      </c>
      <c r="K181" s="220" t="s">
        <v>312</v>
      </c>
      <c r="L181" s="48"/>
      <c r="M181" s="225" t="s">
        <v>35</v>
      </c>
      <c r="N181" s="226" t="s">
        <v>50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206</v>
      </c>
      <c r="AT181" s="229" t="s">
        <v>154</v>
      </c>
      <c r="AU181" s="229" t="s">
        <v>87</v>
      </c>
      <c r="AY181" s="20" t="s">
        <v>151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83</v>
      </c>
      <c r="BK181" s="230">
        <f>ROUND(I181*H181,2)</f>
        <v>0</v>
      </c>
      <c r="BL181" s="20" t="s">
        <v>206</v>
      </c>
      <c r="BM181" s="229" t="s">
        <v>320</v>
      </c>
    </row>
    <row r="182" s="2" customFormat="1" ht="16.5" customHeight="1">
      <c r="A182" s="42"/>
      <c r="B182" s="43"/>
      <c r="C182" s="218" t="s">
        <v>321</v>
      </c>
      <c r="D182" s="218" t="s">
        <v>154</v>
      </c>
      <c r="E182" s="219" t="s">
        <v>322</v>
      </c>
      <c r="F182" s="220" t="s">
        <v>323</v>
      </c>
      <c r="G182" s="221" t="s">
        <v>244</v>
      </c>
      <c r="H182" s="222">
        <v>6</v>
      </c>
      <c r="I182" s="223"/>
      <c r="J182" s="224">
        <f>ROUND(I182*H182,2)</f>
        <v>0</v>
      </c>
      <c r="K182" s="220" t="s">
        <v>312</v>
      </c>
      <c r="L182" s="48"/>
      <c r="M182" s="225" t="s">
        <v>35</v>
      </c>
      <c r="N182" s="226" t="s">
        <v>50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206</v>
      </c>
      <c r="AT182" s="229" t="s">
        <v>154</v>
      </c>
      <c r="AU182" s="229" t="s">
        <v>87</v>
      </c>
      <c r="AY182" s="20" t="s">
        <v>151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83</v>
      </c>
      <c r="BK182" s="230">
        <f>ROUND(I182*H182,2)</f>
        <v>0</v>
      </c>
      <c r="BL182" s="20" t="s">
        <v>206</v>
      </c>
      <c r="BM182" s="229" t="s">
        <v>324</v>
      </c>
    </row>
    <row r="183" s="12" customFormat="1" ht="22.8" customHeight="1">
      <c r="A183" s="12"/>
      <c r="B183" s="202"/>
      <c r="C183" s="203"/>
      <c r="D183" s="204" t="s">
        <v>78</v>
      </c>
      <c r="E183" s="216" t="s">
        <v>325</v>
      </c>
      <c r="F183" s="216" t="s">
        <v>326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SUM(P184:P215)</f>
        <v>0</v>
      </c>
      <c r="Q183" s="210"/>
      <c r="R183" s="211">
        <f>SUM(R184:R215)</f>
        <v>1.8114768000000001</v>
      </c>
      <c r="S183" s="210"/>
      <c r="T183" s="212">
        <f>SUM(T184:T215)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87</v>
      </c>
      <c r="AT183" s="214" t="s">
        <v>78</v>
      </c>
      <c r="AU183" s="214" t="s">
        <v>83</v>
      </c>
      <c r="AY183" s="213" t="s">
        <v>151</v>
      </c>
      <c r="BK183" s="215">
        <f>SUM(BK184:BK215)</f>
        <v>0</v>
      </c>
    </row>
    <row r="184" s="2" customFormat="1" ht="37.8" customHeight="1">
      <c r="A184" s="42"/>
      <c r="B184" s="43"/>
      <c r="C184" s="218" t="s">
        <v>327</v>
      </c>
      <c r="D184" s="218" t="s">
        <v>154</v>
      </c>
      <c r="E184" s="219" t="s">
        <v>328</v>
      </c>
      <c r="F184" s="220" t="s">
        <v>329</v>
      </c>
      <c r="G184" s="221" t="s">
        <v>157</v>
      </c>
      <c r="H184" s="222">
        <v>164.5</v>
      </c>
      <c r="I184" s="223"/>
      <c r="J184" s="224">
        <f>ROUND(I184*H184,2)</f>
        <v>0</v>
      </c>
      <c r="K184" s="220" t="s">
        <v>158</v>
      </c>
      <c r="L184" s="48"/>
      <c r="M184" s="225" t="s">
        <v>35</v>
      </c>
      <c r="N184" s="226" t="s">
        <v>50</v>
      </c>
      <c r="O184" s="88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206</v>
      </c>
      <c r="AT184" s="229" t="s">
        <v>154</v>
      </c>
      <c r="AU184" s="229" t="s">
        <v>87</v>
      </c>
      <c r="AY184" s="20" t="s">
        <v>151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83</v>
      </c>
      <c r="BK184" s="230">
        <f>ROUND(I184*H184,2)</f>
        <v>0</v>
      </c>
      <c r="BL184" s="20" t="s">
        <v>206</v>
      </c>
      <c r="BM184" s="229" t="s">
        <v>330</v>
      </c>
    </row>
    <row r="185" s="13" customFormat="1">
      <c r="A185" s="13"/>
      <c r="B185" s="231"/>
      <c r="C185" s="232"/>
      <c r="D185" s="233" t="s">
        <v>168</v>
      </c>
      <c r="E185" s="234" t="s">
        <v>35</v>
      </c>
      <c r="F185" s="235" t="s">
        <v>331</v>
      </c>
      <c r="G185" s="232"/>
      <c r="H185" s="234" t="s">
        <v>35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168</v>
      </c>
      <c r="AU185" s="241" t="s">
        <v>87</v>
      </c>
      <c r="AV185" s="13" t="s">
        <v>83</v>
      </c>
      <c r="AW185" s="13" t="s">
        <v>40</v>
      </c>
      <c r="AX185" s="13" t="s">
        <v>79</v>
      </c>
      <c r="AY185" s="241" t="s">
        <v>151</v>
      </c>
    </row>
    <row r="186" s="14" customFormat="1">
      <c r="A186" s="14"/>
      <c r="B186" s="242"/>
      <c r="C186" s="243"/>
      <c r="D186" s="233" t="s">
        <v>168</v>
      </c>
      <c r="E186" s="244" t="s">
        <v>35</v>
      </c>
      <c r="F186" s="245" t="s">
        <v>170</v>
      </c>
      <c r="G186" s="243"/>
      <c r="H186" s="246">
        <v>84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168</v>
      </c>
      <c r="AU186" s="252" t="s">
        <v>87</v>
      </c>
      <c r="AV186" s="14" t="s">
        <v>87</v>
      </c>
      <c r="AW186" s="14" t="s">
        <v>40</v>
      </c>
      <c r="AX186" s="14" t="s">
        <v>79</v>
      </c>
      <c r="AY186" s="252" t="s">
        <v>151</v>
      </c>
    </row>
    <row r="187" s="14" customFormat="1">
      <c r="A187" s="14"/>
      <c r="B187" s="242"/>
      <c r="C187" s="243"/>
      <c r="D187" s="233" t="s">
        <v>168</v>
      </c>
      <c r="E187" s="244" t="s">
        <v>35</v>
      </c>
      <c r="F187" s="245" t="s">
        <v>171</v>
      </c>
      <c r="G187" s="243"/>
      <c r="H187" s="246">
        <v>80.5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87</v>
      </c>
      <c r="AV187" s="14" t="s">
        <v>87</v>
      </c>
      <c r="AW187" s="14" t="s">
        <v>40</v>
      </c>
      <c r="AX187" s="14" t="s">
        <v>79</v>
      </c>
      <c r="AY187" s="252" t="s">
        <v>151</v>
      </c>
    </row>
    <row r="188" s="15" customFormat="1">
      <c r="A188" s="15"/>
      <c r="B188" s="253"/>
      <c r="C188" s="254"/>
      <c r="D188" s="233" t="s">
        <v>168</v>
      </c>
      <c r="E188" s="255" t="s">
        <v>35</v>
      </c>
      <c r="F188" s="256" t="s">
        <v>172</v>
      </c>
      <c r="G188" s="254"/>
      <c r="H188" s="257">
        <v>164.5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3" t="s">
        <v>168</v>
      </c>
      <c r="AU188" s="263" t="s">
        <v>87</v>
      </c>
      <c r="AV188" s="15" t="s">
        <v>159</v>
      </c>
      <c r="AW188" s="15" t="s">
        <v>40</v>
      </c>
      <c r="AX188" s="15" t="s">
        <v>83</v>
      </c>
      <c r="AY188" s="263" t="s">
        <v>151</v>
      </c>
    </row>
    <row r="189" s="2" customFormat="1" ht="24.15" customHeight="1">
      <c r="A189" s="42"/>
      <c r="B189" s="43"/>
      <c r="C189" s="218" t="s">
        <v>332</v>
      </c>
      <c r="D189" s="218" t="s">
        <v>154</v>
      </c>
      <c r="E189" s="219" t="s">
        <v>333</v>
      </c>
      <c r="F189" s="220" t="s">
        <v>334</v>
      </c>
      <c r="G189" s="221" t="s">
        <v>216</v>
      </c>
      <c r="H189" s="222">
        <v>100.8</v>
      </c>
      <c r="I189" s="223"/>
      <c r="J189" s="224">
        <f>ROUND(I189*H189,2)</f>
        <v>0</v>
      </c>
      <c r="K189" s="220" t="s">
        <v>158</v>
      </c>
      <c r="L189" s="48"/>
      <c r="M189" s="225" t="s">
        <v>35</v>
      </c>
      <c r="N189" s="226" t="s">
        <v>50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206</v>
      </c>
      <c r="AT189" s="229" t="s">
        <v>154</v>
      </c>
      <c r="AU189" s="229" t="s">
        <v>87</v>
      </c>
      <c r="AY189" s="20" t="s">
        <v>151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83</v>
      </c>
      <c r="BK189" s="230">
        <f>ROUND(I189*H189,2)</f>
        <v>0</v>
      </c>
      <c r="BL189" s="20" t="s">
        <v>206</v>
      </c>
      <c r="BM189" s="229" t="s">
        <v>335</v>
      </c>
    </row>
    <row r="190" s="13" customFormat="1">
      <c r="A190" s="13"/>
      <c r="B190" s="231"/>
      <c r="C190" s="232"/>
      <c r="D190" s="233" t="s">
        <v>168</v>
      </c>
      <c r="E190" s="234" t="s">
        <v>35</v>
      </c>
      <c r="F190" s="235" t="s">
        <v>336</v>
      </c>
      <c r="G190" s="232"/>
      <c r="H190" s="234" t="s">
        <v>35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168</v>
      </c>
      <c r="AU190" s="241" t="s">
        <v>87</v>
      </c>
      <c r="AV190" s="13" t="s">
        <v>83</v>
      </c>
      <c r="AW190" s="13" t="s">
        <v>40</v>
      </c>
      <c r="AX190" s="13" t="s">
        <v>79</v>
      </c>
      <c r="AY190" s="241" t="s">
        <v>151</v>
      </c>
    </row>
    <row r="191" s="14" customFormat="1">
      <c r="A191" s="14"/>
      <c r="B191" s="242"/>
      <c r="C191" s="243"/>
      <c r="D191" s="233" t="s">
        <v>168</v>
      </c>
      <c r="E191" s="244" t="s">
        <v>35</v>
      </c>
      <c r="F191" s="245" t="s">
        <v>218</v>
      </c>
      <c r="G191" s="243"/>
      <c r="H191" s="246">
        <v>28.800000000000001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168</v>
      </c>
      <c r="AU191" s="252" t="s">
        <v>87</v>
      </c>
      <c r="AV191" s="14" t="s">
        <v>87</v>
      </c>
      <c r="AW191" s="14" t="s">
        <v>40</v>
      </c>
      <c r="AX191" s="14" t="s">
        <v>79</v>
      </c>
      <c r="AY191" s="252" t="s">
        <v>151</v>
      </c>
    </row>
    <row r="192" s="14" customFormat="1">
      <c r="A192" s="14"/>
      <c r="B192" s="242"/>
      <c r="C192" s="243"/>
      <c r="D192" s="233" t="s">
        <v>168</v>
      </c>
      <c r="E192" s="244" t="s">
        <v>35</v>
      </c>
      <c r="F192" s="245" t="s">
        <v>337</v>
      </c>
      <c r="G192" s="243"/>
      <c r="H192" s="246">
        <v>21.100000000000001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168</v>
      </c>
      <c r="AU192" s="252" t="s">
        <v>87</v>
      </c>
      <c r="AV192" s="14" t="s">
        <v>87</v>
      </c>
      <c r="AW192" s="14" t="s">
        <v>40</v>
      </c>
      <c r="AX192" s="14" t="s">
        <v>79</v>
      </c>
      <c r="AY192" s="252" t="s">
        <v>151</v>
      </c>
    </row>
    <row r="193" s="14" customFormat="1">
      <c r="A193" s="14"/>
      <c r="B193" s="242"/>
      <c r="C193" s="243"/>
      <c r="D193" s="233" t="s">
        <v>168</v>
      </c>
      <c r="E193" s="244" t="s">
        <v>35</v>
      </c>
      <c r="F193" s="245" t="s">
        <v>338</v>
      </c>
      <c r="G193" s="243"/>
      <c r="H193" s="246">
        <v>29.199999999999999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168</v>
      </c>
      <c r="AU193" s="252" t="s">
        <v>87</v>
      </c>
      <c r="AV193" s="14" t="s">
        <v>87</v>
      </c>
      <c r="AW193" s="14" t="s">
        <v>40</v>
      </c>
      <c r="AX193" s="14" t="s">
        <v>79</v>
      </c>
      <c r="AY193" s="252" t="s">
        <v>151</v>
      </c>
    </row>
    <row r="194" s="14" customFormat="1">
      <c r="A194" s="14"/>
      <c r="B194" s="242"/>
      <c r="C194" s="243"/>
      <c r="D194" s="233" t="s">
        <v>168</v>
      </c>
      <c r="E194" s="244" t="s">
        <v>35</v>
      </c>
      <c r="F194" s="245" t="s">
        <v>221</v>
      </c>
      <c r="G194" s="243"/>
      <c r="H194" s="246">
        <v>21.699999999999999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168</v>
      </c>
      <c r="AU194" s="252" t="s">
        <v>87</v>
      </c>
      <c r="AV194" s="14" t="s">
        <v>87</v>
      </c>
      <c r="AW194" s="14" t="s">
        <v>40</v>
      </c>
      <c r="AX194" s="14" t="s">
        <v>79</v>
      </c>
      <c r="AY194" s="252" t="s">
        <v>151</v>
      </c>
    </row>
    <row r="195" s="15" customFormat="1">
      <c r="A195" s="15"/>
      <c r="B195" s="253"/>
      <c r="C195" s="254"/>
      <c r="D195" s="233" t="s">
        <v>168</v>
      </c>
      <c r="E195" s="255" t="s">
        <v>35</v>
      </c>
      <c r="F195" s="256" t="s">
        <v>172</v>
      </c>
      <c r="G195" s="254"/>
      <c r="H195" s="257">
        <v>100.80000000000001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168</v>
      </c>
      <c r="AU195" s="263" t="s">
        <v>87</v>
      </c>
      <c r="AV195" s="15" t="s">
        <v>159</v>
      </c>
      <c r="AW195" s="15" t="s">
        <v>40</v>
      </c>
      <c r="AX195" s="15" t="s">
        <v>83</v>
      </c>
      <c r="AY195" s="263" t="s">
        <v>151</v>
      </c>
    </row>
    <row r="196" s="2" customFormat="1" ht="16.5" customHeight="1">
      <c r="A196" s="42"/>
      <c r="B196" s="43"/>
      <c r="C196" s="264" t="s">
        <v>339</v>
      </c>
      <c r="D196" s="264" t="s">
        <v>291</v>
      </c>
      <c r="E196" s="265" t="s">
        <v>340</v>
      </c>
      <c r="F196" s="266" t="s">
        <v>341</v>
      </c>
      <c r="G196" s="267" t="s">
        <v>216</v>
      </c>
      <c r="H196" s="268">
        <v>102.816</v>
      </c>
      <c r="I196" s="269"/>
      <c r="J196" s="270">
        <f>ROUND(I196*H196,2)</f>
        <v>0</v>
      </c>
      <c r="K196" s="266" t="s">
        <v>158</v>
      </c>
      <c r="L196" s="271"/>
      <c r="M196" s="272" t="s">
        <v>35</v>
      </c>
      <c r="N196" s="273" t="s">
        <v>50</v>
      </c>
      <c r="O196" s="88"/>
      <c r="P196" s="227">
        <f>O196*H196</f>
        <v>0</v>
      </c>
      <c r="Q196" s="227">
        <v>5.0000000000000002E-05</v>
      </c>
      <c r="R196" s="227">
        <f>Q196*H196</f>
        <v>0.0051408000000000001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294</v>
      </c>
      <c r="AT196" s="229" t="s">
        <v>291</v>
      </c>
      <c r="AU196" s="229" t="s">
        <v>87</v>
      </c>
      <c r="AY196" s="20" t="s">
        <v>151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83</v>
      </c>
      <c r="BK196" s="230">
        <f>ROUND(I196*H196,2)</f>
        <v>0</v>
      </c>
      <c r="BL196" s="20" t="s">
        <v>206</v>
      </c>
      <c r="BM196" s="229" t="s">
        <v>342</v>
      </c>
    </row>
    <row r="197" s="14" customFormat="1">
      <c r="A197" s="14"/>
      <c r="B197" s="242"/>
      <c r="C197" s="243"/>
      <c r="D197" s="233" t="s">
        <v>168</v>
      </c>
      <c r="E197" s="244" t="s">
        <v>35</v>
      </c>
      <c r="F197" s="245" t="s">
        <v>343</v>
      </c>
      <c r="G197" s="243"/>
      <c r="H197" s="246">
        <v>102.816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168</v>
      </c>
      <c r="AU197" s="252" t="s">
        <v>87</v>
      </c>
      <c r="AV197" s="14" t="s">
        <v>87</v>
      </c>
      <c r="AW197" s="14" t="s">
        <v>40</v>
      </c>
      <c r="AX197" s="14" t="s">
        <v>83</v>
      </c>
      <c r="AY197" s="252" t="s">
        <v>151</v>
      </c>
    </row>
    <row r="198" s="2" customFormat="1" ht="16.5" customHeight="1">
      <c r="A198" s="42"/>
      <c r="B198" s="43"/>
      <c r="C198" s="218" t="s">
        <v>344</v>
      </c>
      <c r="D198" s="218" t="s">
        <v>154</v>
      </c>
      <c r="E198" s="219" t="s">
        <v>345</v>
      </c>
      <c r="F198" s="220" t="s">
        <v>346</v>
      </c>
      <c r="G198" s="221" t="s">
        <v>216</v>
      </c>
      <c r="H198" s="222">
        <v>100.8</v>
      </c>
      <c r="I198" s="223"/>
      <c r="J198" s="224">
        <f>ROUND(I198*H198,2)</f>
        <v>0</v>
      </c>
      <c r="K198" s="220" t="s">
        <v>158</v>
      </c>
      <c r="L198" s="48"/>
      <c r="M198" s="225" t="s">
        <v>35</v>
      </c>
      <c r="N198" s="226" t="s">
        <v>50</v>
      </c>
      <c r="O198" s="88"/>
      <c r="P198" s="227">
        <f>O198*H198</f>
        <v>0</v>
      </c>
      <c r="Q198" s="227">
        <v>1.0000000000000001E-05</v>
      </c>
      <c r="R198" s="227">
        <f>Q198*H198</f>
        <v>0.001008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206</v>
      </c>
      <c r="AT198" s="229" t="s">
        <v>154</v>
      </c>
      <c r="AU198" s="229" t="s">
        <v>87</v>
      </c>
      <c r="AY198" s="20" t="s">
        <v>151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83</v>
      </c>
      <c r="BK198" s="230">
        <f>ROUND(I198*H198,2)</f>
        <v>0</v>
      </c>
      <c r="BL198" s="20" t="s">
        <v>206</v>
      </c>
      <c r="BM198" s="229" t="s">
        <v>347</v>
      </c>
    </row>
    <row r="199" s="14" customFormat="1">
      <c r="A199" s="14"/>
      <c r="B199" s="242"/>
      <c r="C199" s="243"/>
      <c r="D199" s="233" t="s">
        <v>168</v>
      </c>
      <c r="E199" s="244" t="s">
        <v>35</v>
      </c>
      <c r="F199" s="245" t="s">
        <v>218</v>
      </c>
      <c r="G199" s="243"/>
      <c r="H199" s="246">
        <v>28.800000000000001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168</v>
      </c>
      <c r="AU199" s="252" t="s">
        <v>87</v>
      </c>
      <c r="AV199" s="14" t="s">
        <v>87</v>
      </c>
      <c r="AW199" s="14" t="s">
        <v>40</v>
      </c>
      <c r="AX199" s="14" t="s">
        <v>79</v>
      </c>
      <c r="AY199" s="252" t="s">
        <v>151</v>
      </c>
    </row>
    <row r="200" s="14" customFormat="1">
      <c r="A200" s="14"/>
      <c r="B200" s="242"/>
      <c r="C200" s="243"/>
      <c r="D200" s="233" t="s">
        <v>168</v>
      </c>
      <c r="E200" s="244" t="s">
        <v>35</v>
      </c>
      <c r="F200" s="245" t="s">
        <v>337</v>
      </c>
      <c r="G200" s="243"/>
      <c r="H200" s="246">
        <v>21.100000000000001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168</v>
      </c>
      <c r="AU200" s="252" t="s">
        <v>87</v>
      </c>
      <c r="AV200" s="14" t="s">
        <v>87</v>
      </c>
      <c r="AW200" s="14" t="s">
        <v>40</v>
      </c>
      <c r="AX200" s="14" t="s">
        <v>79</v>
      </c>
      <c r="AY200" s="252" t="s">
        <v>151</v>
      </c>
    </row>
    <row r="201" s="14" customFormat="1">
      <c r="A201" s="14"/>
      <c r="B201" s="242"/>
      <c r="C201" s="243"/>
      <c r="D201" s="233" t="s">
        <v>168</v>
      </c>
      <c r="E201" s="244" t="s">
        <v>35</v>
      </c>
      <c r="F201" s="245" t="s">
        <v>220</v>
      </c>
      <c r="G201" s="243"/>
      <c r="H201" s="246">
        <v>29.199999999999999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168</v>
      </c>
      <c r="AU201" s="252" t="s">
        <v>87</v>
      </c>
      <c r="AV201" s="14" t="s">
        <v>87</v>
      </c>
      <c r="AW201" s="14" t="s">
        <v>40</v>
      </c>
      <c r="AX201" s="14" t="s">
        <v>79</v>
      </c>
      <c r="AY201" s="252" t="s">
        <v>151</v>
      </c>
    </row>
    <row r="202" s="14" customFormat="1">
      <c r="A202" s="14"/>
      <c r="B202" s="242"/>
      <c r="C202" s="243"/>
      <c r="D202" s="233" t="s">
        <v>168</v>
      </c>
      <c r="E202" s="244" t="s">
        <v>35</v>
      </c>
      <c r="F202" s="245" t="s">
        <v>221</v>
      </c>
      <c r="G202" s="243"/>
      <c r="H202" s="246">
        <v>21.699999999999999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168</v>
      </c>
      <c r="AU202" s="252" t="s">
        <v>87</v>
      </c>
      <c r="AV202" s="14" t="s">
        <v>87</v>
      </c>
      <c r="AW202" s="14" t="s">
        <v>40</v>
      </c>
      <c r="AX202" s="14" t="s">
        <v>79</v>
      </c>
      <c r="AY202" s="252" t="s">
        <v>151</v>
      </c>
    </row>
    <row r="203" s="15" customFormat="1">
      <c r="A203" s="15"/>
      <c r="B203" s="253"/>
      <c r="C203" s="254"/>
      <c r="D203" s="233" t="s">
        <v>168</v>
      </c>
      <c r="E203" s="255" t="s">
        <v>35</v>
      </c>
      <c r="F203" s="256" t="s">
        <v>172</v>
      </c>
      <c r="G203" s="254"/>
      <c r="H203" s="257">
        <v>100.80000000000001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168</v>
      </c>
      <c r="AU203" s="263" t="s">
        <v>87</v>
      </c>
      <c r="AV203" s="15" t="s">
        <v>159</v>
      </c>
      <c r="AW203" s="15" t="s">
        <v>40</v>
      </c>
      <c r="AX203" s="15" t="s">
        <v>83</v>
      </c>
      <c r="AY203" s="263" t="s">
        <v>151</v>
      </c>
    </row>
    <row r="204" s="2" customFormat="1" ht="16.5" customHeight="1">
      <c r="A204" s="42"/>
      <c r="B204" s="43"/>
      <c r="C204" s="264" t="s">
        <v>348</v>
      </c>
      <c r="D204" s="264" t="s">
        <v>291</v>
      </c>
      <c r="E204" s="265" t="s">
        <v>349</v>
      </c>
      <c r="F204" s="266" t="s">
        <v>350</v>
      </c>
      <c r="G204" s="267" t="s">
        <v>216</v>
      </c>
      <c r="H204" s="268">
        <v>110.88</v>
      </c>
      <c r="I204" s="269"/>
      <c r="J204" s="270">
        <f>ROUND(I204*H204,2)</f>
        <v>0</v>
      </c>
      <c r="K204" s="266" t="s">
        <v>158</v>
      </c>
      <c r="L204" s="271"/>
      <c r="M204" s="272" t="s">
        <v>35</v>
      </c>
      <c r="N204" s="273" t="s">
        <v>50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294</v>
      </c>
      <c r="AT204" s="229" t="s">
        <v>291</v>
      </c>
      <c r="AU204" s="229" t="s">
        <v>87</v>
      </c>
      <c r="AY204" s="20" t="s">
        <v>151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83</v>
      </c>
      <c r="BK204" s="230">
        <f>ROUND(I204*H204,2)</f>
        <v>0</v>
      </c>
      <c r="BL204" s="20" t="s">
        <v>206</v>
      </c>
      <c r="BM204" s="229" t="s">
        <v>351</v>
      </c>
    </row>
    <row r="205" s="13" customFormat="1">
      <c r="A205" s="13"/>
      <c r="B205" s="231"/>
      <c r="C205" s="232"/>
      <c r="D205" s="233" t="s">
        <v>168</v>
      </c>
      <c r="E205" s="234" t="s">
        <v>35</v>
      </c>
      <c r="F205" s="235" t="s">
        <v>352</v>
      </c>
      <c r="G205" s="232"/>
      <c r="H205" s="234" t="s">
        <v>35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168</v>
      </c>
      <c r="AU205" s="241" t="s">
        <v>87</v>
      </c>
      <c r="AV205" s="13" t="s">
        <v>83</v>
      </c>
      <c r="AW205" s="13" t="s">
        <v>40</v>
      </c>
      <c r="AX205" s="13" t="s">
        <v>79</v>
      </c>
      <c r="AY205" s="241" t="s">
        <v>151</v>
      </c>
    </row>
    <row r="206" s="14" customFormat="1">
      <c r="A206" s="14"/>
      <c r="B206" s="242"/>
      <c r="C206" s="243"/>
      <c r="D206" s="233" t="s">
        <v>168</v>
      </c>
      <c r="E206" s="244" t="s">
        <v>35</v>
      </c>
      <c r="F206" s="245" t="s">
        <v>353</v>
      </c>
      <c r="G206" s="243"/>
      <c r="H206" s="246">
        <v>110.88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168</v>
      </c>
      <c r="AU206" s="252" t="s">
        <v>87</v>
      </c>
      <c r="AV206" s="14" t="s">
        <v>87</v>
      </c>
      <c r="AW206" s="14" t="s">
        <v>40</v>
      </c>
      <c r="AX206" s="14" t="s">
        <v>79</v>
      </c>
      <c r="AY206" s="252" t="s">
        <v>151</v>
      </c>
    </row>
    <row r="207" s="15" customFormat="1">
      <c r="A207" s="15"/>
      <c r="B207" s="253"/>
      <c r="C207" s="254"/>
      <c r="D207" s="233" t="s">
        <v>168</v>
      </c>
      <c r="E207" s="255" t="s">
        <v>35</v>
      </c>
      <c r="F207" s="256" t="s">
        <v>172</v>
      </c>
      <c r="G207" s="254"/>
      <c r="H207" s="257">
        <v>110.88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168</v>
      </c>
      <c r="AU207" s="263" t="s">
        <v>87</v>
      </c>
      <c r="AV207" s="15" t="s">
        <v>159</v>
      </c>
      <c r="AW207" s="15" t="s">
        <v>40</v>
      </c>
      <c r="AX207" s="15" t="s">
        <v>83</v>
      </c>
      <c r="AY207" s="263" t="s">
        <v>151</v>
      </c>
    </row>
    <row r="208" s="2" customFormat="1" ht="66.75" customHeight="1">
      <c r="A208" s="42"/>
      <c r="B208" s="43"/>
      <c r="C208" s="218" t="s">
        <v>354</v>
      </c>
      <c r="D208" s="218" t="s">
        <v>154</v>
      </c>
      <c r="E208" s="219" t="s">
        <v>355</v>
      </c>
      <c r="F208" s="220" t="s">
        <v>356</v>
      </c>
      <c r="G208" s="221" t="s">
        <v>157</v>
      </c>
      <c r="H208" s="222">
        <v>100.8</v>
      </c>
      <c r="I208" s="223"/>
      <c r="J208" s="224">
        <f>ROUND(I208*H208,2)</f>
        <v>0</v>
      </c>
      <c r="K208" s="220" t="s">
        <v>158</v>
      </c>
      <c r="L208" s="48"/>
      <c r="M208" s="225" t="s">
        <v>35</v>
      </c>
      <c r="N208" s="226" t="s">
        <v>50</v>
      </c>
      <c r="O208" s="88"/>
      <c r="P208" s="227">
        <f>O208*H208</f>
        <v>0</v>
      </c>
      <c r="Q208" s="227">
        <v>0.01098</v>
      </c>
      <c r="R208" s="227">
        <f>Q208*H208</f>
        <v>1.106784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206</v>
      </c>
      <c r="AT208" s="229" t="s">
        <v>154</v>
      </c>
      <c r="AU208" s="229" t="s">
        <v>87</v>
      </c>
      <c r="AY208" s="20" t="s">
        <v>151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83</v>
      </c>
      <c r="BK208" s="230">
        <f>ROUND(I208*H208,2)</f>
        <v>0</v>
      </c>
      <c r="BL208" s="20" t="s">
        <v>206</v>
      </c>
      <c r="BM208" s="229" t="s">
        <v>357</v>
      </c>
    </row>
    <row r="209" s="2" customFormat="1" ht="16.5" customHeight="1">
      <c r="A209" s="42"/>
      <c r="B209" s="43"/>
      <c r="C209" s="264" t="s">
        <v>358</v>
      </c>
      <c r="D209" s="264" t="s">
        <v>291</v>
      </c>
      <c r="E209" s="265" t="s">
        <v>359</v>
      </c>
      <c r="F209" s="266" t="s">
        <v>360</v>
      </c>
      <c r="G209" s="267" t="s">
        <v>157</v>
      </c>
      <c r="H209" s="268">
        <v>108.864</v>
      </c>
      <c r="I209" s="269"/>
      <c r="J209" s="270">
        <f>ROUND(I209*H209,2)</f>
        <v>0</v>
      </c>
      <c r="K209" s="266" t="s">
        <v>158</v>
      </c>
      <c r="L209" s="271"/>
      <c r="M209" s="272" t="s">
        <v>35</v>
      </c>
      <c r="N209" s="273" t="s">
        <v>50</v>
      </c>
      <c r="O209" s="88"/>
      <c r="P209" s="227">
        <f>O209*H209</f>
        <v>0</v>
      </c>
      <c r="Q209" s="227">
        <v>0.0060000000000000001</v>
      </c>
      <c r="R209" s="227">
        <f>Q209*H209</f>
        <v>0.65318399999999999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294</v>
      </c>
      <c r="AT209" s="229" t="s">
        <v>291</v>
      </c>
      <c r="AU209" s="229" t="s">
        <v>87</v>
      </c>
      <c r="AY209" s="20" t="s">
        <v>151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83</v>
      </c>
      <c r="BK209" s="230">
        <f>ROUND(I209*H209,2)</f>
        <v>0</v>
      </c>
      <c r="BL209" s="20" t="s">
        <v>206</v>
      </c>
      <c r="BM209" s="229" t="s">
        <v>361</v>
      </c>
    </row>
    <row r="210" s="14" customFormat="1">
      <c r="A210" s="14"/>
      <c r="B210" s="242"/>
      <c r="C210" s="243"/>
      <c r="D210" s="233" t="s">
        <v>168</v>
      </c>
      <c r="E210" s="244" t="s">
        <v>35</v>
      </c>
      <c r="F210" s="245" t="s">
        <v>362</v>
      </c>
      <c r="G210" s="243"/>
      <c r="H210" s="246">
        <v>108.864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168</v>
      </c>
      <c r="AU210" s="252" t="s">
        <v>87</v>
      </c>
      <c r="AV210" s="14" t="s">
        <v>87</v>
      </c>
      <c r="AW210" s="14" t="s">
        <v>40</v>
      </c>
      <c r="AX210" s="14" t="s">
        <v>83</v>
      </c>
      <c r="AY210" s="252" t="s">
        <v>151</v>
      </c>
    </row>
    <row r="211" s="2" customFormat="1" ht="24.15" customHeight="1">
      <c r="A211" s="42"/>
      <c r="B211" s="43"/>
      <c r="C211" s="218" t="s">
        <v>29</v>
      </c>
      <c r="D211" s="218" t="s">
        <v>154</v>
      </c>
      <c r="E211" s="219" t="s">
        <v>363</v>
      </c>
      <c r="F211" s="220" t="s">
        <v>364</v>
      </c>
      <c r="G211" s="221" t="s">
        <v>157</v>
      </c>
      <c r="H211" s="222">
        <v>100.8</v>
      </c>
      <c r="I211" s="223"/>
      <c r="J211" s="224">
        <f>ROUND(I211*H211,2)</f>
        <v>0</v>
      </c>
      <c r="K211" s="220" t="s">
        <v>158</v>
      </c>
      <c r="L211" s="48"/>
      <c r="M211" s="225" t="s">
        <v>35</v>
      </c>
      <c r="N211" s="226" t="s">
        <v>50</v>
      </c>
      <c r="O211" s="88"/>
      <c r="P211" s="227">
        <f>O211*H211</f>
        <v>0</v>
      </c>
      <c r="Q211" s="227">
        <v>0.00016000000000000001</v>
      </c>
      <c r="R211" s="227">
        <f>Q211*H211</f>
        <v>0.016128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206</v>
      </c>
      <c r="AT211" s="229" t="s">
        <v>154</v>
      </c>
      <c r="AU211" s="229" t="s">
        <v>87</v>
      </c>
      <c r="AY211" s="20" t="s">
        <v>151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0" t="s">
        <v>83</v>
      </c>
      <c r="BK211" s="230">
        <f>ROUND(I211*H211,2)</f>
        <v>0</v>
      </c>
      <c r="BL211" s="20" t="s">
        <v>206</v>
      </c>
      <c r="BM211" s="229" t="s">
        <v>365</v>
      </c>
    </row>
    <row r="212" s="2" customFormat="1" ht="37.8" customHeight="1">
      <c r="A212" s="42"/>
      <c r="B212" s="43"/>
      <c r="C212" s="218" t="s">
        <v>366</v>
      </c>
      <c r="D212" s="218" t="s">
        <v>154</v>
      </c>
      <c r="E212" s="219" t="s">
        <v>367</v>
      </c>
      <c r="F212" s="220" t="s">
        <v>368</v>
      </c>
      <c r="G212" s="221" t="s">
        <v>157</v>
      </c>
      <c r="H212" s="222">
        <v>100.8</v>
      </c>
      <c r="I212" s="223"/>
      <c r="J212" s="224">
        <f>ROUND(I212*H212,2)</f>
        <v>0</v>
      </c>
      <c r="K212" s="220" t="s">
        <v>158</v>
      </c>
      <c r="L212" s="48"/>
      <c r="M212" s="225" t="s">
        <v>35</v>
      </c>
      <c r="N212" s="226" t="s">
        <v>50</v>
      </c>
      <c r="O212" s="88"/>
      <c r="P212" s="227">
        <f>O212*H212</f>
        <v>0</v>
      </c>
      <c r="Q212" s="227">
        <v>0.00014999999999999999</v>
      </c>
      <c r="R212" s="227">
        <f>Q212*H212</f>
        <v>0.015119999999999998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206</v>
      </c>
      <c r="AT212" s="229" t="s">
        <v>154</v>
      </c>
      <c r="AU212" s="229" t="s">
        <v>87</v>
      </c>
      <c r="AY212" s="20" t="s">
        <v>151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83</v>
      </c>
      <c r="BK212" s="230">
        <f>ROUND(I212*H212,2)</f>
        <v>0</v>
      </c>
      <c r="BL212" s="20" t="s">
        <v>206</v>
      </c>
      <c r="BM212" s="229" t="s">
        <v>369</v>
      </c>
    </row>
    <row r="213" s="2" customFormat="1" ht="24.15" customHeight="1">
      <c r="A213" s="42"/>
      <c r="B213" s="43"/>
      <c r="C213" s="218" t="s">
        <v>370</v>
      </c>
      <c r="D213" s="218" t="s">
        <v>154</v>
      </c>
      <c r="E213" s="219" t="s">
        <v>371</v>
      </c>
      <c r="F213" s="220" t="s">
        <v>372</v>
      </c>
      <c r="G213" s="221" t="s">
        <v>157</v>
      </c>
      <c r="H213" s="222">
        <v>100.8</v>
      </c>
      <c r="I213" s="223"/>
      <c r="J213" s="224">
        <f>ROUND(I213*H213,2)</f>
        <v>0</v>
      </c>
      <c r="K213" s="220" t="s">
        <v>158</v>
      </c>
      <c r="L213" s="48"/>
      <c r="M213" s="225" t="s">
        <v>35</v>
      </c>
      <c r="N213" s="226" t="s">
        <v>50</v>
      </c>
      <c r="O213" s="88"/>
      <c r="P213" s="227">
        <f>O213*H213</f>
        <v>0</v>
      </c>
      <c r="Q213" s="227">
        <v>0.00010000000000000001</v>
      </c>
      <c r="R213" s="227">
        <f>Q213*H213</f>
        <v>0.01008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206</v>
      </c>
      <c r="AT213" s="229" t="s">
        <v>154</v>
      </c>
      <c r="AU213" s="229" t="s">
        <v>87</v>
      </c>
      <c r="AY213" s="20" t="s">
        <v>151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83</v>
      </c>
      <c r="BK213" s="230">
        <f>ROUND(I213*H213,2)</f>
        <v>0</v>
      </c>
      <c r="BL213" s="20" t="s">
        <v>206</v>
      </c>
      <c r="BM213" s="229" t="s">
        <v>373</v>
      </c>
    </row>
    <row r="214" s="2" customFormat="1" ht="24.15" customHeight="1">
      <c r="A214" s="42"/>
      <c r="B214" s="43"/>
      <c r="C214" s="218" t="s">
        <v>374</v>
      </c>
      <c r="D214" s="218" t="s">
        <v>154</v>
      </c>
      <c r="E214" s="219" t="s">
        <v>375</v>
      </c>
      <c r="F214" s="220" t="s">
        <v>376</v>
      </c>
      <c r="G214" s="221" t="s">
        <v>157</v>
      </c>
      <c r="H214" s="222">
        <v>100.8</v>
      </c>
      <c r="I214" s="223"/>
      <c r="J214" s="224">
        <f>ROUND(I214*H214,2)</f>
        <v>0</v>
      </c>
      <c r="K214" s="220" t="s">
        <v>158</v>
      </c>
      <c r="L214" s="48"/>
      <c r="M214" s="225" t="s">
        <v>35</v>
      </c>
      <c r="N214" s="226" t="s">
        <v>50</v>
      </c>
      <c r="O214" s="88"/>
      <c r="P214" s="227">
        <f>O214*H214</f>
        <v>0</v>
      </c>
      <c r="Q214" s="227">
        <v>4.0000000000000003E-05</v>
      </c>
      <c r="R214" s="227">
        <f>Q214*H214</f>
        <v>0.004032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206</v>
      </c>
      <c r="AT214" s="229" t="s">
        <v>154</v>
      </c>
      <c r="AU214" s="229" t="s">
        <v>87</v>
      </c>
      <c r="AY214" s="20" t="s">
        <v>151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83</v>
      </c>
      <c r="BK214" s="230">
        <f>ROUND(I214*H214,2)</f>
        <v>0</v>
      </c>
      <c r="BL214" s="20" t="s">
        <v>206</v>
      </c>
      <c r="BM214" s="229" t="s">
        <v>377</v>
      </c>
    </row>
    <row r="215" s="2" customFormat="1" ht="49.05" customHeight="1">
      <c r="A215" s="42"/>
      <c r="B215" s="43"/>
      <c r="C215" s="218" t="s">
        <v>378</v>
      </c>
      <c r="D215" s="218" t="s">
        <v>154</v>
      </c>
      <c r="E215" s="219" t="s">
        <v>379</v>
      </c>
      <c r="F215" s="220" t="s">
        <v>380</v>
      </c>
      <c r="G215" s="221" t="s">
        <v>255</v>
      </c>
      <c r="H215" s="222">
        <v>1.8109999999999999</v>
      </c>
      <c r="I215" s="223"/>
      <c r="J215" s="224">
        <f>ROUND(I215*H215,2)</f>
        <v>0</v>
      </c>
      <c r="K215" s="220" t="s">
        <v>158</v>
      </c>
      <c r="L215" s="48"/>
      <c r="M215" s="225" t="s">
        <v>35</v>
      </c>
      <c r="N215" s="226" t="s">
        <v>50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206</v>
      </c>
      <c r="AT215" s="229" t="s">
        <v>154</v>
      </c>
      <c r="AU215" s="229" t="s">
        <v>87</v>
      </c>
      <c r="AY215" s="20" t="s">
        <v>151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83</v>
      </c>
      <c r="BK215" s="230">
        <f>ROUND(I215*H215,2)</f>
        <v>0</v>
      </c>
      <c r="BL215" s="20" t="s">
        <v>206</v>
      </c>
      <c r="BM215" s="229" t="s">
        <v>381</v>
      </c>
    </row>
    <row r="216" s="12" customFormat="1" ht="22.8" customHeight="1">
      <c r="A216" s="12"/>
      <c r="B216" s="202"/>
      <c r="C216" s="203"/>
      <c r="D216" s="204" t="s">
        <v>78</v>
      </c>
      <c r="E216" s="216" t="s">
        <v>382</v>
      </c>
      <c r="F216" s="216" t="s">
        <v>383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SUM(P217:P238)</f>
        <v>0</v>
      </c>
      <c r="Q216" s="210"/>
      <c r="R216" s="211">
        <f>SUM(R217:R238)</f>
        <v>0.73650700000000002</v>
      </c>
      <c r="S216" s="210"/>
      <c r="T216" s="212">
        <f>SUM(T217:T238)</f>
        <v>0.15323300000000001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87</v>
      </c>
      <c r="AT216" s="214" t="s">
        <v>78</v>
      </c>
      <c r="AU216" s="214" t="s">
        <v>83</v>
      </c>
      <c r="AY216" s="213" t="s">
        <v>151</v>
      </c>
      <c r="BK216" s="215">
        <f>SUM(BK217:BK238)</f>
        <v>0</v>
      </c>
    </row>
    <row r="217" s="2" customFormat="1" ht="24.15" customHeight="1">
      <c r="A217" s="42"/>
      <c r="B217" s="43"/>
      <c r="C217" s="218" t="s">
        <v>384</v>
      </c>
      <c r="D217" s="218" t="s">
        <v>154</v>
      </c>
      <c r="E217" s="219" t="s">
        <v>385</v>
      </c>
      <c r="F217" s="220" t="s">
        <v>386</v>
      </c>
      <c r="G217" s="221" t="s">
        <v>157</v>
      </c>
      <c r="H217" s="222">
        <v>329.80000000000001</v>
      </c>
      <c r="I217" s="223"/>
      <c r="J217" s="224">
        <f>ROUND(I217*H217,2)</f>
        <v>0</v>
      </c>
      <c r="K217" s="220" t="s">
        <v>158</v>
      </c>
      <c r="L217" s="48"/>
      <c r="M217" s="225" t="s">
        <v>35</v>
      </c>
      <c r="N217" s="226" t="s">
        <v>50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206</v>
      </c>
      <c r="AT217" s="229" t="s">
        <v>154</v>
      </c>
      <c r="AU217" s="229" t="s">
        <v>87</v>
      </c>
      <c r="AY217" s="20" t="s">
        <v>151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83</v>
      </c>
      <c r="BK217" s="230">
        <f>ROUND(I217*H217,2)</f>
        <v>0</v>
      </c>
      <c r="BL217" s="20" t="s">
        <v>206</v>
      </c>
      <c r="BM217" s="229" t="s">
        <v>387</v>
      </c>
    </row>
    <row r="218" s="2" customFormat="1">
      <c r="A218" s="42"/>
      <c r="B218" s="43"/>
      <c r="C218" s="44"/>
      <c r="D218" s="233" t="s">
        <v>388</v>
      </c>
      <c r="E218" s="44"/>
      <c r="F218" s="274" t="s">
        <v>389</v>
      </c>
      <c r="G218" s="44"/>
      <c r="H218" s="44"/>
      <c r="I218" s="275"/>
      <c r="J218" s="44"/>
      <c r="K218" s="44"/>
      <c r="L218" s="48"/>
      <c r="M218" s="276"/>
      <c r="N218" s="277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388</v>
      </c>
      <c r="AU218" s="20" t="s">
        <v>87</v>
      </c>
    </row>
    <row r="219" s="13" customFormat="1">
      <c r="A219" s="13"/>
      <c r="B219" s="231"/>
      <c r="C219" s="232"/>
      <c r="D219" s="233" t="s">
        <v>168</v>
      </c>
      <c r="E219" s="234" t="s">
        <v>35</v>
      </c>
      <c r="F219" s="235" t="s">
        <v>390</v>
      </c>
      <c r="G219" s="232"/>
      <c r="H219" s="234" t="s">
        <v>35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168</v>
      </c>
      <c r="AU219" s="241" t="s">
        <v>87</v>
      </c>
      <c r="AV219" s="13" t="s">
        <v>83</v>
      </c>
      <c r="AW219" s="13" t="s">
        <v>40</v>
      </c>
      <c r="AX219" s="13" t="s">
        <v>79</v>
      </c>
      <c r="AY219" s="241" t="s">
        <v>151</v>
      </c>
    </row>
    <row r="220" s="14" customFormat="1">
      <c r="A220" s="14"/>
      <c r="B220" s="242"/>
      <c r="C220" s="243"/>
      <c r="D220" s="233" t="s">
        <v>168</v>
      </c>
      <c r="E220" s="244" t="s">
        <v>35</v>
      </c>
      <c r="F220" s="245" t="s">
        <v>391</v>
      </c>
      <c r="G220" s="243"/>
      <c r="H220" s="246">
        <v>140.5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168</v>
      </c>
      <c r="AU220" s="252" t="s">
        <v>87</v>
      </c>
      <c r="AV220" s="14" t="s">
        <v>87</v>
      </c>
      <c r="AW220" s="14" t="s">
        <v>40</v>
      </c>
      <c r="AX220" s="14" t="s">
        <v>79</v>
      </c>
      <c r="AY220" s="252" t="s">
        <v>151</v>
      </c>
    </row>
    <row r="221" s="14" customFormat="1">
      <c r="A221" s="14"/>
      <c r="B221" s="242"/>
      <c r="C221" s="243"/>
      <c r="D221" s="233" t="s">
        <v>168</v>
      </c>
      <c r="E221" s="244" t="s">
        <v>35</v>
      </c>
      <c r="F221" s="245" t="s">
        <v>392</v>
      </c>
      <c r="G221" s="243"/>
      <c r="H221" s="246">
        <v>189.30000000000001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168</v>
      </c>
      <c r="AU221" s="252" t="s">
        <v>87</v>
      </c>
      <c r="AV221" s="14" t="s">
        <v>87</v>
      </c>
      <c r="AW221" s="14" t="s">
        <v>40</v>
      </c>
      <c r="AX221" s="14" t="s">
        <v>79</v>
      </c>
      <c r="AY221" s="252" t="s">
        <v>151</v>
      </c>
    </row>
    <row r="222" s="15" customFormat="1">
      <c r="A222" s="15"/>
      <c r="B222" s="253"/>
      <c r="C222" s="254"/>
      <c r="D222" s="233" t="s">
        <v>168</v>
      </c>
      <c r="E222" s="255" t="s">
        <v>35</v>
      </c>
      <c r="F222" s="256" t="s">
        <v>172</v>
      </c>
      <c r="G222" s="254"/>
      <c r="H222" s="257">
        <v>329.80000000000001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3" t="s">
        <v>168</v>
      </c>
      <c r="AU222" s="263" t="s">
        <v>87</v>
      </c>
      <c r="AV222" s="15" t="s">
        <v>159</v>
      </c>
      <c r="AW222" s="15" t="s">
        <v>40</v>
      </c>
      <c r="AX222" s="15" t="s">
        <v>83</v>
      </c>
      <c r="AY222" s="263" t="s">
        <v>151</v>
      </c>
    </row>
    <row r="223" s="2" customFormat="1" ht="16.5" customHeight="1">
      <c r="A223" s="42"/>
      <c r="B223" s="43"/>
      <c r="C223" s="218" t="s">
        <v>393</v>
      </c>
      <c r="D223" s="218" t="s">
        <v>154</v>
      </c>
      <c r="E223" s="219" t="s">
        <v>394</v>
      </c>
      <c r="F223" s="220" t="s">
        <v>395</v>
      </c>
      <c r="G223" s="221" t="s">
        <v>157</v>
      </c>
      <c r="H223" s="222">
        <v>494.30000000000001</v>
      </c>
      <c r="I223" s="223"/>
      <c r="J223" s="224">
        <f>ROUND(I223*H223,2)</f>
        <v>0</v>
      </c>
      <c r="K223" s="220" t="s">
        <v>158</v>
      </c>
      <c r="L223" s="48"/>
      <c r="M223" s="225" t="s">
        <v>35</v>
      </c>
      <c r="N223" s="226" t="s">
        <v>50</v>
      </c>
      <c r="O223" s="88"/>
      <c r="P223" s="227">
        <f>O223*H223</f>
        <v>0</v>
      </c>
      <c r="Q223" s="227">
        <v>0.001</v>
      </c>
      <c r="R223" s="227">
        <f>Q223*H223</f>
        <v>0.49430000000000002</v>
      </c>
      <c r="S223" s="227">
        <v>0.00031</v>
      </c>
      <c r="T223" s="228">
        <f>S223*H223</f>
        <v>0.15323300000000001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206</v>
      </c>
      <c r="AT223" s="229" t="s">
        <v>154</v>
      </c>
      <c r="AU223" s="229" t="s">
        <v>87</v>
      </c>
      <c r="AY223" s="20" t="s">
        <v>151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83</v>
      </c>
      <c r="BK223" s="230">
        <f>ROUND(I223*H223,2)</f>
        <v>0</v>
      </c>
      <c r="BL223" s="20" t="s">
        <v>206</v>
      </c>
      <c r="BM223" s="229" t="s">
        <v>396</v>
      </c>
    </row>
    <row r="224" s="14" customFormat="1">
      <c r="A224" s="14"/>
      <c r="B224" s="242"/>
      <c r="C224" s="243"/>
      <c r="D224" s="233" t="s">
        <v>168</v>
      </c>
      <c r="E224" s="244" t="s">
        <v>35</v>
      </c>
      <c r="F224" s="245" t="s">
        <v>397</v>
      </c>
      <c r="G224" s="243"/>
      <c r="H224" s="246">
        <v>79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168</v>
      </c>
      <c r="AU224" s="252" t="s">
        <v>87</v>
      </c>
      <c r="AV224" s="14" t="s">
        <v>87</v>
      </c>
      <c r="AW224" s="14" t="s">
        <v>40</v>
      </c>
      <c r="AX224" s="14" t="s">
        <v>79</v>
      </c>
      <c r="AY224" s="252" t="s">
        <v>151</v>
      </c>
    </row>
    <row r="225" s="14" customFormat="1">
      <c r="A225" s="14"/>
      <c r="B225" s="242"/>
      <c r="C225" s="243"/>
      <c r="D225" s="233" t="s">
        <v>168</v>
      </c>
      <c r="E225" s="244" t="s">
        <v>35</v>
      </c>
      <c r="F225" s="245" t="s">
        <v>398</v>
      </c>
      <c r="G225" s="243"/>
      <c r="H225" s="246">
        <v>61.5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168</v>
      </c>
      <c r="AU225" s="252" t="s">
        <v>87</v>
      </c>
      <c r="AV225" s="14" t="s">
        <v>87</v>
      </c>
      <c r="AW225" s="14" t="s">
        <v>40</v>
      </c>
      <c r="AX225" s="14" t="s">
        <v>79</v>
      </c>
      <c r="AY225" s="252" t="s">
        <v>151</v>
      </c>
    </row>
    <row r="226" s="14" customFormat="1">
      <c r="A226" s="14"/>
      <c r="B226" s="242"/>
      <c r="C226" s="243"/>
      <c r="D226" s="233" t="s">
        <v>168</v>
      </c>
      <c r="E226" s="244" t="s">
        <v>35</v>
      </c>
      <c r="F226" s="245" t="s">
        <v>399</v>
      </c>
      <c r="G226" s="243"/>
      <c r="H226" s="246">
        <v>107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168</v>
      </c>
      <c r="AU226" s="252" t="s">
        <v>87</v>
      </c>
      <c r="AV226" s="14" t="s">
        <v>87</v>
      </c>
      <c r="AW226" s="14" t="s">
        <v>40</v>
      </c>
      <c r="AX226" s="14" t="s">
        <v>79</v>
      </c>
      <c r="AY226" s="252" t="s">
        <v>151</v>
      </c>
    </row>
    <row r="227" s="14" customFormat="1">
      <c r="A227" s="14"/>
      <c r="B227" s="242"/>
      <c r="C227" s="243"/>
      <c r="D227" s="233" t="s">
        <v>168</v>
      </c>
      <c r="E227" s="244" t="s">
        <v>35</v>
      </c>
      <c r="F227" s="245" t="s">
        <v>400</v>
      </c>
      <c r="G227" s="243"/>
      <c r="H227" s="246">
        <v>82.299999999999997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168</v>
      </c>
      <c r="AU227" s="252" t="s">
        <v>87</v>
      </c>
      <c r="AV227" s="14" t="s">
        <v>87</v>
      </c>
      <c r="AW227" s="14" t="s">
        <v>40</v>
      </c>
      <c r="AX227" s="14" t="s">
        <v>79</v>
      </c>
      <c r="AY227" s="252" t="s">
        <v>151</v>
      </c>
    </row>
    <row r="228" s="16" customFormat="1">
      <c r="A228" s="16"/>
      <c r="B228" s="278"/>
      <c r="C228" s="279"/>
      <c r="D228" s="233" t="s">
        <v>168</v>
      </c>
      <c r="E228" s="280" t="s">
        <v>35</v>
      </c>
      <c r="F228" s="281" t="s">
        <v>401</v>
      </c>
      <c r="G228" s="279"/>
      <c r="H228" s="282">
        <v>329.80000000000001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8" t="s">
        <v>168</v>
      </c>
      <c r="AU228" s="288" t="s">
        <v>87</v>
      </c>
      <c r="AV228" s="16" t="s">
        <v>164</v>
      </c>
      <c r="AW228" s="16" t="s">
        <v>40</v>
      </c>
      <c r="AX228" s="16" t="s">
        <v>79</v>
      </c>
      <c r="AY228" s="288" t="s">
        <v>151</v>
      </c>
    </row>
    <row r="229" s="14" customFormat="1">
      <c r="A229" s="14"/>
      <c r="B229" s="242"/>
      <c r="C229" s="243"/>
      <c r="D229" s="233" t="s">
        <v>168</v>
      </c>
      <c r="E229" s="244" t="s">
        <v>35</v>
      </c>
      <c r="F229" s="245" t="s">
        <v>402</v>
      </c>
      <c r="G229" s="243"/>
      <c r="H229" s="246">
        <v>164.5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168</v>
      </c>
      <c r="AU229" s="252" t="s">
        <v>87</v>
      </c>
      <c r="AV229" s="14" t="s">
        <v>87</v>
      </c>
      <c r="AW229" s="14" t="s">
        <v>40</v>
      </c>
      <c r="AX229" s="14" t="s">
        <v>79</v>
      </c>
      <c r="AY229" s="252" t="s">
        <v>151</v>
      </c>
    </row>
    <row r="230" s="15" customFormat="1">
      <c r="A230" s="15"/>
      <c r="B230" s="253"/>
      <c r="C230" s="254"/>
      <c r="D230" s="233" t="s">
        <v>168</v>
      </c>
      <c r="E230" s="255" t="s">
        <v>35</v>
      </c>
      <c r="F230" s="256" t="s">
        <v>172</v>
      </c>
      <c r="G230" s="254"/>
      <c r="H230" s="257">
        <v>494.30000000000001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3" t="s">
        <v>168</v>
      </c>
      <c r="AU230" s="263" t="s">
        <v>87</v>
      </c>
      <c r="AV230" s="15" t="s">
        <v>159</v>
      </c>
      <c r="AW230" s="15" t="s">
        <v>40</v>
      </c>
      <c r="AX230" s="15" t="s">
        <v>83</v>
      </c>
      <c r="AY230" s="263" t="s">
        <v>151</v>
      </c>
    </row>
    <row r="231" s="2" customFormat="1" ht="24.15" customHeight="1">
      <c r="A231" s="42"/>
      <c r="B231" s="43"/>
      <c r="C231" s="218" t="s">
        <v>403</v>
      </c>
      <c r="D231" s="218" t="s">
        <v>154</v>
      </c>
      <c r="E231" s="219" t="s">
        <v>404</v>
      </c>
      <c r="F231" s="220" t="s">
        <v>405</v>
      </c>
      <c r="G231" s="221" t="s">
        <v>157</v>
      </c>
      <c r="H231" s="222">
        <v>329.80000000000001</v>
      </c>
      <c r="I231" s="223"/>
      <c r="J231" s="224">
        <f>ROUND(I231*H231,2)</f>
        <v>0</v>
      </c>
      <c r="K231" s="220" t="s">
        <v>158</v>
      </c>
      <c r="L231" s="48"/>
      <c r="M231" s="225" t="s">
        <v>35</v>
      </c>
      <c r="N231" s="226" t="s">
        <v>50</v>
      </c>
      <c r="O231" s="88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206</v>
      </c>
      <c r="AT231" s="229" t="s">
        <v>154</v>
      </c>
      <c r="AU231" s="229" t="s">
        <v>87</v>
      </c>
      <c r="AY231" s="20" t="s">
        <v>151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83</v>
      </c>
      <c r="BK231" s="230">
        <f>ROUND(I231*H231,2)</f>
        <v>0</v>
      </c>
      <c r="BL231" s="20" t="s">
        <v>206</v>
      </c>
      <c r="BM231" s="229" t="s">
        <v>406</v>
      </c>
    </row>
    <row r="232" s="2" customFormat="1">
      <c r="A232" s="42"/>
      <c r="B232" s="43"/>
      <c r="C232" s="44"/>
      <c r="D232" s="233" t="s">
        <v>388</v>
      </c>
      <c r="E232" s="44"/>
      <c r="F232" s="274" t="s">
        <v>407</v>
      </c>
      <c r="G232" s="44"/>
      <c r="H232" s="44"/>
      <c r="I232" s="275"/>
      <c r="J232" s="44"/>
      <c r="K232" s="44"/>
      <c r="L232" s="48"/>
      <c r="M232" s="276"/>
      <c r="N232" s="277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388</v>
      </c>
      <c r="AU232" s="20" t="s">
        <v>87</v>
      </c>
    </row>
    <row r="233" s="2" customFormat="1" ht="33" customHeight="1">
      <c r="A233" s="42"/>
      <c r="B233" s="43"/>
      <c r="C233" s="218" t="s">
        <v>408</v>
      </c>
      <c r="D233" s="218" t="s">
        <v>154</v>
      </c>
      <c r="E233" s="219" t="s">
        <v>409</v>
      </c>
      <c r="F233" s="220" t="s">
        <v>410</v>
      </c>
      <c r="G233" s="221" t="s">
        <v>157</v>
      </c>
      <c r="H233" s="222">
        <v>494.30000000000001</v>
      </c>
      <c r="I233" s="223"/>
      <c r="J233" s="224">
        <f>ROUND(I233*H233,2)</f>
        <v>0</v>
      </c>
      <c r="K233" s="220" t="s">
        <v>158</v>
      </c>
      <c r="L233" s="48"/>
      <c r="M233" s="225" t="s">
        <v>35</v>
      </c>
      <c r="N233" s="226" t="s">
        <v>50</v>
      </c>
      <c r="O233" s="88"/>
      <c r="P233" s="227">
        <f>O233*H233</f>
        <v>0</v>
      </c>
      <c r="Q233" s="227">
        <v>0.00021000000000000001</v>
      </c>
      <c r="R233" s="227">
        <f>Q233*H233</f>
        <v>0.10380300000000001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206</v>
      </c>
      <c r="AT233" s="229" t="s">
        <v>154</v>
      </c>
      <c r="AU233" s="229" t="s">
        <v>87</v>
      </c>
      <c r="AY233" s="20" t="s">
        <v>151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83</v>
      </c>
      <c r="BK233" s="230">
        <f>ROUND(I233*H233,2)</f>
        <v>0</v>
      </c>
      <c r="BL233" s="20" t="s">
        <v>206</v>
      </c>
      <c r="BM233" s="229" t="s">
        <v>411</v>
      </c>
    </row>
    <row r="234" s="2" customFormat="1">
      <c r="A234" s="42"/>
      <c r="B234" s="43"/>
      <c r="C234" s="44"/>
      <c r="D234" s="233" t="s">
        <v>388</v>
      </c>
      <c r="E234" s="44"/>
      <c r="F234" s="274" t="s">
        <v>389</v>
      </c>
      <c r="G234" s="44"/>
      <c r="H234" s="44"/>
      <c r="I234" s="275"/>
      <c r="J234" s="44"/>
      <c r="K234" s="44"/>
      <c r="L234" s="48"/>
      <c r="M234" s="276"/>
      <c r="N234" s="277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388</v>
      </c>
      <c r="AU234" s="20" t="s">
        <v>87</v>
      </c>
    </row>
    <row r="235" s="14" customFormat="1">
      <c r="A235" s="14"/>
      <c r="B235" s="242"/>
      <c r="C235" s="243"/>
      <c r="D235" s="233" t="s">
        <v>168</v>
      </c>
      <c r="E235" s="244" t="s">
        <v>35</v>
      </c>
      <c r="F235" s="245" t="s">
        <v>412</v>
      </c>
      <c r="G235" s="243"/>
      <c r="H235" s="246">
        <v>329.80000000000001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168</v>
      </c>
      <c r="AU235" s="252" t="s">
        <v>87</v>
      </c>
      <c r="AV235" s="14" t="s">
        <v>87</v>
      </c>
      <c r="AW235" s="14" t="s">
        <v>40</v>
      </c>
      <c r="AX235" s="14" t="s">
        <v>79</v>
      </c>
      <c r="AY235" s="252" t="s">
        <v>151</v>
      </c>
    </row>
    <row r="236" s="14" customFormat="1">
      <c r="A236" s="14"/>
      <c r="B236" s="242"/>
      <c r="C236" s="243"/>
      <c r="D236" s="233" t="s">
        <v>168</v>
      </c>
      <c r="E236" s="244" t="s">
        <v>35</v>
      </c>
      <c r="F236" s="245" t="s">
        <v>413</v>
      </c>
      <c r="G236" s="243"/>
      <c r="H236" s="246">
        <v>164.5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168</v>
      </c>
      <c r="AU236" s="252" t="s">
        <v>87</v>
      </c>
      <c r="AV236" s="14" t="s">
        <v>87</v>
      </c>
      <c r="AW236" s="14" t="s">
        <v>40</v>
      </c>
      <c r="AX236" s="14" t="s">
        <v>79</v>
      </c>
      <c r="AY236" s="252" t="s">
        <v>151</v>
      </c>
    </row>
    <row r="237" s="15" customFormat="1">
      <c r="A237" s="15"/>
      <c r="B237" s="253"/>
      <c r="C237" s="254"/>
      <c r="D237" s="233" t="s">
        <v>168</v>
      </c>
      <c r="E237" s="255" t="s">
        <v>35</v>
      </c>
      <c r="F237" s="256" t="s">
        <v>172</v>
      </c>
      <c r="G237" s="254"/>
      <c r="H237" s="257">
        <v>494.30000000000001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3" t="s">
        <v>168</v>
      </c>
      <c r="AU237" s="263" t="s">
        <v>87</v>
      </c>
      <c r="AV237" s="15" t="s">
        <v>159</v>
      </c>
      <c r="AW237" s="15" t="s">
        <v>40</v>
      </c>
      <c r="AX237" s="15" t="s">
        <v>83</v>
      </c>
      <c r="AY237" s="263" t="s">
        <v>151</v>
      </c>
    </row>
    <row r="238" s="2" customFormat="1" ht="37.8" customHeight="1">
      <c r="A238" s="42"/>
      <c r="B238" s="43"/>
      <c r="C238" s="218" t="s">
        <v>414</v>
      </c>
      <c r="D238" s="218" t="s">
        <v>154</v>
      </c>
      <c r="E238" s="219" t="s">
        <v>415</v>
      </c>
      <c r="F238" s="220" t="s">
        <v>416</v>
      </c>
      <c r="G238" s="221" t="s">
        <v>157</v>
      </c>
      <c r="H238" s="222">
        <v>494.30000000000001</v>
      </c>
      <c r="I238" s="223"/>
      <c r="J238" s="224">
        <f>ROUND(I238*H238,2)</f>
        <v>0</v>
      </c>
      <c r="K238" s="220" t="s">
        <v>158</v>
      </c>
      <c r="L238" s="48"/>
      <c r="M238" s="289" t="s">
        <v>35</v>
      </c>
      <c r="N238" s="290" t="s">
        <v>50</v>
      </c>
      <c r="O238" s="291"/>
      <c r="P238" s="292">
        <f>O238*H238</f>
        <v>0</v>
      </c>
      <c r="Q238" s="292">
        <v>0.00027999999999999998</v>
      </c>
      <c r="R238" s="292">
        <f>Q238*H238</f>
        <v>0.138404</v>
      </c>
      <c r="S238" s="292">
        <v>0</v>
      </c>
      <c r="T238" s="293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206</v>
      </c>
      <c r="AT238" s="229" t="s">
        <v>154</v>
      </c>
      <c r="AU238" s="229" t="s">
        <v>87</v>
      </c>
      <c r="AY238" s="20" t="s">
        <v>151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83</v>
      </c>
      <c r="BK238" s="230">
        <f>ROUND(I238*H238,2)</f>
        <v>0</v>
      </c>
      <c r="BL238" s="20" t="s">
        <v>206</v>
      </c>
      <c r="BM238" s="229" t="s">
        <v>417</v>
      </c>
    </row>
    <row r="239" s="2" customFormat="1" ht="6.96" customHeight="1">
      <c r="A239" s="42"/>
      <c r="B239" s="63"/>
      <c r="C239" s="64"/>
      <c r="D239" s="64"/>
      <c r="E239" s="64"/>
      <c r="F239" s="64"/>
      <c r="G239" s="64"/>
      <c r="H239" s="64"/>
      <c r="I239" s="64"/>
      <c r="J239" s="64"/>
      <c r="K239" s="64"/>
      <c r="L239" s="48"/>
      <c r="M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</row>
  </sheetData>
  <sheetProtection sheet="1" autoFilter="0" formatColumns="0" formatRows="0" objects="1" scenarios="1" spinCount="100000" saltValue="e5ZbIC0EcyhXhnLEesga3w7SITcCbgVq6HOlW9N3IC45fwM1ndlv8D7+z5zfDu/mxW5ZbCNGHMI2bAna8Z7Vkg==" hashValue="hmMKz1CMTGx+xhA6UZIz1oKc4Y+v4ceSmb6wxVjUE1EVGdAtak7ml1gj8lfjM+J4xj/4X2PxOlpY2Klyn7Q9Mw==" algorithmName="SHA-512" password="CC35"/>
  <autoFilter ref="C94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1" customFormat="1" ht="12" customHeight="1">
      <c r="B8" s="23"/>
      <c r="D8" s="146" t="s">
        <v>118</v>
      </c>
      <c r="L8" s="23"/>
    </row>
    <row r="9" s="2" customFormat="1" ht="16.5" customHeight="1">
      <c r="A9" s="42"/>
      <c r="B9" s="48"/>
      <c r="C9" s="42"/>
      <c r="D9" s="42"/>
      <c r="E9" s="147" t="s">
        <v>119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120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30" customHeight="1">
      <c r="A11" s="42"/>
      <c r="B11" s="48"/>
      <c r="C11" s="42"/>
      <c r="D11" s="42"/>
      <c r="E11" s="149" t="s">
        <v>418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35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35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35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39</v>
      </c>
      <c r="F23" s="42"/>
      <c r="G23" s="42"/>
      <c r="H23" s="42"/>
      <c r="I23" s="146" t="s">
        <v>34</v>
      </c>
      <c r="J23" s="137" t="s">
        <v>35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31</v>
      </c>
      <c r="J25" s="137" t="s">
        <v>35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34</v>
      </c>
      <c r="J26" s="137" t="s">
        <v>35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45</v>
      </c>
      <c r="E32" s="42"/>
      <c r="F32" s="42"/>
      <c r="G32" s="42"/>
      <c r="H32" s="42"/>
      <c r="I32" s="42"/>
      <c r="J32" s="159">
        <f>ROUND(J101,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47</v>
      </c>
      <c r="G34" s="42"/>
      <c r="H34" s="42"/>
      <c r="I34" s="160" t="s">
        <v>46</v>
      </c>
      <c r="J34" s="160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49</v>
      </c>
      <c r="E35" s="146" t="s">
        <v>50</v>
      </c>
      <c r="F35" s="162">
        <f>ROUND((SUM(BE101:BE337)),  2)</f>
        <v>0</v>
      </c>
      <c r="G35" s="42"/>
      <c r="H35" s="42"/>
      <c r="I35" s="163">
        <v>0.20999999999999999</v>
      </c>
      <c r="J35" s="162">
        <f>ROUND(((SUM(BE101:BE337))*I35),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2">
        <f>ROUND((SUM(BF101:BF337)),  2)</f>
        <v>0</v>
      </c>
      <c r="G36" s="42"/>
      <c r="H36" s="42"/>
      <c r="I36" s="163">
        <v>0.14999999999999999</v>
      </c>
      <c r="J36" s="162">
        <f>ROUND(((SUM(BF101:BF337))*I36),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2">
        <f>ROUND((SUM(BG101:BG337)),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2">
        <f>ROUND((SUM(BH101:BH337)),  2)</f>
        <v>0</v>
      </c>
      <c r="G38" s="42"/>
      <c r="H38" s="42"/>
      <c r="I38" s="163">
        <v>0.14999999999999999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2">
        <f>ROUND((SUM(BI101:BI337)),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55</v>
      </c>
      <c r="E41" s="166"/>
      <c r="F41" s="166"/>
      <c r="G41" s="167" t="s">
        <v>56</v>
      </c>
      <c r="H41" s="168" t="s">
        <v>57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122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5" t="str">
        <f>E7</f>
        <v>CMTF -Univerzitní 22-Vrátnice a vstupní prostory a oprava podlah a rekonstrukce omítek stropů v kancelářích 36.07 ,3.08,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119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120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30" customHeight="1">
      <c r="A54" s="42"/>
      <c r="B54" s="43"/>
      <c r="C54" s="44"/>
      <c r="D54" s="44"/>
      <c r="E54" s="73" t="str">
        <f>E11</f>
        <v xml:space="preserve">MR 2023-123-11 B -  D1.1 - architektonicko  stavební řešení vrátnice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Olomouc</v>
      </c>
      <c r="G56" s="44"/>
      <c r="H56" s="44"/>
      <c r="I56" s="35" t="s">
        <v>24</v>
      </c>
      <c r="J56" s="76" t="str">
        <f>IF(J14="","",J14)</f>
        <v>6. 2. 2025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UPOL V Olomouci</v>
      </c>
      <c r="G58" s="44"/>
      <c r="H58" s="44"/>
      <c r="I58" s="35" t="s">
        <v>38</v>
      </c>
      <c r="J58" s="40" t="str">
        <f>E23</f>
        <v>Ing Eva Blažková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M. Radova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123</v>
      </c>
      <c r="D61" s="177"/>
      <c r="E61" s="177"/>
      <c r="F61" s="177"/>
      <c r="G61" s="177"/>
      <c r="H61" s="177"/>
      <c r="I61" s="177"/>
      <c r="J61" s="178" t="s">
        <v>124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77</v>
      </c>
      <c r="D63" s="44"/>
      <c r="E63" s="44"/>
      <c r="F63" s="44"/>
      <c r="G63" s="44"/>
      <c r="H63" s="44"/>
      <c r="I63" s="44"/>
      <c r="J63" s="106">
        <f>J101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125</v>
      </c>
    </row>
    <row r="64" s="9" customFormat="1" ht="24.96" customHeight="1">
      <c r="A64" s="9"/>
      <c r="B64" s="180"/>
      <c r="C64" s="181"/>
      <c r="D64" s="182" t="s">
        <v>126</v>
      </c>
      <c r="E64" s="183"/>
      <c r="F64" s="183"/>
      <c r="G64" s="183"/>
      <c r="H64" s="183"/>
      <c r="I64" s="183"/>
      <c r="J64" s="184">
        <f>J102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419</v>
      </c>
      <c r="E65" s="188"/>
      <c r="F65" s="188"/>
      <c r="G65" s="188"/>
      <c r="H65" s="188"/>
      <c r="I65" s="188"/>
      <c r="J65" s="189">
        <f>J103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420</v>
      </c>
      <c r="E66" s="188"/>
      <c r="F66" s="188"/>
      <c r="G66" s="188"/>
      <c r="H66" s="188"/>
      <c r="I66" s="188"/>
      <c r="J66" s="189">
        <f>J120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421</v>
      </c>
      <c r="E67" s="188"/>
      <c r="F67" s="188"/>
      <c r="G67" s="188"/>
      <c r="H67" s="188"/>
      <c r="I67" s="188"/>
      <c r="J67" s="189">
        <f>J150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130</v>
      </c>
      <c r="E68" s="188"/>
      <c r="F68" s="188"/>
      <c r="G68" s="188"/>
      <c r="H68" s="188"/>
      <c r="I68" s="188"/>
      <c r="J68" s="189">
        <f>J172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9"/>
      <c r="D69" s="187" t="s">
        <v>131</v>
      </c>
      <c r="E69" s="188"/>
      <c r="F69" s="188"/>
      <c r="G69" s="188"/>
      <c r="H69" s="188"/>
      <c r="I69" s="188"/>
      <c r="J69" s="189">
        <f>J183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132</v>
      </c>
      <c r="E70" s="183"/>
      <c r="F70" s="183"/>
      <c r="G70" s="183"/>
      <c r="H70" s="183"/>
      <c r="I70" s="183"/>
      <c r="J70" s="184">
        <f>J186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9"/>
      <c r="D71" s="187" t="s">
        <v>422</v>
      </c>
      <c r="E71" s="188"/>
      <c r="F71" s="188"/>
      <c r="G71" s="188"/>
      <c r="H71" s="188"/>
      <c r="I71" s="188"/>
      <c r="J71" s="189">
        <f>J187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423</v>
      </c>
      <c r="E72" s="188"/>
      <c r="F72" s="188"/>
      <c r="G72" s="188"/>
      <c r="H72" s="188"/>
      <c r="I72" s="188"/>
      <c r="J72" s="189">
        <f>J200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424</v>
      </c>
      <c r="E73" s="188"/>
      <c r="F73" s="188"/>
      <c r="G73" s="188"/>
      <c r="H73" s="188"/>
      <c r="I73" s="188"/>
      <c r="J73" s="189">
        <f>J222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9"/>
      <c r="D74" s="187" t="s">
        <v>133</v>
      </c>
      <c r="E74" s="188"/>
      <c r="F74" s="188"/>
      <c r="G74" s="188"/>
      <c r="H74" s="188"/>
      <c r="I74" s="188"/>
      <c r="J74" s="189">
        <f>J235</f>
        <v>0</v>
      </c>
      <c r="K74" s="129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9"/>
      <c r="D75" s="187" t="s">
        <v>425</v>
      </c>
      <c r="E75" s="188"/>
      <c r="F75" s="188"/>
      <c r="G75" s="188"/>
      <c r="H75" s="188"/>
      <c r="I75" s="188"/>
      <c r="J75" s="189">
        <f>J247</f>
        <v>0</v>
      </c>
      <c r="K75" s="129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9"/>
      <c r="D76" s="187" t="s">
        <v>426</v>
      </c>
      <c r="E76" s="188"/>
      <c r="F76" s="188"/>
      <c r="G76" s="188"/>
      <c r="H76" s="188"/>
      <c r="I76" s="188"/>
      <c r="J76" s="189">
        <f>J263</f>
        <v>0</v>
      </c>
      <c r="K76" s="129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9"/>
      <c r="D77" s="187" t="s">
        <v>427</v>
      </c>
      <c r="E77" s="188"/>
      <c r="F77" s="188"/>
      <c r="G77" s="188"/>
      <c r="H77" s="188"/>
      <c r="I77" s="188"/>
      <c r="J77" s="189">
        <f>J272</f>
        <v>0</v>
      </c>
      <c r="K77" s="129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9"/>
      <c r="D78" s="187" t="s">
        <v>428</v>
      </c>
      <c r="E78" s="188"/>
      <c r="F78" s="188"/>
      <c r="G78" s="188"/>
      <c r="H78" s="188"/>
      <c r="I78" s="188"/>
      <c r="J78" s="189">
        <f>J293</f>
        <v>0</v>
      </c>
      <c r="K78" s="129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6"/>
      <c r="C79" s="129"/>
      <c r="D79" s="187" t="s">
        <v>429</v>
      </c>
      <c r="E79" s="188"/>
      <c r="F79" s="188"/>
      <c r="G79" s="188"/>
      <c r="H79" s="188"/>
      <c r="I79" s="188"/>
      <c r="J79" s="189">
        <f>J318</f>
        <v>0</v>
      </c>
      <c r="K79" s="129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5" s="2" customFormat="1" ht="6.96" customHeight="1">
      <c r="A85" s="42"/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4.96" customHeight="1">
      <c r="A86" s="42"/>
      <c r="B86" s="43"/>
      <c r="C86" s="26" t="s">
        <v>136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16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26.25" customHeight="1">
      <c r="A89" s="42"/>
      <c r="B89" s="43"/>
      <c r="C89" s="44"/>
      <c r="D89" s="44"/>
      <c r="E89" s="175" t="str">
        <f>E7</f>
        <v>CMTF -Univerzitní 22-Vrátnice a vstupní prostory a oprava podlah a rekonstrukce omítek stropů v kancelářích 36.07 ,3.08,</v>
      </c>
      <c r="F89" s="35"/>
      <c r="G89" s="35"/>
      <c r="H89" s="35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" customFormat="1" ht="12" customHeight="1">
      <c r="B90" s="24"/>
      <c r="C90" s="35" t="s">
        <v>118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2"/>
      <c r="B91" s="43"/>
      <c r="C91" s="44"/>
      <c r="D91" s="44"/>
      <c r="E91" s="175" t="s">
        <v>119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120</v>
      </c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30" customHeight="1">
      <c r="A93" s="42"/>
      <c r="B93" s="43"/>
      <c r="C93" s="44"/>
      <c r="D93" s="44"/>
      <c r="E93" s="73" t="str">
        <f>E11</f>
        <v xml:space="preserve">MR 2023-123-11 B -  D1.1 - architektonicko  stavební řešení vrátnice</v>
      </c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5" t="s">
        <v>22</v>
      </c>
      <c r="D95" s="44"/>
      <c r="E95" s="44"/>
      <c r="F95" s="30" t="str">
        <f>F14</f>
        <v>Olomouc</v>
      </c>
      <c r="G95" s="44"/>
      <c r="H95" s="44"/>
      <c r="I95" s="35" t="s">
        <v>24</v>
      </c>
      <c r="J95" s="76" t="str">
        <f>IF(J14="","",J14)</f>
        <v>6. 2. 2025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5" t="s">
        <v>30</v>
      </c>
      <c r="D97" s="44"/>
      <c r="E97" s="44"/>
      <c r="F97" s="30" t="str">
        <f>E17</f>
        <v>UPOL V Olomouci</v>
      </c>
      <c r="G97" s="44"/>
      <c r="H97" s="44"/>
      <c r="I97" s="35" t="s">
        <v>38</v>
      </c>
      <c r="J97" s="40" t="str">
        <f>E23</f>
        <v>Ing Eva Blažková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5" t="s">
        <v>36</v>
      </c>
      <c r="D98" s="44"/>
      <c r="E98" s="44"/>
      <c r="F98" s="30" t="str">
        <f>IF(E20="","",E20)</f>
        <v>Vyplň údaj</v>
      </c>
      <c r="G98" s="44"/>
      <c r="H98" s="44"/>
      <c r="I98" s="35" t="s">
        <v>41</v>
      </c>
      <c r="J98" s="40" t="str">
        <f>E26</f>
        <v>M. Radova</v>
      </c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11" customFormat="1" ht="29.28" customHeight="1">
      <c r="A100" s="191"/>
      <c r="B100" s="192"/>
      <c r="C100" s="193" t="s">
        <v>137</v>
      </c>
      <c r="D100" s="194" t="s">
        <v>64</v>
      </c>
      <c r="E100" s="194" t="s">
        <v>60</v>
      </c>
      <c r="F100" s="194" t="s">
        <v>61</v>
      </c>
      <c r="G100" s="194" t="s">
        <v>138</v>
      </c>
      <c r="H100" s="194" t="s">
        <v>139</v>
      </c>
      <c r="I100" s="194" t="s">
        <v>140</v>
      </c>
      <c r="J100" s="194" t="s">
        <v>124</v>
      </c>
      <c r="K100" s="195" t="s">
        <v>141</v>
      </c>
      <c r="L100" s="196"/>
      <c r="M100" s="96" t="s">
        <v>35</v>
      </c>
      <c r="N100" s="97" t="s">
        <v>49</v>
      </c>
      <c r="O100" s="97" t="s">
        <v>142</v>
      </c>
      <c r="P100" s="97" t="s">
        <v>143</v>
      </c>
      <c r="Q100" s="97" t="s">
        <v>144</v>
      </c>
      <c r="R100" s="97" t="s">
        <v>145</v>
      </c>
      <c r="S100" s="97" t="s">
        <v>146</v>
      </c>
      <c r="T100" s="98" t="s">
        <v>147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2"/>
      <c r="B101" s="43"/>
      <c r="C101" s="103" t="s">
        <v>148</v>
      </c>
      <c r="D101" s="44"/>
      <c r="E101" s="44"/>
      <c r="F101" s="44"/>
      <c r="G101" s="44"/>
      <c r="H101" s="44"/>
      <c r="I101" s="44"/>
      <c r="J101" s="197">
        <f>BK101</f>
        <v>0</v>
      </c>
      <c r="K101" s="44"/>
      <c r="L101" s="48"/>
      <c r="M101" s="99"/>
      <c r="N101" s="198"/>
      <c r="O101" s="100"/>
      <c r="P101" s="199">
        <f>P102+P186</f>
        <v>0</v>
      </c>
      <c r="Q101" s="100"/>
      <c r="R101" s="199">
        <f>R102+R186</f>
        <v>21.64541638</v>
      </c>
      <c r="S101" s="100"/>
      <c r="T101" s="200">
        <f>T102+T186</f>
        <v>16.525368459999999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78</v>
      </c>
      <c r="AU101" s="20" t="s">
        <v>125</v>
      </c>
      <c r="BK101" s="201">
        <f>BK102+BK186</f>
        <v>0</v>
      </c>
    </row>
    <row r="102" s="12" customFormat="1" ht="25.92" customHeight="1">
      <c r="A102" s="12"/>
      <c r="B102" s="202"/>
      <c r="C102" s="203"/>
      <c r="D102" s="204" t="s">
        <v>78</v>
      </c>
      <c r="E102" s="205" t="s">
        <v>149</v>
      </c>
      <c r="F102" s="205" t="s">
        <v>150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P103+P120+P150+P172+P183</f>
        <v>0</v>
      </c>
      <c r="Q102" s="210"/>
      <c r="R102" s="211">
        <f>R103+R120+R150+R172+R183</f>
        <v>18.489844080000001</v>
      </c>
      <c r="S102" s="210"/>
      <c r="T102" s="212">
        <f>T103+T120+T150+T172+T183</f>
        <v>16.299793999999999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83</v>
      </c>
      <c r="AT102" s="214" t="s">
        <v>78</v>
      </c>
      <c r="AU102" s="214" t="s">
        <v>79</v>
      </c>
      <c r="AY102" s="213" t="s">
        <v>151</v>
      </c>
      <c r="BK102" s="215">
        <f>BK103+BK120+BK150+BK172+BK183</f>
        <v>0</v>
      </c>
    </row>
    <row r="103" s="12" customFormat="1" ht="22.8" customHeight="1">
      <c r="A103" s="12"/>
      <c r="B103" s="202"/>
      <c r="C103" s="203"/>
      <c r="D103" s="204" t="s">
        <v>78</v>
      </c>
      <c r="E103" s="216" t="s">
        <v>159</v>
      </c>
      <c r="F103" s="216" t="s">
        <v>430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SUM(P104:P119)</f>
        <v>0</v>
      </c>
      <c r="Q103" s="210"/>
      <c r="R103" s="211">
        <f>SUM(R104:R119)</f>
        <v>0.72861622999999998</v>
      </c>
      <c r="S103" s="210"/>
      <c r="T103" s="212">
        <f>SUM(T104:T119)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83</v>
      </c>
      <c r="AT103" s="214" t="s">
        <v>78</v>
      </c>
      <c r="AU103" s="214" t="s">
        <v>83</v>
      </c>
      <c r="AY103" s="213" t="s">
        <v>151</v>
      </c>
      <c r="BK103" s="215">
        <f>SUM(BK104:BK119)</f>
        <v>0</v>
      </c>
    </row>
    <row r="104" s="2" customFormat="1" ht="37.8" customHeight="1">
      <c r="A104" s="42"/>
      <c r="B104" s="43"/>
      <c r="C104" s="218" t="s">
        <v>83</v>
      </c>
      <c r="D104" s="218" t="s">
        <v>154</v>
      </c>
      <c r="E104" s="219" t="s">
        <v>431</v>
      </c>
      <c r="F104" s="220" t="s">
        <v>432</v>
      </c>
      <c r="G104" s="221" t="s">
        <v>433</v>
      </c>
      <c r="H104" s="222">
        <v>0.253</v>
      </c>
      <c r="I104" s="223"/>
      <c r="J104" s="224">
        <f>ROUND(I104*H104,2)</f>
        <v>0</v>
      </c>
      <c r="K104" s="220" t="s">
        <v>434</v>
      </c>
      <c r="L104" s="48"/>
      <c r="M104" s="225" t="s">
        <v>35</v>
      </c>
      <c r="N104" s="226" t="s">
        <v>50</v>
      </c>
      <c r="O104" s="88"/>
      <c r="P104" s="227">
        <f>O104*H104</f>
        <v>0</v>
      </c>
      <c r="Q104" s="227">
        <v>2.5019499999999999</v>
      </c>
      <c r="R104" s="227">
        <f>Q104*H104</f>
        <v>0.63299335000000001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159</v>
      </c>
      <c r="AT104" s="229" t="s">
        <v>154</v>
      </c>
      <c r="AU104" s="229" t="s">
        <v>87</v>
      </c>
      <c r="AY104" s="20" t="s">
        <v>151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83</v>
      </c>
      <c r="BK104" s="230">
        <f>ROUND(I104*H104,2)</f>
        <v>0</v>
      </c>
      <c r="BL104" s="20" t="s">
        <v>159</v>
      </c>
      <c r="BM104" s="229" t="s">
        <v>435</v>
      </c>
    </row>
    <row r="105" s="2" customFormat="1">
      <c r="A105" s="42"/>
      <c r="B105" s="43"/>
      <c r="C105" s="44"/>
      <c r="D105" s="294" t="s">
        <v>436</v>
      </c>
      <c r="E105" s="44"/>
      <c r="F105" s="295" t="s">
        <v>437</v>
      </c>
      <c r="G105" s="44"/>
      <c r="H105" s="44"/>
      <c r="I105" s="275"/>
      <c r="J105" s="44"/>
      <c r="K105" s="44"/>
      <c r="L105" s="48"/>
      <c r="M105" s="276"/>
      <c r="N105" s="277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436</v>
      </c>
      <c r="AU105" s="20" t="s">
        <v>87</v>
      </c>
    </row>
    <row r="106" s="14" customFormat="1">
      <c r="A106" s="14"/>
      <c r="B106" s="242"/>
      <c r="C106" s="243"/>
      <c r="D106" s="233" t="s">
        <v>168</v>
      </c>
      <c r="E106" s="244" t="s">
        <v>35</v>
      </c>
      <c r="F106" s="245" t="s">
        <v>438</v>
      </c>
      <c r="G106" s="243"/>
      <c r="H106" s="246">
        <v>0.082000000000000003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168</v>
      </c>
      <c r="AU106" s="252" t="s">
        <v>87</v>
      </c>
      <c r="AV106" s="14" t="s">
        <v>87</v>
      </c>
      <c r="AW106" s="14" t="s">
        <v>40</v>
      </c>
      <c r="AX106" s="14" t="s">
        <v>79</v>
      </c>
      <c r="AY106" s="252" t="s">
        <v>151</v>
      </c>
    </row>
    <row r="107" s="14" customFormat="1">
      <c r="A107" s="14"/>
      <c r="B107" s="242"/>
      <c r="C107" s="243"/>
      <c r="D107" s="233" t="s">
        <v>168</v>
      </c>
      <c r="E107" s="244" t="s">
        <v>35</v>
      </c>
      <c r="F107" s="245" t="s">
        <v>439</v>
      </c>
      <c r="G107" s="243"/>
      <c r="H107" s="246">
        <v>0.17100000000000001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168</v>
      </c>
      <c r="AU107" s="252" t="s">
        <v>87</v>
      </c>
      <c r="AV107" s="14" t="s">
        <v>87</v>
      </c>
      <c r="AW107" s="14" t="s">
        <v>40</v>
      </c>
      <c r="AX107" s="14" t="s">
        <v>79</v>
      </c>
      <c r="AY107" s="252" t="s">
        <v>151</v>
      </c>
    </row>
    <row r="108" s="15" customFormat="1">
      <c r="A108" s="15"/>
      <c r="B108" s="253"/>
      <c r="C108" s="254"/>
      <c r="D108" s="233" t="s">
        <v>168</v>
      </c>
      <c r="E108" s="255" t="s">
        <v>35</v>
      </c>
      <c r="F108" s="256" t="s">
        <v>172</v>
      </c>
      <c r="G108" s="254"/>
      <c r="H108" s="257">
        <v>0.253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168</v>
      </c>
      <c r="AU108" s="263" t="s">
        <v>87</v>
      </c>
      <c r="AV108" s="15" t="s">
        <v>159</v>
      </c>
      <c r="AW108" s="15" t="s">
        <v>40</v>
      </c>
      <c r="AX108" s="15" t="s">
        <v>83</v>
      </c>
      <c r="AY108" s="263" t="s">
        <v>151</v>
      </c>
    </row>
    <row r="109" s="2" customFormat="1" ht="37.8" customHeight="1">
      <c r="A109" s="42"/>
      <c r="B109" s="43"/>
      <c r="C109" s="218" t="s">
        <v>87</v>
      </c>
      <c r="D109" s="218" t="s">
        <v>154</v>
      </c>
      <c r="E109" s="219" t="s">
        <v>440</v>
      </c>
      <c r="F109" s="220" t="s">
        <v>441</v>
      </c>
      <c r="G109" s="221" t="s">
        <v>255</v>
      </c>
      <c r="H109" s="222">
        <v>0.080000000000000002</v>
      </c>
      <c r="I109" s="223"/>
      <c r="J109" s="224">
        <f>ROUND(I109*H109,2)</f>
        <v>0</v>
      </c>
      <c r="K109" s="220" t="s">
        <v>434</v>
      </c>
      <c r="L109" s="48"/>
      <c r="M109" s="225" t="s">
        <v>35</v>
      </c>
      <c r="N109" s="226" t="s">
        <v>50</v>
      </c>
      <c r="O109" s="88"/>
      <c r="P109" s="227">
        <f>O109*H109</f>
        <v>0</v>
      </c>
      <c r="Q109" s="227">
        <v>1.06277</v>
      </c>
      <c r="R109" s="227">
        <f>Q109*H109</f>
        <v>0.085021600000000003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159</v>
      </c>
      <c r="AT109" s="229" t="s">
        <v>154</v>
      </c>
      <c r="AU109" s="229" t="s">
        <v>87</v>
      </c>
      <c r="AY109" s="20" t="s">
        <v>151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83</v>
      </c>
      <c r="BK109" s="230">
        <f>ROUND(I109*H109,2)</f>
        <v>0</v>
      </c>
      <c r="BL109" s="20" t="s">
        <v>159</v>
      </c>
      <c r="BM109" s="229" t="s">
        <v>442</v>
      </c>
    </row>
    <row r="110" s="2" customFormat="1">
      <c r="A110" s="42"/>
      <c r="B110" s="43"/>
      <c r="C110" s="44"/>
      <c r="D110" s="294" t="s">
        <v>436</v>
      </c>
      <c r="E110" s="44"/>
      <c r="F110" s="295" t="s">
        <v>443</v>
      </c>
      <c r="G110" s="44"/>
      <c r="H110" s="44"/>
      <c r="I110" s="275"/>
      <c r="J110" s="44"/>
      <c r="K110" s="44"/>
      <c r="L110" s="48"/>
      <c r="M110" s="276"/>
      <c r="N110" s="277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436</v>
      </c>
      <c r="AU110" s="20" t="s">
        <v>87</v>
      </c>
    </row>
    <row r="111" s="2" customFormat="1" ht="37.8" customHeight="1">
      <c r="A111" s="42"/>
      <c r="B111" s="43"/>
      <c r="C111" s="218" t="s">
        <v>164</v>
      </c>
      <c r="D111" s="218" t="s">
        <v>154</v>
      </c>
      <c r="E111" s="219" t="s">
        <v>444</v>
      </c>
      <c r="F111" s="220" t="s">
        <v>445</v>
      </c>
      <c r="G111" s="221" t="s">
        <v>157</v>
      </c>
      <c r="H111" s="222">
        <v>0.81799999999999995</v>
      </c>
      <c r="I111" s="223"/>
      <c r="J111" s="224">
        <f>ROUND(I111*H111,2)</f>
        <v>0</v>
      </c>
      <c r="K111" s="220" t="s">
        <v>434</v>
      </c>
      <c r="L111" s="48"/>
      <c r="M111" s="225" t="s">
        <v>35</v>
      </c>
      <c r="N111" s="226" t="s">
        <v>50</v>
      </c>
      <c r="O111" s="88"/>
      <c r="P111" s="227">
        <f>O111*H111</f>
        <v>0</v>
      </c>
      <c r="Q111" s="227">
        <v>0.012959999999999999</v>
      </c>
      <c r="R111" s="227">
        <f>Q111*H111</f>
        <v>0.010601279999999999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159</v>
      </c>
      <c r="AT111" s="229" t="s">
        <v>154</v>
      </c>
      <c r="AU111" s="229" t="s">
        <v>87</v>
      </c>
      <c r="AY111" s="20" t="s">
        <v>151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83</v>
      </c>
      <c r="BK111" s="230">
        <f>ROUND(I111*H111,2)</f>
        <v>0</v>
      </c>
      <c r="BL111" s="20" t="s">
        <v>159</v>
      </c>
      <c r="BM111" s="229" t="s">
        <v>446</v>
      </c>
    </row>
    <row r="112" s="2" customFormat="1">
      <c r="A112" s="42"/>
      <c r="B112" s="43"/>
      <c r="C112" s="44"/>
      <c r="D112" s="294" t="s">
        <v>436</v>
      </c>
      <c r="E112" s="44"/>
      <c r="F112" s="295" t="s">
        <v>447</v>
      </c>
      <c r="G112" s="44"/>
      <c r="H112" s="44"/>
      <c r="I112" s="275"/>
      <c r="J112" s="44"/>
      <c r="K112" s="44"/>
      <c r="L112" s="48"/>
      <c r="M112" s="276"/>
      <c r="N112" s="277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436</v>
      </c>
      <c r="AU112" s="20" t="s">
        <v>87</v>
      </c>
    </row>
    <row r="113" s="14" customFormat="1">
      <c r="A113" s="14"/>
      <c r="B113" s="242"/>
      <c r="C113" s="243"/>
      <c r="D113" s="233" t="s">
        <v>168</v>
      </c>
      <c r="E113" s="244" t="s">
        <v>35</v>
      </c>
      <c r="F113" s="245" t="s">
        <v>448</v>
      </c>
      <c r="G113" s="243"/>
      <c r="H113" s="246">
        <v>0.35299999999999998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168</v>
      </c>
      <c r="AU113" s="252" t="s">
        <v>87</v>
      </c>
      <c r="AV113" s="14" t="s">
        <v>87</v>
      </c>
      <c r="AW113" s="14" t="s">
        <v>40</v>
      </c>
      <c r="AX113" s="14" t="s">
        <v>79</v>
      </c>
      <c r="AY113" s="252" t="s">
        <v>151</v>
      </c>
    </row>
    <row r="114" s="14" customFormat="1">
      <c r="A114" s="14"/>
      <c r="B114" s="242"/>
      <c r="C114" s="243"/>
      <c r="D114" s="233" t="s">
        <v>168</v>
      </c>
      <c r="E114" s="244" t="s">
        <v>35</v>
      </c>
      <c r="F114" s="245" t="s">
        <v>449</v>
      </c>
      <c r="G114" s="243"/>
      <c r="H114" s="246">
        <v>0.46500000000000002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168</v>
      </c>
      <c r="AU114" s="252" t="s">
        <v>87</v>
      </c>
      <c r="AV114" s="14" t="s">
        <v>87</v>
      </c>
      <c r="AW114" s="14" t="s">
        <v>40</v>
      </c>
      <c r="AX114" s="14" t="s">
        <v>79</v>
      </c>
      <c r="AY114" s="252" t="s">
        <v>151</v>
      </c>
    </row>
    <row r="115" s="15" customFormat="1">
      <c r="A115" s="15"/>
      <c r="B115" s="253"/>
      <c r="C115" s="254"/>
      <c r="D115" s="233" t="s">
        <v>168</v>
      </c>
      <c r="E115" s="255" t="s">
        <v>35</v>
      </c>
      <c r="F115" s="256" t="s">
        <v>172</v>
      </c>
      <c r="G115" s="254"/>
      <c r="H115" s="257">
        <v>0.81800000000000006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168</v>
      </c>
      <c r="AU115" s="263" t="s">
        <v>87</v>
      </c>
      <c r="AV115" s="15" t="s">
        <v>159</v>
      </c>
      <c r="AW115" s="15" t="s">
        <v>40</v>
      </c>
      <c r="AX115" s="15" t="s">
        <v>83</v>
      </c>
      <c r="AY115" s="263" t="s">
        <v>151</v>
      </c>
    </row>
    <row r="116" s="2" customFormat="1" ht="37.8" customHeight="1">
      <c r="A116" s="42"/>
      <c r="B116" s="43"/>
      <c r="C116" s="218" t="s">
        <v>159</v>
      </c>
      <c r="D116" s="218" t="s">
        <v>154</v>
      </c>
      <c r="E116" s="219" t="s">
        <v>450</v>
      </c>
      <c r="F116" s="220" t="s">
        <v>451</v>
      </c>
      <c r="G116" s="221" t="s">
        <v>157</v>
      </c>
      <c r="H116" s="222">
        <v>0.080000000000000002</v>
      </c>
      <c r="I116" s="223"/>
      <c r="J116" s="224">
        <f>ROUND(I116*H116,2)</f>
        <v>0</v>
      </c>
      <c r="K116" s="220" t="s">
        <v>434</v>
      </c>
      <c r="L116" s="48"/>
      <c r="M116" s="225" t="s">
        <v>35</v>
      </c>
      <c r="N116" s="226" t="s">
        <v>50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159</v>
      </c>
      <c r="AT116" s="229" t="s">
        <v>154</v>
      </c>
      <c r="AU116" s="229" t="s">
        <v>87</v>
      </c>
      <c r="AY116" s="20" t="s">
        <v>151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83</v>
      </c>
      <c r="BK116" s="230">
        <f>ROUND(I116*H116,2)</f>
        <v>0</v>
      </c>
      <c r="BL116" s="20" t="s">
        <v>159</v>
      </c>
      <c r="BM116" s="229" t="s">
        <v>452</v>
      </c>
    </row>
    <row r="117" s="2" customFormat="1">
      <c r="A117" s="42"/>
      <c r="B117" s="43"/>
      <c r="C117" s="44"/>
      <c r="D117" s="294" t="s">
        <v>436</v>
      </c>
      <c r="E117" s="44"/>
      <c r="F117" s="295" t="s">
        <v>453</v>
      </c>
      <c r="G117" s="44"/>
      <c r="H117" s="44"/>
      <c r="I117" s="275"/>
      <c r="J117" s="44"/>
      <c r="K117" s="44"/>
      <c r="L117" s="48"/>
      <c r="M117" s="276"/>
      <c r="N117" s="277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436</v>
      </c>
      <c r="AU117" s="20" t="s">
        <v>87</v>
      </c>
    </row>
    <row r="118" s="2" customFormat="1" ht="16.5" customHeight="1">
      <c r="A118" s="42"/>
      <c r="B118" s="43"/>
      <c r="C118" s="218" t="s">
        <v>176</v>
      </c>
      <c r="D118" s="218" t="s">
        <v>154</v>
      </c>
      <c r="E118" s="219" t="s">
        <v>454</v>
      </c>
      <c r="F118" s="220" t="s">
        <v>455</v>
      </c>
      <c r="G118" s="221" t="s">
        <v>456</v>
      </c>
      <c r="H118" s="222">
        <v>1</v>
      </c>
      <c r="I118" s="223"/>
      <c r="J118" s="224">
        <f>ROUND(I118*H118,2)</f>
        <v>0</v>
      </c>
      <c r="K118" s="220" t="s">
        <v>434</v>
      </c>
      <c r="L118" s="48"/>
      <c r="M118" s="225" t="s">
        <v>35</v>
      </c>
      <c r="N118" s="226" t="s">
        <v>50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159</v>
      </c>
      <c r="AT118" s="229" t="s">
        <v>154</v>
      </c>
      <c r="AU118" s="229" t="s">
        <v>87</v>
      </c>
      <c r="AY118" s="20" t="s">
        <v>151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83</v>
      </c>
      <c r="BK118" s="230">
        <f>ROUND(I118*H118,2)</f>
        <v>0</v>
      </c>
      <c r="BL118" s="20" t="s">
        <v>159</v>
      </c>
      <c r="BM118" s="229" t="s">
        <v>457</v>
      </c>
    </row>
    <row r="119" s="2" customFormat="1">
      <c r="A119" s="42"/>
      <c r="B119" s="43"/>
      <c r="C119" s="44"/>
      <c r="D119" s="294" t="s">
        <v>436</v>
      </c>
      <c r="E119" s="44"/>
      <c r="F119" s="295" t="s">
        <v>458</v>
      </c>
      <c r="G119" s="44"/>
      <c r="H119" s="44"/>
      <c r="I119" s="275"/>
      <c r="J119" s="44"/>
      <c r="K119" s="44"/>
      <c r="L119" s="48"/>
      <c r="M119" s="276"/>
      <c r="N119" s="277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436</v>
      </c>
      <c r="AU119" s="20" t="s">
        <v>87</v>
      </c>
    </row>
    <row r="120" s="12" customFormat="1" ht="22.8" customHeight="1">
      <c r="A120" s="12"/>
      <c r="B120" s="202"/>
      <c r="C120" s="203"/>
      <c r="D120" s="204" t="s">
        <v>78</v>
      </c>
      <c r="E120" s="216" t="s">
        <v>180</v>
      </c>
      <c r="F120" s="216" t="s">
        <v>459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SUM(P121:P149)</f>
        <v>0</v>
      </c>
      <c r="Q120" s="210"/>
      <c r="R120" s="211">
        <f>SUM(R121:R149)</f>
        <v>17.761227850000001</v>
      </c>
      <c r="S120" s="210"/>
      <c r="T120" s="212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83</v>
      </c>
      <c r="AT120" s="214" t="s">
        <v>78</v>
      </c>
      <c r="AU120" s="214" t="s">
        <v>83</v>
      </c>
      <c r="AY120" s="213" t="s">
        <v>151</v>
      </c>
      <c r="BK120" s="215">
        <f>SUM(BK121:BK149)</f>
        <v>0</v>
      </c>
    </row>
    <row r="121" s="2" customFormat="1" ht="37.8" customHeight="1">
      <c r="A121" s="42"/>
      <c r="B121" s="43"/>
      <c r="C121" s="218" t="s">
        <v>180</v>
      </c>
      <c r="D121" s="218" t="s">
        <v>154</v>
      </c>
      <c r="E121" s="219" t="s">
        <v>460</v>
      </c>
      <c r="F121" s="220" t="s">
        <v>461</v>
      </c>
      <c r="G121" s="221" t="s">
        <v>157</v>
      </c>
      <c r="H121" s="222">
        <v>33.380000000000003</v>
      </c>
      <c r="I121" s="223"/>
      <c r="J121" s="224">
        <f>ROUND(I121*H121,2)</f>
        <v>0</v>
      </c>
      <c r="K121" s="220" t="s">
        <v>434</v>
      </c>
      <c r="L121" s="48"/>
      <c r="M121" s="225" t="s">
        <v>35</v>
      </c>
      <c r="N121" s="226" t="s">
        <v>50</v>
      </c>
      <c r="O121" s="88"/>
      <c r="P121" s="227">
        <f>O121*H121</f>
        <v>0</v>
      </c>
      <c r="Q121" s="227">
        <v>0.0051000000000000004</v>
      </c>
      <c r="R121" s="227">
        <f>Q121*H121</f>
        <v>0.17023800000000003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159</v>
      </c>
      <c r="AT121" s="229" t="s">
        <v>154</v>
      </c>
      <c r="AU121" s="229" t="s">
        <v>87</v>
      </c>
      <c r="AY121" s="20" t="s">
        <v>151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83</v>
      </c>
      <c r="BK121" s="230">
        <f>ROUND(I121*H121,2)</f>
        <v>0</v>
      </c>
      <c r="BL121" s="20" t="s">
        <v>159</v>
      </c>
      <c r="BM121" s="229" t="s">
        <v>462</v>
      </c>
    </row>
    <row r="122" s="2" customFormat="1">
      <c r="A122" s="42"/>
      <c r="B122" s="43"/>
      <c r="C122" s="44"/>
      <c r="D122" s="294" t="s">
        <v>436</v>
      </c>
      <c r="E122" s="44"/>
      <c r="F122" s="295" t="s">
        <v>463</v>
      </c>
      <c r="G122" s="44"/>
      <c r="H122" s="44"/>
      <c r="I122" s="275"/>
      <c r="J122" s="44"/>
      <c r="K122" s="44"/>
      <c r="L122" s="48"/>
      <c r="M122" s="276"/>
      <c r="N122" s="277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436</v>
      </c>
      <c r="AU122" s="20" t="s">
        <v>87</v>
      </c>
    </row>
    <row r="123" s="2" customFormat="1" ht="16.5" customHeight="1">
      <c r="A123" s="42"/>
      <c r="B123" s="43"/>
      <c r="C123" s="218" t="s">
        <v>184</v>
      </c>
      <c r="D123" s="218" t="s">
        <v>154</v>
      </c>
      <c r="E123" s="219" t="s">
        <v>464</v>
      </c>
      <c r="F123" s="220" t="s">
        <v>465</v>
      </c>
      <c r="G123" s="221" t="s">
        <v>157</v>
      </c>
      <c r="H123" s="222">
        <v>11.515000000000001</v>
      </c>
      <c r="I123" s="223"/>
      <c r="J123" s="224">
        <f>ROUND(I123*H123,2)</f>
        <v>0</v>
      </c>
      <c r="K123" s="220" t="s">
        <v>434</v>
      </c>
      <c r="L123" s="48"/>
      <c r="M123" s="225" t="s">
        <v>35</v>
      </c>
      <c r="N123" s="226" t="s">
        <v>50</v>
      </c>
      <c r="O123" s="88"/>
      <c r="P123" s="227">
        <f>O123*H123</f>
        <v>0</v>
      </c>
      <c r="Q123" s="227">
        <v>0.032730000000000002</v>
      </c>
      <c r="R123" s="227">
        <f>Q123*H123</f>
        <v>0.37688595000000003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159</v>
      </c>
      <c r="AT123" s="229" t="s">
        <v>154</v>
      </c>
      <c r="AU123" s="229" t="s">
        <v>87</v>
      </c>
      <c r="AY123" s="20" t="s">
        <v>151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83</v>
      </c>
      <c r="BK123" s="230">
        <f>ROUND(I123*H123,2)</f>
        <v>0</v>
      </c>
      <c r="BL123" s="20" t="s">
        <v>159</v>
      </c>
      <c r="BM123" s="229" t="s">
        <v>466</v>
      </c>
    </row>
    <row r="124" s="2" customFormat="1">
      <c r="A124" s="42"/>
      <c r="B124" s="43"/>
      <c r="C124" s="44"/>
      <c r="D124" s="294" t="s">
        <v>436</v>
      </c>
      <c r="E124" s="44"/>
      <c r="F124" s="295" t="s">
        <v>467</v>
      </c>
      <c r="G124" s="44"/>
      <c r="H124" s="44"/>
      <c r="I124" s="275"/>
      <c r="J124" s="44"/>
      <c r="K124" s="44"/>
      <c r="L124" s="48"/>
      <c r="M124" s="276"/>
      <c r="N124" s="277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436</v>
      </c>
      <c r="AU124" s="20" t="s">
        <v>87</v>
      </c>
    </row>
    <row r="125" s="13" customFormat="1">
      <c r="A125" s="13"/>
      <c r="B125" s="231"/>
      <c r="C125" s="232"/>
      <c r="D125" s="233" t="s">
        <v>168</v>
      </c>
      <c r="E125" s="234" t="s">
        <v>35</v>
      </c>
      <c r="F125" s="235" t="s">
        <v>468</v>
      </c>
      <c r="G125" s="232"/>
      <c r="H125" s="234" t="s">
        <v>35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168</v>
      </c>
      <c r="AU125" s="241" t="s">
        <v>87</v>
      </c>
      <c r="AV125" s="13" t="s">
        <v>83</v>
      </c>
      <c r="AW125" s="13" t="s">
        <v>40</v>
      </c>
      <c r="AX125" s="13" t="s">
        <v>79</v>
      </c>
      <c r="AY125" s="241" t="s">
        <v>151</v>
      </c>
    </row>
    <row r="126" s="14" customFormat="1">
      <c r="A126" s="14"/>
      <c r="B126" s="242"/>
      <c r="C126" s="243"/>
      <c r="D126" s="233" t="s">
        <v>168</v>
      </c>
      <c r="E126" s="244" t="s">
        <v>35</v>
      </c>
      <c r="F126" s="245" t="s">
        <v>469</v>
      </c>
      <c r="G126" s="243"/>
      <c r="H126" s="246">
        <v>2.3999999999999999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168</v>
      </c>
      <c r="AU126" s="252" t="s">
        <v>87</v>
      </c>
      <c r="AV126" s="14" t="s">
        <v>87</v>
      </c>
      <c r="AW126" s="14" t="s">
        <v>40</v>
      </c>
      <c r="AX126" s="14" t="s">
        <v>79</v>
      </c>
      <c r="AY126" s="252" t="s">
        <v>151</v>
      </c>
    </row>
    <row r="127" s="14" customFormat="1">
      <c r="A127" s="14"/>
      <c r="B127" s="242"/>
      <c r="C127" s="243"/>
      <c r="D127" s="233" t="s">
        <v>168</v>
      </c>
      <c r="E127" s="244" t="s">
        <v>35</v>
      </c>
      <c r="F127" s="245" t="s">
        <v>470</v>
      </c>
      <c r="G127" s="243"/>
      <c r="H127" s="246">
        <v>0.66000000000000003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168</v>
      </c>
      <c r="AU127" s="252" t="s">
        <v>87</v>
      </c>
      <c r="AV127" s="14" t="s">
        <v>87</v>
      </c>
      <c r="AW127" s="14" t="s">
        <v>40</v>
      </c>
      <c r="AX127" s="14" t="s">
        <v>79</v>
      </c>
      <c r="AY127" s="252" t="s">
        <v>151</v>
      </c>
    </row>
    <row r="128" s="14" customFormat="1">
      <c r="A128" s="14"/>
      <c r="B128" s="242"/>
      <c r="C128" s="243"/>
      <c r="D128" s="233" t="s">
        <v>168</v>
      </c>
      <c r="E128" s="244" t="s">
        <v>35</v>
      </c>
      <c r="F128" s="245" t="s">
        <v>471</v>
      </c>
      <c r="G128" s="243"/>
      <c r="H128" s="246">
        <v>4.75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168</v>
      </c>
      <c r="AU128" s="252" t="s">
        <v>87</v>
      </c>
      <c r="AV128" s="14" t="s">
        <v>87</v>
      </c>
      <c r="AW128" s="14" t="s">
        <v>40</v>
      </c>
      <c r="AX128" s="14" t="s">
        <v>79</v>
      </c>
      <c r="AY128" s="252" t="s">
        <v>151</v>
      </c>
    </row>
    <row r="129" s="14" customFormat="1">
      <c r="A129" s="14"/>
      <c r="B129" s="242"/>
      <c r="C129" s="243"/>
      <c r="D129" s="233" t="s">
        <v>168</v>
      </c>
      <c r="E129" s="244" t="s">
        <v>35</v>
      </c>
      <c r="F129" s="245" t="s">
        <v>472</v>
      </c>
      <c r="G129" s="243"/>
      <c r="H129" s="246">
        <v>3.7050000000000001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168</v>
      </c>
      <c r="AU129" s="252" t="s">
        <v>87</v>
      </c>
      <c r="AV129" s="14" t="s">
        <v>87</v>
      </c>
      <c r="AW129" s="14" t="s">
        <v>40</v>
      </c>
      <c r="AX129" s="14" t="s">
        <v>79</v>
      </c>
      <c r="AY129" s="252" t="s">
        <v>151</v>
      </c>
    </row>
    <row r="130" s="15" customFormat="1">
      <c r="A130" s="15"/>
      <c r="B130" s="253"/>
      <c r="C130" s="254"/>
      <c r="D130" s="233" t="s">
        <v>168</v>
      </c>
      <c r="E130" s="255" t="s">
        <v>35</v>
      </c>
      <c r="F130" s="256" t="s">
        <v>172</v>
      </c>
      <c r="G130" s="254"/>
      <c r="H130" s="257">
        <v>11.515000000000001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168</v>
      </c>
      <c r="AU130" s="263" t="s">
        <v>87</v>
      </c>
      <c r="AV130" s="15" t="s">
        <v>159</v>
      </c>
      <c r="AW130" s="15" t="s">
        <v>40</v>
      </c>
      <c r="AX130" s="15" t="s">
        <v>83</v>
      </c>
      <c r="AY130" s="263" t="s">
        <v>151</v>
      </c>
    </row>
    <row r="131" s="2" customFormat="1" ht="37.8" customHeight="1">
      <c r="A131" s="42"/>
      <c r="B131" s="43"/>
      <c r="C131" s="218" t="s">
        <v>190</v>
      </c>
      <c r="D131" s="218" t="s">
        <v>154</v>
      </c>
      <c r="E131" s="219" t="s">
        <v>473</v>
      </c>
      <c r="F131" s="220" t="s">
        <v>474</v>
      </c>
      <c r="G131" s="221" t="s">
        <v>157</v>
      </c>
      <c r="H131" s="222">
        <v>103.87000000000001</v>
      </c>
      <c r="I131" s="223"/>
      <c r="J131" s="224">
        <f>ROUND(I131*H131,2)</f>
        <v>0</v>
      </c>
      <c r="K131" s="220" t="s">
        <v>434</v>
      </c>
      <c r="L131" s="48"/>
      <c r="M131" s="225" t="s">
        <v>35</v>
      </c>
      <c r="N131" s="226" t="s">
        <v>50</v>
      </c>
      <c r="O131" s="88"/>
      <c r="P131" s="227">
        <f>O131*H131</f>
        <v>0</v>
      </c>
      <c r="Q131" s="227">
        <v>0.0051999999999999998</v>
      </c>
      <c r="R131" s="227">
        <f>Q131*H131</f>
        <v>0.54012400000000005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159</v>
      </c>
      <c r="AT131" s="229" t="s">
        <v>154</v>
      </c>
      <c r="AU131" s="229" t="s">
        <v>87</v>
      </c>
      <c r="AY131" s="20" t="s">
        <v>151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83</v>
      </c>
      <c r="BK131" s="230">
        <f>ROUND(I131*H131,2)</f>
        <v>0</v>
      </c>
      <c r="BL131" s="20" t="s">
        <v>159</v>
      </c>
      <c r="BM131" s="229" t="s">
        <v>475</v>
      </c>
    </row>
    <row r="132" s="2" customFormat="1">
      <c r="A132" s="42"/>
      <c r="B132" s="43"/>
      <c r="C132" s="44"/>
      <c r="D132" s="294" t="s">
        <v>436</v>
      </c>
      <c r="E132" s="44"/>
      <c r="F132" s="295" t="s">
        <v>476</v>
      </c>
      <c r="G132" s="44"/>
      <c r="H132" s="44"/>
      <c r="I132" s="275"/>
      <c r="J132" s="44"/>
      <c r="K132" s="44"/>
      <c r="L132" s="48"/>
      <c r="M132" s="276"/>
      <c r="N132" s="277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436</v>
      </c>
      <c r="AU132" s="20" t="s">
        <v>87</v>
      </c>
    </row>
    <row r="133" s="13" customFormat="1">
      <c r="A133" s="13"/>
      <c r="B133" s="231"/>
      <c r="C133" s="232"/>
      <c r="D133" s="233" t="s">
        <v>168</v>
      </c>
      <c r="E133" s="234" t="s">
        <v>35</v>
      </c>
      <c r="F133" s="235" t="s">
        <v>477</v>
      </c>
      <c r="G133" s="232"/>
      <c r="H133" s="234" t="s">
        <v>35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168</v>
      </c>
      <c r="AU133" s="241" t="s">
        <v>87</v>
      </c>
      <c r="AV133" s="13" t="s">
        <v>83</v>
      </c>
      <c r="AW133" s="13" t="s">
        <v>40</v>
      </c>
      <c r="AX133" s="13" t="s">
        <v>79</v>
      </c>
      <c r="AY133" s="241" t="s">
        <v>151</v>
      </c>
    </row>
    <row r="134" s="14" customFormat="1">
      <c r="A134" s="14"/>
      <c r="B134" s="242"/>
      <c r="C134" s="243"/>
      <c r="D134" s="233" t="s">
        <v>168</v>
      </c>
      <c r="E134" s="244" t="s">
        <v>35</v>
      </c>
      <c r="F134" s="245" t="s">
        <v>478</v>
      </c>
      <c r="G134" s="243"/>
      <c r="H134" s="246">
        <v>103.87000000000001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87</v>
      </c>
      <c r="AV134" s="14" t="s">
        <v>87</v>
      </c>
      <c r="AW134" s="14" t="s">
        <v>40</v>
      </c>
      <c r="AX134" s="14" t="s">
        <v>79</v>
      </c>
      <c r="AY134" s="252" t="s">
        <v>151</v>
      </c>
    </row>
    <row r="135" s="15" customFormat="1">
      <c r="A135" s="15"/>
      <c r="B135" s="253"/>
      <c r="C135" s="254"/>
      <c r="D135" s="233" t="s">
        <v>168</v>
      </c>
      <c r="E135" s="255" t="s">
        <v>35</v>
      </c>
      <c r="F135" s="256" t="s">
        <v>172</v>
      </c>
      <c r="G135" s="254"/>
      <c r="H135" s="257">
        <v>103.87000000000001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168</v>
      </c>
      <c r="AU135" s="263" t="s">
        <v>87</v>
      </c>
      <c r="AV135" s="15" t="s">
        <v>159</v>
      </c>
      <c r="AW135" s="15" t="s">
        <v>40</v>
      </c>
      <c r="AX135" s="15" t="s">
        <v>83</v>
      </c>
      <c r="AY135" s="263" t="s">
        <v>151</v>
      </c>
    </row>
    <row r="136" s="2" customFormat="1" ht="33" customHeight="1">
      <c r="A136" s="42"/>
      <c r="B136" s="43"/>
      <c r="C136" s="218" t="s">
        <v>196</v>
      </c>
      <c r="D136" s="218" t="s">
        <v>154</v>
      </c>
      <c r="E136" s="219" t="s">
        <v>479</v>
      </c>
      <c r="F136" s="220" t="s">
        <v>480</v>
      </c>
      <c r="G136" s="221" t="s">
        <v>433</v>
      </c>
      <c r="H136" s="222">
        <v>6.0300000000000002</v>
      </c>
      <c r="I136" s="223"/>
      <c r="J136" s="224">
        <f>ROUND(I136*H136,2)</f>
        <v>0</v>
      </c>
      <c r="K136" s="220" t="s">
        <v>434</v>
      </c>
      <c r="L136" s="48"/>
      <c r="M136" s="225" t="s">
        <v>35</v>
      </c>
      <c r="N136" s="226" t="s">
        <v>50</v>
      </c>
      <c r="O136" s="88"/>
      <c r="P136" s="227">
        <f>O136*H136</f>
        <v>0</v>
      </c>
      <c r="Q136" s="227">
        <v>2.5018699999999998</v>
      </c>
      <c r="R136" s="227">
        <f>Q136*H136</f>
        <v>15.086276099999999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159</v>
      </c>
      <c r="AT136" s="229" t="s">
        <v>154</v>
      </c>
      <c r="AU136" s="229" t="s">
        <v>87</v>
      </c>
      <c r="AY136" s="20" t="s">
        <v>151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83</v>
      </c>
      <c r="BK136" s="230">
        <f>ROUND(I136*H136,2)</f>
        <v>0</v>
      </c>
      <c r="BL136" s="20" t="s">
        <v>159</v>
      </c>
      <c r="BM136" s="229" t="s">
        <v>481</v>
      </c>
    </row>
    <row r="137" s="2" customFormat="1">
      <c r="A137" s="42"/>
      <c r="B137" s="43"/>
      <c r="C137" s="44"/>
      <c r="D137" s="294" t="s">
        <v>436</v>
      </c>
      <c r="E137" s="44"/>
      <c r="F137" s="295" t="s">
        <v>482</v>
      </c>
      <c r="G137" s="44"/>
      <c r="H137" s="44"/>
      <c r="I137" s="275"/>
      <c r="J137" s="44"/>
      <c r="K137" s="44"/>
      <c r="L137" s="48"/>
      <c r="M137" s="276"/>
      <c r="N137" s="277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436</v>
      </c>
      <c r="AU137" s="20" t="s">
        <v>87</v>
      </c>
    </row>
    <row r="138" s="13" customFormat="1">
      <c r="A138" s="13"/>
      <c r="B138" s="231"/>
      <c r="C138" s="232"/>
      <c r="D138" s="233" t="s">
        <v>168</v>
      </c>
      <c r="E138" s="234" t="s">
        <v>35</v>
      </c>
      <c r="F138" s="235" t="s">
        <v>483</v>
      </c>
      <c r="G138" s="232"/>
      <c r="H138" s="234" t="s">
        <v>35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168</v>
      </c>
      <c r="AU138" s="241" t="s">
        <v>87</v>
      </c>
      <c r="AV138" s="13" t="s">
        <v>83</v>
      </c>
      <c r="AW138" s="13" t="s">
        <v>40</v>
      </c>
      <c r="AX138" s="13" t="s">
        <v>79</v>
      </c>
      <c r="AY138" s="241" t="s">
        <v>151</v>
      </c>
    </row>
    <row r="139" s="14" customFormat="1">
      <c r="A139" s="14"/>
      <c r="B139" s="242"/>
      <c r="C139" s="243"/>
      <c r="D139" s="233" t="s">
        <v>168</v>
      </c>
      <c r="E139" s="244" t="s">
        <v>35</v>
      </c>
      <c r="F139" s="245" t="s">
        <v>484</v>
      </c>
      <c r="G139" s="243"/>
      <c r="H139" s="246">
        <v>2.0329999999999999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168</v>
      </c>
      <c r="AU139" s="252" t="s">
        <v>87</v>
      </c>
      <c r="AV139" s="14" t="s">
        <v>87</v>
      </c>
      <c r="AW139" s="14" t="s">
        <v>40</v>
      </c>
      <c r="AX139" s="14" t="s">
        <v>79</v>
      </c>
      <c r="AY139" s="252" t="s">
        <v>151</v>
      </c>
    </row>
    <row r="140" s="14" customFormat="1">
      <c r="A140" s="14"/>
      <c r="B140" s="242"/>
      <c r="C140" s="243"/>
      <c r="D140" s="233" t="s">
        <v>168</v>
      </c>
      <c r="E140" s="244" t="s">
        <v>35</v>
      </c>
      <c r="F140" s="245" t="s">
        <v>485</v>
      </c>
      <c r="G140" s="243"/>
      <c r="H140" s="246">
        <v>2.6930000000000001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168</v>
      </c>
      <c r="AU140" s="252" t="s">
        <v>87</v>
      </c>
      <c r="AV140" s="14" t="s">
        <v>87</v>
      </c>
      <c r="AW140" s="14" t="s">
        <v>40</v>
      </c>
      <c r="AX140" s="14" t="s">
        <v>79</v>
      </c>
      <c r="AY140" s="252" t="s">
        <v>151</v>
      </c>
    </row>
    <row r="141" s="14" customFormat="1">
      <c r="A141" s="14"/>
      <c r="B141" s="242"/>
      <c r="C141" s="243"/>
      <c r="D141" s="233" t="s">
        <v>168</v>
      </c>
      <c r="E141" s="244" t="s">
        <v>35</v>
      </c>
      <c r="F141" s="245" t="s">
        <v>486</v>
      </c>
      <c r="G141" s="243"/>
      <c r="H141" s="246">
        <v>1.3040000000000001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168</v>
      </c>
      <c r="AU141" s="252" t="s">
        <v>87</v>
      </c>
      <c r="AV141" s="14" t="s">
        <v>87</v>
      </c>
      <c r="AW141" s="14" t="s">
        <v>40</v>
      </c>
      <c r="AX141" s="14" t="s">
        <v>79</v>
      </c>
      <c r="AY141" s="252" t="s">
        <v>151</v>
      </c>
    </row>
    <row r="142" s="15" customFormat="1">
      <c r="A142" s="15"/>
      <c r="B142" s="253"/>
      <c r="C142" s="254"/>
      <c r="D142" s="233" t="s">
        <v>168</v>
      </c>
      <c r="E142" s="255" t="s">
        <v>35</v>
      </c>
      <c r="F142" s="256" t="s">
        <v>172</v>
      </c>
      <c r="G142" s="254"/>
      <c r="H142" s="257">
        <v>6.0300000000000002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168</v>
      </c>
      <c r="AU142" s="263" t="s">
        <v>87</v>
      </c>
      <c r="AV142" s="15" t="s">
        <v>159</v>
      </c>
      <c r="AW142" s="15" t="s">
        <v>40</v>
      </c>
      <c r="AX142" s="15" t="s">
        <v>83</v>
      </c>
      <c r="AY142" s="263" t="s">
        <v>151</v>
      </c>
    </row>
    <row r="143" s="2" customFormat="1" ht="37.8" customHeight="1">
      <c r="A143" s="42"/>
      <c r="B143" s="43"/>
      <c r="C143" s="218" t="s">
        <v>203</v>
      </c>
      <c r="D143" s="218" t="s">
        <v>154</v>
      </c>
      <c r="E143" s="219" t="s">
        <v>487</v>
      </c>
      <c r="F143" s="220" t="s">
        <v>488</v>
      </c>
      <c r="G143" s="221" t="s">
        <v>433</v>
      </c>
      <c r="H143" s="222">
        <v>0.68999999999999995</v>
      </c>
      <c r="I143" s="223"/>
      <c r="J143" s="224">
        <f>ROUND(I143*H143,2)</f>
        <v>0</v>
      </c>
      <c r="K143" s="220" t="s">
        <v>434</v>
      </c>
      <c r="L143" s="48"/>
      <c r="M143" s="225" t="s">
        <v>35</v>
      </c>
      <c r="N143" s="226" t="s">
        <v>50</v>
      </c>
      <c r="O143" s="88"/>
      <c r="P143" s="227">
        <f>O143*H143</f>
        <v>0</v>
      </c>
      <c r="Q143" s="227">
        <v>2.3010199999999998</v>
      </c>
      <c r="R143" s="227">
        <f>Q143*H143</f>
        <v>1.5877037999999997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159</v>
      </c>
      <c r="AT143" s="229" t="s">
        <v>154</v>
      </c>
      <c r="AU143" s="229" t="s">
        <v>87</v>
      </c>
      <c r="AY143" s="20" t="s">
        <v>151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83</v>
      </c>
      <c r="BK143" s="230">
        <f>ROUND(I143*H143,2)</f>
        <v>0</v>
      </c>
      <c r="BL143" s="20" t="s">
        <v>159</v>
      </c>
      <c r="BM143" s="229" t="s">
        <v>489</v>
      </c>
    </row>
    <row r="144" s="2" customFormat="1">
      <c r="A144" s="42"/>
      <c r="B144" s="43"/>
      <c r="C144" s="44"/>
      <c r="D144" s="294" t="s">
        <v>436</v>
      </c>
      <c r="E144" s="44"/>
      <c r="F144" s="295" t="s">
        <v>490</v>
      </c>
      <c r="G144" s="44"/>
      <c r="H144" s="44"/>
      <c r="I144" s="275"/>
      <c r="J144" s="44"/>
      <c r="K144" s="44"/>
      <c r="L144" s="48"/>
      <c r="M144" s="276"/>
      <c r="N144" s="277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436</v>
      </c>
      <c r="AU144" s="20" t="s">
        <v>87</v>
      </c>
    </row>
    <row r="145" s="13" customFormat="1">
      <c r="A145" s="13"/>
      <c r="B145" s="231"/>
      <c r="C145" s="232"/>
      <c r="D145" s="233" t="s">
        <v>168</v>
      </c>
      <c r="E145" s="234" t="s">
        <v>35</v>
      </c>
      <c r="F145" s="235" t="s">
        <v>491</v>
      </c>
      <c r="G145" s="232"/>
      <c r="H145" s="234" t="s">
        <v>35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168</v>
      </c>
      <c r="AU145" s="241" t="s">
        <v>87</v>
      </c>
      <c r="AV145" s="13" t="s">
        <v>83</v>
      </c>
      <c r="AW145" s="13" t="s">
        <v>40</v>
      </c>
      <c r="AX145" s="13" t="s">
        <v>79</v>
      </c>
      <c r="AY145" s="241" t="s">
        <v>151</v>
      </c>
    </row>
    <row r="146" s="14" customFormat="1">
      <c r="A146" s="14"/>
      <c r="B146" s="242"/>
      <c r="C146" s="243"/>
      <c r="D146" s="233" t="s">
        <v>168</v>
      </c>
      <c r="E146" s="244" t="s">
        <v>35</v>
      </c>
      <c r="F146" s="245" t="s">
        <v>492</v>
      </c>
      <c r="G146" s="243"/>
      <c r="H146" s="246">
        <v>0.5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168</v>
      </c>
      <c r="AU146" s="252" t="s">
        <v>87</v>
      </c>
      <c r="AV146" s="14" t="s">
        <v>87</v>
      </c>
      <c r="AW146" s="14" t="s">
        <v>40</v>
      </c>
      <c r="AX146" s="14" t="s">
        <v>79</v>
      </c>
      <c r="AY146" s="252" t="s">
        <v>151</v>
      </c>
    </row>
    <row r="147" s="13" customFormat="1">
      <c r="A147" s="13"/>
      <c r="B147" s="231"/>
      <c r="C147" s="232"/>
      <c r="D147" s="233" t="s">
        <v>168</v>
      </c>
      <c r="E147" s="234" t="s">
        <v>35</v>
      </c>
      <c r="F147" s="235" t="s">
        <v>493</v>
      </c>
      <c r="G147" s="232"/>
      <c r="H147" s="234" t="s">
        <v>35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168</v>
      </c>
      <c r="AU147" s="241" t="s">
        <v>87</v>
      </c>
      <c r="AV147" s="13" t="s">
        <v>83</v>
      </c>
      <c r="AW147" s="13" t="s">
        <v>40</v>
      </c>
      <c r="AX147" s="13" t="s">
        <v>79</v>
      </c>
      <c r="AY147" s="241" t="s">
        <v>151</v>
      </c>
    </row>
    <row r="148" s="14" customFormat="1">
      <c r="A148" s="14"/>
      <c r="B148" s="242"/>
      <c r="C148" s="243"/>
      <c r="D148" s="233" t="s">
        <v>168</v>
      </c>
      <c r="E148" s="244" t="s">
        <v>35</v>
      </c>
      <c r="F148" s="245" t="s">
        <v>494</v>
      </c>
      <c r="G148" s="243"/>
      <c r="H148" s="246">
        <v>0.19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168</v>
      </c>
      <c r="AU148" s="252" t="s">
        <v>87</v>
      </c>
      <c r="AV148" s="14" t="s">
        <v>87</v>
      </c>
      <c r="AW148" s="14" t="s">
        <v>40</v>
      </c>
      <c r="AX148" s="14" t="s">
        <v>79</v>
      </c>
      <c r="AY148" s="252" t="s">
        <v>151</v>
      </c>
    </row>
    <row r="149" s="15" customFormat="1">
      <c r="A149" s="15"/>
      <c r="B149" s="253"/>
      <c r="C149" s="254"/>
      <c r="D149" s="233" t="s">
        <v>168</v>
      </c>
      <c r="E149" s="255" t="s">
        <v>35</v>
      </c>
      <c r="F149" s="256" t="s">
        <v>172</v>
      </c>
      <c r="G149" s="254"/>
      <c r="H149" s="257">
        <v>0.68999999999999995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168</v>
      </c>
      <c r="AU149" s="263" t="s">
        <v>87</v>
      </c>
      <c r="AV149" s="15" t="s">
        <v>159</v>
      </c>
      <c r="AW149" s="15" t="s">
        <v>40</v>
      </c>
      <c r="AX149" s="15" t="s">
        <v>83</v>
      </c>
      <c r="AY149" s="263" t="s">
        <v>151</v>
      </c>
    </row>
    <row r="150" s="12" customFormat="1" ht="22.8" customHeight="1">
      <c r="A150" s="12"/>
      <c r="B150" s="202"/>
      <c r="C150" s="203"/>
      <c r="D150" s="204" t="s">
        <v>78</v>
      </c>
      <c r="E150" s="216" t="s">
        <v>196</v>
      </c>
      <c r="F150" s="216" t="s">
        <v>495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SUM(P151:P171)</f>
        <v>0</v>
      </c>
      <c r="Q150" s="210"/>
      <c r="R150" s="211">
        <f>SUM(R151:R171)</f>
        <v>0</v>
      </c>
      <c r="S150" s="210"/>
      <c r="T150" s="212">
        <f>SUM(T151:T171)</f>
        <v>16.299793999999999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83</v>
      </c>
      <c r="AT150" s="214" t="s">
        <v>78</v>
      </c>
      <c r="AU150" s="214" t="s">
        <v>83</v>
      </c>
      <c r="AY150" s="213" t="s">
        <v>151</v>
      </c>
      <c r="BK150" s="215">
        <f>SUM(BK151:BK171)</f>
        <v>0</v>
      </c>
    </row>
    <row r="151" s="2" customFormat="1" ht="44.25" customHeight="1">
      <c r="A151" s="42"/>
      <c r="B151" s="43"/>
      <c r="C151" s="218" t="s">
        <v>209</v>
      </c>
      <c r="D151" s="218" t="s">
        <v>154</v>
      </c>
      <c r="E151" s="219" t="s">
        <v>496</v>
      </c>
      <c r="F151" s="220" t="s">
        <v>497</v>
      </c>
      <c r="G151" s="221" t="s">
        <v>157</v>
      </c>
      <c r="H151" s="222">
        <v>33.380000000000003</v>
      </c>
      <c r="I151" s="223"/>
      <c r="J151" s="224">
        <f>ROUND(I151*H151,2)</f>
        <v>0</v>
      </c>
      <c r="K151" s="220" t="s">
        <v>434</v>
      </c>
      <c r="L151" s="48"/>
      <c r="M151" s="225" t="s">
        <v>35</v>
      </c>
      <c r="N151" s="226" t="s">
        <v>50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159</v>
      </c>
      <c r="AT151" s="229" t="s">
        <v>154</v>
      </c>
      <c r="AU151" s="229" t="s">
        <v>87</v>
      </c>
      <c r="AY151" s="20" t="s">
        <v>151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83</v>
      </c>
      <c r="BK151" s="230">
        <f>ROUND(I151*H151,2)</f>
        <v>0</v>
      </c>
      <c r="BL151" s="20" t="s">
        <v>159</v>
      </c>
      <c r="BM151" s="229" t="s">
        <v>498</v>
      </c>
    </row>
    <row r="152" s="2" customFormat="1">
      <c r="A152" s="42"/>
      <c r="B152" s="43"/>
      <c r="C152" s="44"/>
      <c r="D152" s="294" t="s">
        <v>436</v>
      </c>
      <c r="E152" s="44"/>
      <c r="F152" s="295" t="s">
        <v>499</v>
      </c>
      <c r="G152" s="44"/>
      <c r="H152" s="44"/>
      <c r="I152" s="275"/>
      <c r="J152" s="44"/>
      <c r="K152" s="44"/>
      <c r="L152" s="48"/>
      <c r="M152" s="276"/>
      <c r="N152" s="277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436</v>
      </c>
      <c r="AU152" s="20" t="s">
        <v>87</v>
      </c>
    </row>
    <row r="153" s="2" customFormat="1" ht="44.25" customHeight="1">
      <c r="A153" s="42"/>
      <c r="B153" s="43"/>
      <c r="C153" s="218" t="s">
        <v>213</v>
      </c>
      <c r="D153" s="218" t="s">
        <v>154</v>
      </c>
      <c r="E153" s="219" t="s">
        <v>500</v>
      </c>
      <c r="F153" s="220" t="s">
        <v>501</v>
      </c>
      <c r="G153" s="221" t="s">
        <v>157</v>
      </c>
      <c r="H153" s="222">
        <v>33.380000000000003</v>
      </c>
      <c r="I153" s="223"/>
      <c r="J153" s="224">
        <f>ROUND(I153*H153,2)</f>
        <v>0</v>
      </c>
      <c r="K153" s="220" t="s">
        <v>434</v>
      </c>
      <c r="L153" s="48"/>
      <c r="M153" s="225" t="s">
        <v>35</v>
      </c>
      <c r="N153" s="226" t="s">
        <v>50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159</v>
      </c>
      <c r="AT153" s="229" t="s">
        <v>154</v>
      </c>
      <c r="AU153" s="229" t="s">
        <v>87</v>
      </c>
      <c r="AY153" s="20" t="s">
        <v>151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83</v>
      </c>
      <c r="BK153" s="230">
        <f>ROUND(I153*H153,2)</f>
        <v>0</v>
      </c>
      <c r="BL153" s="20" t="s">
        <v>159</v>
      </c>
      <c r="BM153" s="229" t="s">
        <v>502</v>
      </c>
    </row>
    <row r="154" s="2" customFormat="1">
      <c r="A154" s="42"/>
      <c r="B154" s="43"/>
      <c r="C154" s="44"/>
      <c r="D154" s="294" t="s">
        <v>436</v>
      </c>
      <c r="E154" s="44"/>
      <c r="F154" s="295" t="s">
        <v>503</v>
      </c>
      <c r="G154" s="44"/>
      <c r="H154" s="44"/>
      <c r="I154" s="275"/>
      <c r="J154" s="44"/>
      <c r="K154" s="44"/>
      <c r="L154" s="48"/>
      <c r="M154" s="276"/>
      <c r="N154" s="277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436</v>
      </c>
      <c r="AU154" s="20" t="s">
        <v>87</v>
      </c>
    </row>
    <row r="155" s="2" customFormat="1" ht="24.15" customHeight="1">
      <c r="A155" s="42"/>
      <c r="B155" s="43"/>
      <c r="C155" s="218" t="s">
        <v>222</v>
      </c>
      <c r="D155" s="218" t="s">
        <v>154</v>
      </c>
      <c r="E155" s="219" t="s">
        <v>504</v>
      </c>
      <c r="F155" s="220" t="s">
        <v>505</v>
      </c>
      <c r="G155" s="221" t="s">
        <v>506</v>
      </c>
      <c r="H155" s="222">
        <v>80</v>
      </c>
      <c r="I155" s="223"/>
      <c r="J155" s="224">
        <f>ROUND(I155*H155,2)</f>
        <v>0</v>
      </c>
      <c r="K155" s="220" t="s">
        <v>434</v>
      </c>
      <c r="L155" s="48"/>
      <c r="M155" s="225" t="s">
        <v>35</v>
      </c>
      <c r="N155" s="226" t="s">
        <v>50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159</v>
      </c>
      <c r="AT155" s="229" t="s">
        <v>154</v>
      </c>
      <c r="AU155" s="229" t="s">
        <v>87</v>
      </c>
      <c r="AY155" s="20" t="s">
        <v>151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83</v>
      </c>
      <c r="BK155" s="230">
        <f>ROUND(I155*H155,2)</f>
        <v>0</v>
      </c>
      <c r="BL155" s="20" t="s">
        <v>159</v>
      </c>
      <c r="BM155" s="229" t="s">
        <v>507</v>
      </c>
    </row>
    <row r="156" s="2" customFormat="1">
      <c r="A156" s="42"/>
      <c r="B156" s="43"/>
      <c r="C156" s="44"/>
      <c r="D156" s="294" t="s">
        <v>436</v>
      </c>
      <c r="E156" s="44"/>
      <c r="F156" s="295" t="s">
        <v>508</v>
      </c>
      <c r="G156" s="44"/>
      <c r="H156" s="44"/>
      <c r="I156" s="275"/>
      <c r="J156" s="44"/>
      <c r="K156" s="44"/>
      <c r="L156" s="48"/>
      <c r="M156" s="276"/>
      <c r="N156" s="277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436</v>
      </c>
      <c r="AU156" s="20" t="s">
        <v>87</v>
      </c>
    </row>
    <row r="157" s="2" customFormat="1" ht="44.25" customHeight="1">
      <c r="A157" s="42"/>
      <c r="B157" s="43"/>
      <c r="C157" s="218" t="s">
        <v>228</v>
      </c>
      <c r="D157" s="218" t="s">
        <v>154</v>
      </c>
      <c r="E157" s="219" t="s">
        <v>509</v>
      </c>
      <c r="F157" s="220" t="s">
        <v>510</v>
      </c>
      <c r="G157" s="221" t="s">
        <v>157</v>
      </c>
      <c r="H157" s="222">
        <v>54.613999999999997</v>
      </c>
      <c r="I157" s="223"/>
      <c r="J157" s="224">
        <f>ROUND(I157*H157,2)</f>
        <v>0</v>
      </c>
      <c r="K157" s="220" t="s">
        <v>434</v>
      </c>
      <c r="L157" s="48"/>
      <c r="M157" s="225" t="s">
        <v>35</v>
      </c>
      <c r="N157" s="226" t="s">
        <v>50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0.26100000000000001</v>
      </c>
      <c r="T157" s="228">
        <f>S157*H157</f>
        <v>14.254254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159</v>
      </c>
      <c r="AT157" s="229" t="s">
        <v>154</v>
      </c>
      <c r="AU157" s="229" t="s">
        <v>87</v>
      </c>
      <c r="AY157" s="20" t="s">
        <v>151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83</v>
      </c>
      <c r="BK157" s="230">
        <f>ROUND(I157*H157,2)</f>
        <v>0</v>
      </c>
      <c r="BL157" s="20" t="s">
        <v>159</v>
      </c>
      <c r="BM157" s="229" t="s">
        <v>511</v>
      </c>
    </row>
    <row r="158" s="2" customFormat="1">
      <c r="A158" s="42"/>
      <c r="B158" s="43"/>
      <c r="C158" s="44"/>
      <c r="D158" s="294" t="s">
        <v>436</v>
      </c>
      <c r="E158" s="44"/>
      <c r="F158" s="295" t="s">
        <v>512</v>
      </c>
      <c r="G158" s="44"/>
      <c r="H158" s="44"/>
      <c r="I158" s="275"/>
      <c r="J158" s="44"/>
      <c r="K158" s="44"/>
      <c r="L158" s="48"/>
      <c r="M158" s="276"/>
      <c r="N158" s="277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436</v>
      </c>
      <c r="AU158" s="20" t="s">
        <v>87</v>
      </c>
    </row>
    <row r="159" s="13" customFormat="1">
      <c r="A159" s="13"/>
      <c r="B159" s="231"/>
      <c r="C159" s="232"/>
      <c r="D159" s="233" t="s">
        <v>168</v>
      </c>
      <c r="E159" s="234" t="s">
        <v>35</v>
      </c>
      <c r="F159" s="235" t="s">
        <v>513</v>
      </c>
      <c r="G159" s="232"/>
      <c r="H159" s="234" t="s">
        <v>35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168</v>
      </c>
      <c r="AU159" s="241" t="s">
        <v>87</v>
      </c>
      <c r="AV159" s="13" t="s">
        <v>83</v>
      </c>
      <c r="AW159" s="13" t="s">
        <v>40</v>
      </c>
      <c r="AX159" s="13" t="s">
        <v>79</v>
      </c>
      <c r="AY159" s="241" t="s">
        <v>151</v>
      </c>
    </row>
    <row r="160" s="14" customFormat="1">
      <c r="A160" s="14"/>
      <c r="B160" s="242"/>
      <c r="C160" s="243"/>
      <c r="D160" s="233" t="s">
        <v>168</v>
      </c>
      <c r="E160" s="244" t="s">
        <v>35</v>
      </c>
      <c r="F160" s="245" t="s">
        <v>514</v>
      </c>
      <c r="G160" s="243"/>
      <c r="H160" s="246">
        <v>54.613999999999997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168</v>
      </c>
      <c r="AU160" s="252" t="s">
        <v>87</v>
      </c>
      <c r="AV160" s="14" t="s">
        <v>87</v>
      </c>
      <c r="AW160" s="14" t="s">
        <v>40</v>
      </c>
      <c r="AX160" s="14" t="s">
        <v>79</v>
      </c>
      <c r="AY160" s="252" t="s">
        <v>151</v>
      </c>
    </row>
    <row r="161" s="15" customFormat="1">
      <c r="A161" s="15"/>
      <c r="B161" s="253"/>
      <c r="C161" s="254"/>
      <c r="D161" s="233" t="s">
        <v>168</v>
      </c>
      <c r="E161" s="255" t="s">
        <v>35</v>
      </c>
      <c r="F161" s="256" t="s">
        <v>172</v>
      </c>
      <c r="G161" s="254"/>
      <c r="H161" s="257">
        <v>54.613999999999997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168</v>
      </c>
      <c r="AU161" s="263" t="s">
        <v>87</v>
      </c>
      <c r="AV161" s="15" t="s">
        <v>159</v>
      </c>
      <c r="AW161" s="15" t="s">
        <v>40</v>
      </c>
      <c r="AX161" s="15" t="s">
        <v>83</v>
      </c>
      <c r="AY161" s="263" t="s">
        <v>151</v>
      </c>
    </row>
    <row r="162" s="2" customFormat="1" ht="24.15" customHeight="1">
      <c r="A162" s="42"/>
      <c r="B162" s="43"/>
      <c r="C162" s="218" t="s">
        <v>8</v>
      </c>
      <c r="D162" s="218" t="s">
        <v>154</v>
      </c>
      <c r="E162" s="219" t="s">
        <v>515</v>
      </c>
      <c r="F162" s="220" t="s">
        <v>516</v>
      </c>
      <c r="G162" s="221" t="s">
        <v>216</v>
      </c>
      <c r="H162" s="222">
        <v>5.1299999999999999</v>
      </c>
      <c r="I162" s="223"/>
      <c r="J162" s="224">
        <f>ROUND(I162*H162,2)</f>
        <v>0</v>
      </c>
      <c r="K162" s="220" t="s">
        <v>434</v>
      </c>
      <c r="L162" s="48"/>
      <c r="M162" s="225" t="s">
        <v>35</v>
      </c>
      <c r="N162" s="226" t="s">
        <v>50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0.33800000000000002</v>
      </c>
      <c r="T162" s="228">
        <f>S162*H162</f>
        <v>1.73394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159</v>
      </c>
      <c r="AT162" s="229" t="s">
        <v>154</v>
      </c>
      <c r="AU162" s="229" t="s">
        <v>87</v>
      </c>
      <c r="AY162" s="20" t="s">
        <v>151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83</v>
      </c>
      <c r="BK162" s="230">
        <f>ROUND(I162*H162,2)</f>
        <v>0</v>
      </c>
      <c r="BL162" s="20" t="s">
        <v>159</v>
      </c>
      <c r="BM162" s="229" t="s">
        <v>517</v>
      </c>
    </row>
    <row r="163" s="2" customFormat="1">
      <c r="A163" s="42"/>
      <c r="B163" s="43"/>
      <c r="C163" s="44"/>
      <c r="D163" s="294" t="s">
        <v>436</v>
      </c>
      <c r="E163" s="44"/>
      <c r="F163" s="295" t="s">
        <v>518</v>
      </c>
      <c r="G163" s="44"/>
      <c r="H163" s="44"/>
      <c r="I163" s="275"/>
      <c r="J163" s="44"/>
      <c r="K163" s="44"/>
      <c r="L163" s="48"/>
      <c r="M163" s="276"/>
      <c r="N163" s="277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436</v>
      </c>
      <c r="AU163" s="20" t="s">
        <v>87</v>
      </c>
    </row>
    <row r="164" s="14" customFormat="1">
      <c r="A164" s="14"/>
      <c r="B164" s="242"/>
      <c r="C164" s="243"/>
      <c r="D164" s="233" t="s">
        <v>168</v>
      </c>
      <c r="E164" s="244" t="s">
        <v>35</v>
      </c>
      <c r="F164" s="245" t="s">
        <v>519</v>
      </c>
      <c r="G164" s="243"/>
      <c r="H164" s="246">
        <v>5.1299999999999999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168</v>
      </c>
      <c r="AU164" s="252" t="s">
        <v>87</v>
      </c>
      <c r="AV164" s="14" t="s">
        <v>87</v>
      </c>
      <c r="AW164" s="14" t="s">
        <v>40</v>
      </c>
      <c r="AX164" s="14" t="s">
        <v>79</v>
      </c>
      <c r="AY164" s="252" t="s">
        <v>151</v>
      </c>
    </row>
    <row r="165" s="15" customFormat="1">
      <c r="A165" s="15"/>
      <c r="B165" s="253"/>
      <c r="C165" s="254"/>
      <c r="D165" s="233" t="s">
        <v>168</v>
      </c>
      <c r="E165" s="255" t="s">
        <v>35</v>
      </c>
      <c r="F165" s="256" t="s">
        <v>172</v>
      </c>
      <c r="G165" s="254"/>
      <c r="H165" s="257">
        <v>5.1299999999999999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168</v>
      </c>
      <c r="AU165" s="263" t="s">
        <v>87</v>
      </c>
      <c r="AV165" s="15" t="s">
        <v>159</v>
      </c>
      <c r="AW165" s="15" t="s">
        <v>40</v>
      </c>
      <c r="AX165" s="15" t="s">
        <v>83</v>
      </c>
      <c r="AY165" s="263" t="s">
        <v>151</v>
      </c>
    </row>
    <row r="166" s="2" customFormat="1" ht="44.25" customHeight="1">
      <c r="A166" s="42"/>
      <c r="B166" s="43"/>
      <c r="C166" s="218" t="s">
        <v>206</v>
      </c>
      <c r="D166" s="218" t="s">
        <v>154</v>
      </c>
      <c r="E166" s="219" t="s">
        <v>520</v>
      </c>
      <c r="F166" s="220" t="s">
        <v>521</v>
      </c>
      <c r="G166" s="221" t="s">
        <v>157</v>
      </c>
      <c r="H166" s="222">
        <v>3.6000000000000001</v>
      </c>
      <c r="I166" s="223"/>
      <c r="J166" s="224">
        <f>ROUND(I166*H166,2)</f>
        <v>0</v>
      </c>
      <c r="K166" s="220" t="s">
        <v>434</v>
      </c>
      <c r="L166" s="48"/>
      <c r="M166" s="225" t="s">
        <v>35</v>
      </c>
      <c r="N166" s="226" t="s">
        <v>50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0.031</v>
      </c>
      <c r="T166" s="228">
        <f>S166*H166</f>
        <v>0.11160000000000001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159</v>
      </c>
      <c r="AT166" s="229" t="s">
        <v>154</v>
      </c>
      <c r="AU166" s="229" t="s">
        <v>87</v>
      </c>
      <c r="AY166" s="20" t="s">
        <v>151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83</v>
      </c>
      <c r="BK166" s="230">
        <f>ROUND(I166*H166,2)</f>
        <v>0</v>
      </c>
      <c r="BL166" s="20" t="s">
        <v>159</v>
      </c>
      <c r="BM166" s="229" t="s">
        <v>522</v>
      </c>
    </row>
    <row r="167" s="2" customFormat="1">
      <c r="A167" s="42"/>
      <c r="B167" s="43"/>
      <c r="C167" s="44"/>
      <c r="D167" s="294" t="s">
        <v>436</v>
      </c>
      <c r="E167" s="44"/>
      <c r="F167" s="295" t="s">
        <v>523</v>
      </c>
      <c r="G167" s="44"/>
      <c r="H167" s="44"/>
      <c r="I167" s="275"/>
      <c r="J167" s="44"/>
      <c r="K167" s="44"/>
      <c r="L167" s="48"/>
      <c r="M167" s="276"/>
      <c r="N167" s="277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436</v>
      </c>
      <c r="AU167" s="20" t="s">
        <v>87</v>
      </c>
    </row>
    <row r="168" s="13" customFormat="1">
      <c r="A168" s="13"/>
      <c r="B168" s="231"/>
      <c r="C168" s="232"/>
      <c r="D168" s="233" t="s">
        <v>168</v>
      </c>
      <c r="E168" s="234" t="s">
        <v>35</v>
      </c>
      <c r="F168" s="235" t="s">
        <v>524</v>
      </c>
      <c r="G168" s="232"/>
      <c r="H168" s="234" t="s">
        <v>35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168</v>
      </c>
      <c r="AU168" s="241" t="s">
        <v>87</v>
      </c>
      <c r="AV168" s="13" t="s">
        <v>83</v>
      </c>
      <c r="AW168" s="13" t="s">
        <v>40</v>
      </c>
      <c r="AX168" s="13" t="s">
        <v>79</v>
      </c>
      <c r="AY168" s="241" t="s">
        <v>151</v>
      </c>
    </row>
    <row r="169" s="14" customFormat="1">
      <c r="A169" s="14"/>
      <c r="B169" s="242"/>
      <c r="C169" s="243"/>
      <c r="D169" s="233" t="s">
        <v>168</v>
      </c>
      <c r="E169" s="244" t="s">
        <v>35</v>
      </c>
      <c r="F169" s="245" t="s">
        <v>525</v>
      </c>
      <c r="G169" s="243"/>
      <c r="H169" s="246">
        <v>3.6000000000000001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168</v>
      </c>
      <c r="AU169" s="252" t="s">
        <v>87</v>
      </c>
      <c r="AV169" s="14" t="s">
        <v>87</v>
      </c>
      <c r="AW169" s="14" t="s">
        <v>40</v>
      </c>
      <c r="AX169" s="14" t="s">
        <v>79</v>
      </c>
      <c r="AY169" s="252" t="s">
        <v>151</v>
      </c>
    </row>
    <row r="170" s="15" customFormat="1">
      <c r="A170" s="15"/>
      <c r="B170" s="253"/>
      <c r="C170" s="254"/>
      <c r="D170" s="233" t="s">
        <v>168</v>
      </c>
      <c r="E170" s="255" t="s">
        <v>35</v>
      </c>
      <c r="F170" s="256" t="s">
        <v>172</v>
      </c>
      <c r="G170" s="254"/>
      <c r="H170" s="257">
        <v>3.6000000000000001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168</v>
      </c>
      <c r="AU170" s="263" t="s">
        <v>87</v>
      </c>
      <c r="AV170" s="15" t="s">
        <v>159</v>
      </c>
      <c r="AW170" s="15" t="s">
        <v>40</v>
      </c>
      <c r="AX170" s="15" t="s">
        <v>83</v>
      </c>
      <c r="AY170" s="263" t="s">
        <v>151</v>
      </c>
    </row>
    <row r="171" s="2" customFormat="1" ht="16.5" customHeight="1">
      <c r="A171" s="42"/>
      <c r="B171" s="43"/>
      <c r="C171" s="218" t="s">
        <v>241</v>
      </c>
      <c r="D171" s="218" t="s">
        <v>154</v>
      </c>
      <c r="E171" s="219" t="s">
        <v>526</v>
      </c>
      <c r="F171" s="220" t="s">
        <v>527</v>
      </c>
      <c r="G171" s="221" t="s">
        <v>244</v>
      </c>
      <c r="H171" s="222">
        <v>1</v>
      </c>
      <c r="I171" s="223"/>
      <c r="J171" s="224">
        <f>ROUND(I171*H171,2)</f>
        <v>0</v>
      </c>
      <c r="K171" s="220" t="s">
        <v>312</v>
      </c>
      <c r="L171" s="48"/>
      <c r="M171" s="225" t="s">
        <v>35</v>
      </c>
      <c r="N171" s="226" t="s">
        <v>50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0.20000000000000001</v>
      </c>
      <c r="T171" s="228">
        <f>S171*H171</f>
        <v>0.20000000000000001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159</v>
      </c>
      <c r="AT171" s="229" t="s">
        <v>154</v>
      </c>
      <c r="AU171" s="229" t="s">
        <v>87</v>
      </c>
      <c r="AY171" s="20" t="s">
        <v>151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83</v>
      </c>
      <c r="BK171" s="230">
        <f>ROUND(I171*H171,2)</f>
        <v>0</v>
      </c>
      <c r="BL171" s="20" t="s">
        <v>159</v>
      </c>
      <c r="BM171" s="229" t="s">
        <v>528</v>
      </c>
    </row>
    <row r="172" s="12" customFormat="1" ht="22.8" customHeight="1">
      <c r="A172" s="12"/>
      <c r="B172" s="202"/>
      <c r="C172" s="203"/>
      <c r="D172" s="204" t="s">
        <v>78</v>
      </c>
      <c r="E172" s="216" t="s">
        <v>250</v>
      </c>
      <c r="F172" s="216" t="s">
        <v>251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SUM(P173:P182)</f>
        <v>0</v>
      </c>
      <c r="Q172" s="210"/>
      <c r="R172" s="211">
        <f>SUM(R173:R182)</f>
        <v>0</v>
      </c>
      <c r="S172" s="210"/>
      <c r="T172" s="212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78</v>
      </c>
      <c r="AU172" s="214" t="s">
        <v>83</v>
      </c>
      <c r="AY172" s="213" t="s">
        <v>151</v>
      </c>
      <c r="BK172" s="215">
        <f>SUM(BK173:BK182)</f>
        <v>0</v>
      </c>
    </row>
    <row r="173" s="2" customFormat="1" ht="44.25" customHeight="1">
      <c r="A173" s="42"/>
      <c r="B173" s="43"/>
      <c r="C173" s="218" t="s">
        <v>246</v>
      </c>
      <c r="D173" s="218" t="s">
        <v>154</v>
      </c>
      <c r="E173" s="219" t="s">
        <v>253</v>
      </c>
      <c r="F173" s="220" t="s">
        <v>254</v>
      </c>
      <c r="G173" s="221" t="s">
        <v>255</v>
      </c>
      <c r="H173" s="222">
        <v>16.524999999999999</v>
      </c>
      <c r="I173" s="223"/>
      <c r="J173" s="224">
        <f>ROUND(I173*H173,2)</f>
        <v>0</v>
      </c>
      <c r="K173" s="220" t="s">
        <v>434</v>
      </c>
      <c r="L173" s="48"/>
      <c r="M173" s="225" t="s">
        <v>35</v>
      </c>
      <c r="N173" s="226" t="s">
        <v>50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159</v>
      </c>
      <c r="AT173" s="229" t="s">
        <v>154</v>
      </c>
      <c r="AU173" s="229" t="s">
        <v>87</v>
      </c>
      <c r="AY173" s="20" t="s">
        <v>151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83</v>
      </c>
      <c r="BK173" s="230">
        <f>ROUND(I173*H173,2)</f>
        <v>0</v>
      </c>
      <c r="BL173" s="20" t="s">
        <v>159</v>
      </c>
      <c r="BM173" s="229" t="s">
        <v>529</v>
      </c>
    </row>
    <row r="174" s="2" customFormat="1">
      <c r="A174" s="42"/>
      <c r="B174" s="43"/>
      <c r="C174" s="44"/>
      <c r="D174" s="294" t="s">
        <v>436</v>
      </c>
      <c r="E174" s="44"/>
      <c r="F174" s="295" t="s">
        <v>530</v>
      </c>
      <c r="G174" s="44"/>
      <c r="H174" s="44"/>
      <c r="I174" s="275"/>
      <c r="J174" s="44"/>
      <c r="K174" s="44"/>
      <c r="L174" s="48"/>
      <c r="M174" s="276"/>
      <c r="N174" s="277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436</v>
      </c>
      <c r="AU174" s="20" t="s">
        <v>87</v>
      </c>
    </row>
    <row r="175" s="2" customFormat="1" ht="33" customHeight="1">
      <c r="A175" s="42"/>
      <c r="B175" s="43"/>
      <c r="C175" s="218" t="s">
        <v>252</v>
      </c>
      <c r="D175" s="218" t="s">
        <v>154</v>
      </c>
      <c r="E175" s="219" t="s">
        <v>258</v>
      </c>
      <c r="F175" s="220" t="s">
        <v>259</v>
      </c>
      <c r="G175" s="221" t="s">
        <v>255</v>
      </c>
      <c r="H175" s="222">
        <v>16.524999999999999</v>
      </c>
      <c r="I175" s="223"/>
      <c r="J175" s="224">
        <f>ROUND(I175*H175,2)</f>
        <v>0</v>
      </c>
      <c r="K175" s="220" t="s">
        <v>434</v>
      </c>
      <c r="L175" s="48"/>
      <c r="M175" s="225" t="s">
        <v>35</v>
      </c>
      <c r="N175" s="226" t="s">
        <v>50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159</v>
      </c>
      <c r="AT175" s="229" t="s">
        <v>154</v>
      </c>
      <c r="AU175" s="229" t="s">
        <v>87</v>
      </c>
      <c r="AY175" s="20" t="s">
        <v>151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83</v>
      </c>
      <c r="BK175" s="230">
        <f>ROUND(I175*H175,2)</f>
        <v>0</v>
      </c>
      <c r="BL175" s="20" t="s">
        <v>159</v>
      </c>
      <c r="BM175" s="229" t="s">
        <v>531</v>
      </c>
    </row>
    <row r="176" s="2" customFormat="1">
      <c r="A176" s="42"/>
      <c r="B176" s="43"/>
      <c r="C176" s="44"/>
      <c r="D176" s="294" t="s">
        <v>436</v>
      </c>
      <c r="E176" s="44"/>
      <c r="F176" s="295" t="s">
        <v>532</v>
      </c>
      <c r="G176" s="44"/>
      <c r="H176" s="44"/>
      <c r="I176" s="275"/>
      <c r="J176" s="44"/>
      <c r="K176" s="44"/>
      <c r="L176" s="48"/>
      <c r="M176" s="276"/>
      <c r="N176" s="277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436</v>
      </c>
      <c r="AU176" s="20" t="s">
        <v>87</v>
      </c>
    </row>
    <row r="177" s="2" customFormat="1" ht="44.25" customHeight="1">
      <c r="A177" s="42"/>
      <c r="B177" s="43"/>
      <c r="C177" s="218" t="s">
        <v>257</v>
      </c>
      <c r="D177" s="218" t="s">
        <v>154</v>
      </c>
      <c r="E177" s="219" t="s">
        <v>261</v>
      </c>
      <c r="F177" s="220" t="s">
        <v>262</v>
      </c>
      <c r="G177" s="221" t="s">
        <v>255</v>
      </c>
      <c r="H177" s="222">
        <v>231.34999999999999</v>
      </c>
      <c r="I177" s="223"/>
      <c r="J177" s="224">
        <f>ROUND(I177*H177,2)</f>
        <v>0</v>
      </c>
      <c r="K177" s="220" t="s">
        <v>434</v>
      </c>
      <c r="L177" s="48"/>
      <c r="M177" s="225" t="s">
        <v>35</v>
      </c>
      <c r="N177" s="226" t="s">
        <v>50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159</v>
      </c>
      <c r="AT177" s="229" t="s">
        <v>154</v>
      </c>
      <c r="AU177" s="229" t="s">
        <v>87</v>
      </c>
      <c r="AY177" s="20" t="s">
        <v>151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83</v>
      </c>
      <c r="BK177" s="230">
        <f>ROUND(I177*H177,2)</f>
        <v>0</v>
      </c>
      <c r="BL177" s="20" t="s">
        <v>159</v>
      </c>
      <c r="BM177" s="229" t="s">
        <v>533</v>
      </c>
    </row>
    <row r="178" s="2" customFormat="1">
      <c r="A178" s="42"/>
      <c r="B178" s="43"/>
      <c r="C178" s="44"/>
      <c r="D178" s="294" t="s">
        <v>436</v>
      </c>
      <c r="E178" s="44"/>
      <c r="F178" s="295" t="s">
        <v>534</v>
      </c>
      <c r="G178" s="44"/>
      <c r="H178" s="44"/>
      <c r="I178" s="275"/>
      <c r="J178" s="44"/>
      <c r="K178" s="44"/>
      <c r="L178" s="48"/>
      <c r="M178" s="276"/>
      <c r="N178" s="277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436</v>
      </c>
      <c r="AU178" s="20" t="s">
        <v>87</v>
      </c>
    </row>
    <row r="179" s="14" customFormat="1">
      <c r="A179" s="14"/>
      <c r="B179" s="242"/>
      <c r="C179" s="243"/>
      <c r="D179" s="233" t="s">
        <v>168</v>
      </c>
      <c r="E179" s="244" t="s">
        <v>35</v>
      </c>
      <c r="F179" s="245" t="s">
        <v>535</v>
      </c>
      <c r="G179" s="243"/>
      <c r="H179" s="246">
        <v>231.34999999999999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168</v>
      </c>
      <c r="AU179" s="252" t="s">
        <v>87</v>
      </c>
      <c r="AV179" s="14" t="s">
        <v>87</v>
      </c>
      <c r="AW179" s="14" t="s">
        <v>40</v>
      </c>
      <c r="AX179" s="14" t="s">
        <v>79</v>
      </c>
      <c r="AY179" s="252" t="s">
        <v>151</v>
      </c>
    </row>
    <row r="180" s="15" customFormat="1">
      <c r="A180" s="15"/>
      <c r="B180" s="253"/>
      <c r="C180" s="254"/>
      <c r="D180" s="233" t="s">
        <v>168</v>
      </c>
      <c r="E180" s="255" t="s">
        <v>35</v>
      </c>
      <c r="F180" s="256" t="s">
        <v>172</v>
      </c>
      <c r="G180" s="254"/>
      <c r="H180" s="257">
        <v>231.34999999999999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168</v>
      </c>
      <c r="AU180" s="263" t="s">
        <v>87</v>
      </c>
      <c r="AV180" s="15" t="s">
        <v>159</v>
      </c>
      <c r="AW180" s="15" t="s">
        <v>40</v>
      </c>
      <c r="AX180" s="15" t="s">
        <v>83</v>
      </c>
      <c r="AY180" s="263" t="s">
        <v>151</v>
      </c>
    </row>
    <row r="181" s="2" customFormat="1" ht="44.25" customHeight="1">
      <c r="A181" s="42"/>
      <c r="B181" s="43"/>
      <c r="C181" s="218" t="s">
        <v>7</v>
      </c>
      <c r="D181" s="218" t="s">
        <v>154</v>
      </c>
      <c r="E181" s="219" t="s">
        <v>270</v>
      </c>
      <c r="F181" s="220" t="s">
        <v>271</v>
      </c>
      <c r="G181" s="221" t="s">
        <v>255</v>
      </c>
      <c r="H181" s="222">
        <v>16.524999999999999</v>
      </c>
      <c r="I181" s="223"/>
      <c r="J181" s="224">
        <f>ROUND(I181*H181,2)</f>
        <v>0</v>
      </c>
      <c r="K181" s="220" t="s">
        <v>434</v>
      </c>
      <c r="L181" s="48"/>
      <c r="M181" s="225" t="s">
        <v>35</v>
      </c>
      <c r="N181" s="226" t="s">
        <v>50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159</v>
      </c>
      <c r="AT181" s="229" t="s">
        <v>154</v>
      </c>
      <c r="AU181" s="229" t="s">
        <v>87</v>
      </c>
      <c r="AY181" s="20" t="s">
        <v>151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83</v>
      </c>
      <c r="BK181" s="230">
        <f>ROUND(I181*H181,2)</f>
        <v>0</v>
      </c>
      <c r="BL181" s="20" t="s">
        <v>159</v>
      </c>
      <c r="BM181" s="229" t="s">
        <v>536</v>
      </c>
    </row>
    <row r="182" s="2" customFormat="1">
      <c r="A182" s="42"/>
      <c r="B182" s="43"/>
      <c r="C182" s="44"/>
      <c r="D182" s="294" t="s">
        <v>436</v>
      </c>
      <c r="E182" s="44"/>
      <c r="F182" s="295" t="s">
        <v>537</v>
      </c>
      <c r="G182" s="44"/>
      <c r="H182" s="44"/>
      <c r="I182" s="275"/>
      <c r="J182" s="44"/>
      <c r="K182" s="44"/>
      <c r="L182" s="48"/>
      <c r="M182" s="276"/>
      <c r="N182" s="277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436</v>
      </c>
      <c r="AU182" s="20" t="s">
        <v>87</v>
      </c>
    </row>
    <row r="183" s="12" customFormat="1" ht="22.8" customHeight="1">
      <c r="A183" s="12"/>
      <c r="B183" s="202"/>
      <c r="C183" s="203"/>
      <c r="D183" s="204" t="s">
        <v>78</v>
      </c>
      <c r="E183" s="216" t="s">
        <v>274</v>
      </c>
      <c r="F183" s="216" t="s">
        <v>275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SUM(P184:P185)</f>
        <v>0</v>
      </c>
      <c r="Q183" s="210"/>
      <c r="R183" s="211">
        <f>SUM(R184:R185)</f>
        <v>0</v>
      </c>
      <c r="S183" s="210"/>
      <c r="T183" s="21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83</v>
      </c>
      <c r="AT183" s="214" t="s">
        <v>78</v>
      </c>
      <c r="AU183" s="214" t="s">
        <v>83</v>
      </c>
      <c r="AY183" s="213" t="s">
        <v>151</v>
      </c>
      <c r="BK183" s="215">
        <f>SUM(BK184:BK185)</f>
        <v>0</v>
      </c>
    </row>
    <row r="184" s="2" customFormat="1" ht="55.5" customHeight="1">
      <c r="A184" s="42"/>
      <c r="B184" s="43"/>
      <c r="C184" s="218" t="s">
        <v>265</v>
      </c>
      <c r="D184" s="218" t="s">
        <v>154</v>
      </c>
      <c r="E184" s="219" t="s">
        <v>277</v>
      </c>
      <c r="F184" s="220" t="s">
        <v>278</v>
      </c>
      <c r="G184" s="221" t="s">
        <v>255</v>
      </c>
      <c r="H184" s="222">
        <v>21.646999999999998</v>
      </c>
      <c r="I184" s="223"/>
      <c r="J184" s="224">
        <f>ROUND(I184*H184,2)</f>
        <v>0</v>
      </c>
      <c r="K184" s="220" t="s">
        <v>434</v>
      </c>
      <c r="L184" s="48"/>
      <c r="M184" s="225" t="s">
        <v>35</v>
      </c>
      <c r="N184" s="226" t="s">
        <v>50</v>
      </c>
      <c r="O184" s="88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159</v>
      </c>
      <c r="AT184" s="229" t="s">
        <v>154</v>
      </c>
      <c r="AU184" s="229" t="s">
        <v>87</v>
      </c>
      <c r="AY184" s="20" t="s">
        <v>151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83</v>
      </c>
      <c r="BK184" s="230">
        <f>ROUND(I184*H184,2)</f>
        <v>0</v>
      </c>
      <c r="BL184" s="20" t="s">
        <v>159</v>
      </c>
      <c r="BM184" s="229" t="s">
        <v>538</v>
      </c>
    </row>
    <row r="185" s="2" customFormat="1">
      <c r="A185" s="42"/>
      <c r="B185" s="43"/>
      <c r="C185" s="44"/>
      <c r="D185" s="294" t="s">
        <v>436</v>
      </c>
      <c r="E185" s="44"/>
      <c r="F185" s="295" t="s">
        <v>539</v>
      </c>
      <c r="G185" s="44"/>
      <c r="H185" s="44"/>
      <c r="I185" s="275"/>
      <c r="J185" s="44"/>
      <c r="K185" s="44"/>
      <c r="L185" s="48"/>
      <c r="M185" s="276"/>
      <c r="N185" s="277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436</v>
      </c>
      <c r="AU185" s="20" t="s">
        <v>87</v>
      </c>
    </row>
    <row r="186" s="12" customFormat="1" ht="25.92" customHeight="1">
      <c r="A186" s="12"/>
      <c r="B186" s="202"/>
      <c r="C186" s="203"/>
      <c r="D186" s="204" t="s">
        <v>78</v>
      </c>
      <c r="E186" s="205" t="s">
        <v>280</v>
      </c>
      <c r="F186" s="205" t="s">
        <v>281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P187+P200+P222+P235+P247+P263+P272+P293</f>
        <v>0</v>
      </c>
      <c r="Q186" s="210"/>
      <c r="R186" s="211">
        <f>R187+R200+R222+R235+R247+R263+R272+R293</f>
        <v>3.1555722999999998</v>
      </c>
      <c r="S186" s="210"/>
      <c r="T186" s="212">
        <f>T187+T200+T222+T235+T247+T263+T272+T293</f>
        <v>0.22557446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87</v>
      </c>
      <c r="AT186" s="214" t="s">
        <v>78</v>
      </c>
      <c r="AU186" s="214" t="s">
        <v>79</v>
      </c>
      <c r="AY186" s="213" t="s">
        <v>151</v>
      </c>
      <c r="BK186" s="215">
        <f>BK187+BK200+BK222+BK235+BK247+BK263+BK272+BK293</f>
        <v>0</v>
      </c>
    </row>
    <row r="187" s="12" customFormat="1" ht="22.8" customHeight="1">
      <c r="A187" s="12"/>
      <c r="B187" s="202"/>
      <c r="C187" s="203"/>
      <c r="D187" s="204" t="s">
        <v>78</v>
      </c>
      <c r="E187" s="216" t="s">
        <v>540</v>
      </c>
      <c r="F187" s="216" t="s">
        <v>541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SUM(P188:P199)</f>
        <v>0</v>
      </c>
      <c r="Q187" s="210"/>
      <c r="R187" s="211">
        <f>SUM(R188:R199)</f>
        <v>0.039164000000000004</v>
      </c>
      <c r="S187" s="210"/>
      <c r="T187" s="212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87</v>
      </c>
      <c r="AT187" s="214" t="s">
        <v>78</v>
      </c>
      <c r="AU187" s="214" t="s">
        <v>83</v>
      </c>
      <c r="AY187" s="213" t="s">
        <v>151</v>
      </c>
      <c r="BK187" s="215">
        <f>SUM(BK188:BK199)</f>
        <v>0</v>
      </c>
    </row>
    <row r="188" s="2" customFormat="1" ht="37.8" customHeight="1">
      <c r="A188" s="42"/>
      <c r="B188" s="43"/>
      <c r="C188" s="218" t="s">
        <v>269</v>
      </c>
      <c r="D188" s="218" t="s">
        <v>154</v>
      </c>
      <c r="E188" s="219" t="s">
        <v>542</v>
      </c>
      <c r="F188" s="220" t="s">
        <v>543</v>
      </c>
      <c r="G188" s="221" t="s">
        <v>157</v>
      </c>
      <c r="H188" s="222">
        <v>35.643999999999998</v>
      </c>
      <c r="I188" s="223"/>
      <c r="J188" s="224">
        <f>ROUND(I188*H188,2)</f>
        <v>0</v>
      </c>
      <c r="K188" s="220" t="s">
        <v>434</v>
      </c>
      <c r="L188" s="48"/>
      <c r="M188" s="225" t="s">
        <v>35</v>
      </c>
      <c r="N188" s="226" t="s">
        <v>50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206</v>
      </c>
      <c r="AT188" s="229" t="s">
        <v>154</v>
      </c>
      <c r="AU188" s="229" t="s">
        <v>87</v>
      </c>
      <c r="AY188" s="20" t="s">
        <v>151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83</v>
      </c>
      <c r="BK188" s="230">
        <f>ROUND(I188*H188,2)</f>
        <v>0</v>
      </c>
      <c r="BL188" s="20" t="s">
        <v>206</v>
      </c>
      <c r="BM188" s="229" t="s">
        <v>544</v>
      </c>
    </row>
    <row r="189" s="2" customFormat="1">
      <c r="A189" s="42"/>
      <c r="B189" s="43"/>
      <c r="C189" s="44"/>
      <c r="D189" s="294" t="s">
        <v>436</v>
      </c>
      <c r="E189" s="44"/>
      <c r="F189" s="295" t="s">
        <v>545</v>
      </c>
      <c r="G189" s="44"/>
      <c r="H189" s="44"/>
      <c r="I189" s="275"/>
      <c r="J189" s="44"/>
      <c r="K189" s="44"/>
      <c r="L189" s="48"/>
      <c r="M189" s="276"/>
      <c r="N189" s="277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436</v>
      </c>
      <c r="AU189" s="20" t="s">
        <v>87</v>
      </c>
    </row>
    <row r="190" s="13" customFormat="1">
      <c r="A190" s="13"/>
      <c r="B190" s="231"/>
      <c r="C190" s="232"/>
      <c r="D190" s="233" t="s">
        <v>168</v>
      </c>
      <c r="E190" s="234" t="s">
        <v>35</v>
      </c>
      <c r="F190" s="235" t="s">
        <v>546</v>
      </c>
      <c r="G190" s="232"/>
      <c r="H190" s="234" t="s">
        <v>35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168</v>
      </c>
      <c r="AU190" s="241" t="s">
        <v>87</v>
      </c>
      <c r="AV190" s="13" t="s">
        <v>83</v>
      </c>
      <c r="AW190" s="13" t="s">
        <v>40</v>
      </c>
      <c r="AX190" s="13" t="s">
        <v>79</v>
      </c>
      <c r="AY190" s="241" t="s">
        <v>151</v>
      </c>
    </row>
    <row r="191" s="14" customFormat="1">
      <c r="A191" s="14"/>
      <c r="B191" s="242"/>
      <c r="C191" s="243"/>
      <c r="D191" s="233" t="s">
        <v>168</v>
      </c>
      <c r="E191" s="244" t="s">
        <v>35</v>
      </c>
      <c r="F191" s="245" t="s">
        <v>547</v>
      </c>
      <c r="G191" s="243"/>
      <c r="H191" s="246">
        <v>33.380000000000003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168</v>
      </c>
      <c r="AU191" s="252" t="s">
        <v>87</v>
      </c>
      <c r="AV191" s="14" t="s">
        <v>87</v>
      </c>
      <c r="AW191" s="14" t="s">
        <v>40</v>
      </c>
      <c r="AX191" s="14" t="s">
        <v>79</v>
      </c>
      <c r="AY191" s="252" t="s">
        <v>151</v>
      </c>
    </row>
    <row r="192" s="14" customFormat="1">
      <c r="A192" s="14"/>
      <c r="B192" s="242"/>
      <c r="C192" s="243"/>
      <c r="D192" s="233" t="s">
        <v>168</v>
      </c>
      <c r="E192" s="244" t="s">
        <v>35</v>
      </c>
      <c r="F192" s="245" t="s">
        <v>548</v>
      </c>
      <c r="G192" s="243"/>
      <c r="H192" s="246">
        <v>1.1399999999999999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168</v>
      </c>
      <c r="AU192" s="252" t="s">
        <v>87</v>
      </c>
      <c r="AV192" s="14" t="s">
        <v>87</v>
      </c>
      <c r="AW192" s="14" t="s">
        <v>40</v>
      </c>
      <c r="AX192" s="14" t="s">
        <v>79</v>
      </c>
      <c r="AY192" s="252" t="s">
        <v>151</v>
      </c>
    </row>
    <row r="193" s="14" customFormat="1">
      <c r="A193" s="14"/>
      <c r="B193" s="242"/>
      <c r="C193" s="243"/>
      <c r="D193" s="233" t="s">
        <v>168</v>
      </c>
      <c r="E193" s="244" t="s">
        <v>35</v>
      </c>
      <c r="F193" s="245" t="s">
        <v>549</v>
      </c>
      <c r="G193" s="243"/>
      <c r="H193" s="246">
        <v>1.1240000000000001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168</v>
      </c>
      <c r="AU193" s="252" t="s">
        <v>87</v>
      </c>
      <c r="AV193" s="14" t="s">
        <v>87</v>
      </c>
      <c r="AW193" s="14" t="s">
        <v>40</v>
      </c>
      <c r="AX193" s="14" t="s">
        <v>79</v>
      </c>
      <c r="AY193" s="252" t="s">
        <v>151</v>
      </c>
    </row>
    <row r="194" s="15" customFormat="1">
      <c r="A194" s="15"/>
      <c r="B194" s="253"/>
      <c r="C194" s="254"/>
      <c r="D194" s="233" t="s">
        <v>168</v>
      </c>
      <c r="E194" s="255" t="s">
        <v>35</v>
      </c>
      <c r="F194" s="256" t="s">
        <v>172</v>
      </c>
      <c r="G194" s="254"/>
      <c r="H194" s="257">
        <v>35.644000000000005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168</v>
      </c>
      <c r="AU194" s="263" t="s">
        <v>87</v>
      </c>
      <c r="AV194" s="15" t="s">
        <v>159</v>
      </c>
      <c r="AW194" s="15" t="s">
        <v>40</v>
      </c>
      <c r="AX194" s="15" t="s">
        <v>83</v>
      </c>
      <c r="AY194" s="263" t="s">
        <v>151</v>
      </c>
    </row>
    <row r="195" s="2" customFormat="1" ht="24.15" customHeight="1">
      <c r="A195" s="42"/>
      <c r="B195" s="43"/>
      <c r="C195" s="264" t="s">
        <v>276</v>
      </c>
      <c r="D195" s="264" t="s">
        <v>291</v>
      </c>
      <c r="E195" s="265" t="s">
        <v>550</v>
      </c>
      <c r="F195" s="266" t="s">
        <v>551</v>
      </c>
      <c r="G195" s="267" t="s">
        <v>157</v>
      </c>
      <c r="H195" s="268">
        <v>39.164000000000001</v>
      </c>
      <c r="I195" s="269"/>
      <c r="J195" s="270">
        <f>ROUND(I195*H195,2)</f>
        <v>0</v>
      </c>
      <c r="K195" s="266" t="s">
        <v>434</v>
      </c>
      <c r="L195" s="271"/>
      <c r="M195" s="272" t="s">
        <v>35</v>
      </c>
      <c r="N195" s="273" t="s">
        <v>50</v>
      </c>
      <c r="O195" s="88"/>
      <c r="P195" s="227">
        <f>O195*H195</f>
        <v>0</v>
      </c>
      <c r="Q195" s="227">
        <v>0.001</v>
      </c>
      <c r="R195" s="227">
        <f>Q195*H195</f>
        <v>0.039164000000000004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294</v>
      </c>
      <c r="AT195" s="229" t="s">
        <v>291</v>
      </c>
      <c r="AU195" s="229" t="s">
        <v>87</v>
      </c>
      <c r="AY195" s="20" t="s">
        <v>151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83</v>
      </c>
      <c r="BK195" s="230">
        <f>ROUND(I195*H195,2)</f>
        <v>0</v>
      </c>
      <c r="BL195" s="20" t="s">
        <v>206</v>
      </c>
      <c r="BM195" s="229" t="s">
        <v>552</v>
      </c>
    </row>
    <row r="196" s="14" customFormat="1">
      <c r="A196" s="14"/>
      <c r="B196" s="242"/>
      <c r="C196" s="243"/>
      <c r="D196" s="233" t="s">
        <v>168</v>
      </c>
      <c r="E196" s="244" t="s">
        <v>35</v>
      </c>
      <c r="F196" s="245" t="s">
        <v>553</v>
      </c>
      <c r="G196" s="243"/>
      <c r="H196" s="246">
        <v>39.164000000000001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168</v>
      </c>
      <c r="AU196" s="252" t="s">
        <v>87</v>
      </c>
      <c r="AV196" s="14" t="s">
        <v>87</v>
      </c>
      <c r="AW196" s="14" t="s">
        <v>40</v>
      </c>
      <c r="AX196" s="14" t="s">
        <v>83</v>
      </c>
      <c r="AY196" s="252" t="s">
        <v>151</v>
      </c>
    </row>
    <row r="197" s="13" customFormat="1">
      <c r="A197" s="13"/>
      <c r="B197" s="231"/>
      <c r="C197" s="232"/>
      <c r="D197" s="233" t="s">
        <v>168</v>
      </c>
      <c r="E197" s="234" t="s">
        <v>35</v>
      </c>
      <c r="F197" s="235" t="s">
        <v>554</v>
      </c>
      <c r="G197" s="232"/>
      <c r="H197" s="234" t="s">
        <v>35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168</v>
      </c>
      <c r="AU197" s="241" t="s">
        <v>87</v>
      </c>
      <c r="AV197" s="13" t="s">
        <v>83</v>
      </c>
      <c r="AW197" s="13" t="s">
        <v>40</v>
      </c>
      <c r="AX197" s="13" t="s">
        <v>79</v>
      </c>
      <c r="AY197" s="241" t="s">
        <v>151</v>
      </c>
    </row>
    <row r="198" s="2" customFormat="1" ht="44.25" customHeight="1">
      <c r="A198" s="42"/>
      <c r="B198" s="43"/>
      <c r="C198" s="218" t="s">
        <v>284</v>
      </c>
      <c r="D198" s="218" t="s">
        <v>154</v>
      </c>
      <c r="E198" s="219" t="s">
        <v>555</v>
      </c>
      <c r="F198" s="220" t="s">
        <v>556</v>
      </c>
      <c r="G198" s="221" t="s">
        <v>255</v>
      </c>
      <c r="H198" s="222">
        <v>0.041000000000000002</v>
      </c>
      <c r="I198" s="223"/>
      <c r="J198" s="224">
        <f>ROUND(I198*H198,2)</f>
        <v>0</v>
      </c>
      <c r="K198" s="220" t="s">
        <v>434</v>
      </c>
      <c r="L198" s="48"/>
      <c r="M198" s="225" t="s">
        <v>35</v>
      </c>
      <c r="N198" s="226" t="s">
        <v>50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206</v>
      </c>
      <c r="AT198" s="229" t="s">
        <v>154</v>
      </c>
      <c r="AU198" s="229" t="s">
        <v>87</v>
      </c>
      <c r="AY198" s="20" t="s">
        <v>151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83</v>
      </c>
      <c r="BK198" s="230">
        <f>ROUND(I198*H198,2)</f>
        <v>0</v>
      </c>
      <c r="BL198" s="20" t="s">
        <v>206</v>
      </c>
      <c r="BM198" s="229" t="s">
        <v>557</v>
      </c>
    </row>
    <row r="199" s="2" customFormat="1">
      <c r="A199" s="42"/>
      <c r="B199" s="43"/>
      <c r="C199" s="44"/>
      <c r="D199" s="294" t="s">
        <v>436</v>
      </c>
      <c r="E199" s="44"/>
      <c r="F199" s="295" t="s">
        <v>558</v>
      </c>
      <c r="G199" s="44"/>
      <c r="H199" s="44"/>
      <c r="I199" s="275"/>
      <c r="J199" s="44"/>
      <c r="K199" s="44"/>
      <c r="L199" s="48"/>
      <c r="M199" s="276"/>
      <c r="N199" s="277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436</v>
      </c>
      <c r="AU199" s="20" t="s">
        <v>87</v>
      </c>
    </row>
    <row r="200" s="12" customFormat="1" ht="22.8" customHeight="1">
      <c r="A200" s="12"/>
      <c r="B200" s="202"/>
      <c r="C200" s="203"/>
      <c r="D200" s="204" t="s">
        <v>78</v>
      </c>
      <c r="E200" s="216" t="s">
        <v>559</v>
      </c>
      <c r="F200" s="216" t="s">
        <v>560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SUM(P201:P221)</f>
        <v>0</v>
      </c>
      <c r="Q200" s="210"/>
      <c r="R200" s="211">
        <f>SUM(R201:R221)</f>
        <v>0.0027840000000000004</v>
      </c>
      <c r="S200" s="210"/>
      <c r="T200" s="212">
        <f>SUM(T201:T221)</f>
        <v>0.03599024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87</v>
      </c>
      <c r="AT200" s="214" t="s">
        <v>78</v>
      </c>
      <c r="AU200" s="214" t="s">
        <v>83</v>
      </c>
      <c r="AY200" s="213" t="s">
        <v>151</v>
      </c>
      <c r="BK200" s="215">
        <f>SUM(BK201:BK221)</f>
        <v>0</v>
      </c>
    </row>
    <row r="201" s="2" customFormat="1" ht="16.5" customHeight="1">
      <c r="A201" s="42"/>
      <c r="B201" s="43"/>
      <c r="C201" s="218" t="s">
        <v>290</v>
      </c>
      <c r="D201" s="218" t="s">
        <v>154</v>
      </c>
      <c r="E201" s="219" t="s">
        <v>561</v>
      </c>
      <c r="F201" s="220" t="s">
        <v>562</v>
      </c>
      <c r="G201" s="221" t="s">
        <v>244</v>
      </c>
      <c r="H201" s="222">
        <v>1</v>
      </c>
      <c r="I201" s="223"/>
      <c r="J201" s="224">
        <f>ROUND(I201*H201,2)</f>
        <v>0</v>
      </c>
      <c r="K201" s="220" t="s">
        <v>434</v>
      </c>
      <c r="L201" s="48"/>
      <c r="M201" s="225" t="s">
        <v>35</v>
      </c>
      <c r="N201" s="226" t="s">
        <v>50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206</v>
      </c>
      <c r="AT201" s="229" t="s">
        <v>154</v>
      </c>
      <c r="AU201" s="229" t="s">
        <v>87</v>
      </c>
      <c r="AY201" s="20" t="s">
        <v>151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83</v>
      </c>
      <c r="BK201" s="230">
        <f>ROUND(I201*H201,2)</f>
        <v>0</v>
      </c>
      <c r="BL201" s="20" t="s">
        <v>206</v>
      </c>
      <c r="BM201" s="229" t="s">
        <v>563</v>
      </c>
    </row>
    <row r="202" s="2" customFormat="1">
      <c r="A202" s="42"/>
      <c r="B202" s="43"/>
      <c r="C202" s="44"/>
      <c r="D202" s="294" t="s">
        <v>436</v>
      </c>
      <c r="E202" s="44"/>
      <c r="F202" s="295" t="s">
        <v>564</v>
      </c>
      <c r="G202" s="44"/>
      <c r="H202" s="44"/>
      <c r="I202" s="275"/>
      <c r="J202" s="44"/>
      <c r="K202" s="44"/>
      <c r="L202" s="48"/>
      <c r="M202" s="276"/>
      <c r="N202" s="277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436</v>
      </c>
      <c r="AU202" s="20" t="s">
        <v>87</v>
      </c>
    </row>
    <row r="203" s="2" customFormat="1" ht="16.5" customHeight="1">
      <c r="A203" s="42"/>
      <c r="B203" s="43"/>
      <c r="C203" s="218" t="s">
        <v>296</v>
      </c>
      <c r="D203" s="218" t="s">
        <v>154</v>
      </c>
      <c r="E203" s="219" t="s">
        <v>565</v>
      </c>
      <c r="F203" s="220" t="s">
        <v>566</v>
      </c>
      <c r="G203" s="221" t="s">
        <v>157</v>
      </c>
      <c r="H203" s="222">
        <v>7.4359999999999999</v>
      </c>
      <c r="I203" s="223"/>
      <c r="J203" s="224">
        <f>ROUND(I203*H203,2)</f>
        <v>0</v>
      </c>
      <c r="K203" s="220" t="s">
        <v>434</v>
      </c>
      <c r="L203" s="48"/>
      <c r="M203" s="225" t="s">
        <v>35</v>
      </c>
      <c r="N203" s="226" t="s">
        <v>50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0.0048399999999999997</v>
      </c>
      <c r="T203" s="228">
        <f>S203*H203</f>
        <v>0.03599024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206</v>
      </c>
      <c r="AT203" s="229" t="s">
        <v>154</v>
      </c>
      <c r="AU203" s="229" t="s">
        <v>87</v>
      </c>
      <c r="AY203" s="20" t="s">
        <v>151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83</v>
      </c>
      <c r="BK203" s="230">
        <f>ROUND(I203*H203,2)</f>
        <v>0</v>
      </c>
      <c r="BL203" s="20" t="s">
        <v>206</v>
      </c>
      <c r="BM203" s="229" t="s">
        <v>567</v>
      </c>
    </row>
    <row r="204" s="2" customFormat="1">
      <c r="A204" s="42"/>
      <c r="B204" s="43"/>
      <c r="C204" s="44"/>
      <c r="D204" s="294" t="s">
        <v>436</v>
      </c>
      <c r="E204" s="44"/>
      <c r="F204" s="295" t="s">
        <v>568</v>
      </c>
      <c r="G204" s="44"/>
      <c r="H204" s="44"/>
      <c r="I204" s="275"/>
      <c r="J204" s="44"/>
      <c r="K204" s="44"/>
      <c r="L204" s="48"/>
      <c r="M204" s="276"/>
      <c r="N204" s="277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436</v>
      </c>
      <c r="AU204" s="20" t="s">
        <v>87</v>
      </c>
    </row>
    <row r="205" s="14" customFormat="1">
      <c r="A205" s="14"/>
      <c r="B205" s="242"/>
      <c r="C205" s="243"/>
      <c r="D205" s="233" t="s">
        <v>168</v>
      </c>
      <c r="E205" s="244" t="s">
        <v>35</v>
      </c>
      <c r="F205" s="245" t="s">
        <v>569</v>
      </c>
      <c r="G205" s="243"/>
      <c r="H205" s="246">
        <v>7.4359999999999999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168</v>
      </c>
      <c r="AU205" s="252" t="s">
        <v>87</v>
      </c>
      <c r="AV205" s="14" t="s">
        <v>87</v>
      </c>
      <c r="AW205" s="14" t="s">
        <v>40</v>
      </c>
      <c r="AX205" s="14" t="s">
        <v>83</v>
      </c>
      <c r="AY205" s="252" t="s">
        <v>151</v>
      </c>
    </row>
    <row r="206" s="2" customFormat="1" ht="24.15" customHeight="1">
      <c r="A206" s="42"/>
      <c r="B206" s="43"/>
      <c r="C206" s="218" t="s">
        <v>300</v>
      </c>
      <c r="D206" s="218" t="s">
        <v>154</v>
      </c>
      <c r="E206" s="219" t="s">
        <v>570</v>
      </c>
      <c r="F206" s="220" t="s">
        <v>571</v>
      </c>
      <c r="G206" s="221" t="s">
        <v>287</v>
      </c>
      <c r="H206" s="222">
        <v>2</v>
      </c>
      <c r="I206" s="223"/>
      <c r="J206" s="224">
        <f>ROUND(I206*H206,2)</f>
        <v>0</v>
      </c>
      <c r="K206" s="220" t="s">
        <v>434</v>
      </c>
      <c r="L206" s="48"/>
      <c r="M206" s="225" t="s">
        <v>35</v>
      </c>
      <c r="N206" s="226" t="s">
        <v>50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206</v>
      </c>
      <c r="AT206" s="229" t="s">
        <v>154</v>
      </c>
      <c r="AU206" s="229" t="s">
        <v>87</v>
      </c>
      <c r="AY206" s="20" t="s">
        <v>151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83</v>
      </c>
      <c r="BK206" s="230">
        <f>ROUND(I206*H206,2)</f>
        <v>0</v>
      </c>
      <c r="BL206" s="20" t="s">
        <v>206</v>
      </c>
      <c r="BM206" s="229" t="s">
        <v>572</v>
      </c>
    </row>
    <row r="207" s="2" customFormat="1">
      <c r="A207" s="42"/>
      <c r="B207" s="43"/>
      <c r="C207" s="44"/>
      <c r="D207" s="294" t="s">
        <v>436</v>
      </c>
      <c r="E207" s="44"/>
      <c r="F207" s="295" t="s">
        <v>573</v>
      </c>
      <c r="G207" s="44"/>
      <c r="H207" s="44"/>
      <c r="I207" s="275"/>
      <c r="J207" s="44"/>
      <c r="K207" s="44"/>
      <c r="L207" s="48"/>
      <c r="M207" s="276"/>
      <c r="N207" s="277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436</v>
      </c>
      <c r="AU207" s="20" t="s">
        <v>87</v>
      </c>
    </row>
    <row r="208" s="2" customFormat="1" ht="16.5" customHeight="1">
      <c r="A208" s="42"/>
      <c r="B208" s="43"/>
      <c r="C208" s="264" t="s">
        <v>304</v>
      </c>
      <c r="D208" s="264" t="s">
        <v>291</v>
      </c>
      <c r="E208" s="265" t="s">
        <v>574</v>
      </c>
      <c r="F208" s="266" t="s">
        <v>575</v>
      </c>
      <c r="G208" s="267" t="s">
        <v>311</v>
      </c>
      <c r="H208" s="268">
        <v>1</v>
      </c>
      <c r="I208" s="269"/>
      <c r="J208" s="270">
        <f>ROUND(I208*H208,2)</f>
        <v>0</v>
      </c>
      <c r="K208" s="266" t="s">
        <v>312</v>
      </c>
      <c r="L208" s="271"/>
      <c r="M208" s="272" t="s">
        <v>35</v>
      </c>
      <c r="N208" s="273" t="s">
        <v>50</v>
      </c>
      <c r="O208" s="88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294</v>
      </c>
      <c r="AT208" s="229" t="s">
        <v>291</v>
      </c>
      <c r="AU208" s="229" t="s">
        <v>87</v>
      </c>
      <c r="AY208" s="20" t="s">
        <v>151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83</v>
      </c>
      <c r="BK208" s="230">
        <f>ROUND(I208*H208,2)</f>
        <v>0</v>
      </c>
      <c r="BL208" s="20" t="s">
        <v>206</v>
      </c>
      <c r="BM208" s="229" t="s">
        <v>576</v>
      </c>
    </row>
    <row r="209" s="2" customFormat="1" ht="16.5" customHeight="1">
      <c r="A209" s="42"/>
      <c r="B209" s="43"/>
      <c r="C209" s="264" t="s">
        <v>308</v>
      </c>
      <c r="D209" s="264" t="s">
        <v>291</v>
      </c>
      <c r="E209" s="265" t="s">
        <v>577</v>
      </c>
      <c r="F209" s="266" t="s">
        <v>578</v>
      </c>
      <c r="G209" s="267" t="s">
        <v>311</v>
      </c>
      <c r="H209" s="268">
        <v>1</v>
      </c>
      <c r="I209" s="269"/>
      <c r="J209" s="270">
        <f>ROUND(I209*H209,2)</f>
        <v>0</v>
      </c>
      <c r="K209" s="266" t="s">
        <v>312</v>
      </c>
      <c r="L209" s="271"/>
      <c r="M209" s="272" t="s">
        <v>35</v>
      </c>
      <c r="N209" s="273" t="s">
        <v>50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294</v>
      </c>
      <c r="AT209" s="229" t="s">
        <v>291</v>
      </c>
      <c r="AU209" s="229" t="s">
        <v>87</v>
      </c>
      <c r="AY209" s="20" t="s">
        <v>151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83</v>
      </c>
      <c r="BK209" s="230">
        <f>ROUND(I209*H209,2)</f>
        <v>0</v>
      </c>
      <c r="BL209" s="20" t="s">
        <v>206</v>
      </c>
      <c r="BM209" s="229" t="s">
        <v>579</v>
      </c>
    </row>
    <row r="210" s="2" customFormat="1" ht="33" customHeight="1">
      <c r="A210" s="42"/>
      <c r="B210" s="43"/>
      <c r="C210" s="218" t="s">
        <v>314</v>
      </c>
      <c r="D210" s="218" t="s">
        <v>154</v>
      </c>
      <c r="E210" s="219" t="s">
        <v>580</v>
      </c>
      <c r="F210" s="220" t="s">
        <v>581</v>
      </c>
      <c r="G210" s="221" t="s">
        <v>157</v>
      </c>
      <c r="H210" s="222">
        <v>2.2639999999999998</v>
      </c>
      <c r="I210" s="223"/>
      <c r="J210" s="224">
        <f>ROUND(I210*H210,2)</f>
        <v>0</v>
      </c>
      <c r="K210" s="220" t="s">
        <v>434</v>
      </c>
      <c r="L210" s="48"/>
      <c r="M210" s="225" t="s">
        <v>35</v>
      </c>
      <c r="N210" s="226" t="s">
        <v>50</v>
      </c>
      <c r="O210" s="88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206</v>
      </c>
      <c r="AT210" s="229" t="s">
        <v>154</v>
      </c>
      <c r="AU210" s="229" t="s">
        <v>87</v>
      </c>
      <c r="AY210" s="20" t="s">
        <v>151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83</v>
      </c>
      <c r="BK210" s="230">
        <f>ROUND(I210*H210,2)</f>
        <v>0</v>
      </c>
      <c r="BL210" s="20" t="s">
        <v>206</v>
      </c>
      <c r="BM210" s="229" t="s">
        <v>582</v>
      </c>
    </row>
    <row r="211" s="2" customFormat="1">
      <c r="A211" s="42"/>
      <c r="B211" s="43"/>
      <c r="C211" s="44"/>
      <c r="D211" s="294" t="s">
        <v>436</v>
      </c>
      <c r="E211" s="44"/>
      <c r="F211" s="295" t="s">
        <v>583</v>
      </c>
      <c r="G211" s="44"/>
      <c r="H211" s="44"/>
      <c r="I211" s="275"/>
      <c r="J211" s="44"/>
      <c r="K211" s="44"/>
      <c r="L211" s="48"/>
      <c r="M211" s="276"/>
      <c r="N211" s="277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436</v>
      </c>
      <c r="AU211" s="20" t="s">
        <v>87</v>
      </c>
    </row>
    <row r="212" s="14" customFormat="1">
      <c r="A212" s="14"/>
      <c r="B212" s="242"/>
      <c r="C212" s="243"/>
      <c r="D212" s="233" t="s">
        <v>168</v>
      </c>
      <c r="E212" s="244" t="s">
        <v>35</v>
      </c>
      <c r="F212" s="245" t="s">
        <v>584</v>
      </c>
      <c r="G212" s="243"/>
      <c r="H212" s="246">
        <v>1.1240000000000001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168</v>
      </c>
      <c r="AU212" s="252" t="s">
        <v>87</v>
      </c>
      <c r="AV212" s="14" t="s">
        <v>87</v>
      </c>
      <c r="AW212" s="14" t="s">
        <v>40</v>
      </c>
      <c r="AX212" s="14" t="s">
        <v>79</v>
      </c>
      <c r="AY212" s="252" t="s">
        <v>151</v>
      </c>
    </row>
    <row r="213" s="14" customFormat="1">
      <c r="A213" s="14"/>
      <c r="B213" s="242"/>
      <c r="C213" s="243"/>
      <c r="D213" s="233" t="s">
        <v>168</v>
      </c>
      <c r="E213" s="244" t="s">
        <v>35</v>
      </c>
      <c r="F213" s="245" t="s">
        <v>585</v>
      </c>
      <c r="G213" s="243"/>
      <c r="H213" s="246">
        <v>1.1399999999999999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168</v>
      </c>
      <c r="AU213" s="252" t="s">
        <v>87</v>
      </c>
      <c r="AV213" s="14" t="s">
        <v>87</v>
      </c>
      <c r="AW213" s="14" t="s">
        <v>40</v>
      </c>
      <c r="AX213" s="14" t="s">
        <v>79</v>
      </c>
      <c r="AY213" s="252" t="s">
        <v>151</v>
      </c>
    </row>
    <row r="214" s="15" customFormat="1">
      <c r="A214" s="15"/>
      <c r="B214" s="253"/>
      <c r="C214" s="254"/>
      <c r="D214" s="233" t="s">
        <v>168</v>
      </c>
      <c r="E214" s="255" t="s">
        <v>35</v>
      </c>
      <c r="F214" s="256" t="s">
        <v>172</v>
      </c>
      <c r="G214" s="254"/>
      <c r="H214" s="257">
        <v>2.2640000000000002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168</v>
      </c>
      <c r="AU214" s="263" t="s">
        <v>87</v>
      </c>
      <c r="AV214" s="15" t="s">
        <v>159</v>
      </c>
      <c r="AW214" s="15" t="s">
        <v>40</v>
      </c>
      <c r="AX214" s="15" t="s">
        <v>83</v>
      </c>
      <c r="AY214" s="263" t="s">
        <v>151</v>
      </c>
    </row>
    <row r="215" s="2" customFormat="1" ht="37.8" customHeight="1">
      <c r="A215" s="42"/>
      <c r="B215" s="43"/>
      <c r="C215" s="218" t="s">
        <v>294</v>
      </c>
      <c r="D215" s="218" t="s">
        <v>154</v>
      </c>
      <c r="E215" s="219" t="s">
        <v>586</v>
      </c>
      <c r="F215" s="220" t="s">
        <v>587</v>
      </c>
      <c r="G215" s="221" t="s">
        <v>157</v>
      </c>
      <c r="H215" s="222">
        <v>2.2650000000000001</v>
      </c>
      <c r="I215" s="223"/>
      <c r="J215" s="224">
        <f>ROUND(I215*H215,2)</f>
        <v>0</v>
      </c>
      <c r="K215" s="220" t="s">
        <v>434</v>
      </c>
      <c r="L215" s="48"/>
      <c r="M215" s="225" t="s">
        <v>35</v>
      </c>
      <c r="N215" s="226" t="s">
        <v>50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206</v>
      </c>
      <c r="AT215" s="229" t="s">
        <v>154</v>
      </c>
      <c r="AU215" s="229" t="s">
        <v>87</v>
      </c>
      <c r="AY215" s="20" t="s">
        <v>151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83</v>
      </c>
      <c r="BK215" s="230">
        <f>ROUND(I215*H215,2)</f>
        <v>0</v>
      </c>
      <c r="BL215" s="20" t="s">
        <v>206</v>
      </c>
      <c r="BM215" s="229" t="s">
        <v>588</v>
      </c>
    </row>
    <row r="216" s="2" customFormat="1">
      <c r="A216" s="42"/>
      <c r="B216" s="43"/>
      <c r="C216" s="44"/>
      <c r="D216" s="294" t="s">
        <v>436</v>
      </c>
      <c r="E216" s="44"/>
      <c r="F216" s="295" t="s">
        <v>589</v>
      </c>
      <c r="G216" s="44"/>
      <c r="H216" s="44"/>
      <c r="I216" s="275"/>
      <c r="J216" s="44"/>
      <c r="K216" s="44"/>
      <c r="L216" s="48"/>
      <c r="M216" s="276"/>
      <c r="N216" s="277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436</v>
      </c>
      <c r="AU216" s="20" t="s">
        <v>87</v>
      </c>
    </row>
    <row r="217" s="2" customFormat="1" ht="24.15" customHeight="1">
      <c r="A217" s="42"/>
      <c r="B217" s="43"/>
      <c r="C217" s="264" t="s">
        <v>321</v>
      </c>
      <c r="D217" s="264" t="s">
        <v>291</v>
      </c>
      <c r="E217" s="265" t="s">
        <v>590</v>
      </c>
      <c r="F217" s="266" t="s">
        <v>591</v>
      </c>
      <c r="G217" s="267" t="s">
        <v>592</v>
      </c>
      <c r="H217" s="268">
        <v>2.7240000000000002</v>
      </c>
      <c r="I217" s="269"/>
      <c r="J217" s="270">
        <f>ROUND(I217*H217,2)</f>
        <v>0</v>
      </c>
      <c r="K217" s="266" t="s">
        <v>434</v>
      </c>
      <c r="L217" s="271"/>
      <c r="M217" s="272" t="s">
        <v>35</v>
      </c>
      <c r="N217" s="273" t="s">
        <v>50</v>
      </c>
      <c r="O217" s="88"/>
      <c r="P217" s="227">
        <f>O217*H217</f>
        <v>0</v>
      </c>
      <c r="Q217" s="227">
        <v>0.001</v>
      </c>
      <c r="R217" s="227">
        <f>Q217*H217</f>
        <v>0.0027240000000000003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294</v>
      </c>
      <c r="AT217" s="229" t="s">
        <v>291</v>
      </c>
      <c r="AU217" s="229" t="s">
        <v>87</v>
      </c>
      <c r="AY217" s="20" t="s">
        <v>151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83</v>
      </c>
      <c r="BK217" s="230">
        <f>ROUND(I217*H217,2)</f>
        <v>0</v>
      </c>
      <c r="BL217" s="20" t="s">
        <v>206</v>
      </c>
      <c r="BM217" s="229" t="s">
        <v>593</v>
      </c>
    </row>
    <row r="218" s="2" customFormat="1" ht="24.15" customHeight="1">
      <c r="A218" s="42"/>
      <c r="B218" s="43"/>
      <c r="C218" s="218" t="s">
        <v>327</v>
      </c>
      <c r="D218" s="218" t="s">
        <v>154</v>
      </c>
      <c r="E218" s="219" t="s">
        <v>594</v>
      </c>
      <c r="F218" s="220" t="s">
        <v>595</v>
      </c>
      <c r="G218" s="221" t="s">
        <v>287</v>
      </c>
      <c r="H218" s="222">
        <v>1</v>
      </c>
      <c r="I218" s="223"/>
      <c r="J218" s="224">
        <f>ROUND(I218*H218,2)</f>
        <v>0</v>
      </c>
      <c r="K218" s="220" t="s">
        <v>434</v>
      </c>
      <c r="L218" s="48"/>
      <c r="M218" s="225" t="s">
        <v>35</v>
      </c>
      <c r="N218" s="226" t="s">
        <v>50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206</v>
      </c>
      <c r="AT218" s="229" t="s">
        <v>154</v>
      </c>
      <c r="AU218" s="229" t="s">
        <v>87</v>
      </c>
      <c r="AY218" s="20" t="s">
        <v>151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83</v>
      </c>
      <c r="BK218" s="230">
        <f>ROUND(I218*H218,2)</f>
        <v>0</v>
      </c>
      <c r="BL218" s="20" t="s">
        <v>206</v>
      </c>
      <c r="BM218" s="229" t="s">
        <v>596</v>
      </c>
    </row>
    <row r="219" s="2" customFormat="1">
      <c r="A219" s="42"/>
      <c r="B219" s="43"/>
      <c r="C219" s="44"/>
      <c r="D219" s="294" t="s">
        <v>436</v>
      </c>
      <c r="E219" s="44"/>
      <c r="F219" s="295" t="s">
        <v>597</v>
      </c>
      <c r="G219" s="44"/>
      <c r="H219" s="44"/>
      <c r="I219" s="275"/>
      <c r="J219" s="44"/>
      <c r="K219" s="44"/>
      <c r="L219" s="48"/>
      <c r="M219" s="276"/>
      <c r="N219" s="277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436</v>
      </c>
      <c r="AU219" s="20" t="s">
        <v>87</v>
      </c>
    </row>
    <row r="220" s="2" customFormat="1" ht="16.5" customHeight="1">
      <c r="A220" s="42"/>
      <c r="B220" s="43"/>
      <c r="C220" s="264" t="s">
        <v>332</v>
      </c>
      <c r="D220" s="264" t="s">
        <v>291</v>
      </c>
      <c r="E220" s="265" t="s">
        <v>598</v>
      </c>
      <c r="F220" s="266" t="s">
        <v>599</v>
      </c>
      <c r="G220" s="267" t="s">
        <v>287</v>
      </c>
      <c r="H220" s="268">
        <v>1</v>
      </c>
      <c r="I220" s="269"/>
      <c r="J220" s="270">
        <f>ROUND(I220*H220,2)</f>
        <v>0</v>
      </c>
      <c r="K220" s="266" t="s">
        <v>312</v>
      </c>
      <c r="L220" s="271"/>
      <c r="M220" s="272" t="s">
        <v>35</v>
      </c>
      <c r="N220" s="273" t="s">
        <v>50</v>
      </c>
      <c r="O220" s="88"/>
      <c r="P220" s="227">
        <f>O220*H220</f>
        <v>0</v>
      </c>
      <c r="Q220" s="227">
        <v>6.0000000000000002E-05</v>
      </c>
      <c r="R220" s="227">
        <f>Q220*H220</f>
        <v>6.0000000000000002E-05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294</v>
      </c>
      <c r="AT220" s="229" t="s">
        <v>291</v>
      </c>
      <c r="AU220" s="229" t="s">
        <v>87</v>
      </c>
      <c r="AY220" s="20" t="s">
        <v>151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83</v>
      </c>
      <c r="BK220" s="230">
        <f>ROUND(I220*H220,2)</f>
        <v>0</v>
      </c>
      <c r="BL220" s="20" t="s">
        <v>206</v>
      </c>
      <c r="BM220" s="229" t="s">
        <v>600</v>
      </c>
    </row>
    <row r="221" s="2" customFormat="1" ht="16.5" customHeight="1">
      <c r="A221" s="42"/>
      <c r="B221" s="43"/>
      <c r="C221" s="264" t="s">
        <v>339</v>
      </c>
      <c r="D221" s="264" t="s">
        <v>291</v>
      </c>
      <c r="E221" s="265" t="s">
        <v>601</v>
      </c>
      <c r="F221" s="266" t="s">
        <v>602</v>
      </c>
      <c r="G221" s="267" t="s">
        <v>157</v>
      </c>
      <c r="H221" s="268">
        <v>2.7000000000000002</v>
      </c>
      <c r="I221" s="269"/>
      <c r="J221" s="270">
        <f>ROUND(I221*H221,2)</f>
        <v>0</v>
      </c>
      <c r="K221" s="266" t="s">
        <v>312</v>
      </c>
      <c r="L221" s="271"/>
      <c r="M221" s="272" t="s">
        <v>35</v>
      </c>
      <c r="N221" s="273" t="s">
        <v>50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294</v>
      </c>
      <c r="AT221" s="229" t="s">
        <v>291</v>
      </c>
      <c r="AU221" s="229" t="s">
        <v>87</v>
      </c>
      <c r="AY221" s="20" t="s">
        <v>151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83</v>
      </c>
      <c r="BK221" s="230">
        <f>ROUND(I221*H221,2)</f>
        <v>0</v>
      </c>
      <c r="BL221" s="20" t="s">
        <v>206</v>
      </c>
      <c r="BM221" s="229" t="s">
        <v>603</v>
      </c>
    </row>
    <row r="222" s="12" customFormat="1" ht="22.8" customHeight="1">
      <c r="A222" s="12"/>
      <c r="B222" s="202"/>
      <c r="C222" s="203"/>
      <c r="D222" s="204" t="s">
        <v>78</v>
      </c>
      <c r="E222" s="216" t="s">
        <v>604</v>
      </c>
      <c r="F222" s="216" t="s">
        <v>605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SUM(P223:P234)</f>
        <v>0</v>
      </c>
      <c r="Q222" s="210"/>
      <c r="R222" s="211">
        <f>SUM(R223:R234)</f>
        <v>0.018718520000000002</v>
      </c>
      <c r="S222" s="210"/>
      <c r="T222" s="212">
        <f>SUM(T223:T234)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87</v>
      </c>
      <c r="AT222" s="214" t="s">
        <v>78</v>
      </c>
      <c r="AU222" s="214" t="s">
        <v>83</v>
      </c>
      <c r="AY222" s="213" t="s">
        <v>151</v>
      </c>
      <c r="BK222" s="215">
        <f>SUM(BK223:BK234)</f>
        <v>0</v>
      </c>
    </row>
    <row r="223" s="2" customFormat="1" ht="37.8" customHeight="1">
      <c r="A223" s="42"/>
      <c r="B223" s="43"/>
      <c r="C223" s="218" t="s">
        <v>344</v>
      </c>
      <c r="D223" s="218" t="s">
        <v>154</v>
      </c>
      <c r="E223" s="219" t="s">
        <v>606</v>
      </c>
      <c r="F223" s="220" t="s">
        <v>607</v>
      </c>
      <c r="G223" s="221" t="s">
        <v>157</v>
      </c>
      <c r="H223" s="222">
        <v>1.0800000000000001</v>
      </c>
      <c r="I223" s="223"/>
      <c r="J223" s="224">
        <f>ROUND(I223*H223,2)</f>
        <v>0</v>
      </c>
      <c r="K223" s="220" t="s">
        <v>434</v>
      </c>
      <c r="L223" s="48"/>
      <c r="M223" s="225" t="s">
        <v>35</v>
      </c>
      <c r="N223" s="226" t="s">
        <v>50</v>
      </c>
      <c r="O223" s="88"/>
      <c r="P223" s="227">
        <f>O223*H223</f>
        <v>0</v>
      </c>
      <c r="Q223" s="227">
        <v>0.0078300000000000002</v>
      </c>
      <c r="R223" s="227">
        <f>Q223*H223</f>
        <v>0.0084564000000000011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206</v>
      </c>
      <c r="AT223" s="229" t="s">
        <v>154</v>
      </c>
      <c r="AU223" s="229" t="s">
        <v>87</v>
      </c>
      <c r="AY223" s="20" t="s">
        <v>151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83</v>
      </c>
      <c r="BK223" s="230">
        <f>ROUND(I223*H223,2)</f>
        <v>0</v>
      </c>
      <c r="BL223" s="20" t="s">
        <v>206</v>
      </c>
      <c r="BM223" s="229" t="s">
        <v>608</v>
      </c>
    </row>
    <row r="224" s="2" customFormat="1">
      <c r="A224" s="42"/>
      <c r="B224" s="43"/>
      <c r="C224" s="44"/>
      <c r="D224" s="294" t="s">
        <v>436</v>
      </c>
      <c r="E224" s="44"/>
      <c r="F224" s="295" t="s">
        <v>609</v>
      </c>
      <c r="G224" s="44"/>
      <c r="H224" s="44"/>
      <c r="I224" s="275"/>
      <c r="J224" s="44"/>
      <c r="K224" s="44"/>
      <c r="L224" s="48"/>
      <c r="M224" s="276"/>
      <c r="N224" s="277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436</v>
      </c>
      <c r="AU224" s="20" t="s">
        <v>87</v>
      </c>
    </row>
    <row r="225" s="13" customFormat="1">
      <c r="A225" s="13"/>
      <c r="B225" s="231"/>
      <c r="C225" s="232"/>
      <c r="D225" s="233" t="s">
        <v>168</v>
      </c>
      <c r="E225" s="234" t="s">
        <v>35</v>
      </c>
      <c r="F225" s="235" t="s">
        <v>610</v>
      </c>
      <c r="G225" s="232"/>
      <c r="H225" s="234" t="s">
        <v>35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168</v>
      </c>
      <c r="AU225" s="241" t="s">
        <v>87</v>
      </c>
      <c r="AV225" s="13" t="s">
        <v>83</v>
      </c>
      <c r="AW225" s="13" t="s">
        <v>40</v>
      </c>
      <c r="AX225" s="13" t="s">
        <v>79</v>
      </c>
      <c r="AY225" s="241" t="s">
        <v>151</v>
      </c>
    </row>
    <row r="226" s="14" customFormat="1">
      <c r="A226" s="14"/>
      <c r="B226" s="242"/>
      <c r="C226" s="243"/>
      <c r="D226" s="233" t="s">
        <v>168</v>
      </c>
      <c r="E226" s="244" t="s">
        <v>35</v>
      </c>
      <c r="F226" s="245" t="s">
        <v>611</v>
      </c>
      <c r="G226" s="243"/>
      <c r="H226" s="246">
        <v>1.0800000000000001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168</v>
      </c>
      <c r="AU226" s="252" t="s">
        <v>87</v>
      </c>
      <c r="AV226" s="14" t="s">
        <v>87</v>
      </c>
      <c r="AW226" s="14" t="s">
        <v>40</v>
      </c>
      <c r="AX226" s="14" t="s">
        <v>83</v>
      </c>
      <c r="AY226" s="252" t="s">
        <v>151</v>
      </c>
    </row>
    <row r="227" s="2" customFormat="1" ht="37.8" customHeight="1">
      <c r="A227" s="42"/>
      <c r="B227" s="43"/>
      <c r="C227" s="218" t="s">
        <v>348</v>
      </c>
      <c r="D227" s="218" t="s">
        <v>154</v>
      </c>
      <c r="E227" s="219" t="s">
        <v>612</v>
      </c>
      <c r="F227" s="220" t="s">
        <v>613</v>
      </c>
      <c r="G227" s="221" t="s">
        <v>157</v>
      </c>
      <c r="H227" s="222">
        <v>1.1240000000000001</v>
      </c>
      <c r="I227" s="223"/>
      <c r="J227" s="224">
        <f>ROUND(I227*H227,2)</f>
        <v>0</v>
      </c>
      <c r="K227" s="220" t="s">
        <v>434</v>
      </c>
      <c r="L227" s="48"/>
      <c r="M227" s="225" t="s">
        <v>35</v>
      </c>
      <c r="N227" s="226" t="s">
        <v>50</v>
      </c>
      <c r="O227" s="88"/>
      <c r="P227" s="227">
        <f>O227*H227</f>
        <v>0</v>
      </c>
      <c r="Q227" s="227">
        <v>0.00012999999999999999</v>
      </c>
      <c r="R227" s="227">
        <f>Q227*H227</f>
        <v>0.00014611999999999999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206</v>
      </c>
      <c r="AT227" s="229" t="s">
        <v>154</v>
      </c>
      <c r="AU227" s="229" t="s">
        <v>87</v>
      </c>
      <c r="AY227" s="20" t="s">
        <v>151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83</v>
      </c>
      <c r="BK227" s="230">
        <f>ROUND(I227*H227,2)</f>
        <v>0</v>
      </c>
      <c r="BL227" s="20" t="s">
        <v>206</v>
      </c>
      <c r="BM227" s="229" t="s">
        <v>614</v>
      </c>
    </row>
    <row r="228" s="2" customFormat="1">
      <c r="A228" s="42"/>
      <c r="B228" s="43"/>
      <c r="C228" s="44"/>
      <c r="D228" s="294" t="s">
        <v>436</v>
      </c>
      <c r="E228" s="44"/>
      <c r="F228" s="295" t="s">
        <v>615</v>
      </c>
      <c r="G228" s="44"/>
      <c r="H228" s="44"/>
      <c r="I228" s="275"/>
      <c r="J228" s="44"/>
      <c r="K228" s="44"/>
      <c r="L228" s="48"/>
      <c r="M228" s="276"/>
      <c r="N228" s="277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436</v>
      </c>
      <c r="AU228" s="20" t="s">
        <v>87</v>
      </c>
    </row>
    <row r="229" s="13" customFormat="1">
      <c r="A229" s="13"/>
      <c r="B229" s="231"/>
      <c r="C229" s="232"/>
      <c r="D229" s="233" t="s">
        <v>168</v>
      </c>
      <c r="E229" s="234" t="s">
        <v>35</v>
      </c>
      <c r="F229" s="235" t="s">
        <v>616</v>
      </c>
      <c r="G229" s="232"/>
      <c r="H229" s="234" t="s">
        <v>35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168</v>
      </c>
      <c r="AU229" s="241" t="s">
        <v>87</v>
      </c>
      <c r="AV229" s="13" t="s">
        <v>83</v>
      </c>
      <c r="AW229" s="13" t="s">
        <v>40</v>
      </c>
      <c r="AX229" s="13" t="s">
        <v>79</v>
      </c>
      <c r="AY229" s="241" t="s">
        <v>151</v>
      </c>
    </row>
    <row r="230" s="14" customFormat="1">
      <c r="A230" s="14"/>
      <c r="B230" s="242"/>
      <c r="C230" s="243"/>
      <c r="D230" s="233" t="s">
        <v>168</v>
      </c>
      <c r="E230" s="244" t="s">
        <v>35</v>
      </c>
      <c r="F230" s="245" t="s">
        <v>617</v>
      </c>
      <c r="G230" s="243"/>
      <c r="H230" s="246">
        <v>1.1240000000000001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168</v>
      </c>
      <c r="AU230" s="252" t="s">
        <v>87</v>
      </c>
      <c r="AV230" s="14" t="s">
        <v>87</v>
      </c>
      <c r="AW230" s="14" t="s">
        <v>40</v>
      </c>
      <c r="AX230" s="14" t="s">
        <v>79</v>
      </c>
      <c r="AY230" s="252" t="s">
        <v>151</v>
      </c>
    </row>
    <row r="231" s="15" customFormat="1">
      <c r="A231" s="15"/>
      <c r="B231" s="253"/>
      <c r="C231" s="254"/>
      <c r="D231" s="233" t="s">
        <v>168</v>
      </c>
      <c r="E231" s="255" t="s">
        <v>35</v>
      </c>
      <c r="F231" s="256" t="s">
        <v>172</v>
      </c>
      <c r="G231" s="254"/>
      <c r="H231" s="257">
        <v>1.1240000000000001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3" t="s">
        <v>168</v>
      </c>
      <c r="AU231" s="263" t="s">
        <v>87</v>
      </c>
      <c r="AV231" s="15" t="s">
        <v>159</v>
      </c>
      <c r="AW231" s="15" t="s">
        <v>40</v>
      </c>
      <c r="AX231" s="15" t="s">
        <v>83</v>
      </c>
      <c r="AY231" s="263" t="s">
        <v>151</v>
      </c>
    </row>
    <row r="232" s="2" customFormat="1" ht="16.5" customHeight="1">
      <c r="A232" s="42"/>
      <c r="B232" s="43"/>
      <c r="C232" s="264" t="s">
        <v>354</v>
      </c>
      <c r="D232" s="264" t="s">
        <v>291</v>
      </c>
      <c r="E232" s="265" t="s">
        <v>618</v>
      </c>
      <c r="F232" s="266" t="s">
        <v>619</v>
      </c>
      <c r="G232" s="267" t="s">
        <v>157</v>
      </c>
      <c r="H232" s="268">
        <v>1.1240000000000001</v>
      </c>
      <c r="I232" s="269"/>
      <c r="J232" s="270">
        <f>ROUND(I232*H232,2)</f>
        <v>0</v>
      </c>
      <c r="K232" s="266" t="s">
        <v>434</v>
      </c>
      <c r="L232" s="271"/>
      <c r="M232" s="272" t="s">
        <v>35</v>
      </c>
      <c r="N232" s="273" t="s">
        <v>50</v>
      </c>
      <c r="O232" s="88"/>
      <c r="P232" s="227">
        <f>O232*H232</f>
        <v>0</v>
      </c>
      <c r="Q232" s="227">
        <v>0.0089999999999999993</v>
      </c>
      <c r="R232" s="227">
        <f>Q232*H232</f>
        <v>0.010116</v>
      </c>
      <c r="S232" s="227">
        <v>0</v>
      </c>
      <c r="T232" s="22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9" t="s">
        <v>294</v>
      </c>
      <c r="AT232" s="229" t="s">
        <v>291</v>
      </c>
      <c r="AU232" s="229" t="s">
        <v>87</v>
      </c>
      <c r="AY232" s="20" t="s">
        <v>151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0" t="s">
        <v>83</v>
      </c>
      <c r="BK232" s="230">
        <f>ROUND(I232*H232,2)</f>
        <v>0</v>
      </c>
      <c r="BL232" s="20" t="s">
        <v>206</v>
      </c>
      <c r="BM232" s="229" t="s">
        <v>620</v>
      </c>
    </row>
    <row r="233" s="2" customFormat="1" ht="44.25" customHeight="1">
      <c r="A233" s="42"/>
      <c r="B233" s="43"/>
      <c r="C233" s="218" t="s">
        <v>358</v>
      </c>
      <c r="D233" s="218" t="s">
        <v>154</v>
      </c>
      <c r="E233" s="219" t="s">
        <v>621</v>
      </c>
      <c r="F233" s="220" t="s">
        <v>622</v>
      </c>
      <c r="G233" s="221" t="s">
        <v>255</v>
      </c>
      <c r="H233" s="222">
        <v>0.019</v>
      </c>
      <c r="I233" s="223"/>
      <c r="J233" s="224">
        <f>ROUND(I233*H233,2)</f>
        <v>0</v>
      </c>
      <c r="K233" s="220" t="s">
        <v>434</v>
      </c>
      <c r="L233" s="48"/>
      <c r="M233" s="225" t="s">
        <v>35</v>
      </c>
      <c r="N233" s="226" t="s">
        <v>50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206</v>
      </c>
      <c r="AT233" s="229" t="s">
        <v>154</v>
      </c>
      <c r="AU233" s="229" t="s">
        <v>87</v>
      </c>
      <c r="AY233" s="20" t="s">
        <v>151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83</v>
      </c>
      <c r="BK233" s="230">
        <f>ROUND(I233*H233,2)</f>
        <v>0</v>
      </c>
      <c r="BL233" s="20" t="s">
        <v>206</v>
      </c>
      <c r="BM233" s="229" t="s">
        <v>623</v>
      </c>
    </row>
    <row r="234" s="2" customFormat="1">
      <c r="A234" s="42"/>
      <c r="B234" s="43"/>
      <c r="C234" s="44"/>
      <c r="D234" s="294" t="s">
        <v>436</v>
      </c>
      <c r="E234" s="44"/>
      <c r="F234" s="295" t="s">
        <v>624</v>
      </c>
      <c r="G234" s="44"/>
      <c r="H234" s="44"/>
      <c r="I234" s="275"/>
      <c r="J234" s="44"/>
      <c r="K234" s="44"/>
      <c r="L234" s="48"/>
      <c r="M234" s="276"/>
      <c r="N234" s="277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436</v>
      </c>
      <c r="AU234" s="20" t="s">
        <v>87</v>
      </c>
    </row>
    <row r="235" s="12" customFormat="1" ht="22.8" customHeight="1">
      <c r="A235" s="12"/>
      <c r="B235" s="202"/>
      <c r="C235" s="203"/>
      <c r="D235" s="204" t="s">
        <v>78</v>
      </c>
      <c r="E235" s="216" t="s">
        <v>282</v>
      </c>
      <c r="F235" s="216" t="s">
        <v>283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SUM(P236:P246)</f>
        <v>0</v>
      </c>
      <c r="Q235" s="210"/>
      <c r="R235" s="211">
        <f>SUM(R236:R246)</f>
        <v>0.11382</v>
      </c>
      <c r="S235" s="210"/>
      <c r="T235" s="212">
        <f>SUM(T236:T246)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87</v>
      </c>
      <c r="AT235" s="214" t="s">
        <v>78</v>
      </c>
      <c r="AU235" s="214" t="s">
        <v>83</v>
      </c>
      <c r="AY235" s="213" t="s">
        <v>151</v>
      </c>
      <c r="BK235" s="215">
        <f>SUM(BK236:BK246)</f>
        <v>0</v>
      </c>
    </row>
    <row r="236" s="2" customFormat="1" ht="16.5" customHeight="1">
      <c r="A236" s="42"/>
      <c r="B236" s="43"/>
      <c r="C236" s="218" t="s">
        <v>29</v>
      </c>
      <c r="D236" s="218" t="s">
        <v>154</v>
      </c>
      <c r="E236" s="219" t="s">
        <v>625</v>
      </c>
      <c r="F236" s="220" t="s">
        <v>626</v>
      </c>
      <c r="G236" s="221" t="s">
        <v>244</v>
      </c>
      <c r="H236" s="222">
        <v>1</v>
      </c>
      <c r="I236" s="223"/>
      <c r="J236" s="224">
        <f>ROUND(I236*H236,2)</f>
        <v>0</v>
      </c>
      <c r="K236" s="220" t="s">
        <v>434</v>
      </c>
      <c r="L236" s="48"/>
      <c r="M236" s="225" t="s">
        <v>35</v>
      </c>
      <c r="N236" s="226" t="s">
        <v>50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206</v>
      </c>
      <c r="AT236" s="229" t="s">
        <v>154</v>
      </c>
      <c r="AU236" s="229" t="s">
        <v>87</v>
      </c>
      <c r="AY236" s="20" t="s">
        <v>151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83</v>
      </c>
      <c r="BK236" s="230">
        <f>ROUND(I236*H236,2)</f>
        <v>0</v>
      </c>
      <c r="BL236" s="20" t="s">
        <v>206</v>
      </c>
      <c r="BM236" s="229" t="s">
        <v>627</v>
      </c>
    </row>
    <row r="237" s="2" customFormat="1">
      <c r="A237" s="42"/>
      <c r="B237" s="43"/>
      <c r="C237" s="44"/>
      <c r="D237" s="294" t="s">
        <v>436</v>
      </c>
      <c r="E237" s="44"/>
      <c r="F237" s="295" t="s">
        <v>628</v>
      </c>
      <c r="G237" s="44"/>
      <c r="H237" s="44"/>
      <c r="I237" s="275"/>
      <c r="J237" s="44"/>
      <c r="K237" s="44"/>
      <c r="L237" s="48"/>
      <c r="M237" s="276"/>
      <c r="N237" s="277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436</v>
      </c>
      <c r="AU237" s="20" t="s">
        <v>87</v>
      </c>
    </row>
    <row r="238" s="2" customFormat="1" ht="44.25" customHeight="1">
      <c r="A238" s="42"/>
      <c r="B238" s="43"/>
      <c r="C238" s="218" t="s">
        <v>366</v>
      </c>
      <c r="D238" s="218" t="s">
        <v>154</v>
      </c>
      <c r="E238" s="219" t="s">
        <v>629</v>
      </c>
      <c r="F238" s="220" t="s">
        <v>630</v>
      </c>
      <c r="G238" s="221" t="s">
        <v>287</v>
      </c>
      <c r="H238" s="222">
        <v>2</v>
      </c>
      <c r="I238" s="223"/>
      <c r="J238" s="224">
        <f>ROUND(I238*H238,2)</f>
        <v>0</v>
      </c>
      <c r="K238" s="220" t="s">
        <v>434</v>
      </c>
      <c r="L238" s="48"/>
      <c r="M238" s="225" t="s">
        <v>35</v>
      </c>
      <c r="N238" s="226" t="s">
        <v>50</v>
      </c>
      <c r="O238" s="88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206</v>
      </c>
      <c r="AT238" s="229" t="s">
        <v>154</v>
      </c>
      <c r="AU238" s="229" t="s">
        <v>87</v>
      </c>
      <c r="AY238" s="20" t="s">
        <v>151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83</v>
      </c>
      <c r="BK238" s="230">
        <f>ROUND(I238*H238,2)</f>
        <v>0</v>
      </c>
      <c r="BL238" s="20" t="s">
        <v>206</v>
      </c>
      <c r="BM238" s="229" t="s">
        <v>631</v>
      </c>
    </row>
    <row r="239" s="2" customFormat="1">
      <c r="A239" s="42"/>
      <c r="B239" s="43"/>
      <c r="C239" s="44"/>
      <c r="D239" s="294" t="s">
        <v>436</v>
      </c>
      <c r="E239" s="44"/>
      <c r="F239" s="295" t="s">
        <v>632</v>
      </c>
      <c r="G239" s="44"/>
      <c r="H239" s="44"/>
      <c r="I239" s="275"/>
      <c r="J239" s="44"/>
      <c r="K239" s="44"/>
      <c r="L239" s="48"/>
      <c r="M239" s="276"/>
      <c r="N239" s="277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436</v>
      </c>
      <c r="AU239" s="20" t="s">
        <v>87</v>
      </c>
    </row>
    <row r="240" s="2" customFormat="1" ht="21.75" customHeight="1">
      <c r="A240" s="42"/>
      <c r="B240" s="43"/>
      <c r="C240" s="264" t="s">
        <v>370</v>
      </c>
      <c r="D240" s="264" t="s">
        <v>291</v>
      </c>
      <c r="E240" s="265" t="s">
        <v>633</v>
      </c>
      <c r="F240" s="266" t="s">
        <v>634</v>
      </c>
      <c r="G240" s="267" t="s">
        <v>287</v>
      </c>
      <c r="H240" s="268">
        <v>1</v>
      </c>
      <c r="I240" s="269"/>
      <c r="J240" s="270">
        <f>ROUND(I240*H240,2)</f>
        <v>0</v>
      </c>
      <c r="K240" s="266" t="s">
        <v>434</v>
      </c>
      <c r="L240" s="271"/>
      <c r="M240" s="272" t="s">
        <v>35</v>
      </c>
      <c r="N240" s="273" t="s">
        <v>50</v>
      </c>
      <c r="O240" s="88"/>
      <c r="P240" s="227">
        <f>O240*H240</f>
        <v>0</v>
      </c>
      <c r="Q240" s="227">
        <v>0.042999999999999997</v>
      </c>
      <c r="R240" s="227">
        <f>Q240*H240</f>
        <v>0.042999999999999997</v>
      </c>
      <c r="S240" s="227">
        <v>0</v>
      </c>
      <c r="T240" s="22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9" t="s">
        <v>294</v>
      </c>
      <c r="AT240" s="229" t="s">
        <v>291</v>
      </c>
      <c r="AU240" s="229" t="s">
        <v>87</v>
      </c>
      <c r="AY240" s="20" t="s">
        <v>151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83</v>
      </c>
      <c r="BK240" s="230">
        <f>ROUND(I240*H240,2)</f>
        <v>0</v>
      </c>
      <c r="BL240" s="20" t="s">
        <v>206</v>
      </c>
      <c r="BM240" s="229" t="s">
        <v>635</v>
      </c>
    </row>
    <row r="241" s="2" customFormat="1" ht="21.75" customHeight="1">
      <c r="A241" s="42"/>
      <c r="B241" s="43"/>
      <c r="C241" s="264" t="s">
        <v>374</v>
      </c>
      <c r="D241" s="264" t="s">
        <v>291</v>
      </c>
      <c r="E241" s="265" t="s">
        <v>636</v>
      </c>
      <c r="F241" s="266" t="s">
        <v>637</v>
      </c>
      <c r="G241" s="267" t="s">
        <v>287</v>
      </c>
      <c r="H241" s="268">
        <v>1</v>
      </c>
      <c r="I241" s="269"/>
      <c r="J241" s="270">
        <f>ROUND(I241*H241,2)</f>
        <v>0</v>
      </c>
      <c r="K241" s="266" t="s">
        <v>434</v>
      </c>
      <c r="L241" s="271"/>
      <c r="M241" s="272" t="s">
        <v>35</v>
      </c>
      <c r="N241" s="273" t="s">
        <v>50</v>
      </c>
      <c r="O241" s="88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294</v>
      </c>
      <c r="AT241" s="229" t="s">
        <v>291</v>
      </c>
      <c r="AU241" s="229" t="s">
        <v>87</v>
      </c>
      <c r="AY241" s="20" t="s">
        <v>151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83</v>
      </c>
      <c r="BK241" s="230">
        <f>ROUND(I241*H241,2)</f>
        <v>0</v>
      </c>
      <c r="BL241" s="20" t="s">
        <v>206</v>
      </c>
      <c r="BM241" s="229" t="s">
        <v>638</v>
      </c>
    </row>
    <row r="242" s="2" customFormat="1" ht="37.8" customHeight="1">
      <c r="A242" s="42"/>
      <c r="B242" s="43"/>
      <c r="C242" s="218" t="s">
        <v>378</v>
      </c>
      <c r="D242" s="218" t="s">
        <v>154</v>
      </c>
      <c r="E242" s="219" t="s">
        <v>639</v>
      </c>
      <c r="F242" s="220" t="s">
        <v>640</v>
      </c>
      <c r="G242" s="221" t="s">
        <v>287</v>
      </c>
      <c r="H242" s="222">
        <v>2</v>
      </c>
      <c r="I242" s="223"/>
      <c r="J242" s="224">
        <f>ROUND(I242*H242,2)</f>
        <v>0</v>
      </c>
      <c r="K242" s="220" t="s">
        <v>434</v>
      </c>
      <c r="L242" s="48"/>
      <c r="M242" s="225" t="s">
        <v>35</v>
      </c>
      <c r="N242" s="226" t="s">
        <v>50</v>
      </c>
      <c r="O242" s="88"/>
      <c r="P242" s="227">
        <f>O242*H242</f>
        <v>0</v>
      </c>
      <c r="Q242" s="227">
        <v>0.00040999999999999999</v>
      </c>
      <c r="R242" s="227">
        <f>Q242*H242</f>
        <v>0.00081999999999999998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206</v>
      </c>
      <c r="AT242" s="229" t="s">
        <v>154</v>
      </c>
      <c r="AU242" s="229" t="s">
        <v>87</v>
      </c>
      <c r="AY242" s="20" t="s">
        <v>151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83</v>
      </c>
      <c r="BK242" s="230">
        <f>ROUND(I242*H242,2)</f>
        <v>0</v>
      </c>
      <c r="BL242" s="20" t="s">
        <v>206</v>
      </c>
      <c r="BM242" s="229" t="s">
        <v>641</v>
      </c>
    </row>
    <row r="243" s="2" customFormat="1">
      <c r="A243" s="42"/>
      <c r="B243" s="43"/>
      <c r="C243" s="44"/>
      <c r="D243" s="294" t="s">
        <v>436</v>
      </c>
      <c r="E243" s="44"/>
      <c r="F243" s="295" t="s">
        <v>642</v>
      </c>
      <c r="G243" s="44"/>
      <c r="H243" s="44"/>
      <c r="I243" s="275"/>
      <c r="J243" s="44"/>
      <c r="K243" s="44"/>
      <c r="L243" s="48"/>
      <c r="M243" s="276"/>
      <c r="N243" s="277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436</v>
      </c>
      <c r="AU243" s="20" t="s">
        <v>87</v>
      </c>
    </row>
    <row r="244" s="2" customFormat="1" ht="37.8" customHeight="1">
      <c r="A244" s="42"/>
      <c r="B244" s="43"/>
      <c r="C244" s="264" t="s">
        <v>384</v>
      </c>
      <c r="D244" s="264" t="s">
        <v>291</v>
      </c>
      <c r="E244" s="265" t="s">
        <v>643</v>
      </c>
      <c r="F244" s="266" t="s">
        <v>644</v>
      </c>
      <c r="G244" s="267" t="s">
        <v>287</v>
      </c>
      <c r="H244" s="268">
        <v>2</v>
      </c>
      <c r="I244" s="269"/>
      <c r="J244" s="270">
        <f>ROUND(I244*H244,2)</f>
        <v>0</v>
      </c>
      <c r="K244" s="266" t="s">
        <v>434</v>
      </c>
      <c r="L244" s="271"/>
      <c r="M244" s="272" t="s">
        <v>35</v>
      </c>
      <c r="N244" s="273" t="s">
        <v>50</v>
      </c>
      <c r="O244" s="88"/>
      <c r="P244" s="227">
        <f>O244*H244</f>
        <v>0</v>
      </c>
      <c r="Q244" s="227">
        <v>0.035000000000000003</v>
      </c>
      <c r="R244" s="227">
        <f>Q244*H244</f>
        <v>0.070000000000000007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294</v>
      </c>
      <c r="AT244" s="229" t="s">
        <v>291</v>
      </c>
      <c r="AU244" s="229" t="s">
        <v>87</v>
      </c>
      <c r="AY244" s="20" t="s">
        <v>151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83</v>
      </c>
      <c r="BK244" s="230">
        <f>ROUND(I244*H244,2)</f>
        <v>0</v>
      </c>
      <c r="BL244" s="20" t="s">
        <v>206</v>
      </c>
      <c r="BM244" s="229" t="s">
        <v>645</v>
      </c>
    </row>
    <row r="245" s="2" customFormat="1" ht="49.05" customHeight="1">
      <c r="A245" s="42"/>
      <c r="B245" s="43"/>
      <c r="C245" s="218" t="s">
        <v>393</v>
      </c>
      <c r="D245" s="218" t="s">
        <v>154</v>
      </c>
      <c r="E245" s="219" t="s">
        <v>646</v>
      </c>
      <c r="F245" s="220" t="s">
        <v>647</v>
      </c>
      <c r="G245" s="221" t="s">
        <v>648</v>
      </c>
      <c r="H245" s="296"/>
      <c r="I245" s="223"/>
      <c r="J245" s="224">
        <f>ROUND(I245*H245,2)</f>
        <v>0</v>
      </c>
      <c r="K245" s="220" t="s">
        <v>434</v>
      </c>
      <c r="L245" s="48"/>
      <c r="M245" s="225" t="s">
        <v>35</v>
      </c>
      <c r="N245" s="226" t="s">
        <v>50</v>
      </c>
      <c r="O245" s="88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9" t="s">
        <v>206</v>
      </c>
      <c r="AT245" s="229" t="s">
        <v>154</v>
      </c>
      <c r="AU245" s="229" t="s">
        <v>87</v>
      </c>
      <c r="AY245" s="20" t="s">
        <v>151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83</v>
      </c>
      <c r="BK245" s="230">
        <f>ROUND(I245*H245,2)</f>
        <v>0</v>
      </c>
      <c r="BL245" s="20" t="s">
        <v>206</v>
      </c>
      <c r="BM245" s="229" t="s">
        <v>649</v>
      </c>
    </row>
    <row r="246" s="2" customFormat="1">
      <c r="A246" s="42"/>
      <c r="B246" s="43"/>
      <c r="C246" s="44"/>
      <c r="D246" s="294" t="s">
        <v>436</v>
      </c>
      <c r="E246" s="44"/>
      <c r="F246" s="295" t="s">
        <v>650</v>
      </c>
      <c r="G246" s="44"/>
      <c r="H246" s="44"/>
      <c r="I246" s="275"/>
      <c r="J246" s="44"/>
      <c r="K246" s="44"/>
      <c r="L246" s="48"/>
      <c r="M246" s="276"/>
      <c r="N246" s="277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436</v>
      </c>
      <c r="AU246" s="20" t="s">
        <v>87</v>
      </c>
    </row>
    <row r="247" s="12" customFormat="1" ht="22.8" customHeight="1">
      <c r="A247" s="12"/>
      <c r="B247" s="202"/>
      <c r="C247" s="203"/>
      <c r="D247" s="204" t="s">
        <v>78</v>
      </c>
      <c r="E247" s="216" t="s">
        <v>651</v>
      </c>
      <c r="F247" s="216" t="s">
        <v>652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SUM(P248:P262)</f>
        <v>0</v>
      </c>
      <c r="Q247" s="210"/>
      <c r="R247" s="211">
        <f>SUM(R248:R262)</f>
        <v>0.00065200000000000002</v>
      </c>
      <c r="S247" s="210"/>
      <c r="T247" s="212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87</v>
      </c>
      <c r="AT247" s="214" t="s">
        <v>78</v>
      </c>
      <c r="AU247" s="214" t="s">
        <v>83</v>
      </c>
      <c r="AY247" s="213" t="s">
        <v>151</v>
      </c>
      <c r="BK247" s="215">
        <f>SUM(BK248:BK262)</f>
        <v>0</v>
      </c>
    </row>
    <row r="248" s="2" customFormat="1" ht="37.8" customHeight="1">
      <c r="A248" s="42"/>
      <c r="B248" s="43"/>
      <c r="C248" s="218" t="s">
        <v>403</v>
      </c>
      <c r="D248" s="218" t="s">
        <v>154</v>
      </c>
      <c r="E248" s="219" t="s">
        <v>653</v>
      </c>
      <c r="F248" s="220" t="s">
        <v>654</v>
      </c>
      <c r="G248" s="221" t="s">
        <v>216</v>
      </c>
      <c r="H248" s="222">
        <v>1.6299999999999999</v>
      </c>
      <c r="I248" s="223"/>
      <c r="J248" s="224">
        <f>ROUND(I248*H248,2)</f>
        <v>0</v>
      </c>
      <c r="K248" s="220" t="s">
        <v>434</v>
      </c>
      <c r="L248" s="48"/>
      <c r="M248" s="225" t="s">
        <v>35</v>
      </c>
      <c r="N248" s="226" t="s">
        <v>50</v>
      </c>
      <c r="O248" s="88"/>
      <c r="P248" s="227">
        <f>O248*H248</f>
        <v>0</v>
      </c>
      <c r="Q248" s="227">
        <v>0.00040000000000000002</v>
      </c>
      <c r="R248" s="227">
        <f>Q248*H248</f>
        <v>0.00065200000000000002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206</v>
      </c>
      <c r="AT248" s="229" t="s">
        <v>154</v>
      </c>
      <c r="AU248" s="229" t="s">
        <v>87</v>
      </c>
      <c r="AY248" s="20" t="s">
        <v>151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83</v>
      </c>
      <c r="BK248" s="230">
        <f>ROUND(I248*H248,2)</f>
        <v>0</v>
      </c>
      <c r="BL248" s="20" t="s">
        <v>206</v>
      </c>
      <c r="BM248" s="229" t="s">
        <v>655</v>
      </c>
    </row>
    <row r="249" s="2" customFormat="1">
      <c r="A249" s="42"/>
      <c r="B249" s="43"/>
      <c r="C249" s="44"/>
      <c r="D249" s="294" t="s">
        <v>436</v>
      </c>
      <c r="E249" s="44"/>
      <c r="F249" s="295" t="s">
        <v>656</v>
      </c>
      <c r="G249" s="44"/>
      <c r="H249" s="44"/>
      <c r="I249" s="275"/>
      <c r="J249" s="44"/>
      <c r="K249" s="44"/>
      <c r="L249" s="48"/>
      <c r="M249" s="276"/>
      <c r="N249" s="277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436</v>
      </c>
      <c r="AU249" s="20" t="s">
        <v>87</v>
      </c>
    </row>
    <row r="250" s="13" customFormat="1">
      <c r="A250" s="13"/>
      <c r="B250" s="231"/>
      <c r="C250" s="232"/>
      <c r="D250" s="233" t="s">
        <v>168</v>
      </c>
      <c r="E250" s="234" t="s">
        <v>35</v>
      </c>
      <c r="F250" s="235" t="s">
        <v>657</v>
      </c>
      <c r="G250" s="232"/>
      <c r="H250" s="234" t="s">
        <v>35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168</v>
      </c>
      <c r="AU250" s="241" t="s">
        <v>87</v>
      </c>
      <c r="AV250" s="13" t="s">
        <v>83</v>
      </c>
      <c r="AW250" s="13" t="s">
        <v>40</v>
      </c>
      <c r="AX250" s="13" t="s">
        <v>79</v>
      </c>
      <c r="AY250" s="241" t="s">
        <v>151</v>
      </c>
    </row>
    <row r="251" s="14" customFormat="1">
      <c r="A251" s="14"/>
      <c r="B251" s="242"/>
      <c r="C251" s="243"/>
      <c r="D251" s="233" t="s">
        <v>168</v>
      </c>
      <c r="E251" s="244" t="s">
        <v>35</v>
      </c>
      <c r="F251" s="245" t="s">
        <v>658</v>
      </c>
      <c r="G251" s="243"/>
      <c r="H251" s="246">
        <v>1.6299999999999999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168</v>
      </c>
      <c r="AU251" s="252" t="s">
        <v>87</v>
      </c>
      <c r="AV251" s="14" t="s">
        <v>87</v>
      </c>
      <c r="AW251" s="14" t="s">
        <v>40</v>
      </c>
      <c r="AX251" s="14" t="s">
        <v>79</v>
      </c>
      <c r="AY251" s="252" t="s">
        <v>151</v>
      </c>
    </row>
    <row r="252" s="15" customFormat="1">
      <c r="A252" s="15"/>
      <c r="B252" s="253"/>
      <c r="C252" s="254"/>
      <c r="D252" s="233" t="s">
        <v>168</v>
      </c>
      <c r="E252" s="255" t="s">
        <v>35</v>
      </c>
      <c r="F252" s="256" t="s">
        <v>172</v>
      </c>
      <c r="G252" s="254"/>
      <c r="H252" s="257">
        <v>1.6299999999999999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3" t="s">
        <v>168</v>
      </c>
      <c r="AU252" s="263" t="s">
        <v>87</v>
      </c>
      <c r="AV252" s="15" t="s">
        <v>159</v>
      </c>
      <c r="AW252" s="15" t="s">
        <v>40</v>
      </c>
      <c r="AX252" s="15" t="s">
        <v>83</v>
      </c>
      <c r="AY252" s="263" t="s">
        <v>151</v>
      </c>
    </row>
    <row r="253" s="2" customFormat="1" ht="16.5" customHeight="1">
      <c r="A253" s="42"/>
      <c r="B253" s="43"/>
      <c r="C253" s="264" t="s">
        <v>408</v>
      </c>
      <c r="D253" s="264" t="s">
        <v>291</v>
      </c>
      <c r="E253" s="265" t="s">
        <v>659</v>
      </c>
      <c r="F253" s="266" t="s">
        <v>660</v>
      </c>
      <c r="G253" s="267" t="s">
        <v>216</v>
      </c>
      <c r="H253" s="268">
        <v>1.875</v>
      </c>
      <c r="I253" s="269"/>
      <c r="J253" s="270">
        <f>ROUND(I253*H253,2)</f>
        <v>0</v>
      </c>
      <c r="K253" s="266" t="s">
        <v>312</v>
      </c>
      <c r="L253" s="271"/>
      <c r="M253" s="272" t="s">
        <v>35</v>
      </c>
      <c r="N253" s="273" t="s">
        <v>50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294</v>
      </c>
      <c r="AT253" s="229" t="s">
        <v>291</v>
      </c>
      <c r="AU253" s="229" t="s">
        <v>87</v>
      </c>
      <c r="AY253" s="20" t="s">
        <v>151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0" t="s">
        <v>83</v>
      </c>
      <c r="BK253" s="230">
        <f>ROUND(I253*H253,2)</f>
        <v>0</v>
      </c>
      <c r="BL253" s="20" t="s">
        <v>206</v>
      </c>
      <c r="BM253" s="229" t="s">
        <v>661</v>
      </c>
    </row>
    <row r="254" s="14" customFormat="1">
      <c r="A254" s="14"/>
      <c r="B254" s="242"/>
      <c r="C254" s="243"/>
      <c r="D254" s="233" t="s">
        <v>168</v>
      </c>
      <c r="E254" s="244" t="s">
        <v>35</v>
      </c>
      <c r="F254" s="245" t="s">
        <v>662</v>
      </c>
      <c r="G254" s="243"/>
      <c r="H254" s="246">
        <v>1.875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168</v>
      </c>
      <c r="AU254" s="252" t="s">
        <v>87</v>
      </c>
      <c r="AV254" s="14" t="s">
        <v>87</v>
      </c>
      <c r="AW254" s="14" t="s">
        <v>40</v>
      </c>
      <c r="AX254" s="14" t="s">
        <v>83</v>
      </c>
      <c r="AY254" s="252" t="s">
        <v>151</v>
      </c>
    </row>
    <row r="255" s="2" customFormat="1" ht="33" customHeight="1">
      <c r="A255" s="42"/>
      <c r="B255" s="43"/>
      <c r="C255" s="218" t="s">
        <v>414</v>
      </c>
      <c r="D255" s="218" t="s">
        <v>154</v>
      </c>
      <c r="E255" s="219" t="s">
        <v>663</v>
      </c>
      <c r="F255" s="220" t="s">
        <v>664</v>
      </c>
      <c r="G255" s="221" t="s">
        <v>157</v>
      </c>
      <c r="H255" s="222">
        <v>8.0640000000000001</v>
      </c>
      <c r="I255" s="223"/>
      <c r="J255" s="224">
        <f>ROUND(I255*H255,2)</f>
        <v>0</v>
      </c>
      <c r="K255" s="220" t="s">
        <v>312</v>
      </c>
      <c r="L255" s="48"/>
      <c r="M255" s="225" t="s">
        <v>35</v>
      </c>
      <c r="N255" s="226" t="s">
        <v>50</v>
      </c>
      <c r="O255" s="88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9" t="s">
        <v>206</v>
      </c>
      <c r="AT255" s="229" t="s">
        <v>154</v>
      </c>
      <c r="AU255" s="229" t="s">
        <v>87</v>
      </c>
      <c r="AY255" s="20" t="s">
        <v>151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83</v>
      </c>
      <c r="BK255" s="230">
        <f>ROUND(I255*H255,2)</f>
        <v>0</v>
      </c>
      <c r="BL255" s="20" t="s">
        <v>206</v>
      </c>
      <c r="BM255" s="229" t="s">
        <v>665</v>
      </c>
    </row>
    <row r="256" s="13" customFormat="1">
      <c r="A256" s="13"/>
      <c r="B256" s="231"/>
      <c r="C256" s="232"/>
      <c r="D256" s="233" t="s">
        <v>168</v>
      </c>
      <c r="E256" s="234" t="s">
        <v>35</v>
      </c>
      <c r="F256" s="235" t="s">
        <v>666</v>
      </c>
      <c r="G256" s="232"/>
      <c r="H256" s="234" t="s">
        <v>35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168</v>
      </c>
      <c r="AU256" s="241" t="s">
        <v>87</v>
      </c>
      <c r="AV256" s="13" t="s">
        <v>83</v>
      </c>
      <c r="AW256" s="13" t="s">
        <v>40</v>
      </c>
      <c r="AX256" s="13" t="s">
        <v>79</v>
      </c>
      <c r="AY256" s="241" t="s">
        <v>151</v>
      </c>
    </row>
    <row r="257" s="14" customFormat="1">
      <c r="A257" s="14"/>
      <c r="B257" s="242"/>
      <c r="C257" s="243"/>
      <c r="D257" s="233" t="s">
        <v>168</v>
      </c>
      <c r="E257" s="244" t="s">
        <v>35</v>
      </c>
      <c r="F257" s="245" t="s">
        <v>667</v>
      </c>
      <c r="G257" s="243"/>
      <c r="H257" s="246">
        <v>8.0640000000000001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168</v>
      </c>
      <c r="AU257" s="252" t="s">
        <v>87</v>
      </c>
      <c r="AV257" s="14" t="s">
        <v>87</v>
      </c>
      <c r="AW257" s="14" t="s">
        <v>40</v>
      </c>
      <c r="AX257" s="14" t="s">
        <v>79</v>
      </c>
      <c r="AY257" s="252" t="s">
        <v>151</v>
      </c>
    </row>
    <row r="258" s="13" customFormat="1">
      <c r="A258" s="13"/>
      <c r="B258" s="231"/>
      <c r="C258" s="232"/>
      <c r="D258" s="233" t="s">
        <v>168</v>
      </c>
      <c r="E258" s="234" t="s">
        <v>35</v>
      </c>
      <c r="F258" s="235" t="s">
        <v>668</v>
      </c>
      <c r="G258" s="232"/>
      <c r="H258" s="234" t="s">
        <v>35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168</v>
      </c>
      <c r="AU258" s="241" t="s">
        <v>87</v>
      </c>
      <c r="AV258" s="13" t="s">
        <v>83</v>
      </c>
      <c r="AW258" s="13" t="s">
        <v>40</v>
      </c>
      <c r="AX258" s="13" t="s">
        <v>79</v>
      </c>
      <c r="AY258" s="241" t="s">
        <v>151</v>
      </c>
    </row>
    <row r="259" s="13" customFormat="1">
      <c r="A259" s="13"/>
      <c r="B259" s="231"/>
      <c r="C259" s="232"/>
      <c r="D259" s="233" t="s">
        <v>168</v>
      </c>
      <c r="E259" s="234" t="s">
        <v>35</v>
      </c>
      <c r="F259" s="235" t="s">
        <v>669</v>
      </c>
      <c r="G259" s="232"/>
      <c r="H259" s="234" t="s">
        <v>35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168</v>
      </c>
      <c r="AU259" s="241" t="s">
        <v>87</v>
      </c>
      <c r="AV259" s="13" t="s">
        <v>83</v>
      </c>
      <c r="AW259" s="13" t="s">
        <v>40</v>
      </c>
      <c r="AX259" s="13" t="s">
        <v>79</v>
      </c>
      <c r="AY259" s="241" t="s">
        <v>151</v>
      </c>
    </row>
    <row r="260" s="15" customFormat="1">
      <c r="A260" s="15"/>
      <c r="B260" s="253"/>
      <c r="C260" s="254"/>
      <c r="D260" s="233" t="s">
        <v>168</v>
      </c>
      <c r="E260" s="255" t="s">
        <v>35</v>
      </c>
      <c r="F260" s="256" t="s">
        <v>172</v>
      </c>
      <c r="G260" s="254"/>
      <c r="H260" s="257">
        <v>8.0640000000000001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3" t="s">
        <v>168</v>
      </c>
      <c r="AU260" s="263" t="s">
        <v>87</v>
      </c>
      <c r="AV260" s="15" t="s">
        <v>159</v>
      </c>
      <c r="AW260" s="15" t="s">
        <v>40</v>
      </c>
      <c r="AX260" s="15" t="s">
        <v>83</v>
      </c>
      <c r="AY260" s="263" t="s">
        <v>151</v>
      </c>
    </row>
    <row r="261" s="2" customFormat="1" ht="49.05" customHeight="1">
      <c r="A261" s="42"/>
      <c r="B261" s="43"/>
      <c r="C261" s="218" t="s">
        <v>670</v>
      </c>
      <c r="D261" s="218" t="s">
        <v>154</v>
      </c>
      <c r="E261" s="219" t="s">
        <v>671</v>
      </c>
      <c r="F261" s="220" t="s">
        <v>672</v>
      </c>
      <c r="G261" s="221" t="s">
        <v>648</v>
      </c>
      <c r="H261" s="296"/>
      <c r="I261" s="223"/>
      <c r="J261" s="224">
        <f>ROUND(I261*H261,2)</f>
        <v>0</v>
      </c>
      <c r="K261" s="220" t="s">
        <v>434</v>
      </c>
      <c r="L261" s="48"/>
      <c r="M261" s="225" t="s">
        <v>35</v>
      </c>
      <c r="N261" s="226" t="s">
        <v>50</v>
      </c>
      <c r="O261" s="88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9" t="s">
        <v>206</v>
      </c>
      <c r="AT261" s="229" t="s">
        <v>154</v>
      </c>
      <c r="AU261" s="229" t="s">
        <v>87</v>
      </c>
      <c r="AY261" s="20" t="s">
        <v>151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83</v>
      </c>
      <c r="BK261" s="230">
        <f>ROUND(I261*H261,2)</f>
        <v>0</v>
      </c>
      <c r="BL261" s="20" t="s">
        <v>206</v>
      </c>
      <c r="BM261" s="229" t="s">
        <v>673</v>
      </c>
    </row>
    <row r="262" s="2" customFormat="1">
      <c r="A262" s="42"/>
      <c r="B262" s="43"/>
      <c r="C262" s="44"/>
      <c r="D262" s="294" t="s">
        <v>436</v>
      </c>
      <c r="E262" s="44"/>
      <c r="F262" s="295" t="s">
        <v>674</v>
      </c>
      <c r="G262" s="44"/>
      <c r="H262" s="44"/>
      <c r="I262" s="275"/>
      <c r="J262" s="44"/>
      <c r="K262" s="44"/>
      <c r="L262" s="48"/>
      <c r="M262" s="276"/>
      <c r="N262" s="277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436</v>
      </c>
      <c r="AU262" s="20" t="s">
        <v>87</v>
      </c>
    </row>
    <row r="263" s="12" customFormat="1" ht="22.8" customHeight="1">
      <c r="A263" s="12"/>
      <c r="B263" s="202"/>
      <c r="C263" s="203"/>
      <c r="D263" s="204" t="s">
        <v>78</v>
      </c>
      <c r="E263" s="216" t="s">
        <v>675</v>
      </c>
      <c r="F263" s="216" t="s">
        <v>676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SUM(P264:P271)</f>
        <v>0</v>
      </c>
      <c r="Q263" s="210"/>
      <c r="R263" s="211">
        <f>SUM(R264:R271)</f>
        <v>0.73733760000000004</v>
      </c>
      <c r="S263" s="210"/>
      <c r="T263" s="212">
        <f>SUM(T264:T271)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87</v>
      </c>
      <c r="AT263" s="214" t="s">
        <v>78</v>
      </c>
      <c r="AU263" s="214" t="s">
        <v>83</v>
      </c>
      <c r="AY263" s="213" t="s">
        <v>151</v>
      </c>
      <c r="BK263" s="215">
        <f>SUM(BK264:BK271)</f>
        <v>0</v>
      </c>
    </row>
    <row r="264" s="2" customFormat="1" ht="37.8" customHeight="1">
      <c r="A264" s="42"/>
      <c r="B264" s="43"/>
      <c r="C264" s="218" t="s">
        <v>677</v>
      </c>
      <c r="D264" s="218" t="s">
        <v>154</v>
      </c>
      <c r="E264" s="219" t="s">
        <v>678</v>
      </c>
      <c r="F264" s="220" t="s">
        <v>679</v>
      </c>
      <c r="G264" s="221" t="s">
        <v>157</v>
      </c>
      <c r="H264" s="222">
        <v>36.143999999999998</v>
      </c>
      <c r="I264" s="223"/>
      <c r="J264" s="224">
        <f>ROUND(I264*H264,2)</f>
        <v>0</v>
      </c>
      <c r="K264" s="220" t="s">
        <v>434</v>
      </c>
      <c r="L264" s="48"/>
      <c r="M264" s="225" t="s">
        <v>35</v>
      </c>
      <c r="N264" s="226" t="s">
        <v>50</v>
      </c>
      <c r="O264" s="88"/>
      <c r="P264" s="227">
        <f>O264*H264</f>
        <v>0</v>
      </c>
      <c r="Q264" s="227">
        <v>0.020400000000000001</v>
      </c>
      <c r="R264" s="227">
        <f>Q264*H264</f>
        <v>0.73733760000000004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206</v>
      </c>
      <c r="AT264" s="229" t="s">
        <v>154</v>
      </c>
      <c r="AU264" s="229" t="s">
        <v>87</v>
      </c>
      <c r="AY264" s="20" t="s">
        <v>151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83</v>
      </c>
      <c r="BK264" s="230">
        <f>ROUND(I264*H264,2)</f>
        <v>0</v>
      </c>
      <c r="BL264" s="20" t="s">
        <v>206</v>
      </c>
      <c r="BM264" s="229" t="s">
        <v>680</v>
      </c>
    </row>
    <row r="265" s="2" customFormat="1">
      <c r="A265" s="42"/>
      <c r="B265" s="43"/>
      <c r="C265" s="44"/>
      <c r="D265" s="294" t="s">
        <v>436</v>
      </c>
      <c r="E265" s="44"/>
      <c r="F265" s="295" t="s">
        <v>681</v>
      </c>
      <c r="G265" s="44"/>
      <c r="H265" s="44"/>
      <c r="I265" s="275"/>
      <c r="J265" s="44"/>
      <c r="K265" s="44"/>
      <c r="L265" s="48"/>
      <c r="M265" s="276"/>
      <c r="N265" s="277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436</v>
      </c>
      <c r="AU265" s="20" t="s">
        <v>87</v>
      </c>
    </row>
    <row r="266" s="14" customFormat="1">
      <c r="A266" s="14"/>
      <c r="B266" s="242"/>
      <c r="C266" s="243"/>
      <c r="D266" s="233" t="s">
        <v>168</v>
      </c>
      <c r="E266" s="244" t="s">
        <v>35</v>
      </c>
      <c r="F266" s="245" t="s">
        <v>682</v>
      </c>
      <c r="G266" s="243"/>
      <c r="H266" s="246">
        <v>33.880000000000003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168</v>
      </c>
      <c r="AU266" s="252" t="s">
        <v>87</v>
      </c>
      <c r="AV266" s="14" t="s">
        <v>87</v>
      </c>
      <c r="AW266" s="14" t="s">
        <v>40</v>
      </c>
      <c r="AX266" s="14" t="s">
        <v>79</v>
      </c>
      <c r="AY266" s="252" t="s">
        <v>151</v>
      </c>
    </row>
    <row r="267" s="14" customFormat="1">
      <c r="A267" s="14"/>
      <c r="B267" s="242"/>
      <c r="C267" s="243"/>
      <c r="D267" s="233" t="s">
        <v>168</v>
      </c>
      <c r="E267" s="244" t="s">
        <v>35</v>
      </c>
      <c r="F267" s="245" t="s">
        <v>683</v>
      </c>
      <c r="G267" s="243"/>
      <c r="H267" s="246">
        <v>1.1399999999999999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168</v>
      </c>
      <c r="AU267" s="252" t="s">
        <v>87</v>
      </c>
      <c r="AV267" s="14" t="s">
        <v>87</v>
      </c>
      <c r="AW267" s="14" t="s">
        <v>40</v>
      </c>
      <c r="AX267" s="14" t="s">
        <v>79</v>
      </c>
      <c r="AY267" s="252" t="s">
        <v>151</v>
      </c>
    </row>
    <row r="268" s="14" customFormat="1">
      <c r="A268" s="14"/>
      <c r="B268" s="242"/>
      <c r="C268" s="243"/>
      <c r="D268" s="233" t="s">
        <v>168</v>
      </c>
      <c r="E268" s="244" t="s">
        <v>35</v>
      </c>
      <c r="F268" s="245" t="s">
        <v>584</v>
      </c>
      <c r="G268" s="243"/>
      <c r="H268" s="246">
        <v>1.1240000000000001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168</v>
      </c>
      <c r="AU268" s="252" t="s">
        <v>87</v>
      </c>
      <c r="AV268" s="14" t="s">
        <v>87</v>
      </c>
      <c r="AW268" s="14" t="s">
        <v>40</v>
      </c>
      <c r="AX268" s="14" t="s">
        <v>79</v>
      </c>
      <c r="AY268" s="252" t="s">
        <v>151</v>
      </c>
    </row>
    <row r="269" s="15" customFormat="1">
      <c r="A269" s="15"/>
      <c r="B269" s="253"/>
      <c r="C269" s="254"/>
      <c r="D269" s="233" t="s">
        <v>168</v>
      </c>
      <c r="E269" s="255" t="s">
        <v>35</v>
      </c>
      <c r="F269" s="256" t="s">
        <v>172</v>
      </c>
      <c r="G269" s="254"/>
      <c r="H269" s="257">
        <v>36.144000000000005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3" t="s">
        <v>168</v>
      </c>
      <c r="AU269" s="263" t="s">
        <v>87</v>
      </c>
      <c r="AV269" s="15" t="s">
        <v>159</v>
      </c>
      <c r="AW269" s="15" t="s">
        <v>40</v>
      </c>
      <c r="AX269" s="15" t="s">
        <v>83</v>
      </c>
      <c r="AY269" s="263" t="s">
        <v>151</v>
      </c>
    </row>
    <row r="270" s="2" customFormat="1" ht="49.05" customHeight="1">
      <c r="A270" s="42"/>
      <c r="B270" s="43"/>
      <c r="C270" s="218" t="s">
        <v>684</v>
      </c>
      <c r="D270" s="218" t="s">
        <v>154</v>
      </c>
      <c r="E270" s="219" t="s">
        <v>685</v>
      </c>
      <c r="F270" s="220" t="s">
        <v>686</v>
      </c>
      <c r="G270" s="221" t="s">
        <v>255</v>
      </c>
      <c r="H270" s="222">
        <v>0.73699999999999999</v>
      </c>
      <c r="I270" s="223"/>
      <c r="J270" s="224">
        <f>ROUND(I270*H270,2)</f>
        <v>0</v>
      </c>
      <c r="K270" s="220" t="s">
        <v>434</v>
      </c>
      <c r="L270" s="48"/>
      <c r="M270" s="225" t="s">
        <v>35</v>
      </c>
      <c r="N270" s="226" t="s">
        <v>50</v>
      </c>
      <c r="O270" s="88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206</v>
      </c>
      <c r="AT270" s="229" t="s">
        <v>154</v>
      </c>
      <c r="AU270" s="229" t="s">
        <v>87</v>
      </c>
      <c r="AY270" s="20" t="s">
        <v>151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83</v>
      </c>
      <c r="BK270" s="230">
        <f>ROUND(I270*H270,2)</f>
        <v>0</v>
      </c>
      <c r="BL270" s="20" t="s">
        <v>206</v>
      </c>
      <c r="BM270" s="229" t="s">
        <v>687</v>
      </c>
    </row>
    <row r="271" s="2" customFormat="1">
      <c r="A271" s="42"/>
      <c r="B271" s="43"/>
      <c r="C271" s="44"/>
      <c r="D271" s="294" t="s">
        <v>436</v>
      </c>
      <c r="E271" s="44"/>
      <c r="F271" s="295" t="s">
        <v>688</v>
      </c>
      <c r="G271" s="44"/>
      <c r="H271" s="44"/>
      <c r="I271" s="275"/>
      <c r="J271" s="44"/>
      <c r="K271" s="44"/>
      <c r="L271" s="48"/>
      <c r="M271" s="276"/>
      <c r="N271" s="277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436</v>
      </c>
      <c r="AU271" s="20" t="s">
        <v>87</v>
      </c>
    </row>
    <row r="272" s="12" customFormat="1" ht="22.8" customHeight="1">
      <c r="A272" s="12"/>
      <c r="B272" s="202"/>
      <c r="C272" s="203"/>
      <c r="D272" s="204" t="s">
        <v>78</v>
      </c>
      <c r="E272" s="216" t="s">
        <v>689</v>
      </c>
      <c r="F272" s="216" t="s">
        <v>690</v>
      </c>
      <c r="G272" s="203"/>
      <c r="H272" s="203"/>
      <c r="I272" s="206"/>
      <c r="J272" s="217">
        <f>BK272</f>
        <v>0</v>
      </c>
      <c r="K272" s="203"/>
      <c r="L272" s="208"/>
      <c r="M272" s="209"/>
      <c r="N272" s="210"/>
      <c r="O272" s="210"/>
      <c r="P272" s="211">
        <f>SUM(P273:P292)</f>
        <v>0</v>
      </c>
      <c r="Q272" s="210"/>
      <c r="R272" s="211">
        <f>SUM(R273:R292)</f>
        <v>1.3216588</v>
      </c>
      <c r="S272" s="210"/>
      <c r="T272" s="212">
        <f>SUM(T273:T292)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87</v>
      </c>
      <c r="AT272" s="214" t="s">
        <v>78</v>
      </c>
      <c r="AU272" s="214" t="s">
        <v>83</v>
      </c>
      <c r="AY272" s="213" t="s">
        <v>151</v>
      </c>
      <c r="BK272" s="215">
        <f>SUM(BK273:BK292)</f>
        <v>0</v>
      </c>
    </row>
    <row r="273" s="2" customFormat="1" ht="44.25" customHeight="1">
      <c r="A273" s="42"/>
      <c r="B273" s="43"/>
      <c r="C273" s="218" t="s">
        <v>691</v>
      </c>
      <c r="D273" s="218" t="s">
        <v>154</v>
      </c>
      <c r="E273" s="219" t="s">
        <v>692</v>
      </c>
      <c r="F273" s="220" t="s">
        <v>693</v>
      </c>
      <c r="G273" s="221" t="s">
        <v>157</v>
      </c>
      <c r="H273" s="222">
        <v>33.880000000000003</v>
      </c>
      <c r="I273" s="223"/>
      <c r="J273" s="224">
        <f>ROUND(I273*H273,2)</f>
        <v>0</v>
      </c>
      <c r="K273" s="220" t="s">
        <v>434</v>
      </c>
      <c r="L273" s="48"/>
      <c r="M273" s="225" t="s">
        <v>35</v>
      </c>
      <c r="N273" s="226" t="s">
        <v>50</v>
      </c>
      <c r="O273" s="88"/>
      <c r="P273" s="227">
        <f>O273*H273</f>
        <v>0</v>
      </c>
      <c r="Q273" s="227">
        <v>0.039</v>
      </c>
      <c r="R273" s="227">
        <f>Q273*H273</f>
        <v>1.3213200000000001</v>
      </c>
      <c r="S273" s="227">
        <v>0</v>
      </c>
      <c r="T273" s="22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9" t="s">
        <v>206</v>
      </c>
      <c r="AT273" s="229" t="s">
        <v>154</v>
      </c>
      <c r="AU273" s="229" t="s">
        <v>87</v>
      </c>
      <c r="AY273" s="20" t="s">
        <v>151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83</v>
      </c>
      <c r="BK273" s="230">
        <f>ROUND(I273*H273,2)</f>
        <v>0</v>
      </c>
      <c r="BL273" s="20" t="s">
        <v>206</v>
      </c>
      <c r="BM273" s="229" t="s">
        <v>694</v>
      </c>
    </row>
    <row r="274" s="2" customFormat="1">
      <c r="A274" s="42"/>
      <c r="B274" s="43"/>
      <c r="C274" s="44"/>
      <c r="D274" s="294" t="s">
        <v>436</v>
      </c>
      <c r="E274" s="44"/>
      <c r="F274" s="295" t="s">
        <v>695</v>
      </c>
      <c r="G274" s="44"/>
      <c r="H274" s="44"/>
      <c r="I274" s="275"/>
      <c r="J274" s="44"/>
      <c r="K274" s="44"/>
      <c r="L274" s="48"/>
      <c r="M274" s="276"/>
      <c r="N274" s="277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436</v>
      </c>
      <c r="AU274" s="20" t="s">
        <v>87</v>
      </c>
    </row>
    <row r="275" s="13" customFormat="1">
      <c r="A275" s="13"/>
      <c r="B275" s="231"/>
      <c r="C275" s="232"/>
      <c r="D275" s="233" t="s">
        <v>168</v>
      </c>
      <c r="E275" s="234" t="s">
        <v>35</v>
      </c>
      <c r="F275" s="235" t="s">
        <v>696</v>
      </c>
      <c r="G275" s="232"/>
      <c r="H275" s="234" t="s">
        <v>35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168</v>
      </c>
      <c r="AU275" s="241" t="s">
        <v>87</v>
      </c>
      <c r="AV275" s="13" t="s">
        <v>83</v>
      </c>
      <c r="AW275" s="13" t="s">
        <v>40</v>
      </c>
      <c r="AX275" s="13" t="s">
        <v>79</v>
      </c>
      <c r="AY275" s="241" t="s">
        <v>151</v>
      </c>
    </row>
    <row r="276" s="14" customFormat="1">
      <c r="A276" s="14"/>
      <c r="B276" s="242"/>
      <c r="C276" s="243"/>
      <c r="D276" s="233" t="s">
        <v>168</v>
      </c>
      <c r="E276" s="244" t="s">
        <v>35</v>
      </c>
      <c r="F276" s="245" t="s">
        <v>697</v>
      </c>
      <c r="G276" s="243"/>
      <c r="H276" s="246">
        <v>33.880000000000003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168</v>
      </c>
      <c r="AU276" s="252" t="s">
        <v>87</v>
      </c>
      <c r="AV276" s="14" t="s">
        <v>87</v>
      </c>
      <c r="AW276" s="14" t="s">
        <v>40</v>
      </c>
      <c r="AX276" s="14" t="s">
        <v>79</v>
      </c>
      <c r="AY276" s="252" t="s">
        <v>151</v>
      </c>
    </row>
    <row r="277" s="15" customFormat="1">
      <c r="A277" s="15"/>
      <c r="B277" s="253"/>
      <c r="C277" s="254"/>
      <c r="D277" s="233" t="s">
        <v>168</v>
      </c>
      <c r="E277" s="255" t="s">
        <v>35</v>
      </c>
      <c r="F277" s="256" t="s">
        <v>172</v>
      </c>
      <c r="G277" s="254"/>
      <c r="H277" s="257">
        <v>33.880000000000003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3" t="s">
        <v>168</v>
      </c>
      <c r="AU277" s="263" t="s">
        <v>87</v>
      </c>
      <c r="AV277" s="15" t="s">
        <v>159</v>
      </c>
      <c r="AW277" s="15" t="s">
        <v>40</v>
      </c>
      <c r="AX277" s="15" t="s">
        <v>83</v>
      </c>
      <c r="AY277" s="263" t="s">
        <v>151</v>
      </c>
    </row>
    <row r="278" s="2" customFormat="1" ht="16.5" customHeight="1">
      <c r="A278" s="42"/>
      <c r="B278" s="43"/>
      <c r="C278" s="264" t="s">
        <v>698</v>
      </c>
      <c r="D278" s="264" t="s">
        <v>291</v>
      </c>
      <c r="E278" s="265" t="s">
        <v>699</v>
      </c>
      <c r="F278" s="266" t="s">
        <v>700</v>
      </c>
      <c r="G278" s="267" t="s">
        <v>157</v>
      </c>
      <c r="H278" s="268">
        <v>37.268000000000001</v>
      </c>
      <c r="I278" s="269"/>
      <c r="J278" s="270">
        <f>ROUND(I278*H278,2)</f>
        <v>0</v>
      </c>
      <c r="K278" s="266" t="s">
        <v>434</v>
      </c>
      <c r="L278" s="271"/>
      <c r="M278" s="272" t="s">
        <v>35</v>
      </c>
      <c r="N278" s="273" t="s">
        <v>50</v>
      </c>
      <c r="O278" s="88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294</v>
      </c>
      <c r="AT278" s="229" t="s">
        <v>291</v>
      </c>
      <c r="AU278" s="229" t="s">
        <v>87</v>
      </c>
      <c r="AY278" s="20" t="s">
        <v>151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0" t="s">
        <v>83</v>
      </c>
      <c r="BK278" s="230">
        <f>ROUND(I278*H278,2)</f>
        <v>0</v>
      </c>
      <c r="BL278" s="20" t="s">
        <v>206</v>
      </c>
      <c r="BM278" s="229" t="s">
        <v>701</v>
      </c>
    </row>
    <row r="279" s="13" customFormat="1">
      <c r="A279" s="13"/>
      <c r="B279" s="231"/>
      <c r="C279" s="232"/>
      <c r="D279" s="233" t="s">
        <v>168</v>
      </c>
      <c r="E279" s="234" t="s">
        <v>35</v>
      </c>
      <c r="F279" s="235" t="s">
        <v>702</v>
      </c>
      <c r="G279" s="232"/>
      <c r="H279" s="234" t="s">
        <v>35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168</v>
      </c>
      <c r="AU279" s="241" t="s">
        <v>87</v>
      </c>
      <c r="AV279" s="13" t="s">
        <v>83</v>
      </c>
      <c r="AW279" s="13" t="s">
        <v>40</v>
      </c>
      <c r="AX279" s="13" t="s">
        <v>79</v>
      </c>
      <c r="AY279" s="241" t="s">
        <v>151</v>
      </c>
    </row>
    <row r="280" s="14" customFormat="1">
      <c r="A280" s="14"/>
      <c r="B280" s="242"/>
      <c r="C280" s="243"/>
      <c r="D280" s="233" t="s">
        <v>168</v>
      </c>
      <c r="E280" s="244" t="s">
        <v>35</v>
      </c>
      <c r="F280" s="245" t="s">
        <v>703</v>
      </c>
      <c r="G280" s="243"/>
      <c r="H280" s="246">
        <v>37.268000000000001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168</v>
      </c>
      <c r="AU280" s="252" t="s">
        <v>87</v>
      </c>
      <c r="AV280" s="14" t="s">
        <v>87</v>
      </c>
      <c r="AW280" s="14" t="s">
        <v>40</v>
      </c>
      <c r="AX280" s="14" t="s">
        <v>79</v>
      </c>
      <c r="AY280" s="252" t="s">
        <v>151</v>
      </c>
    </row>
    <row r="281" s="15" customFormat="1">
      <c r="A281" s="15"/>
      <c r="B281" s="253"/>
      <c r="C281" s="254"/>
      <c r="D281" s="233" t="s">
        <v>168</v>
      </c>
      <c r="E281" s="255" t="s">
        <v>35</v>
      </c>
      <c r="F281" s="256" t="s">
        <v>172</v>
      </c>
      <c r="G281" s="254"/>
      <c r="H281" s="257">
        <v>37.268000000000001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3" t="s">
        <v>168</v>
      </c>
      <c r="AU281" s="263" t="s">
        <v>87</v>
      </c>
      <c r="AV281" s="15" t="s">
        <v>159</v>
      </c>
      <c r="AW281" s="15" t="s">
        <v>40</v>
      </c>
      <c r="AX281" s="15" t="s">
        <v>83</v>
      </c>
      <c r="AY281" s="263" t="s">
        <v>151</v>
      </c>
    </row>
    <row r="282" s="2" customFormat="1" ht="24.15" customHeight="1">
      <c r="A282" s="42"/>
      <c r="B282" s="43"/>
      <c r="C282" s="218" t="s">
        <v>704</v>
      </c>
      <c r="D282" s="218" t="s">
        <v>154</v>
      </c>
      <c r="E282" s="219" t="s">
        <v>705</v>
      </c>
      <c r="F282" s="220" t="s">
        <v>706</v>
      </c>
      <c r="G282" s="221" t="s">
        <v>157</v>
      </c>
      <c r="H282" s="222">
        <v>33.880000000000003</v>
      </c>
      <c r="I282" s="223"/>
      <c r="J282" s="224">
        <f>ROUND(I282*H282,2)</f>
        <v>0</v>
      </c>
      <c r="K282" s="220" t="s">
        <v>434</v>
      </c>
      <c r="L282" s="48"/>
      <c r="M282" s="225" t="s">
        <v>35</v>
      </c>
      <c r="N282" s="226" t="s">
        <v>50</v>
      </c>
      <c r="O282" s="88"/>
      <c r="P282" s="227">
        <f>O282*H282</f>
        <v>0</v>
      </c>
      <c r="Q282" s="227">
        <v>1.0000000000000001E-05</v>
      </c>
      <c r="R282" s="227">
        <f>Q282*H282</f>
        <v>0.00033880000000000005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206</v>
      </c>
      <c r="AT282" s="229" t="s">
        <v>154</v>
      </c>
      <c r="AU282" s="229" t="s">
        <v>87</v>
      </c>
      <c r="AY282" s="20" t="s">
        <v>151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83</v>
      </c>
      <c r="BK282" s="230">
        <f>ROUND(I282*H282,2)</f>
        <v>0</v>
      </c>
      <c r="BL282" s="20" t="s">
        <v>206</v>
      </c>
      <c r="BM282" s="229" t="s">
        <v>707</v>
      </c>
    </row>
    <row r="283" s="2" customFormat="1">
      <c r="A283" s="42"/>
      <c r="B283" s="43"/>
      <c r="C283" s="44"/>
      <c r="D283" s="294" t="s">
        <v>436</v>
      </c>
      <c r="E283" s="44"/>
      <c r="F283" s="295" t="s">
        <v>708</v>
      </c>
      <c r="G283" s="44"/>
      <c r="H283" s="44"/>
      <c r="I283" s="275"/>
      <c r="J283" s="44"/>
      <c r="K283" s="44"/>
      <c r="L283" s="48"/>
      <c r="M283" s="276"/>
      <c r="N283" s="277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436</v>
      </c>
      <c r="AU283" s="20" t="s">
        <v>87</v>
      </c>
    </row>
    <row r="284" s="13" customFormat="1">
      <c r="A284" s="13"/>
      <c r="B284" s="231"/>
      <c r="C284" s="232"/>
      <c r="D284" s="233" t="s">
        <v>168</v>
      </c>
      <c r="E284" s="234" t="s">
        <v>35</v>
      </c>
      <c r="F284" s="235" t="s">
        <v>709</v>
      </c>
      <c r="G284" s="232"/>
      <c r="H284" s="234" t="s">
        <v>35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168</v>
      </c>
      <c r="AU284" s="241" t="s">
        <v>87</v>
      </c>
      <c r="AV284" s="13" t="s">
        <v>83</v>
      </c>
      <c r="AW284" s="13" t="s">
        <v>40</v>
      </c>
      <c r="AX284" s="13" t="s">
        <v>79</v>
      </c>
      <c r="AY284" s="241" t="s">
        <v>151</v>
      </c>
    </row>
    <row r="285" s="14" customFormat="1">
      <c r="A285" s="14"/>
      <c r="B285" s="242"/>
      <c r="C285" s="243"/>
      <c r="D285" s="233" t="s">
        <v>168</v>
      </c>
      <c r="E285" s="244" t="s">
        <v>35</v>
      </c>
      <c r="F285" s="245" t="s">
        <v>697</v>
      </c>
      <c r="G285" s="243"/>
      <c r="H285" s="246">
        <v>33.880000000000003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168</v>
      </c>
      <c r="AU285" s="252" t="s">
        <v>87</v>
      </c>
      <c r="AV285" s="14" t="s">
        <v>87</v>
      </c>
      <c r="AW285" s="14" t="s">
        <v>40</v>
      </c>
      <c r="AX285" s="14" t="s">
        <v>79</v>
      </c>
      <c r="AY285" s="252" t="s">
        <v>151</v>
      </c>
    </row>
    <row r="286" s="15" customFormat="1">
      <c r="A286" s="15"/>
      <c r="B286" s="253"/>
      <c r="C286" s="254"/>
      <c r="D286" s="233" t="s">
        <v>168</v>
      </c>
      <c r="E286" s="255" t="s">
        <v>35</v>
      </c>
      <c r="F286" s="256" t="s">
        <v>172</v>
      </c>
      <c r="G286" s="254"/>
      <c r="H286" s="257">
        <v>33.880000000000003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3" t="s">
        <v>168</v>
      </c>
      <c r="AU286" s="263" t="s">
        <v>87</v>
      </c>
      <c r="AV286" s="15" t="s">
        <v>159</v>
      </c>
      <c r="AW286" s="15" t="s">
        <v>40</v>
      </c>
      <c r="AX286" s="15" t="s">
        <v>83</v>
      </c>
      <c r="AY286" s="263" t="s">
        <v>151</v>
      </c>
    </row>
    <row r="287" s="2" customFormat="1" ht="21.75" customHeight="1">
      <c r="A287" s="42"/>
      <c r="B287" s="43"/>
      <c r="C287" s="218" t="s">
        <v>710</v>
      </c>
      <c r="D287" s="218" t="s">
        <v>154</v>
      </c>
      <c r="E287" s="219" t="s">
        <v>711</v>
      </c>
      <c r="F287" s="220" t="s">
        <v>712</v>
      </c>
      <c r="G287" s="221" t="s">
        <v>157</v>
      </c>
      <c r="H287" s="222">
        <v>13.964</v>
      </c>
      <c r="I287" s="223"/>
      <c r="J287" s="224">
        <f>ROUND(I287*H287,2)</f>
        <v>0</v>
      </c>
      <c r="K287" s="220" t="s">
        <v>434</v>
      </c>
      <c r="L287" s="48"/>
      <c r="M287" s="225" t="s">
        <v>35</v>
      </c>
      <c r="N287" s="226" t="s">
        <v>50</v>
      </c>
      <c r="O287" s="88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206</v>
      </c>
      <c r="AT287" s="229" t="s">
        <v>154</v>
      </c>
      <c r="AU287" s="229" t="s">
        <v>87</v>
      </c>
      <c r="AY287" s="20" t="s">
        <v>151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83</v>
      </c>
      <c r="BK287" s="230">
        <f>ROUND(I287*H287,2)</f>
        <v>0</v>
      </c>
      <c r="BL287" s="20" t="s">
        <v>206</v>
      </c>
      <c r="BM287" s="229" t="s">
        <v>713</v>
      </c>
    </row>
    <row r="288" s="2" customFormat="1">
      <c r="A288" s="42"/>
      <c r="B288" s="43"/>
      <c r="C288" s="44"/>
      <c r="D288" s="294" t="s">
        <v>436</v>
      </c>
      <c r="E288" s="44"/>
      <c r="F288" s="295" t="s">
        <v>714</v>
      </c>
      <c r="G288" s="44"/>
      <c r="H288" s="44"/>
      <c r="I288" s="275"/>
      <c r="J288" s="44"/>
      <c r="K288" s="44"/>
      <c r="L288" s="48"/>
      <c r="M288" s="276"/>
      <c r="N288" s="277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436</v>
      </c>
      <c r="AU288" s="20" t="s">
        <v>87</v>
      </c>
    </row>
    <row r="289" s="14" customFormat="1">
      <c r="A289" s="14"/>
      <c r="B289" s="242"/>
      <c r="C289" s="243"/>
      <c r="D289" s="233" t="s">
        <v>168</v>
      </c>
      <c r="E289" s="244" t="s">
        <v>35</v>
      </c>
      <c r="F289" s="245" t="s">
        <v>715</v>
      </c>
      <c r="G289" s="243"/>
      <c r="H289" s="246">
        <v>13.964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2" t="s">
        <v>168</v>
      </c>
      <c r="AU289" s="252" t="s">
        <v>87</v>
      </c>
      <c r="AV289" s="14" t="s">
        <v>87</v>
      </c>
      <c r="AW289" s="14" t="s">
        <v>40</v>
      </c>
      <c r="AX289" s="14" t="s">
        <v>79</v>
      </c>
      <c r="AY289" s="252" t="s">
        <v>151</v>
      </c>
    </row>
    <row r="290" s="15" customFormat="1">
      <c r="A290" s="15"/>
      <c r="B290" s="253"/>
      <c r="C290" s="254"/>
      <c r="D290" s="233" t="s">
        <v>168</v>
      </c>
      <c r="E290" s="255" t="s">
        <v>35</v>
      </c>
      <c r="F290" s="256" t="s">
        <v>172</v>
      </c>
      <c r="G290" s="254"/>
      <c r="H290" s="257">
        <v>13.964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3" t="s">
        <v>168</v>
      </c>
      <c r="AU290" s="263" t="s">
        <v>87</v>
      </c>
      <c r="AV290" s="15" t="s">
        <v>159</v>
      </c>
      <c r="AW290" s="15" t="s">
        <v>40</v>
      </c>
      <c r="AX290" s="15" t="s">
        <v>83</v>
      </c>
      <c r="AY290" s="263" t="s">
        <v>151</v>
      </c>
    </row>
    <row r="291" s="2" customFormat="1" ht="55.5" customHeight="1">
      <c r="A291" s="42"/>
      <c r="B291" s="43"/>
      <c r="C291" s="218" t="s">
        <v>716</v>
      </c>
      <c r="D291" s="218" t="s">
        <v>154</v>
      </c>
      <c r="E291" s="219" t="s">
        <v>717</v>
      </c>
      <c r="F291" s="220" t="s">
        <v>718</v>
      </c>
      <c r="G291" s="221" t="s">
        <v>255</v>
      </c>
      <c r="H291" s="222">
        <v>1.3220000000000001</v>
      </c>
      <c r="I291" s="223"/>
      <c r="J291" s="224">
        <f>ROUND(I291*H291,2)</f>
        <v>0</v>
      </c>
      <c r="K291" s="220" t="s">
        <v>434</v>
      </c>
      <c r="L291" s="48"/>
      <c r="M291" s="225" t="s">
        <v>35</v>
      </c>
      <c r="N291" s="226" t="s">
        <v>50</v>
      </c>
      <c r="O291" s="88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206</v>
      </c>
      <c r="AT291" s="229" t="s">
        <v>154</v>
      </c>
      <c r="AU291" s="229" t="s">
        <v>87</v>
      </c>
      <c r="AY291" s="20" t="s">
        <v>151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83</v>
      </c>
      <c r="BK291" s="230">
        <f>ROUND(I291*H291,2)</f>
        <v>0</v>
      </c>
      <c r="BL291" s="20" t="s">
        <v>206</v>
      </c>
      <c r="BM291" s="229" t="s">
        <v>719</v>
      </c>
    </row>
    <row r="292" s="2" customFormat="1">
      <c r="A292" s="42"/>
      <c r="B292" s="43"/>
      <c r="C292" s="44"/>
      <c r="D292" s="294" t="s">
        <v>436</v>
      </c>
      <c r="E292" s="44"/>
      <c r="F292" s="295" t="s">
        <v>720</v>
      </c>
      <c r="G292" s="44"/>
      <c r="H292" s="44"/>
      <c r="I292" s="275"/>
      <c r="J292" s="44"/>
      <c r="K292" s="44"/>
      <c r="L292" s="48"/>
      <c r="M292" s="276"/>
      <c r="N292" s="277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436</v>
      </c>
      <c r="AU292" s="20" t="s">
        <v>87</v>
      </c>
    </row>
    <row r="293" s="12" customFormat="1" ht="22.8" customHeight="1">
      <c r="A293" s="12"/>
      <c r="B293" s="202"/>
      <c r="C293" s="203"/>
      <c r="D293" s="204" t="s">
        <v>78</v>
      </c>
      <c r="E293" s="216" t="s">
        <v>721</v>
      </c>
      <c r="F293" s="216" t="s">
        <v>722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P294+SUM(P295:P318)</f>
        <v>0</v>
      </c>
      <c r="Q293" s="210"/>
      <c r="R293" s="211">
        <f>R294+SUM(R295:R318)</f>
        <v>0.92143738000000008</v>
      </c>
      <c r="S293" s="210"/>
      <c r="T293" s="212">
        <f>T294+SUM(T295:T318)</f>
        <v>0.18958422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87</v>
      </c>
      <c r="AT293" s="214" t="s">
        <v>78</v>
      </c>
      <c r="AU293" s="214" t="s">
        <v>83</v>
      </c>
      <c r="AY293" s="213" t="s">
        <v>151</v>
      </c>
      <c r="BK293" s="215">
        <f>BK294+SUM(BK295:BK318)</f>
        <v>0</v>
      </c>
    </row>
    <row r="294" s="2" customFormat="1" ht="24.15" customHeight="1">
      <c r="A294" s="42"/>
      <c r="B294" s="43"/>
      <c r="C294" s="218" t="s">
        <v>723</v>
      </c>
      <c r="D294" s="218" t="s">
        <v>154</v>
      </c>
      <c r="E294" s="219" t="s">
        <v>724</v>
      </c>
      <c r="F294" s="220" t="s">
        <v>725</v>
      </c>
      <c r="G294" s="221" t="s">
        <v>157</v>
      </c>
      <c r="H294" s="222">
        <v>2.2639999999999998</v>
      </c>
      <c r="I294" s="223"/>
      <c r="J294" s="224">
        <f>ROUND(I294*H294,2)</f>
        <v>0</v>
      </c>
      <c r="K294" s="220" t="s">
        <v>434</v>
      </c>
      <c r="L294" s="48"/>
      <c r="M294" s="225" t="s">
        <v>35</v>
      </c>
      <c r="N294" s="226" t="s">
        <v>50</v>
      </c>
      <c r="O294" s="88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9" t="s">
        <v>206</v>
      </c>
      <c r="AT294" s="229" t="s">
        <v>154</v>
      </c>
      <c r="AU294" s="229" t="s">
        <v>87</v>
      </c>
      <c r="AY294" s="20" t="s">
        <v>151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83</v>
      </c>
      <c r="BK294" s="230">
        <f>ROUND(I294*H294,2)</f>
        <v>0</v>
      </c>
      <c r="BL294" s="20" t="s">
        <v>206</v>
      </c>
      <c r="BM294" s="229" t="s">
        <v>726</v>
      </c>
    </row>
    <row r="295" s="2" customFormat="1">
      <c r="A295" s="42"/>
      <c r="B295" s="43"/>
      <c r="C295" s="44"/>
      <c r="D295" s="294" t="s">
        <v>436</v>
      </c>
      <c r="E295" s="44"/>
      <c r="F295" s="295" t="s">
        <v>727</v>
      </c>
      <c r="G295" s="44"/>
      <c r="H295" s="44"/>
      <c r="I295" s="275"/>
      <c r="J295" s="44"/>
      <c r="K295" s="44"/>
      <c r="L295" s="48"/>
      <c r="M295" s="276"/>
      <c r="N295" s="277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436</v>
      </c>
      <c r="AU295" s="20" t="s">
        <v>87</v>
      </c>
    </row>
    <row r="296" s="14" customFormat="1">
      <c r="A296" s="14"/>
      <c r="B296" s="242"/>
      <c r="C296" s="243"/>
      <c r="D296" s="233" t="s">
        <v>168</v>
      </c>
      <c r="E296" s="244" t="s">
        <v>35</v>
      </c>
      <c r="F296" s="245" t="s">
        <v>728</v>
      </c>
      <c r="G296" s="243"/>
      <c r="H296" s="246">
        <v>2.2639999999999998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168</v>
      </c>
      <c r="AU296" s="252" t="s">
        <v>87</v>
      </c>
      <c r="AV296" s="14" t="s">
        <v>87</v>
      </c>
      <c r="AW296" s="14" t="s">
        <v>40</v>
      </c>
      <c r="AX296" s="14" t="s">
        <v>79</v>
      </c>
      <c r="AY296" s="252" t="s">
        <v>151</v>
      </c>
    </row>
    <row r="297" s="15" customFormat="1">
      <c r="A297" s="15"/>
      <c r="B297" s="253"/>
      <c r="C297" s="254"/>
      <c r="D297" s="233" t="s">
        <v>168</v>
      </c>
      <c r="E297" s="255" t="s">
        <v>35</v>
      </c>
      <c r="F297" s="256" t="s">
        <v>172</v>
      </c>
      <c r="G297" s="254"/>
      <c r="H297" s="257">
        <v>2.2639999999999998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3" t="s">
        <v>168</v>
      </c>
      <c r="AU297" s="263" t="s">
        <v>87</v>
      </c>
      <c r="AV297" s="15" t="s">
        <v>159</v>
      </c>
      <c r="AW297" s="15" t="s">
        <v>40</v>
      </c>
      <c r="AX297" s="15" t="s">
        <v>83</v>
      </c>
      <c r="AY297" s="263" t="s">
        <v>151</v>
      </c>
    </row>
    <row r="298" s="2" customFormat="1" ht="21.75" customHeight="1">
      <c r="A298" s="42"/>
      <c r="B298" s="43"/>
      <c r="C298" s="218" t="s">
        <v>729</v>
      </c>
      <c r="D298" s="218" t="s">
        <v>154</v>
      </c>
      <c r="E298" s="219" t="s">
        <v>730</v>
      </c>
      <c r="F298" s="220" t="s">
        <v>731</v>
      </c>
      <c r="G298" s="221" t="s">
        <v>157</v>
      </c>
      <c r="H298" s="222">
        <v>2.2639999999999998</v>
      </c>
      <c r="I298" s="223"/>
      <c r="J298" s="224">
        <f>ROUND(I298*H298,2)</f>
        <v>0</v>
      </c>
      <c r="K298" s="220" t="s">
        <v>434</v>
      </c>
      <c r="L298" s="48"/>
      <c r="M298" s="225" t="s">
        <v>35</v>
      </c>
      <c r="N298" s="226" t="s">
        <v>50</v>
      </c>
      <c r="O298" s="88"/>
      <c r="P298" s="227">
        <f>O298*H298</f>
        <v>0</v>
      </c>
      <c r="Q298" s="227">
        <v>3.0000000000000001E-05</v>
      </c>
      <c r="R298" s="227">
        <f>Q298*H298</f>
        <v>6.792E-05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206</v>
      </c>
      <c r="AT298" s="229" t="s">
        <v>154</v>
      </c>
      <c r="AU298" s="229" t="s">
        <v>87</v>
      </c>
      <c r="AY298" s="20" t="s">
        <v>151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0" t="s">
        <v>83</v>
      </c>
      <c r="BK298" s="230">
        <f>ROUND(I298*H298,2)</f>
        <v>0</v>
      </c>
      <c r="BL298" s="20" t="s">
        <v>206</v>
      </c>
      <c r="BM298" s="229" t="s">
        <v>732</v>
      </c>
    </row>
    <row r="299" s="2" customFormat="1">
      <c r="A299" s="42"/>
      <c r="B299" s="43"/>
      <c r="C299" s="44"/>
      <c r="D299" s="294" t="s">
        <v>436</v>
      </c>
      <c r="E299" s="44"/>
      <c r="F299" s="295" t="s">
        <v>733</v>
      </c>
      <c r="G299" s="44"/>
      <c r="H299" s="44"/>
      <c r="I299" s="275"/>
      <c r="J299" s="44"/>
      <c r="K299" s="44"/>
      <c r="L299" s="48"/>
      <c r="M299" s="276"/>
      <c r="N299" s="277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436</v>
      </c>
      <c r="AU299" s="20" t="s">
        <v>87</v>
      </c>
    </row>
    <row r="300" s="2" customFormat="1" ht="37.8" customHeight="1">
      <c r="A300" s="42"/>
      <c r="B300" s="43"/>
      <c r="C300" s="218" t="s">
        <v>152</v>
      </c>
      <c r="D300" s="218" t="s">
        <v>154</v>
      </c>
      <c r="E300" s="219" t="s">
        <v>734</v>
      </c>
      <c r="F300" s="220" t="s">
        <v>735</v>
      </c>
      <c r="G300" s="221" t="s">
        <v>157</v>
      </c>
      <c r="H300" s="222">
        <v>2.2639999999999998</v>
      </c>
      <c r="I300" s="223"/>
      <c r="J300" s="224">
        <f>ROUND(I300*H300,2)</f>
        <v>0</v>
      </c>
      <c r="K300" s="220" t="s">
        <v>434</v>
      </c>
      <c r="L300" s="48"/>
      <c r="M300" s="225" t="s">
        <v>35</v>
      </c>
      <c r="N300" s="226" t="s">
        <v>50</v>
      </c>
      <c r="O300" s="88"/>
      <c r="P300" s="227">
        <f>O300*H300</f>
        <v>0</v>
      </c>
      <c r="Q300" s="227">
        <v>0.00040000000000000002</v>
      </c>
      <c r="R300" s="227">
        <f>Q300*H300</f>
        <v>0.0009056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206</v>
      </c>
      <c r="AT300" s="229" t="s">
        <v>154</v>
      </c>
      <c r="AU300" s="229" t="s">
        <v>87</v>
      </c>
      <c r="AY300" s="20" t="s">
        <v>151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83</v>
      </c>
      <c r="BK300" s="230">
        <f>ROUND(I300*H300,2)</f>
        <v>0</v>
      </c>
      <c r="BL300" s="20" t="s">
        <v>206</v>
      </c>
      <c r="BM300" s="229" t="s">
        <v>736</v>
      </c>
    </row>
    <row r="301" s="2" customFormat="1">
      <c r="A301" s="42"/>
      <c r="B301" s="43"/>
      <c r="C301" s="44"/>
      <c r="D301" s="294" t="s">
        <v>436</v>
      </c>
      <c r="E301" s="44"/>
      <c r="F301" s="295" t="s">
        <v>737</v>
      </c>
      <c r="G301" s="44"/>
      <c r="H301" s="44"/>
      <c r="I301" s="275"/>
      <c r="J301" s="44"/>
      <c r="K301" s="44"/>
      <c r="L301" s="48"/>
      <c r="M301" s="276"/>
      <c r="N301" s="277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436</v>
      </c>
      <c r="AU301" s="20" t="s">
        <v>87</v>
      </c>
    </row>
    <row r="302" s="14" customFormat="1">
      <c r="A302" s="14"/>
      <c r="B302" s="242"/>
      <c r="C302" s="243"/>
      <c r="D302" s="233" t="s">
        <v>168</v>
      </c>
      <c r="E302" s="244" t="s">
        <v>35</v>
      </c>
      <c r="F302" s="245" t="s">
        <v>738</v>
      </c>
      <c r="G302" s="243"/>
      <c r="H302" s="246">
        <v>2.2639999999999998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168</v>
      </c>
      <c r="AU302" s="252" t="s">
        <v>87</v>
      </c>
      <c r="AV302" s="14" t="s">
        <v>87</v>
      </c>
      <c r="AW302" s="14" t="s">
        <v>40</v>
      </c>
      <c r="AX302" s="14" t="s">
        <v>79</v>
      </c>
      <c r="AY302" s="252" t="s">
        <v>151</v>
      </c>
    </row>
    <row r="303" s="15" customFormat="1">
      <c r="A303" s="15"/>
      <c r="B303" s="253"/>
      <c r="C303" s="254"/>
      <c r="D303" s="233" t="s">
        <v>168</v>
      </c>
      <c r="E303" s="255" t="s">
        <v>35</v>
      </c>
      <c r="F303" s="256" t="s">
        <v>172</v>
      </c>
      <c r="G303" s="254"/>
      <c r="H303" s="257">
        <v>2.2639999999999998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3" t="s">
        <v>168</v>
      </c>
      <c r="AU303" s="263" t="s">
        <v>87</v>
      </c>
      <c r="AV303" s="15" t="s">
        <v>159</v>
      </c>
      <c r="AW303" s="15" t="s">
        <v>40</v>
      </c>
      <c r="AX303" s="15" t="s">
        <v>83</v>
      </c>
      <c r="AY303" s="263" t="s">
        <v>151</v>
      </c>
    </row>
    <row r="304" s="2" customFormat="1" ht="37.8" customHeight="1">
      <c r="A304" s="42"/>
      <c r="B304" s="43"/>
      <c r="C304" s="264" t="s">
        <v>739</v>
      </c>
      <c r="D304" s="264" t="s">
        <v>291</v>
      </c>
      <c r="E304" s="265" t="s">
        <v>740</v>
      </c>
      <c r="F304" s="266" t="s">
        <v>741</v>
      </c>
      <c r="G304" s="267" t="s">
        <v>157</v>
      </c>
      <c r="H304" s="268">
        <v>2.4900000000000002</v>
      </c>
      <c r="I304" s="269"/>
      <c r="J304" s="270">
        <f>ROUND(I304*H304,2)</f>
        <v>0</v>
      </c>
      <c r="K304" s="266" t="s">
        <v>434</v>
      </c>
      <c r="L304" s="271"/>
      <c r="M304" s="272" t="s">
        <v>35</v>
      </c>
      <c r="N304" s="273" t="s">
        <v>50</v>
      </c>
      <c r="O304" s="88"/>
      <c r="P304" s="227">
        <f>O304*H304</f>
        <v>0</v>
      </c>
      <c r="Q304" s="227">
        <v>0.0030000000000000001</v>
      </c>
      <c r="R304" s="227">
        <f>Q304*H304</f>
        <v>0.0074700000000000009</v>
      </c>
      <c r="S304" s="227">
        <v>0</v>
      </c>
      <c r="T304" s="22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294</v>
      </c>
      <c r="AT304" s="229" t="s">
        <v>291</v>
      </c>
      <c r="AU304" s="229" t="s">
        <v>87</v>
      </c>
      <c r="AY304" s="20" t="s">
        <v>151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83</v>
      </c>
      <c r="BK304" s="230">
        <f>ROUND(I304*H304,2)</f>
        <v>0</v>
      </c>
      <c r="BL304" s="20" t="s">
        <v>206</v>
      </c>
      <c r="BM304" s="229" t="s">
        <v>742</v>
      </c>
    </row>
    <row r="305" s="14" customFormat="1">
      <c r="A305" s="14"/>
      <c r="B305" s="242"/>
      <c r="C305" s="243"/>
      <c r="D305" s="233" t="s">
        <v>168</v>
      </c>
      <c r="E305" s="244" t="s">
        <v>35</v>
      </c>
      <c r="F305" s="245" t="s">
        <v>743</v>
      </c>
      <c r="G305" s="243"/>
      <c r="H305" s="246">
        <v>2.4900000000000002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168</v>
      </c>
      <c r="AU305" s="252" t="s">
        <v>87</v>
      </c>
      <c r="AV305" s="14" t="s">
        <v>87</v>
      </c>
      <c r="AW305" s="14" t="s">
        <v>40</v>
      </c>
      <c r="AX305" s="14" t="s">
        <v>83</v>
      </c>
      <c r="AY305" s="252" t="s">
        <v>151</v>
      </c>
    </row>
    <row r="306" s="2" customFormat="1" ht="21.75" customHeight="1">
      <c r="A306" s="42"/>
      <c r="B306" s="43"/>
      <c r="C306" s="218" t="s">
        <v>744</v>
      </c>
      <c r="D306" s="218" t="s">
        <v>154</v>
      </c>
      <c r="E306" s="219" t="s">
        <v>745</v>
      </c>
      <c r="F306" s="220" t="s">
        <v>746</v>
      </c>
      <c r="G306" s="221" t="s">
        <v>216</v>
      </c>
      <c r="H306" s="222">
        <v>4.3200000000000003</v>
      </c>
      <c r="I306" s="223"/>
      <c r="J306" s="224">
        <f>ROUND(I306*H306,2)</f>
        <v>0</v>
      </c>
      <c r="K306" s="220" t="s">
        <v>434</v>
      </c>
      <c r="L306" s="48"/>
      <c r="M306" s="225" t="s">
        <v>35</v>
      </c>
      <c r="N306" s="226" t="s">
        <v>50</v>
      </c>
      <c r="O306" s="88"/>
      <c r="P306" s="227">
        <f>O306*H306</f>
        <v>0</v>
      </c>
      <c r="Q306" s="227">
        <v>1.0000000000000001E-05</v>
      </c>
      <c r="R306" s="227">
        <f>Q306*H306</f>
        <v>4.3200000000000007E-05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206</v>
      </c>
      <c r="AT306" s="229" t="s">
        <v>154</v>
      </c>
      <c r="AU306" s="229" t="s">
        <v>87</v>
      </c>
      <c r="AY306" s="20" t="s">
        <v>151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0" t="s">
        <v>83</v>
      </c>
      <c r="BK306" s="230">
        <f>ROUND(I306*H306,2)</f>
        <v>0</v>
      </c>
      <c r="BL306" s="20" t="s">
        <v>206</v>
      </c>
      <c r="BM306" s="229" t="s">
        <v>747</v>
      </c>
    </row>
    <row r="307" s="2" customFormat="1">
      <c r="A307" s="42"/>
      <c r="B307" s="43"/>
      <c r="C307" s="44"/>
      <c r="D307" s="294" t="s">
        <v>436</v>
      </c>
      <c r="E307" s="44"/>
      <c r="F307" s="295" t="s">
        <v>748</v>
      </c>
      <c r="G307" s="44"/>
      <c r="H307" s="44"/>
      <c r="I307" s="275"/>
      <c r="J307" s="44"/>
      <c r="K307" s="44"/>
      <c r="L307" s="48"/>
      <c r="M307" s="276"/>
      <c r="N307" s="277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436</v>
      </c>
      <c r="AU307" s="20" t="s">
        <v>87</v>
      </c>
    </row>
    <row r="308" s="14" customFormat="1">
      <c r="A308" s="14"/>
      <c r="B308" s="242"/>
      <c r="C308" s="243"/>
      <c r="D308" s="233" t="s">
        <v>168</v>
      </c>
      <c r="E308" s="244" t="s">
        <v>35</v>
      </c>
      <c r="F308" s="245" t="s">
        <v>749</v>
      </c>
      <c r="G308" s="243"/>
      <c r="H308" s="246">
        <v>4.3200000000000003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168</v>
      </c>
      <c r="AU308" s="252" t="s">
        <v>87</v>
      </c>
      <c r="AV308" s="14" t="s">
        <v>87</v>
      </c>
      <c r="AW308" s="14" t="s">
        <v>40</v>
      </c>
      <c r="AX308" s="14" t="s">
        <v>79</v>
      </c>
      <c r="AY308" s="252" t="s">
        <v>151</v>
      </c>
    </row>
    <row r="309" s="15" customFormat="1">
      <c r="A309" s="15"/>
      <c r="B309" s="253"/>
      <c r="C309" s="254"/>
      <c r="D309" s="233" t="s">
        <v>168</v>
      </c>
      <c r="E309" s="255" t="s">
        <v>35</v>
      </c>
      <c r="F309" s="256" t="s">
        <v>172</v>
      </c>
      <c r="G309" s="254"/>
      <c r="H309" s="257">
        <v>4.3200000000000003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3" t="s">
        <v>168</v>
      </c>
      <c r="AU309" s="263" t="s">
        <v>87</v>
      </c>
      <c r="AV309" s="15" t="s">
        <v>159</v>
      </c>
      <c r="AW309" s="15" t="s">
        <v>40</v>
      </c>
      <c r="AX309" s="15" t="s">
        <v>83</v>
      </c>
      <c r="AY309" s="263" t="s">
        <v>151</v>
      </c>
    </row>
    <row r="310" s="2" customFormat="1" ht="16.5" customHeight="1">
      <c r="A310" s="42"/>
      <c r="B310" s="43"/>
      <c r="C310" s="264" t="s">
        <v>750</v>
      </c>
      <c r="D310" s="264" t="s">
        <v>291</v>
      </c>
      <c r="E310" s="265" t="s">
        <v>751</v>
      </c>
      <c r="F310" s="266" t="s">
        <v>752</v>
      </c>
      <c r="G310" s="267" t="s">
        <v>216</v>
      </c>
      <c r="H310" s="268">
        <v>4.4059999999999997</v>
      </c>
      <c r="I310" s="269"/>
      <c r="J310" s="270">
        <f>ROUND(I310*H310,2)</f>
        <v>0</v>
      </c>
      <c r="K310" s="266" t="s">
        <v>434</v>
      </c>
      <c r="L310" s="271"/>
      <c r="M310" s="272" t="s">
        <v>35</v>
      </c>
      <c r="N310" s="273" t="s">
        <v>50</v>
      </c>
      <c r="O310" s="88"/>
      <c r="P310" s="227">
        <f>O310*H310</f>
        <v>0</v>
      </c>
      <c r="Q310" s="227">
        <v>0.00027999999999999998</v>
      </c>
      <c r="R310" s="227">
        <f>Q310*H310</f>
        <v>0.0012336799999999998</v>
      </c>
      <c r="S310" s="227">
        <v>0</v>
      </c>
      <c r="T310" s="22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294</v>
      </c>
      <c r="AT310" s="229" t="s">
        <v>291</v>
      </c>
      <c r="AU310" s="229" t="s">
        <v>87</v>
      </c>
      <c r="AY310" s="20" t="s">
        <v>151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83</v>
      </c>
      <c r="BK310" s="230">
        <f>ROUND(I310*H310,2)</f>
        <v>0</v>
      </c>
      <c r="BL310" s="20" t="s">
        <v>206</v>
      </c>
      <c r="BM310" s="229" t="s">
        <v>753</v>
      </c>
    </row>
    <row r="311" s="14" customFormat="1">
      <c r="A311" s="14"/>
      <c r="B311" s="242"/>
      <c r="C311" s="243"/>
      <c r="D311" s="233" t="s">
        <v>168</v>
      </c>
      <c r="E311" s="244" t="s">
        <v>35</v>
      </c>
      <c r="F311" s="245" t="s">
        <v>754</v>
      </c>
      <c r="G311" s="243"/>
      <c r="H311" s="246">
        <v>4.4059999999999997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168</v>
      </c>
      <c r="AU311" s="252" t="s">
        <v>87</v>
      </c>
      <c r="AV311" s="14" t="s">
        <v>87</v>
      </c>
      <c r="AW311" s="14" t="s">
        <v>40</v>
      </c>
      <c r="AX311" s="14" t="s">
        <v>83</v>
      </c>
      <c r="AY311" s="252" t="s">
        <v>151</v>
      </c>
    </row>
    <row r="312" s="2" customFormat="1" ht="16.5" customHeight="1">
      <c r="A312" s="42"/>
      <c r="B312" s="43"/>
      <c r="C312" s="218" t="s">
        <v>755</v>
      </c>
      <c r="D312" s="218" t="s">
        <v>154</v>
      </c>
      <c r="E312" s="219" t="s">
        <v>756</v>
      </c>
      <c r="F312" s="220" t="s">
        <v>757</v>
      </c>
      <c r="G312" s="221" t="s">
        <v>216</v>
      </c>
      <c r="H312" s="222">
        <v>1.2</v>
      </c>
      <c r="I312" s="223"/>
      <c r="J312" s="224">
        <f>ROUND(I312*H312,2)</f>
        <v>0</v>
      </c>
      <c r="K312" s="220" t="s">
        <v>434</v>
      </c>
      <c r="L312" s="48"/>
      <c r="M312" s="225" t="s">
        <v>35</v>
      </c>
      <c r="N312" s="226" t="s">
        <v>50</v>
      </c>
      <c r="O312" s="88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206</v>
      </c>
      <c r="AT312" s="229" t="s">
        <v>154</v>
      </c>
      <c r="AU312" s="229" t="s">
        <v>87</v>
      </c>
      <c r="AY312" s="20" t="s">
        <v>151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0" t="s">
        <v>83</v>
      </c>
      <c r="BK312" s="230">
        <f>ROUND(I312*H312,2)</f>
        <v>0</v>
      </c>
      <c r="BL312" s="20" t="s">
        <v>206</v>
      </c>
      <c r="BM312" s="229" t="s">
        <v>758</v>
      </c>
    </row>
    <row r="313" s="2" customFormat="1">
      <c r="A313" s="42"/>
      <c r="B313" s="43"/>
      <c r="C313" s="44"/>
      <c r="D313" s="294" t="s">
        <v>436</v>
      </c>
      <c r="E313" s="44"/>
      <c r="F313" s="295" t="s">
        <v>759</v>
      </c>
      <c r="G313" s="44"/>
      <c r="H313" s="44"/>
      <c r="I313" s="275"/>
      <c r="J313" s="44"/>
      <c r="K313" s="44"/>
      <c r="L313" s="48"/>
      <c r="M313" s="276"/>
      <c r="N313" s="277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436</v>
      </c>
      <c r="AU313" s="20" t="s">
        <v>87</v>
      </c>
    </row>
    <row r="314" s="2" customFormat="1" ht="16.5" customHeight="1">
      <c r="A314" s="42"/>
      <c r="B314" s="43"/>
      <c r="C314" s="264" t="s">
        <v>760</v>
      </c>
      <c r="D314" s="264" t="s">
        <v>291</v>
      </c>
      <c r="E314" s="265" t="s">
        <v>761</v>
      </c>
      <c r="F314" s="266" t="s">
        <v>762</v>
      </c>
      <c r="G314" s="267" t="s">
        <v>216</v>
      </c>
      <c r="H314" s="268">
        <v>1.224</v>
      </c>
      <c r="I314" s="269"/>
      <c r="J314" s="270">
        <f>ROUND(I314*H314,2)</f>
        <v>0</v>
      </c>
      <c r="K314" s="266" t="s">
        <v>434</v>
      </c>
      <c r="L314" s="271"/>
      <c r="M314" s="272" t="s">
        <v>35</v>
      </c>
      <c r="N314" s="273" t="s">
        <v>50</v>
      </c>
      <c r="O314" s="88"/>
      <c r="P314" s="227">
        <f>O314*H314</f>
        <v>0</v>
      </c>
      <c r="Q314" s="227">
        <v>0.00040000000000000002</v>
      </c>
      <c r="R314" s="227">
        <f>Q314*H314</f>
        <v>0.00048959999999999997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294</v>
      </c>
      <c r="AT314" s="229" t="s">
        <v>291</v>
      </c>
      <c r="AU314" s="229" t="s">
        <v>87</v>
      </c>
      <c r="AY314" s="20" t="s">
        <v>151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83</v>
      </c>
      <c r="BK314" s="230">
        <f>ROUND(I314*H314,2)</f>
        <v>0</v>
      </c>
      <c r="BL314" s="20" t="s">
        <v>206</v>
      </c>
      <c r="BM314" s="229" t="s">
        <v>763</v>
      </c>
    </row>
    <row r="315" s="14" customFormat="1">
      <c r="A315" s="14"/>
      <c r="B315" s="242"/>
      <c r="C315" s="243"/>
      <c r="D315" s="233" t="s">
        <v>168</v>
      </c>
      <c r="E315" s="244" t="s">
        <v>35</v>
      </c>
      <c r="F315" s="245" t="s">
        <v>764</v>
      </c>
      <c r="G315" s="243"/>
      <c r="H315" s="246">
        <v>1.224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168</v>
      </c>
      <c r="AU315" s="252" t="s">
        <v>87</v>
      </c>
      <c r="AV315" s="14" t="s">
        <v>87</v>
      </c>
      <c r="AW315" s="14" t="s">
        <v>40</v>
      </c>
      <c r="AX315" s="14" t="s">
        <v>83</v>
      </c>
      <c r="AY315" s="252" t="s">
        <v>151</v>
      </c>
    </row>
    <row r="316" s="2" customFormat="1" ht="44.25" customHeight="1">
      <c r="A316" s="42"/>
      <c r="B316" s="43"/>
      <c r="C316" s="218" t="s">
        <v>765</v>
      </c>
      <c r="D316" s="218" t="s">
        <v>154</v>
      </c>
      <c r="E316" s="219" t="s">
        <v>766</v>
      </c>
      <c r="F316" s="220" t="s">
        <v>767</v>
      </c>
      <c r="G316" s="221" t="s">
        <v>255</v>
      </c>
      <c r="H316" s="222">
        <v>0.92100000000000004</v>
      </c>
      <c r="I316" s="223"/>
      <c r="J316" s="224">
        <f>ROUND(I316*H316,2)</f>
        <v>0</v>
      </c>
      <c r="K316" s="220" t="s">
        <v>434</v>
      </c>
      <c r="L316" s="48"/>
      <c r="M316" s="225" t="s">
        <v>35</v>
      </c>
      <c r="N316" s="226" t="s">
        <v>50</v>
      </c>
      <c r="O316" s="88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206</v>
      </c>
      <c r="AT316" s="229" t="s">
        <v>154</v>
      </c>
      <c r="AU316" s="229" t="s">
        <v>87</v>
      </c>
      <c r="AY316" s="20" t="s">
        <v>151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83</v>
      </c>
      <c r="BK316" s="230">
        <f>ROUND(I316*H316,2)</f>
        <v>0</v>
      </c>
      <c r="BL316" s="20" t="s">
        <v>206</v>
      </c>
      <c r="BM316" s="229" t="s">
        <v>768</v>
      </c>
    </row>
    <row r="317" s="2" customFormat="1">
      <c r="A317" s="42"/>
      <c r="B317" s="43"/>
      <c r="C317" s="44"/>
      <c r="D317" s="294" t="s">
        <v>436</v>
      </c>
      <c r="E317" s="44"/>
      <c r="F317" s="295" t="s">
        <v>769</v>
      </c>
      <c r="G317" s="44"/>
      <c r="H317" s="44"/>
      <c r="I317" s="275"/>
      <c r="J317" s="44"/>
      <c r="K317" s="44"/>
      <c r="L317" s="48"/>
      <c r="M317" s="276"/>
      <c r="N317" s="277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436</v>
      </c>
      <c r="AU317" s="20" t="s">
        <v>87</v>
      </c>
    </row>
    <row r="318" s="12" customFormat="1" ht="20.88" customHeight="1">
      <c r="A318" s="12"/>
      <c r="B318" s="202"/>
      <c r="C318" s="203"/>
      <c r="D318" s="204" t="s">
        <v>78</v>
      </c>
      <c r="E318" s="216" t="s">
        <v>382</v>
      </c>
      <c r="F318" s="216" t="s">
        <v>383</v>
      </c>
      <c r="G318" s="203"/>
      <c r="H318" s="203"/>
      <c r="I318" s="206"/>
      <c r="J318" s="217">
        <f>BK318</f>
        <v>0</v>
      </c>
      <c r="K318" s="203"/>
      <c r="L318" s="208"/>
      <c r="M318" s="209"/>
      <c r="N318" s="210"/>
      <c r="O318" s="210"/>
      <c r="P318" s="211">
        <f>SUM(P319:P337)</f>
        <v>0</v>
      </c>
      <c r="Q318" s="210"/>
      <c r="R318" s="211">
        <f>SUM(R319:R337)</f>
        <v>0.91122738000000003</v>
      </c>
      <c r="S318" s="210"/>
      <c r="T318" s="212">
        <f>SUM(T319:T337)</f>
        <v>0.18958422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3" t="s">
        <v>87</v>
      </c>
      <c r="AT318" s="214" t="s">
        <v>78</v>
      </c>
      <c r="AU318" s="214" t="s">
        <v>87</v>
      </c>
      <c r="AY318" s="213" t="s">
        <v>151</v>
      </c>
      <c r="BK318" s="215">
        <f>SUM(BK319:BK337)</f>
        <v>0</v>
      </c>
    </row>
    <row r="319" s="2" customFormat="1" ht="24.15" customHeight="1">
      <c r="A319" s="42"/>
      <c r="B319" s="43"/>
      <c r="C319" s="218" t="s">
        <v>770</v>
      </c>
      <c r="D319" s="218" t="s">
        <v>154</v>
      </c>
      <c r="E319" s="219" t="s">
        <v>385</v>
      </c>
      <c r="F319" s="220" t="s">
        <v>386</v>
      </c>
      <c r="G319" s="221" t="s">
        <v>157</v>
      </c>
      <c r="H319" s="222">
        <v>611.56200000000001</v>
      </c>
      <c r="I319" s="223"/>
      <c r="J319" s="224">
        <f>ROUND(I319*H319,2)</f>
        <v>0</v>
      </c>
      <c r="K319" s="220" t="s">
        <v>434</v>
      </c>
      <c r="L319" s="48"/>
      <c r="M319" s="225" t="s">
        <v>35</v>
      </c>
      <c r="N319" s="226" t="s">
        <v>50</v>
      </c>
      <c r="O319" s="88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9" t="s">
        <v>206</v>
      </c>
      <c r="AT319" s="229" t="s">
        <v>154</v>
      </c>
      <c r="AU319" s="229" t="s">
        <v>164</v>
      </c>
      <c r="AY319" s="20" t="s">
        <v>151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20" t="s">
        <v>83</v>
      </c>
      <c r="BK319" s="230">
        <f>ROUND(I319*H319,2)</f>
        <v>0</v>
      </c>
      <c r="BL319" s="20" t="s">
        <v>206</v>
      </c>
      <c r="BM319" s="229" t="s">
        <v>771</v>
      </c>
    </row>
    <row r="320" s="2" customFormat="1">
      <c r="A320" s="42"/>
      <c r="B320" s="43"/>
      <c r="C320" s="44"/>
      <c r="D320" s="294" t="s">
        <v>436</v>
      </c>
      <c r="E320" s="44"/>
      <c r="F320" s="295" t="s">
        <v>772</v>
      </c>
      <c r="G320" s="44"/>
      <c r="H320" s="44"/>
      <c r="I320" s="275"/>
      <c r="J320" s="44"/>
      <c r="K320" s="44"/>
      <c r="L320" s="48"/>
      <c r="M320" s="276"/>
      <c r="N320" s="277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436</v>
      </c>
      <c r="AU320" s="20" t="s">
        <v>164</v>
      </c>
    </row>
    <row r="321" s="2" customFormat="1">
      <c r="A321" s="42"/>
      <c r="B321" s="43"/>
      <c r="C321" s="44"/>
      <c r="D321" s="233" t="s">
        <v>388</v>
      </c>
      <c r="E321" s="44"/>
      <c r="F321" s="274" t="s">
        <v>389</v>
      </c>
      <c r="G321" s="44"/>
      <c r="H321" s="44"/>
      <c r="I321" s="275"/>
      <c r="J321" s="44"/>
      <c r="K321" s="44"/>
      <c r="L321" s="48"/>
      <c r="M321" s="276"/>
      <c r="N321" s="277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388</v>
      </c>
      <c r="AU321" s="20" t="s">
        <v>164</v>
      </c>
    </row>
    <row r="322" s="14" customFormat="1">
      <c r="A322" s="14"/>
      <c r="B322" s="242"/>
      <c r="C322" s="243"/>
      <c r="D322" s="233" t="s">
        <v>168</v>
      </c>
      <c r="E322" s="244" t="s">
        <v>35</v>
      </c>
      <c r="F322" s="245" t="s">
        <v>773</v>
      </c>
      <c r="G322" s="243"/>
      <c r="H322" s="246">
        <v>106.40000000000001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168</v>
      </c>
      <c r="AU322" s="252" t="s">
        <v>164</v>
      </c>
      <c r="AV322" s="14" t="s">
        <v>87</v>
      </c>
      <c r="AW322" s="14" t="s">
        <v>40</v>
      </c>
      <c r="AX322" s="14" t="s">
        <v>79</v>
      </c>
      <c r="AY322" s="252" t="s">
        <v>151</v>
      </c>
    </row>
    <row r="323" s="14" customFormat="1">
      <c r="A323" s="14"/>
      <c r="B323" s="242"/>
      <c r="C323" s="243"/>
      <c r="D323" s="233" t="s">
        <v>168</v>
      </c>
      <c r="E323" s="244" t="s">
        <v>35</v>
      </c>
      <c r="F323" s="245" t="s">
        <v>774</v>
      </c>
      <c r="G323" s="243"/>
      <c r="H323" s="246">
        <v>288.54000000000002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168</v>
      </c>
      <c r="AU323" s="252" t="s">
        <v>164</v>
      </c>
      <c r="AV323" s="14" t="s">
        <v>87</v>
      </c>
      <c r="AW323" s="14" t="s">
        <v>40</v>
      </c>
      <c r="AX323" s="14" t="s">
        <v>79</v>
      </c>
      <c r="AY323" s="252" t="s">
        <v>151</v>
      </c>
    </row>
    <row r="324" s="14" customFormat="1">
      <c r="A324" s="14"/>
      <c r="B324" s="242"/>
      <c r="C324" s="243"/>
      <c r="D324" s="233" t="s">
        <v>168</v>
      </c>
      <c r="E324" s="244" t="s">
        <v>35</v>
      </c>
      <c r="F324" s="245" t="s">
        <v>775</v>
      </c>
      <c r="G324" s="243"/>
      <c r="H324" s="246">
        <v>103.822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168</v>
      </c>
      <c r="AU324" s="252" t="s">
        <v>164</v>
      </c>
      <c r="AV324" s="14" t="s">
        <v>87</v>
      </c>
      <c r="AW324" s="14" t="s">
        <v>40</v>
      </c>
      <c r="AX324" s="14" t="s">
        <v>79</v>
      </c>
      <c r="AY324" s="252" t="s">
        <v>151</v>
      </c>
    </row>
    <row r="325" s="14" customFormat="1">
      <c r="A325" s="14"/>
      <c r="B325" s="242"/>
      <c r="C325" s="243"/>
      <c r="D325" s="233" t="s">
        <v>168</v>
      </c>
      <c r="E325" s="244" t="s">
        <v>35</v>
      </c>
      <c r="F325" s="245" t="s">
        <v>478</v>
      </c>
      <c r="G325" s="243"/>
      <c r="H325" s="246">
        <v>103.87000000000001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168</v>
      </c>
      <c r="AU325" s="252" t="s">
        <v>164</v>
      </c>
      <c r="AV325" s="14" t="s">
        <v>87</v>
      </c>
      <c r="AW325" s="14" t="s">
        <v>40</v>
      </c>
      <c r="AX325" s="14" t="s">
        <v>79</v>
      </c>
      <c r="AY325" s="252" t="s">
        <v>151</v>
      </c>
    </row>
    <row r="326" s="14" customFormat="1">
      <c r="A326" s="14"/>
      <c r="B326" s="242"/>
      <c r="C326" s="243"/>
      <c r="D326" s="233" t="s">
        <v>168</v>
      </c>
      <c r="E326" s="244" t="s">
        <v>35</v>
      </c>
      <c r="F326" s="245" t="s">
        <v>776</v>
      </c>
      <c r="G326" s="243"/>
      <c r="H326" s="246">
        <v>8.9299999999999997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168</v>
      </c>
      <c r="AU326" s="252" t="s">
        <v>164</v>
      </c>
      <c r="AV326" s="14" t="s">
        <v>87</v>
      </c>
      <c r="AW326" s="14" t="s">
        <v>40</v>
      </c>
      <c r="AX326" s="14" t="s">
        <v>79</v>
      </c>
      <c r="AY326" s="252" t="s">
        <v>151</v>
      </c>
    </row>
    <row r="327" s="15" customFormat="1">
      <c r="A327" s="15"/>
      <c r="B327" s="253"/>
      <c r="C327" s="254"/>
      <c r="D327" s="233" t="s">
        <v>168</v>
      </c>
      <c r="E327" s="255" t="s">
        <v>35</v>
      </c>
      <c r="F327" s="256" t="s">
        <v>172</v>
      </c>
      <c r="G327" s="254"/>
      <c r="H327" s="257">
        <v>611.56200000000001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3" t="s">
        <v>168</v>
      </c>
      <c r="AU327" s="263" t="s">
        <v>164</v>
      </c>
      <c r="AV327" s="15" t="s">
        <v>159</v>
      </c>
      <c r="AW327" s="15" t="s">
        <v>40</v>
      </c>
      <c r="AX327" s="15" t="s">
        <v>83</v>
      </c>
      <c r="AY327" s="263" t="s">
        <v>151</v>
      </c>
    </row>
    <row r="328" s="2" customFormat="1" ht="16.5" customHeight="1">
      <c r="A328" s="42"/>
      <c r="B328" s="43"/>
      <c r="C328" s="218" t="s">
        <v>777</v>
      </c>
      <c r="D328" s="218" t="s">
        <v>154</v>
      </c>
      <c r="E328" s="219" t="s">
        <v>394</v>
      </c>
      <c r="F328" s="220" t="s">
        <v>395</v>
      </c>
      <c r="G328" s="221" t="s">
        <v>157</v>
      </c>
      <c r="H328" s="222">
        <v>611.56200000000001</v>
      </c>
      <c r="I328" s="223"/>
      <c r="J328" s="224">
        <f>ROUND(I328*H328,2)</f>
        <v>0</v>
      </c>
      <c r="K328" s="220" t="s">
        <v>434</v>
      </c>
      <c r="L328" s="48"/>
      <c r="M328" s="225" t="s">
        <v>35</v>
      </c>
      <c r="N328" s="226" t="s">
        <v>50</v>
      </c>
      <c r="O328" s="88"/>
      <c r="P328" s="227">
        <f>O328*H328</f>
        <v>0</v>
      </c>
      <c r="Q328" s="227">
        <v>0.001</v>
      </c>
      <c r="R328" s="227">
        <f>Q328*H328</f>
        <v>0.61156200000000005</v>
      </c>
      <c r="S328" s="227">
        <v>0.00031</v>
      </c>
      <c r="T328" s="228">
        <f>S328*H328</f>
        <v>0.18958422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206</v>
      </c>
      <c r="AT328" s="229" t="s">
        <v>154</v>
      </c>
      <c r="AU328" s="229" t="s">
        <v>164</v>
      </c>
      <c r="AY328" s="20" t="s">
        <v>151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0" t="s">
        <v>83</v>
      </c>
      <c r="BK328" s="230">
        <f>ROUND(I328*H328,2)</f>
        <v>0</v>
      </c>
      <c r="BL328" s="20" t="s">
        <v>206</v>
      </c>
      <c r="BM328" s="229" t="s">
        <v>778</v>
      </c>
    </row>
    <row r="329" s="2" customFormat="1">
      <c r="A329" s="42"/>
      <c r="B329" s="43"/>
      <c r="C329" s="44"/>
      <c r="D329" s="294" t="s">
        <v>436</v>
      </c>
      <c r="E329" s="44"/>
      <c r="F329" s="295" t="s">
        <v>779</v>
      </c>
      <c r="G329" s="44"/>
      <c r="H329" s="44"/>
      <c r="I329" s="275"/>
      <c r="J329" s="44"/>
      <c r="K329" s="44"/>
      <c r="L329" s="48"/>
      <c r="M329" s="276"/>
      <c r="N329" s="277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436</v>
      </c>
      <c r="AU329" s="20" t="s">
        <v>164</v>
      </c>
    </row>
    <row r="330" s="2" customFormat="1" ht="24.15" customHeight="1">
      <c r="A330" s="42"/>
      <c r="B330" s="43"/>
      <c r="C330" s="218" t="s">
        <v>780</v>
      </c>
      <c r="D330" s="218" t="s">
        <v>154</v>
      </c>
      <c r="E330" s="219" t="s">
        <v>404</v>
      </c>
      <c r="F330" s="220" t="s">
        <v>405</v>
      </c>
      <c r="G330" s="221" t="s">
        <v>157</v>
      </c>
      <c r="H330" s="222">
        <v>611.56200000000001</v>
      </c>
      <c r="I330" s="223"/>
      <c r="J330" s="224">
        <f>ROUND(I330*H330,2)</f>
        <v>0</v>
      </c>
      <c r="K330" s="220" t="s">
        <v>434</v>
      </c>
      <c r="L330" s="48"/>
      <c r="M330" s="225" t="s">
        <v>35</v>
      </c>
      <c r="N330" s="226" t="s">
        <v>50</v>
      </c>
      <c r="O330" s="88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9" t="s">
        <v>206</v>
      </c>
      <c r="AT330" s="229" t="s">
        <v>154</v>
      </c>
      <c r="AU330" s="229" t="s">
        <v>164</v>
      </c>
      <c r="AY330" s="20" t="s">
        <v>151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0" t="s">
        <v>83</v>
      </c>
      <c r="BK330" s="230">
        <f>ROUND(I330*H330,2)</f>
        <v>0</v>
      </c>
      <c r="BL330" s="20" t="s">
        <v>206</v>
      </c>
      <c r="BM330" s="229" t="s">
        <v>781</v>
      </c>
    </row>
    <row r="331" s="2" customFormat="1">
      <c r="A331" s="42"/>
      <c r="B331" s="43"/>
      <c r="C331" s="44"/>
      <c r="D331" s="294" t="s">
        <v>436</v>
      </c>
      <c r="E331" s="44"/>
      <c r="F331" s="295" t="s">
        <v>782</v>
      </c>
      <c r="G331" s="44"/>
      <c r="H331" s="44"/>
      <c r="I331" s="275"/>
      <c r="J331" s="44"/>
      <c r="K331" s="44"/>
      <c r="L331" s="48"/>
      <c r="M331" s="276"/>
      <c r="N331" s="277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436</v>
      </c>
      <c r="AU331" s="20" t="s">
        <v>164</v>
      </c>
    </row>
    <row r="332" s="2" customFormat="1">
      <c r="A332" s="42"/>
      <c r="B332" s="43"/>
      <c r="C332" s="44"/>
      <c r="D332" s="233" t="s">
        <v>388</v>
      </c>
      <c r="E332" s="44"/>
      <c r="F332" s="274" t="s">
        <v>407</v>
      </c>
      <c r="G332" s="44"/>
      <c r="H332" s="44"/>
      <c r="I332" s="275"/>
      <c r="J332" s="44"/>
      <c r="K332" s="44"/>
      <c r="L332" s="48"/>
      <c r="M332" s="276"/>
      <c r="N332" s="277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388</v>
      </c>
      <c r="AU332" s="20" t="s">
        <v>164</v>
      </c>
    </row>
    <row r="333" s="2" customFormat="1" ht="33" customHeight="1">
      <c r="A333" s="42"/>
      <c r="B333" s="43"/>
      <c r="C333" s="218" t="s">
        <v>783</v>
      </c>
      <c r="D333" s="218" t="s">
        <v>154</v>
      </c>
      <c r="E333" s="219" t="s">
        <v>409</v>
      </c>
      <c r="F333" s="220" t="s">
        <v>410</v>
      </c>
      <c r="G333" s="221" t="s">
        <v>157</v>
      </c>
      <c r="H333" s="222">
        <v>611.56200000000001</v>
      </c>
      <c r="I333" s="223"/>
      <c r="J333" s="224">
        <f>ROUND(I333*H333,2)</f>
        <v>0</v>
      </c>
      <c r="K333" s="220" t="s">
        <v>434</v>
      </c>
      <c r="L333" s="48"/>
      <c r="M333" s="225" t="s">
        <v>35</v>
      </c>
      <c r="N333" s="226" t="s">
        <v>50</v>
      </c>
      <c r="O333" s="88"/>
      <c r="P333" s="227">
        <f>O333*H333</f>
        <v>0</v>
      </c>
      <c r="Q333" s="227">
        <v>0.00021000000000000001</v>
      </c>
      <c r="R333" s="227">
        <f>Q333*H333</f>
        <v>0.12842802</v>
      </c>
      <c r="S333" s="227">
        <v>0</v>
      </c>
      <c r="T333" s="22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9" t="s">
        <v>206</v>
      </c>
      <c r="AT333" s="229" t="s">
        <v>154</v>
      </c>
      <c r="AU333" s="229" t="s">
        <v>164</v>
      </c>
      <c r="AY333" s="20" t="s">
        <v>151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0" t="s">
        <v>83</v>
      </c>
      <c r="BK333" s="230">
        <f>ROUND(I333*H333,2)</f>
        <v>0</v>
      </c>
      <c r="BL333" s="20" t="s">
        <v>206</v>
      </c>
      <c r="BM333" s="229" t="s">
        <v>784</v>
      </c>
    </row>
    <row r="334" s="2" customFormat="1">
      <c r="A334" s="42"/>
      <c r="B334" s="43"/>
      <c r="C334" s="44"/>
      <c r="D334" s="294" t="s">
        <v>436</v>
      </c>
      <c r="E334" s="44"/>
      <c r="F334" s="295" t="s">
        <v>785</v>
      </c>
      <c r="G334" s="44"/>
      <c r="H334" s="44"/>
      <c r="I334" s="275"/>
      <c r="J334" s="44"/>
      <c r="K334" s="44"/>
      <c r="L334" s="48"/>
      <c r="M334" s="276"/>
      <c r="N334" s="277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436</v>
      </c>
      <c r="AU334" s="20" t="s">
        <v>164</v>
      </c>
    </row>
    <row r="335" s="2" customFormat="1">
      <c r="A335" s="42"/>
      <c r="B335" s="43"/>
      <c r="C335" s="44"/>
      <c r="D335" s="233" t="s">
        <v>388</v>
      </c>
      <c r="E335" s="44"/>
      <c r="F335" s="274" t="s">
        <v>389</v>
      </c>
      <c r="G335" s="44"/>
      <c r="H335" s="44"/>
      <c r="I335" s="275"/>
      <c r="J335" s="44"/>
      <c r="K335" s="44"/>
      <c r="L335" s="48"/>
      <c r="M335" s="276"/>
      <c r="N335" s="277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388</v>
      </c>
      <c r="AU335" s="20" t="s">
        <v>164</v>
      </c>
    </row>
    <row r="336" s="2" customFormat="1" ht="37.8" customHeight="1">
      <c r="A336" s="42"/>
      <c r="B336" s="43"/>
      <c r="C336" s="218" t="s">
        <v>786</v>
      </c>
      <c r="D336" s="218" t="s">
        <v>154</v>
      </c>
      <c r="E336" s="219" t="s">
        <v>415</v>
      </c>
      <c r="F336" s="220" t="s">
        <v>416</v>
      </c>
      <c r="G336" s="221" t="s">
        <v>157</v>
      </c>
      <c r="H336" s="222">
        <v>611.56200000000001</v>
      </c>
      <c r="I336" s="223"/>
      <c r="J336" s="224">
        <f>ROUND(I336*H336,2)</f>
        <v>0</v>
      </c>
      <c r="K336" s="220" t="s">
        <v>434</v>
      </c>
      <c r="L336" s="48"/>
      <c r="M336" s="225" t="s">
        <v>35</v>
      </c>
      <c r="N336" s="226" t="s">
        <v>50</v>
      </c>
      <c r="O336" s="88"/>
      <c r="P336" s="227">
        <f>O336*H336</f>
        <v>0</v>
      </c>
      <c r="Q336" s="227">
        <v>0.00027999999999999998</v>
      </c>
      <c r="R336" s="227">
        <f>Q336*H336</f>
        <v>0.17123735999999998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206</v>
      </c>
      <c r="AT336" s="229" t="s">
        <v>154</v>
      </c>
      <c r="AU336" s="229" t="s">
        <v>164</v>
      </c>
      <c r="AY336" s="20" t="s">
        <v>151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83</v>
      </c>
      <c r="BK336" s="230">
        <f>ROUND(I336*H336,2)</f>
        <v>0</v>
      </c>
      <c r="BL336" s="20" t="s">
        <v>206</v>
      </c>
      <c r="BM336" s="229" t="s">
        <v>787</v>
      </c>
    </row>
    <row r="337" s="2" customFormat="1">
      <c r="A337" s="42"/>
      <c r="B337" s="43"/>
      <c r="C337" s="44"/>
      <c r="D337" s="294" t="s">
        <v>436</v>
      </c>
      <c r="E337" s="44"/>
      <c r="F337" s="295" t="s">
        <v>788</v>
      </c>
      <c r="G337" s="44"/>
      <c r="H337" s="44"/>
      <c r="I337" s="275"/>
      <c r="J337" s="44"/>
      <c r="K337" s="44"/>
      <c r="L337" s="48"/>
      <c r="M337" s="297"/>
      <c r="N337" s="298"/>
      <c r="O337" s="291"/>
      <c r="P337" s="291"/>
      <c r="Q337" s="291"/>
      <c r="R337" s="291"/>
      <c r="S337" s="291"/>
      <c r="T337" s="29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436</v>
      </c>
      <c r="AU337" s="20" t="s">
        <v>164</v>
      </c>
    </row>
    <row r="338" s="2" customFormat="1" ht="6.96" customHeight="1">
      <c r="A338" s="42"/>
      <c r="B338" s="63"/>
      <c r="C338" s="64"/>
      <c r="D338" s="64"/>
      <c r="E338" s="64"/>
      <c r="F338" s="64"/>
      <c r="G338" s="64"/>
      <c r="H338" s="64"/>
      <c r="I338" s="64"/>
      <c r="J338" s="64"/>
      <c r="K338" s="64"/>
      <c r="L338" s="48"/>
      <c r="M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</row>
  </sheetData>
  <sheetProtection sheet="1" autoFilter="0" formatColumns="0" formatRows="0" objects="1" scenarios="1" spinCount="100000" saltValue="Eqj3IcmNc0vbGNih0OspyqFvWrB3QChFD0u2LQcmwXKFzKjlb6+BXzRdZsA61qHhhHtGZ+XCswaoD0c7tl1LSg==" hashValue="NzplaSW/NhzpCFO5oXy2WcLJhqec9BuBZbpJ8tQnPWr2gmCgdJd4xcfjRajmCABaD8VH45Or90rOvJif2G1rlw==" algorithmName="SHA-512" password="CC35"/>
  <autoFilter ref="C100:K3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5_01/430321616"/>
    <hyperlink ref="F110" r:id="rId2" display="https://podminky.urs.cz/item/CS_URS_2025_01/430362021"/>
    <hyperlink ref="F112" r:id="rId3" display="https://podminky.urs.cz/item/CS_URS_2025_01/431351121"/>
    <hyperlink ref="F117" r:id="rId4" display="https://podminky.urs.cz/item/CS_URS_2025_01/431351122"/>
    <hyperlink ref="F119" r:id="rId5" display="https://podminky.urs.cz/item/CS_URS_2025_01/45125-16"/>
    <hyperlink ref="F122" r:id="rId6" display="https://podminky.urs.cz/item/CS_URS_2025_01/611325411"/>
    <hyperlink ref="F124" r:id="rId7" display="https://podminky.urs.cz/item/CS_URS_2025_01/612315302"/>
    <hyperlink ref="F132" r:id="rId8" display="https://podminky.urs.cz/item/CS_URS_2025_01/612325411"/>
    <hyperlink ref="F137" r:id="rId9" display="https://podminky.urs.cz/item/CS_URS_2025_01/631311115"/>
    <hyperlink ref="F144" r:id="rId10" display="https://podminky.urs.cz/item/CS_URS_2025_01/631311121"/>
    <hyperlink ref="F152" r:id="rId11" display="https://podminky.urs.cz/item/CS_URS_2025_01/941111111"/>
    <hyperlink ref="F154" r:id="rId12" display="https://podminky.urs.cz/item/CS_URS_2025_01/941111811"/>
    <hyperlink ref="F156" r:id="rId13" display="https://podminky.urs.cz/item/CS_URS_2025_01/9525-16"/>
    <hyperlink ref="F158" r:id="rId14" display="https://podminky.urs.cz/item/CS_URS_2025_01/962031133"/>
    <hyperlink ref="F163" r:id="rId15" display="https://podminky.urs.cz/item/CS_URS_2025_01/963023611"/>
    <hyperlink ref="F167" r:id="rId16" display="https://podminky.urs.cz/item/CS_URS_2025_01/968062245"/>
    <hyperlink ref="F174" r:id="rId17" display="https://podminky.urs.cz/item/CS_URS_2025_01/997013152"/>
    <hyperlink ref="F176" r:id="rId18" display="https://podminky.urs.cz/item/CS_URS_2025_01/997013501"/>
    <hyperlink ref="F178" r:id="rId19" display="https://podminky.urs.cz/item/CS_URS_2025_01/997013509"/>
    <hyperlink ref="F182" r:id="rId20" display="https://podminky.urs.cz/item/CS_URS_2025_01/997013863"/>
    <hyperlink ref="F185" r:id="rId21" display="https://podminky.urs.cz/item/CS_URS_2025_01/998011002"/>
    <hyperlink ref="F189" r:id="rId22" display="https://podminky.urs.cz/item/CS_URS_2025_01/713121111"/>
    <hyperlink ref="F199" r:id="rId23" display="https://podminky.urs.cz/item/CS_URS_2025_01/998713101"/>
    <hyperlink ref="F202" r:id="rId24" display="https://podminky.urs.cz/item/CS_URS_2025_01/730-2"/>
    <hyperlink ref="F204" r:id="rId25" display="https://podminky.urs.cz/item/CS_URS_2025_01/735131810"/>
    <hyperlink ref="F207" r:id="rId26" display="https://podminky.urs.cz/item/CS_URS_2025_01/735159130"/>
    <hyperlink ref="F211" r:id="rId27" display="https://podminky.urs.cz/item/CS_URS_2025_01/735531002"/>
    <hyperlink ref="F216" r:id="rId28" display="https://podminky.urs.cz/item/CS_URS_2025_01/735531004"/>
    <hyperlink ref="F219" r:id="rId29" display="https://podminky.urs.cz/item/CS_URS_2025_01/735531044"/>
    <hyperlink ref="F224" r:id="rId30" display="https://podminky.urs.cz/item/CS_URS_2025_01/762511212"/>
    <hyperlink ref="F228" r:id="rId31" display="https://podminky.urs.cz/item/CS_URS_2025_01/762512225"/>
    <hyperlink ref="F234" r:id="rId32" display="https://podminky.urs.cz/item/CS_URS_2025_01/998762101"/>
    <hyperlink ref="F237" r:id="rId33" display="https://podminky.urs.cz/item/CS_URS_2025_01/766-25-1"/>
    <hyperlink ref="F239" r:id="rId34" display="https://podminky.urs.cz/item/CS_URS_2025_01/766660162"/>
    <hyperlink ref="F243" r:id="rId35" display="https://podminky.urs.cz/item/CS_URS_2025_01/766682213"/>
    <hyperlink ref="F246" r:id="rId36" display="https://podminky.urs.cz/item/CS_URS_2025_01/998766202"/>
    <hyperlink ref="F249" r:id="rId37" display="https://podminky.urs.cz/item/CS_URS_2025_01/767163101"/>
    <hyperlink ref="F262" r:id="rId38" display="https://podminky.urs.cz/item/CS_URS_2025_01/998767202"/>
    <hyperlink ref="F265" r:id="rId39" display="https://podminky.urs.cz/item/CS_URS_2025_01/771151015"/>
    <hyperlink ref="F271" r:id="rId40" display="https://podminky.urs.cz/item/CS_URS_2025_01/998771102"/>
    <hyperlink ref="F274" r:id="rId41" display="https://podminky.urs.cz/item/CS_URS_2025_01/772522140"/>
    <hyperlink ref="F283" r:id="rId42" display="https://podminky.urs.cz/item/CS_URS_2025_01/772991411"/>
    <hyperlink ref="F288" r:id="rId43" display="https://podminky.urs.cz/item/CS_URS_2025_01/77525-16"/>
    <hyperlink ref="F292" r:id="rId44" display="https://podminky.urs.cz/item/CS_URS_2025_01/998772101"/>
    <hyperlink ref="F295" r:id="rId45" display="https://podminky.urs.cz/item/CS_URS_2025_01/776111115"/>
    <hyperlink ref="F299" r:id="rId46" display="https://podminky.urs.cz/item/CS_URS_2025_01/776121112"/>
    <hyperlink ref="F301" r:id="rId47" display="https://podminky.urs.cz/item/CS_URS_2025_01/776251121"/>
    <hyperlink ref="F307" r:id="rId48" display="https://podminky.urs.cz/item/CS_URS_2025_01/776411111"/>
    <hyperlink ref="F313" r:id="rId49" display="https://podminky.urs.cz/item/CS_URS_2025_01/776421311"/>
    <hyperlink ref="F317" r:id="rId50" display="https://podminky.urs.cz/item/CS_URS_2025_01/998776101"/>
    <hyperlink ref="F320" r:id="rId51" display="https://podminky.urs.cz/item/CS_URS_2025_01/784111001"/>
    <hyperlink ref="F329" r:id="rId52" display="https://podminky.urs.cz/item/CS_URS_2025_01/784121001"/>
    <hyperlink ref="F331" r:id="rId53" display="https://podminky.urs.cz/item/CS_URS_2025_01/784121011"/>
    <hyperlink ref="F334" r:id="rId54" display="https://podminky.urs.cz/item/CS_URS_2025_01/784181111"/>
    <hyperlink ref="F337" r:id="rId55" display="https://podminky.urs.cz/item/CS_URS_2025_01/78421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1" customFormat="1" ht="12" customHeight="1">
      <c r="B8" s="23"/>
      <c r="D8" s="146" t="s">
        <v>118</v>
      </c>
      <c r="L8" s="23"/>
    </row>
    <row r="9" s="2" customFormat="1" ht="16.5" customHeight="1">
      <c r="A9" s="42"/>
      <c r="B9" s="48"/>
      <c r="C9" s="42"/>
      <c r="D9" s="42"/>
      <c r="E9" s="147" t="s">
        <v>789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120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790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35</v>
      </c>
      <c r="G13" s="42"/>
      <c r="H13" s="42"/>
      <c r="I13" s="146" t="s">
        <v>20</v>
      </c>
      <c r="J13" s="137" t="s">
        <v>35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791</v>
      </c>
      <c r="G14" s="42"/>
      <c r="H14" s="42"/>
      <c r="I14" s="146" t="s">
        <v>24</v>
      </c>
      <c r="J14" s="150" t="str">
        <f>'Rekapitulace stavby'!AN8</f>
        <v>6. 2. 2025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792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793</v>
      </c>
      <c r="F17" s="42"/>
      <c r="G17" s="42"/>
      <c r="H17" s="42"/>
      <c r="I17" s="146" t="s">
        <v>34</v>
      </c>
      <c r="J17" s="137" t="s">
        <v>794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795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796</v>
      </c>
      <c r="F23" s="42"/>
      <c r="G23" s="42"/>
      <c r="H23" s="42"/>
      <c r="I23" s="146" t="s">
        <v>34</v>
      </c>
      <c r="J23" s="137" t="s">
        <v>797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31</v>
      </c>
      <c r="J25" s="137" t="s">
        <v>35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798</v>
      </c>
      <c r="F26" s="42"/>
      <c r="G26" s="42"/>
      <c r="H26" s="42"/>
      <c r="I26" s="146" t="s">
        <v>34</v>
      </c>
      <c r="J26" s="137" t="s">
        <v>35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45</v>
      </c>
      <c r="E32" s="42"/>
      <c r="F32" s="42"/>
      <c r="G32" s="42"/>
      <c r="H32" s="42"/>
      <c r="I32" s="42"/>
      <c r="J32" s="159">
        <f>ROUND(J92,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47</v>
      </c>
      <c r="G34" s="42"/>
      <c r="H34" s="42"/>
      <c r="I34" s="160" t="s">
        <v>46</v>
      </c>
      <c r="J34" s="160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49</v>
      </c>
      <c r="E35" s="146" t="s">
        <v>50</v>
      </c>
      <c r="F35" s="162">
        <f>ROUND((SUM(BE92:BE170)),  2)</f>
        <v>0</v>
      </c>
      <c r="G35" s="42"/>
      <c r="H35" s="42"/>
      <c r="I35" s="163">
        <v>0.20999999999999999</v>
      </c>
      <c r="J35" s="162">
        <f>ROUND(((SUM(BE92:BE170))*I35),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2">
        <f>ROUND((SUM(BF92:BF170)),  2)</f>
        <v>0</v>
      </c>
      <c r="G36" s="42"/>
      <c r="H36" s="42"/>
      <c r="I36" s="163">
        <v>0.14999999999999999</v>
      </c>
      <c r="J36" s="162">
        <f>ROUND(((SUM(BF92:BF170))*I36),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2">
        <f>ROUND((SUM(BG92:BG170)),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2">
        <f>ROUND((SUM(BH92:BH170)),  2)</f>
        <v>0</v>
      </c>
      <c r="G38" s="42"/>
      <c r="H38" s="42"/>
      <c r="I38" s="163">
        <v>0.14999999999999999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2">
        <f>ROUND((SUM(BI92:BI170)),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55</v>
      </c>
      <c r="E41" s="166"/>
      <c r="F41" s="166"/>
      <c r="G41" s="167" t="s">
        <v>56</v>
      </c>
      <c r="H41" s="168" t="s">
        <v>57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122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5" t="str">
        <f>E7</f>
        <v>CMTF -Univerzitní 22-Vrátnice a vstupní prostory a oprava podlah a rekonstrukce omítek stropů v kancelářích 36.07 ,3.08,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789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120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D.4.h. - zařízení slaboproudé elektrotechniky (ESL)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Univerzitní 22, 77900 Olomouc</v>
      </c>
      <c r="G56" s="44"/>
      <c r="H56" s="44"/>
      <c r="I56" s="35" t="s">
        <v>24</v>
      </c>
      <c r="J56" s="76" t="str">
        <f>IF(J14="","",J14)</f>
        <v>6. 2. 2025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CMTF Univerzity Palackého v Olomouci</v>
      </c>
      <c r="G58" s="44"/>
      <c r="H58" s="44"/>
      <c r="I58" s="35" t="s">
        <v>38</v>
      </c>
      <c r="J58" s="40" t="str">
        <f>E23</f>
        <v>Viktor Králík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123</v>
      </c>
      <c r="D61" s="177"/>
      <c r="E61" s="177"/>
      <c r="F61" s="177"/>
      <c r="G61" s="177"/>
      <c r="H61" s="177"/>
      <c r="I61" s="177"/>
      <c r="J61" s="178" t="s">
        <v>124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77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125</v>
      </c>
    </row>
    <row r="64" s="9" customFormat="1" ht="24.96" customHeight="1">
      <c r="A64" s="9"/>
      <c r="B64" s="180"/>
      <c r="C64" s="181"/>
      <c r="D64" s="182" t="s">
        <v>132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799</v>
      </c>
      <c r="E65" s="188"/>
      <c r="F65" s="188"/>
      <c r="G65" s="188"/>
      <c r="H65" s="188"/>
      <c r="I65" s="188"/>
      <c r="J65" s="189">
        <f>J94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800</v>
      </c>
      <c r="E66" s="183"/>
      <c r="F66" s="183"/>
      <c r="G66" s="183"/>
      <c r="H66" s="183"/>
      <c r="I66" s="183"/>
      <c r="J66" s="184">
        <f>J150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0"/>
      <c r="C67" s="181"/>
      <c r="D67" s="182" t="s">
        <v>801</v>
      </c>
      <c r="E67" s="183"/>
      <c r="F67" s="183"/>
      <c r="G67" s="183"/>
      <c r="H67" s="183"/>
      <c r="I67" s="183"/>
      <c r="J67" s="184">
        <f>J157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6"/>
      <c r="C68" s="129"/>
      <c r="D68" s="187" t="s">
        <v>802</v>
      </c>
      <c r="E68" s="188"/>
      <c r="F68" s="188"/>
      <c r="G68" s="188"/>
      <c r="H68" s="188"/>
      <c r="I68" s="188"/>
      <c r="J68" s="189">
        <f>J158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9"/>
      <c r="D69" s="187" t="s">
        <v>803</v>
      </c>
      <c r="E69" s="188"/>
      <c r="F69" s="188"/>
      <c r="G69" s="188"/>
      <c r="H69" s="188"/>
      <c r="I69" s="188"/>
      <c r="J69" s="189">
        <f>J161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804</v>
      </c>
      <c r="E70" s="188"/>
      <c r="F70" s="188"/>
      <c r="G70" s="188"/>
      <c r="H70" s="188"/>
      <c r="I70" s="188"/>
      <c r="J70" s="189">
        <f>J164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136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6.25" customHeight="1">
      <c r="A80" s="42"/>
      <c r="B80" s="43"/>
      <c r="C80" s="44"/>
      <c r="D80" s="44"/>
      <c r="E80" s="175" t="str">
        <f>E7</f>
        <v>CMTF -Univerzitní 22-Vrátnice a vstupní prostory a oprava podlah a rekonstrukce omítek stropů v kancelářích 36.07 ,3.08,</v>
      </c>
      <c r="F80" s="35"/>
      <c r="G80" s="35"/>
      <c r="H80" s="35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4"/>
      <c r="C81" s="35" t="s">
        <v>118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2"/>
      <c r="B82" s="43"/>
      <c r="C82" s="44"/>
      <c r="D82" s="44"/>
      <c r="E82" s="175" t="s">
        <v>789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120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D.4.h. - zařízení slaboproudé elektrotechniky (ESL)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F14</f>
        <v>Univerzitní 22, 77900 Olomouc</v>
      </c>
      <c r="G86" s="44"/>
      <c r="H86" s="44"/>
      <c r="I86" s="35" t="s">
        <v>24</v>
      </c>
      <c r="J86" s="76" t="str">
        <f>IF(J14="","",J14)</f>
        <v>6. 2. 2025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E17</f>
        <v>CMTF Univerzity Palackého v Olomouci</v>
      </c>
      <c r="G88" s="44"/>
      <c r="H88" s="44"/>
      <c r="I88" s="35" t="s">
        <v>38</v>
      </c>
      <c r="J88" s="40" t="str">
        <f>E23</f>
        <v>Viktor Králík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IF(E20="","",E20)</f>
        <v>Vyplň údaj</v>
      </c>
      <c r="G89" s="44"/>
      <c r="H89" s="44"/>
      <c r="I89" s="35" t="s">
        <v>41</v>
      </c>
      <c r="J89" s="40" t="str">
        <f>E26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91"/>
      <c r="B91" s="192"/>
      <c r="C91" s="193" t="s">
        <v>137</v>
      </c>
      <c r="D91" s="194" t="s">
        <v>64</v>
      </c>
      <c r="E91" s="194" t="s">
        <v>60</v>
      </c>
      <c r="F91" s="194" t="s">
        <v>61</v>
      </c>
      <c r="G91" s="194" t="s">
        <v>138</v>
      </c>
      <c r="H91" s="194" t="s">
        <v>139</v>
      </c>
      <c r="I91" s="194" t="s">
        <v>140</v>
      </c>
      <c r="J91" s="194" t="s">
        <v>124</v>
      </c>
      <c r="K91" s="195" t="s">
        <v>141</v>
      </c>
      <c r="L91" s="196"/>
      <c r="M91" s="96" t="s">
        <v>35</v>
      </c>
      <c r="N91" s="97" t="s">
        <v>49</v>
      </c>
      <c r="O91" s="97" t="s">
        <v>142</v>
      </c>
      <c r="P91" s="97" t="s">
        <v>143</v>
      </c>
      <c r="Q91" s="97" t="s">
        <v>144</v>
      </c>
      <c r="R91" s="97" t="s">
        <v>145</v>
      </c>
      <c r="S91" s="97" t="s">
        <v>146</v>
      </c>
      <c r="T91" s="98" t="s">
        <v>147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2"/>
      <c r="B92" s="43"/>
      <c r="C92" s="103" t="s">
        <v>148</v>
      </c>
      <c r="D92" s="44"/>
      <c r="E92" s="44"/>
      <c r="F92" s="44"/>
      <c r="G92" s="44"/>
      <c r="H92" s="44"/>
      <c r="I92" s="44"/>
      <c r="J92" s="197">
        <f>BK92</f>
        <v>0</v>
      </c>
      <c r="K92" s="44"/>
      <c r="L92" s="48"/>
      <c r="M92" s="99"/>
      <c r="N92" s="198"/>
      <c r="O92" s="100"/>
      <c r="P92" s="199">
        <f>P93+P150+P157</f>
        <v>0</v>
      </c>
      <c r="Q92" s="100"/>
      <c r="R92" s="199">
        <f>R93+R150+R157</f>
        <v>0.023210000000000001</v>
      </c>
      <c r="S92" s="100"/>
      <c r="T92" s="200">
        <f>T93+T150+T157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78</v>
      </c>
      <c r="AU92" s="20" t="s">
        <v>125</v>
      </c>
      <c r="BK92" s="201">
        <f>BK93+BK150+BK157</f>
        <v>0</v>
      </c>
    </row>
    <row r="93" s="12" customFormat="1" ht="25.92" customHeight="1">
      <c r="A93" s="12"/>
      <c r="B93" s="202"/>
      <c r="C93" s="203"/>
      <c r="D93" s="204" t="s">
        <v>78</v>
      </c>
      <c r="E93" s="205" t="s">
        <v>280</v>
      </c>
      <c r="F93" s="205" t="s">
        <v>281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</f>
        <v>0</v>
      </c>
      <c r="Q93" s="210"/>
      <c r="R93" s="211">
        <f>R94</f>
        <v>0.023210000000000001</v>
      </c>
      <c r="S93" s="210"/>
      <c r="T93" s="212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87</v>
      </c>
      <c r="AT93" s="214" t="s">
        <v>78</v>
      </c>
      <c r="AU93" s="214" t="s">
        <v>79</v>
      </c>
      <c r="AY93" s="213" t="s">
        <v>151</v>
      </c>
      <c r="BK93" s="215">
        <f>BK94</f>
        <v>0</v>
      </c>
    </row>
    <row r="94" s="12" customFormat="1" ht="22.8" customHeight="1">
      <c r="A94" s="12"/>
      <c r="B94" s="202"/>
      <c r="C94" s="203"/>
      <c r="D94" s="204" t="s">
        <v>78</v>
      </c>
      <c r="E94" s="216" t="s">
        <v>805</v>
      </c>
      <c r="F94" s="216" t="s">
        <v>806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SUM(P95:P149)</f>
        <v>0</v>
      </c>
      <c r="Q94" s="210"/>
      <c r="R94" s="211">
        <f>SUM(R95:R149)</f>
        <v>0.023210000000000001</v>
      </c>
      <c r="S94" s="210"/>
      <c r="T94" s="212">
        <f>SUM(T95:T149)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87</v>
      </c>
      <c r="AT94" s="214" t="s">
        <v>78</v>
      </c>
      <c r="AU94" s="214" t="s">
        <v>83</v>
      </c>
      <c r="AY94" s="213" t="s">
        <v>151</v>
      </c>
      <c r="BK94" s="215">
        <f>SUM(BK95:BK149)</f>
        <v>0</v>
      </c>
    </row>
    <row r="95" s="2" customFormat="1" ht="24.15" customHeight="1">
      <c r="A95" s="42"/>
      <c r="B95" s="43"/>
      <c r="C95" s="218" t="s">
        <v>83</v>
      </c>
      <c r="D95" s="218" t="s">
        <v>154</v>
      </c>
      <c r="E95" s="219" t="s">
        <v>807</v>
      </c>
      <c r="F95" s="220" t="s">
        <v>808</v>
      </c>
      <c r="G95" s="221" t="s">
        <v>216</v>
      </c>
      <c r="H95" s="222">
        <v>170</v>
      </c>
      <c r="I95" s="223"/>
      <c r="J95" s="224">
        <f>ROUND(I95*H95,2)</f>
        <v>0</v>
      </c>
      <c r="K95" s="220" t="s">
        <v>434</v>
      </c>
      <c r="L95" s="48"/>
      <c r="M95" s="225" t="s">
        <v>35</v>
      </c>
      <c r="N95" s="226" t="s">
        <v>50</v>
      </c>
      <c r="O95" s="88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206</v>
      </c>
      <c r="AT95" s="229" t="s">
        <v>154</v>
      </c>
      <c r="AU95" s="229" t="s">
        <v>87</v>
      </c>
      <c r="AY95" s="20" t="s">
        <v>151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83</v>
      </c>
      <c r="BK95" s="230">
        <f>ROUND(I95*H95,2)</f>
        <v>0</v>
      </c>
      <c r="BL95" s="20" t="s">
        <v>206</v>
      </c>
      <c r="BM95" s="229" t="s">
        <v>809</v>
      </c>
    </row>
    <row r="96" s="2" customFormat="1">
      <c r="A96" s="42"/>
      <c r="B96" s="43"/>
      <c r="C96" s="44"/>
      <c r="D96" s="294" t="s">
        <v>436</v>
      </c>
      <c r="E96" s="44"/>
      <c r="F96" s="295" t="s">
        <v>810</v>
      </c>
      <c r="G96" s="44"/>
      <c r="H96" s="44"/>
      <c r="I96" s="275"/>
      <c r="J96" s="44"/>
      <c r="K96" s="44"/>
      <c r="L96" s="48"/>
      <c r="M96" s="276"/>
      <c r="N96" s="277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436</v>
      </c>
      <c r="AU96" s="20" t="s">
        <v>87</v>
      </c>
    </row>
    <row r="97" s="14" customFormat="1">
      <c r="A97" s="14"/>
      <c r="B97" s="242"/>
      <c r="C97" s="243"/>
      <c r="D97" s="233" t="s">
        <v>168</v>
      </c>
      <c r="E97" s="244" t="s">
        <v>35</v>
      </c>
      <c r="F97" s="245" t="s">
        <v>811</v>
      </c>
      <c r="G97" s="243"/>
      <c r="H97" s="246">
        <v>170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168</v>
      </c>
      <c r="AU97" s="252" t="s">
        <v>87</v>
      </c>
      <c r="AV97" s="14" t="s">
        <v>87</v>
      </c>
      <c r="AW97" s="14" t="s">
        <v>40</v>
      </c>
      <c r="AX97" s="14" t="s">
        <v>83</v>
      </c>
      <c r="AY97" s="252" t="s">
        <v>151</v>
      </c>
    </row>
    <row r="98" s="2" customFormat="1" ht="37.8" customHeight="1">
      <c r="A98" s="42"/>
      <c r="B98" s="43"/>
      <c r="C98" s="264" t="s">
        <v>87</v>
      </c>
      <c r="D98" s="264" t="s">
        <v>291</v>
      </c>
      <c r="E98" s="265" t="s">
        <v>812</v>
      </c>
      <c r="F98" s="266" t="s">
        <v>813</v>
      </c>
      <c r="G98" s="267" t="s">
        <v>216</v>
      </c>
      <c r="H98" s="268">
        <v>178.5</v>
      </c>
      <c r="I98" s="269"/>
      <c r="J98" s="270">
        <f>ROUND(I98*H98,2)</f>
        <v>0</v>
      </c>
      <c r="K98" s="266" t="s">
        <v>434</v>
      </c>
      <c r="L98" s="271"/>
      <c r="M98" s="272" t="s">
        <v>35</v>
      </c>
      <c r="N98" s="273" t="s">
        <v>50</v>
      </c>
      <c r="O98" s="88"/>
      <c r="P98" s="227">
        <f>O98*H98</f>
        <v>0</v>
      </c>
      <c r="Q98" s="227">
        <v>0.00010000000000000001</v>
      </c>
      <c r="R98" s="227">
        <f>Q98*H98</f>
        <v>0.017850000000000001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294</v>
      </c>
      <c r="AT98" s="229" t="s">
        <v>291</v>
      </c>
      <c r="AU98" s="229" t="s">
        <v>87</v>
      </c>
      <c r="AY98" s="20" t="s">
        <v>151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83</v>
      </c>
      <c r="BK98" s="230">
        <f>ROUND(I98*H98,2)</f>
        <v>0</v>
      </c>
      <c r="BL98" s="20" t="s">
        <v>206</v>
      </c>
      <c r="BM98" s="229" t="s">
        <v>814</v>
      </c>
    </row>
    <row r="99" s="14" customFormat="1">
      <c r="A99" s="14"/>
      <c r="B99" s="242"/>
      <c r="C99" s="243"/>
      <c r="D99" s="233" t="s">
        <v>168</v>
      </c>
      <c r="E99" s="244" t="s">
        <v>35</v>
      </c>
      <c r="F99" s="245" t="s">
        <v>815</v>
      </c>
      <c r="G99" s="243"/>
      <c r="H99" s="246">
        <v>178.5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168</v>
      </c>
      <c r="AU99" s="252" t="s">
        <v>87</v>
      </c>
      <c r="AV99" s="14" t="s">
        <v>87</v>
      </c>
      <c r="AW99" s="14" t="s">
        <v>40</v>
      </c>
      <c r="AX99" s="14" t="s">
        <v>83</v>
      </c>
      <c r="AY99" s="252" t="s">
        <v>151</v>
      </c>
    </row>
    <row r="100" s="2" customFormat="1" ht="24.15" customHeight="1">
      <c r="A100" s="42"/>
      <c r="B100" s="43"/>
      <c r="C100" s="218" t="s">
        <v>164</v>
      </c>
      <c r="D100" s="218" t="s">
        <v>154</v>
      </c>
      <c r="E100" s="219" t="s">
        <v>816</v>
      </c>
      <c r="F100" s="220" t="s">
        <v>817</v>
      </c>
      <c r="G100" s="221" t="s">
        <v>287</v>
      </c>
      <c r="H100" s="222">
        <v>8</v>
      </c>
      <c r="I100" s="223"/>
      <c r="J100" s="224">
        <f>ROUND(I100*H100,2)</f>
        <v>0</v>
      </c>
      <c r="K100" s="220" t="s">
        <v>434</v>
      </c>
      <c r="L100" s="48"/>
      <c r="M100" s="225" t="s">
        <v>35</v>
      </c>
      <c r="N100" s="226" t="s">
        <v>50</v>
      </c>
      <c r="O100" s="88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206</v>
      </c>
      <c r="AT100" s="229" t="s">
        <v>154</v>
      </c>
      <c r="AU100" s="229" t="s">
        <v>87</v>
      </c>
      <c r="AY100" s="20" t="s">
        <v>151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83</v>
      </c>
      <c r="BK100" s="230">
        <f>ROUND(I100*H100,2)</f>
        <v>0</v>
      </c>
      <c r="BL100" s="20" t="s">
        <v>206</v>
      </c>
      <c r="BM100" s="229" t="s">
        <v>818</v>
      </c>
    </row>
    <row r="101" s="2" customFormat="1">
      <c r="A101" s="42"/>
      <c r="B101" s="43"/>
      <c r="C101" s="44"/>
      <c r="D101" s="294" t="s">
        <v>436</v>
      </c>
      <c r="E101" s="44"/>
      <c r="F101" s="295" t="s">
        <v>819</v>
      </c>
      <c r="G101" s="44"/>
      <c r="H101" s="44"/>
      <c r="I101" s="275"/>
      <c r="J101" s="44"/>
      <c r="K101" s="44"/>
      <c r="L101" s="48"/>
      <c r="M101" s="276"/>
      <c r="N101" s="277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436</v>
      </c>
      <c r="AU101" s="20" t="s">
        <v>87</v>
      </c>
    </row>
    <row r="102" s="2" customFormat="1" ht="24.15" customHeight="1">
      <c r="A102" s="42"/>
      <c r="B102" s="43"/>
      <c r="C102" s="264" t="s">
        <v>159</v>
      </c>
      <c r="D102" s="264" t="s">
        <v>291</v>
      </c>
      <c r="E102" s="265" t="s">
        <v>820</v>
      </c>
      <c r="F102" s="266" t="s">
        <v>821</v>
      </c>
      <c r="G102" s="267" t="s">
        <v>287</v>
      </c>
      <c r="H102" s="268">
        <v>8</v>
      </c>
      <c r="I102" s="269"/>
      <c r="J102" s="270">
        <f>ROUND(I102*H102,2)</f>
        <v>0</v>
      </c>
      <c r="K102" s="266" t="s">
        <v>434</v>
      </c>
      <c r="L102" s="271"/>
      <c r="M102" s="272" t="s">
        <v>35</v>
      </c>
      <c r="N102" s="273" t="s">
        <v>50</v>
      </c>
      <c r="O102" s="88"/>
      <c r="P102" s="227">
        <f>O102*H102</f>
        <v>0</v>
      </c>
      <c r="Q102" s="227">
        <v>5.0000000000000002E-05</v>
      </c>
      <c r="R102" s="227">
        <f>Q102*H102</f>
        <v>0.00040000000000000002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294</v>
      </c>
      <c r="AT102" s="229" t="s">
        <v>291</v>
      </c>
      <c r="AU102" s="229" t="s">
        <v>87</v>
      </c>
      <c r="AY102" s="20" t="s">
        <v>151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83</v>
      </c>
      <c r="BK102" s="230">
        <f>ROUND(I102*H102,2)</f>
        <v>0</v>
      </c>
      <c r="BL102" s="20" t="s">
        <v>206</v>
      </c>
      <c r="BM102" s="229" t="s">
        <v>822</v>
      </c>
    </row>
    <row r="103" s="2" customFormat="1" ht="24.15" customHeight="1">
      <c r="A103" s="42"/>
      <c r="B103" s="43"/>
      <c r="C103" s="218" t="s">
        <v>176</v>
      </c>
      <c r="D103" s="218" t="s">
        <v>154</v>
      </c>
      <c r="E103" s="219" t="s">
        <v>823</v>
      </c>
      <c r="F103" s="220" t="s">
        <v>824</v>
      </c>
      <c r="G103" s="221" t="s">
        <v>287</v>
      </c>
      <c r="H103" s="222">
        <v>2</v>
      </c>
      <c r="I103" s="223"/>
      <c r="J103" s="224">
        <f>ROUND(I103*H103,2)</f>
        <v>0</v>
      </c>
      <c r="K103" s="220" t="s">
        <v>434</v>
      </c>
      <c r="L103" s="48"/>
      <c r="M103" s="225" t="s">
        <v>35</v>
      </c>
      <c r="N103" s="226" t="s">
        <v>50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206</v>
      </c>
      <c r="AT103" s="229" t="s">
        <v>154</v>
      </c>
      <c r="AU103" s="229" t="s">
        <v>87</v>
      </c>
      <c r="AY103" s="20" t="s">
        <v>151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83</v>
      </c>
      <c r="BK103" s="230">
        <f>ROUND(I103*H103,2)</f>
        <v>0</v>
      </c>
      <c r="BL103" s="20" t="s">
        <v>206</v>
      </c>
      <c r="BM103" s="229" t="s">
        <v>825</v>
      </c>
    </row>
    <row r="104" s="2" customFormat="1">
      <c r="A104" s="42"/>
      <c r="B104" s="43"/>
      <c r="C104" s="44"/>
      <c r="D104" s="294" t="s">
        <v>436</v>
      </c>
      <c r="E104" s="44"/>
      <c r="F104" s="295" t="s">
        <v>826</v>
      </c>
      <c r="G104" s="44"/>
      <c r="H104" s="44"/>
      <c r="I104" s="275"/>
      <c r="J104" s="44"/>
      <c r="K104" s="44"/>
      <c r="L104" s="48"/>
      <c r="M104" s="276"/>
      <c r="N104" s="277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436</v>
      </c>
      <c r="AU104" s="20" t="s">
        <v>87</v>
      </c>
    </row>
    <row r="105" s="2" customFormat="1" ht="24.15" customHeight="1">
      <c r="A105" s="42"/>
      <c r="B105" s="43"/>
      <c r="C105" s="264" t="s">
        <v>180</v>
      </c>
      <c r="D105" s="264" t="s">
        <v>291</v>
      </c>
      <c r="E105" s="265" t="s">
        <v>827</v>
      </c>
      <c r="F105" s="266" t="s">
        <v>828</v>
      </c>
      <c r="G105" s="267" t="s">
        <v>287</v>
      </c>
      <c r="H105" s="268">
        <v>2</v>
      </c>
      <c r="I105" s="269"/>
      <c r="J105" s="270">
        <f>ROUND(I105*H105,2)</f>
        <v>0</v>
      </c>
      <c r="K105" s="266" t="s">
        <v>434</v>
      </c>
      <c r="L105" s="271"/>
      <c r="M105" s="272" t="s">
        <v>35</v>
      </c>
      <c r="N105" s="273" t="s">
        <v>50</v>
      </c>
      <c r="O105" s="88"/>
      <c r="P105" s="227">
        <f>O105*H105</f>
        <v>0</v>
      </c>
      <c r="Q105" s="227">
        <v>0.00023000000000000001</v>
      </c>
      <c r="R105" s="227">
        <f>Q105*H105</f>
        <v>0.00046000000000000001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294</v>
      </c>
      <c r="AT105" s="229" t="s">
        <v>291</v>
      </c>
      <c r="AU105" s="229" t="s">
        <v>87</v>
      </c>
      <c r="AY105" s="20" t="s">
        <v>151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83</v>
      </c>
      <c r="BK105" s="230">
        <f>ROUND(I105*H105,2)</f>
        <v>0</v>
      </c>
      <c r="BL105" s="20" t="s">
        <v>206</v>
      </c>
      <c r="BM105" s="229" t="s">
        <v>829</v>
      </c>
    </row>
    <row r="106" s="2" customFormat="1" ht="24.15" customHeight="1">
      <c r="A106" s="42"/>
      <c r="B106" s="43"/>
      <c r="C106" s="218" t="s">
        <v>184</v>
      </c>
      <c r="D106" s="218" t="s">
        <v>154</v>
      </c>
      <c r="E106" s="219" t="s">
        <v>823</v>
      </c>
      <c r="F106" s="220" t="s">
        <v>824</v>
      </c>
      <c r="G106" s="221" t="s">
        <v>287</v>
      </c>
      <c r="H106" s="222">
        <v>11</v>
      </c>
      <c r="I106" s="223"/>
      <c r="J106" s="224">
        <f>ROUND(I106*H106,2)</f>
        <v>0</v>
      </c>
      <c r="K106" s="220" t="s">
        <v>434</v>
      </c>
      <c r="L106" s="48"/>
      <c r="M106" s="225" t="s">
        <v>35</v>
      </c>
      <c r="N106" s="226" t="s">
        <v>50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206</v>
      </c>
      <c r="AT106" s="229" t="s">
        <v>154</v>
      </c>
      <c r="AU106" s="229" t="s">
        <v>87</v>
      </c>
      <c r="AY106" s="20" t="s">
        <v>151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83</v>
      </c>
      <c r="BK106" s="230">
        <f>ROUND(I106*H106,2)</f>
        <v>0</v>
      </c>
      <c r="BL106" s="20" t="s">
        <v>206</v>
      </c>
      <c r="BM106" s="229" t="s">
        <v>830</v>
      </c>
    </row>
    <row r="107" s="2" customFormat="1">
      <c r="A107" s="42"/>
      <c r="B107" s="43"/>
      <c r="C107" s="44"/>
      <c r="D107" s="294" t="s">
        <v>436</v>
      </c>
      <c r="E107" s="44"/>
      <c r="F107" s="295" t="s">
        <v>826</v>
      </c>
      <c r="G107" s="44"/>
      <c r="H107" s="44"/>
      <c r="I107" s="275"/>
      <c r="J107" s="44"/>
      <c r="K107" s="44"/>
      <c r="L107" s="48"/>
      <c r="M107" s="276"/>
      <c r="N107" s="277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436</v>
      </c>
      <c r="AU107" s="20" t="s">
        <v>87</v>
      </c>
    </row>
    <row r="108" s="2" customFormat="1" ht="16.5" customHeight="1">
      <c r="A108" s="42"/>
      <c r="B108" s="43"/>
      <c r="C108" s="264" t="s">
        <v>190</v>
      </c>
      <c r="D108" s="264" t="s">
        <v>291</v>
      </c>
      <c r="E108" s="265" t="s">
        <v>831</v>
      </c>
      <c r="F108" s="266" t="s">
        <v>832</v>
      </c>
      <c r="G108" s="267" t="s">
        <v>287</v>
      </c>
      <c r="H108" s="268">
        <v>11</v>
      </c>
      <c r="I108" s="269"/>
      <c r="J108" s="270">
        <f>ROUND(I108*H108,2)</f>
        <v>0</v>
      </c>
      <c r="K108" s="266" t="s">
        <v>434</v>
      </c>
      <c r="L108" s="271"/>
      <c r="M108" s="272" t="s">
        <v>35</v>
      </c>
      <c r="N108" s="273" t="s">
        <v>50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294</v>
      </c>
      <c r="AT108" s="229" t="s">
        <v>291</v>
      </c>
      <c r="AU108" s="229" t="s">
        <v>87</v>
      </c>
      <c r="AY108" s="20" t="s">
        <v>151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83</v>
      </c>
      <c r="BK108" s="230">
        <f>ROUND(I108*H108,2)</f>
        <v>0</v>
      </c>
      <c r="BL108" s="20" t="s">
        <v>206</v>
      </c>
      <c r="BM108" s="229" t="s">
        <v>833</v>
      </c>
    </row>
    <row r="109" s="2" customFormat="1">
      <c r="A109" s="42"/>
      <c r="B109" s="43"/>
      <c r="C109" s="44"/>
      <c r="D109" s="233" t="s">
        <v>388</v>
      </c>
      <c r="E109" s="44"/>
      <c r="F109" s="274" t="s">
        <v>834</v>
      </c>
      <c r="G109" s="44"/>
      <c r="H109" s="44"/>
      <c r="I109" s="275"/>
      <c r="J109" s="44"/>
      <c r="K109" s="44"/>
      <c r="L109" s="48"/>
      <c r="M109" s="276"/>
      <c r="N109" s="277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388</v>
      </c>
      <c r="AU109" s="20" t="s">
        <v>87</v>
      </c>
    </row>
    <row r="110" s="2" customFormat="1" ht="24.15" customHeight="1">
      <c r="A110" s="42"/>
      <c r="B110" s="43"/>
      <c r="C110" s="218" t="s">
        <v>196</v>
      </c>
      <c r="D110" s="218" t="s">
        <v>154</v>
      </c>
      <c r="E110" s="219" t="s">
        <v>835</v>
      </c>
      <c r="F110" s="220" t="s">
        <v>836</v>
      </c>
      <c r="G110" s="221" t="s">
        <v>216</v>
      </c>
      <c r="H110" s="222">
        <v>25</v>
      </c>
      <c r="I110" s="223"/>
      <c r="J110" s="224">
        <f>ROUND(I110*H110,2)</f>
        <v>0</v>
      </c>
      <c r="K110" s="220" t="s">
        <v>434</v>
      </c>
      <c r="L110" s="48"/>
      <c r="M110" s="225" t="s">
        <v>35</v>
      </c>
      <c r="N110" s="226" t="s">
        <v>50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206</v>
      </c>
      <c r="AT110" s="229" t="s">
        <v>154</v>
      </c>
      <c r="AU110" s="229" t="s">
        <v>87</v>
      </c>
      <c r="AY110" s="20" t="s">
        <v>151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83</v>
      </c>
      <c r="BK110" s="230">
        <f>ROUND(I110*H110,2)</f>
        <v>0</v>
      </c>
      <c r="BL110" s="20" t="s">
        <v>206</v>
      </c>
      <c r="BM110" s="229" t="s">
        <v>837</v>
      </c>
    </row>
    <row r="111" s="2" customFormat="1">
      <c r="A111" s="42"/>
      <c r="B111" s="43"/>
      <c r="C111" s="44"/>
      <c r="D111" s="294" t="s">
        <v>436</v>
      </c>
      <c r="E111" s="44"/>
      <c r="F111" s="295" t="s">
        <v>838</v>
      </c>
      <c r="G111" s="44"/>
      <c r="H111" s="44"/>
      <c r="I111" s="275"/>
      <c r="J111" s="44"/>
      <c r="K111" s="44"/>
      <c r="L111" s="48"/>
      <c r="M111" s="276"/>
      <c r="N111" s="277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436</v>
      </c>
      <c r="AU111" s="20" t="s">
        <v>87</v>
      </c>
    </row>
    <row r="112" s="2" customFormat="1" ht="24.15" customHeight="1">
      <c r="A112" s="42"/>
      <c r="B112" s="43"/>
      <c r="C112" s="264" t="s">
        <v>203</v>
      </c>
      <c r="D112" s="264" t="s">
        <v>291</v>
      </c>
      <c r="E112" s="265" t="s">
        <v>839</v>
      </c>
      <c r="F112" s="266" t="s">
        <v>840</v>
      </c>
      <c r="G112" s="267" t="s">
        <v>216</v>
      </c>
      <c r="H112" s="268">
        <v>30</v>
      </c>
      <c r="I112" s="269"/>
      <c r="J112" s="270">
        <f>ROUND(I112*H112,2)</f>
        <v>0</v>
      </c>
      <c r="K112" s="266" t="s">
        <v>434</v>
      </c>
      <c r="L112" s="271"/>
      <c r="M112" s="272" t="s">
        <v>35</v>
      </c>
      <c r="N112" s="273" t="s">
        <v>50</v>
      </c>
      <c r="O112" s="88"/>
      <c r="P112" s="227">
        <f>O112*H112</f>
        <v>0</v>
      </c>
      <c r="Q112" s="227">
        <v>3.0000000000000001E-05</v>
      </c>
      <c r="R112" s="227">
        <f>Q112*H112</f>
        <v>0.00089999999999999998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294</v>
      </c>
      <c r="AT112" s="229" t="s">
        <v>291</v>
      </c>
      <c r="AU112" s="229" t="s">
        <v>87</v>
      </c>
      <c r="AY112" s="20" t="s">
        <v>151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83</v>
      </c>
      <c r="BK112" s="230">
        <f>ROUND(I112*H112,2)</f>
        <v>0</v>
      </c>
      <c r="BL112" s="20" t="s">
        <v>206</v>
      </c>
      <c r="BM112" s="229" t="s">
        <v>841</v>
      </c>
    </row>
    <row r="113" s="14" customFormat="1">
      <c r="A113" s="14"/>
      <c r="B113" s="242"/>
      <c r="C113" s="243"/>
      <c r="D113" s="233" t="s">
        <v>168</v>
      </c>
      <c r="E113" s="244" t="s">
        <v>35</v>
      </c>
      <c r="F113" s="245" t="s">
        <v>842</v>
      </c>
      <c r="G113" s="243"/>
      <c r="H113" s="246">
        <v>30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168</v>
      </c>
      <c r="AU113" s="252" t="s">
        <v>87</v>
      </c>
      <c r="AV113" s="14" t="s">
        <v>87</v>
      </c>
      <c r="AW113" s="14" t="s">
        <v>40</v>
      </c>
      <c r="AX113" s="14" t="s">
        <v>83</v>
      </c>
      <c r="AY113" s="252" t="s">
        <v>151</v>
      </c>
    </row>
    <row r="114" s="2" customFormat="1" ht="24.15" customHeight="1">
      <c r="A114" s="42"/>
      <c r="B114" s="43"/>
      <c r="C114" s="218" t="s">
        <v>209</v>
      </c>
      <c r="D114" s="218" t="s">
        <v>154</v>
      </c>
      <c r="E114" s="219" t="s">
        <v>835</v>
      </c>
      <c r="F114" s="220" t="s">
        <v>836</v>
      </c>
      <c r="G114" s="221" t="s">
        <v>216</v>
      </c>
      <c r="H114" s="222">
        <v>75</v>
      </c>
      <c r="I114" s="223"/>
      <c r="J114" s="224">
        <f>ROUND(I114*H114,2)</f>
        <v>0</v>
      </c>
      <c r="K114" s="220" t="s">
        <v>434</v>
      </c>
      <c r="L114" s="48"/>
      <c r="M114" s="225" t="s">
        <v>35</v>
      </c>
      <c r="N114" s="226" t="s">
        <v>50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206</v>
      </c>
      <c r="AT114" s="229" t="s">
        <v>154</v>
      </c>
      <c r="AU114" s="229" t="s">
        <v>87</v>
      </c>
      <c r="AY114" s="20" t="s">
        <v>151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83</v>
      </c>
      <c r="BK114" s="230">
        <f>ROUND(I114*H114,2)</f>
        <v>0</v>
      </c>
      <c r="BL114" s="20" t="s">
        <v>206</v>
      </c>
      <c r="BM114" s="229" t="s">
        <v>843</v>
      </c>
    </row>
    <row r="115" s="2" customFormat="1">
      <c r="A115" s="42"/>
      <c r="B115" s="43"/>
      <c r="C115" s="44"/>
      <c r="D115" s="294" t="s">
        <v>436</v>
      </c>
      <c r="E115" s="44"/>
      <c r="F115" s="295" t="s">
        <v>838</v>
      </c>
      <c r="G115" s="44"/>
      <c r="H115" s="44"/>
      <c r="I115" s="275"/>
      <c r="J115" s="44"/>
      <c r="K115" s="44"/>
      <c r="L115" s="48"/>
      <c r="M115" s="276"/>
      <c r="N115" s="277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436</v>
      </c>
      <c r="AU115" s="20" t="s">
        <v>87</v>
      </c>
    </row>
    <row r="116" s="2" customFormat="1" ht="24.15" customHeight="1">
      <c r="A116" s="42"/>
      <c r="B116" s="43"/>
      <c r="C116" s="264" t="s">
        <v>213</v>
      </c>
      <c r="D116" s="264" t="s">
        <v>291</v>
      </c>
      <c r="E116" s="265" t="s">
        <v>844</v>
      </c>
      <c r="F116" s="266" t="s">
        <v>845</v>
      </c>
      <c r="G116" s="267" t="s">
        <v>216</v>
      </c>
      <c r="H116" s="268">
        <v>90</v>
      </c>
      <c r="I116" s="269"/>
      <c r="J116" s="270">
        <f>ROUND(I116*H116,2)</f>
        <v>0</v>
      </c>
      <c r="K116" s="266" t="s">
        <v>434</v>
      </c>
      <c r="L116" s="271"/>
      <c r="M116" s="272" t="s">
        <v>35</v>
      </c>
      <c r="N116" s="273" t="s">
        <v>50</v>
      </c>
      <c r="O116" s="88"/>
      <c r="P116" s="227">
        <f>O116*H116</f>
        <v>0</v>
      </c>
      <c r="Q116" s="227">
        <v>4.0000000000000003E-05</v>
      </c>
      <c r="R116" s="227">
        <f>Q116*H116</f>
        <v>0.0036000000000000003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294</v>
      </c>
      <c r="AT116" s="229" t="s">
        <v>291</v>
      </c>
      <c r="AU116" s="229" t="s">
        <v>87</v>
      </c>
      <c r="AY116" s="20" t="s">
        <v>151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83</v>
      </c>
      <c r="BK116" s="230">
        <f>ROUND(I116*H116,2)</f>
        <v>0</v>
      </c>
      <c r="BL116" s="20" t="s">
        <v>206</v>
      </c>
      <c r="BM116" s="229" t="s">
        <v>846</v>
      </c>
    </row>
    <row r="117" s="14" customFormat="1">
      <c r="A117" s="14"/>
      <c r="B117" s="242"/>
      <c r="C117" s="243"/>
      <c r="D117" s="233" t="s">
        <v>168</v>
      </c>
      <c r="E117" s="244" t="s">
        <v>35</v>
      </c>
      <c r="F117" s="245" t="s">
        <v>847</v>
      </c>
      <c r="G117" s="243"/>
      <c r="H117" s="246">
        <v>90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168</v>
      </c>
      <c r="AU117" s="252" t="s">
        <v>87</v>
      </c>
      <c r="AV117" s="14" t="s">
        <v>87</v>
      </c>
      <c r="AW117" s="14" t="s">
        <v>40</v>
      </c>
      <c r="AX117" s="14" t="s">
        <v>83</v>
      </c>
      <c r="AY117" s="252" t="s">
        <v>151</v>
      </c>
    </row>
    <row r="118" s="2" customFormat="1" ht="24.15" customHeight="1">
      <c r="A118" s="42"/>
      <c r="B118" s="43"/>
      <c r="C118" s="218" t="s">
        <v>222</v>
      </c>
      <c r="D118" s="218" t="s">
        <v>154</v>
      </c>
      <c r="E118" s="219" t="s">
        <v>848</v>
      </c>
      <c r="F118" s="220" t="s">
        <v>849</v>
      </c>
      <c r="G118" s="221" t="s">
        <v>287</v>
      </c>
      <c r="H118" s="222">
        <v>42</v>
      </c>
      <c r="I118" s="223"/>
      <c r="J118" s="224">
        <f>ROUND(I118*H118,2)</f>
        <v>0</v>
      </c>
      <c r="K118" s="220" t="s">
        <v>434</v>
      </c>
      <c r="L118" s="48"/>
      <c r="M118" s="225" t="s">
        <v>35</v>
      </c>
      <c r="N118" s="226" t="s">
        <v>50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206</v>
      </c>
      <c r="AT118" s="229" t="s">
        <v>154</v>
      </c>
      <c r="AU118" s="229" t="s">
        <v>87</v>
      </c>
      <c r="AY118" s="20" t="s">
        <v>151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83</v>
      </c>
      <c r="BK118" s="230">
        <f>ROUND(I118*H118,2)</f>
        <v>0</v>
      </c>
      <c r="BL118" s="20" t="s">
        <v>206</v>
      </c>
      <c r="BM118" s="229" t="s">
        <v>850</v>
      </c>
    </row>
    <row r="119" s="2" customFormat="1">
      <c r="A119" s="42"/>
      <c r="B119" s="43"/>
      <c r="C119" s="44"/>
      <c r="D119" s="294" t="s">
        <v>436</v>
      </c>
      <c r="E119" s="44"/>
      <c r="F119" s="295" t="s">
        <v>851</v>
      </c>
      <c r="G119" s="44"/>
      <c r="H119" s="44"/>
      <c r="I119" s="275"/>
      <c r="J119" s="44"/>
      <c r="K119" s="44"/>
      <c r="L119" s="48"/>
      <c r="M119" s="276"/>
      <c r="N119" s="277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436</v>
      </c>
      <c r="AU119" s="20" t="s">
        <v>87</v>
      </c>
    </row>
    <row r="120" s="14" customFormat="1">
      <c r="A120" s="14"/>
      <c r="B120" s="242"/>
      <c r="C120" s="243"/>
      <c r="D120" s="233" t="s">
        <v>168</v>
      </c>
      <c r="E120" s="244" t="s">
        <v>35</v>
      </c>
      <c r="F120" s="245" t="s">
        <v>852</v>
      </c>
      <c r="G120" s="243"/>
      <c r="H120" s="246">
        <v>42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168</v>
      </c>
      <c r="AU120" s="252" t="s">
        <v>87</v>
      </c>
      <c r="AV120" s="14" t="s">
        <v>87</v>
      </c>
      <c r="AW120" s="14" t="s">
        <v>40</v>
      </c>
      <c r="AX120" s="14" t="s">
        <v>83</v>
      </c>
      <c r="AY120" s="252" t="s">
        <v>151</v>
      </c>
    </row>
    <row r="121" s="2" customFormat="1" ht="16.5" customHeight="1">
      <c r="A121" s="42"/>
      <c r="B121" s="43"/>
      <c r="C121" s="218" t="s">
        <v>228</v>
      </c>
      <c r="D121" s="218" t="s">
        <v>154</v>
      </c>
      <c r="E121" s="219" t="s">
        <v>853</v>
      </c>
      <c r="F121" s="220" t="s">
        <v>854</v>
      </c>
      <c r="G121" s="221" t="s">
        <v>287</v>
      </c>
      <c r="H121" s="222">
        <v>10</v>
      </c>
      <c r="I121" s="223"/>
      <c r="J121" s="224">
        <f>ROUND(I121*H121,2)</f>
        <v>0</v>
      </c>
      <c r="K121" s="220" t="s">
        <v>434</v>
      </c>
      <c r="L121" s="48"/>
      <c r="M121" s="225" t="s">
        <v>35</v>
      </c>
      <c r="N121" s="226" t="s">
        <v>50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206</v>
      </c>
      <c r="AT121" s="229" t="s">
        <v>154</v>
      </c>
      <c r="AU121" s="229" t="s">
        <v>87</v>
      </c>
      <c r="AY121" s="20" t="s">
        <v>151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83</v>
      </c>
      <c r="BK121" s="230">
        <f>ROUND(I121*H121,2)</f>
        <v>0</v>
      </c>
      <c r="BL121" s="20" t="s">
        <v>206</v>
      </c>
      <c r="BM121" s="229" t="s">
        <v>855</v>
      </c>
    </row>
    <row r="122" s="2" customFormat="1">
      <c r="A122" s="42"/>
      <c r="B122" s="43"/>
      <c r="C122" s="44"/>
      <c r="D122" s="294" t="s">
        <v>436</v>
      </c>
      <c r="E122" s="44"/>
      <c r="F122" s="295" t="s">
        <v>856</v>
      </c>
      <c r="G122" s="44"/>
      <c r="H122" s="44"/>
      <c r="I122" s="275"/>
      <c r="J122" s="44"/>
      <c r="K122" s="44"/>
      <c r="L122" s="48"/>
      <c r="M122" s="276"/>
      <c r="N122" s="277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436</v>
      </c>
      <c r="AU122" s="20" t="s">
        <v>87</v>
      </c>
    </row>
    <row r="123" s="2" customFormat="1" ht="16.5" customHeight="1">
      <c r="A123" s="42"/>
      <c r="B123" s="43"/>
      <c r="C123" s="218" t="s">
        <v>8</v>
      </c>
      <c r="D123" s="218" t="s">
        <v>154</v>
      </c>
      <c r="E123" s="219" t="s">
        <v>857</v>
      </c>
      <c r="F123" s="220" t="s">
        <v>858</v>
      </c>
      <c r="G123" s="221" t="s">
        <v>287</v>
      </c>
      <c r="H123" s="222">
        <v>21</v>
      </c>
      <c r="I123" s="223"/>
      <c r="J123" s="224">
        <f>ROUND(I123*H123,2)</f>
        <v>0</v>
      </c>
      <c r="K123" s="220" t="s">
        <v>434</v>
      </c>
      <c r="L123" s="48"/>
      <c r="M123" s="225" t="s">
        <v>35</v>
      </c>
      <c r="N123" s="226" t="s">
        <v>50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206</v>
      </c>
      <c r="AT123" s="229" t="s">
        <v>154</v>
      </c>
      <c r="AU123" s="229" t="s">
        <v>87</v>
      </c>
      <c r="AY123" s="20" t="s">
        <v>151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83</v>
      </c>
      <c r="BK123" s="230">
        <f>ROUND(I123*H123,2)</f>
        <v>0</v>
      </c>
      <c r="BL123" s="20" t="s">
        <v>206</v>
      </c>
      <c r="BM123" s="229" t="s">
        <v>859</v>
      </c>
    </row>
    <row r="124" s="2" customFormat="1">
      <c r="A124" s="42"/>
      <c r="B124" s="43"/>
      <c r="C124" s="44"/>
      <c r="D124" s="294" t="s">
        <v>436</v>
      </c>
      <c r="E124" s="44"/>
      <c r="F124" s="295" t="s">
        <v>860</v>
      </c>
      <c r="G124" s="44"/>
      <c r="H124" s="44"/>
      <c r="I124" s="275"/>
      <c r="J124" s="44"/>
      <c r="K124" s="44"/>
      <c r="L124" s="48"/>
      <c r="M124" s="276"/>
      <c r="N124" s="277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436</v>
      </c>
      <c r="AU124" s="20" t="s">
        <v>87</v>
      </c>
    </row>
    <row r="125" s="2" customFormat="1">
      <c r="A125" s="42"/>
      <c r="B125" s="43"/>
      <c r="C125" s="44"/>
      <c r="D125" s="233" t="s">
        <v>388</v>
      </c>
      <c r="E125" s="44"/>
      <c r="F125" s="274" t="s">
        <v>861</v>
      </c>
      <c r="G125" s="44"/>
      <c r="H125" s="44"/>
      <c r="I125" s="275"/>
      <c r="J125" s="44"/>
      <c r="K125" s="44"/>
      <c r="L125" s="48"/>
      <c r="M125" s="276"/>
      <c r="N125" s="277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388</v>
      </c>
      <c r="AU125" s="20" t="s">
        <v>87</v>
      </c>
    </row>
    <row r="126" s="2" customFormat="1" ht="24.15" customHeight="1">
      <c r="A126" s="42"/>
      <c r="B126" s="43"/>
      <c r="C126" s="264" t="s">
        <v>206</v>
      </c>
      <c r="D126" s="264" t="s">
        <v>291</v>
      </c>
      <c r="E126" s="265" t="s">
        <v>862</v>
      </c>
      <c r="F126" s="266" t="s">
        <v>863</v>
      </c>
      <c r="G126" s="267" t="s">
        <v>287</v>
      </c>
      <c r="H126" s="268">
        <v>21</v>
      </c>
      <c r="I126" s="269"/>
      <c r="J126" s="270">
        <f>ROUND(I126*H126,2)</f>
        <v>0</v>
      </c>
      <c r="K126" s="266" t="s">
        <v>434</v>
      </c>
      <c r="L126" s="271"/>
      <c r="M126" s="272" t="s">
        <v>35</v>
      </c>
      <c r="N126" s="273" t="s">
        <v>50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294</v>
      </c>
      <c r="AT126" s="229" t="s">
        <v>291</v>
      </c>
      <c r="AU126" s="229" t="s">
        <v>87</v>
      </c>
      <c r="AY126" s="20" t="s">
        <v>151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83</v>
      </c>
      <c r="BK126" s="230">
        <f>ROUND(I126*H126,2)</f>
        <v>0</v>
      </c>
      <c r="BL126" s="20" t="s">
        <v>206</v>
      </c>
      <c r="BM126" s="229" t="s">
        <v>864</v>
      </c>
    </row>
    <row r="127" s="2" customFormat="1" ht="16.5" customHeight="1">
      <c r="A127" s="42"/>
      <c r="B127" s="43"/>
      <c r="C127" s="218" t="s">
        <v>241</v>
      </c>
      <c r="D127" s="218" t="s">
        <v>154</v>
      </c>
      <c r="E127" s="219" t="s">
        <v>865</v>
      </c>
      <c r="F127" s="220" t="s">
        <v>866</v>
      </c>
      <c r="G127" s="221" t="s">
        <v>287</v>
      </c>
      <c r="H127" s="222">
        <v>8</v>
      </c>
      <c r="I127" s="223"/>
      <c r="J127" s="224">
        <f>ROUND(I127*H127,2)</f>
        <v>0</v>
      </c>
      <c r="K127" s="220" t="s">
        <v>434</v>
      </c>
      <c r="L127" s="48"/>
      <c r="M127" s="225" t="s">
        <v>35</v>
      </c>
      <c r="N127" s="226" t="s">
        <v>50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206</v>
      </c>
      <c r="AT127" s="229" t="s">
        <v>154</v>
      </c>
      <c r="AU127" s="229" t="s">
        <v>87</v>
      </c>
      <c r="AY127" s="20" t="s">
        <v>151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83</v>
      </c>
      <c r="BK127" s="230">
        <f>ROUND(I127*H127,2)</f>
        <v>0</v>
      </c>
      <c r="BL127" s="20" t="s">
        <v>206</v>
      </c>
      <c r="BM127" s="229" t="s">
        <v>867</v>
      </c>
    </row>
    <row r="128" s="2" customFormat="1">
      <c r="A128" s="42"/>
      <c r="B128" s="43"/>
      <c r="C128" s="44"/>
      <c r="D128" s="294" t="s">
        <v>436</v>
      </c>
      <c r="E128" s="44"/>
      <c r="F128" s="295" t="s">
        <v>868</v>
      </c>
      <c r="G128" s="44"/>
      <c r="H128" s="44"/>
      <c r="I128" s="275"/>
      <c r="J128" s="44"/>
      <c r="K128" s="44"/>
      <c r="L128" s="48"/>
      <c r="M128" s="276"/>
      <c r="N128" s="277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436</v>
      </c>
      <c r="AU128" s="20" t="s">
        <v>87</v>
      </c>
    </row>
    <row r="129" s="2" customFormat="1" ht="33" customHeight="1">
      <c r="A129" s="42"/>
      <c r="B129" s="43"/>
      <c r="C129" s="264" t="s">
        <v>246</v>
      </c>
      <c r="D129" s="264" t="s">
        <v>291</v>
      </c>
      <c r="E129" s="265" t="s">
        <v>869</v>
      </c>
      <c r="F129" s="266" t="s">
        <v>870</v>
      </c>
      <c r="G129" s="267" t="s">
        <v>287</v>
      </c>
      <c r="H129" s="268">
        <v>8</v>
      </c>
      <c r="I129" s="269"/>
      <c r="J129" s="270">
        <f>ROUND(I129*H129,2)</f>
        <v>0</v>
      </c>
      <c r="K129" s="266" t="s">
        <v>434</v>
      </c>
      <c r="L129" s="271"/>
      <c r="M129" s="272" t="s">
        <v>35</v>
      </c>
      <c r="N129" s="273" t="s">
        <v>50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294</v>
      </c>
      <c r="AT129" s="229" t="s">
        <v>291</v>
      </c>
      <c r="AU129" s="229" t="s">
        <v>87</v>
      </c>
      <c r="AY129" s="20" t="s">
        <v>151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83</v>
      </c>
      <c r="BK129" s="230">
        <f>ROUND(I129*H129,2)</f>
        <v>0</v>
      </c>
      <c r="BL129" s="20" t="s">
        <v>206</v>
      </c>
      <c r="BM129" s="229" t="s">
        <v>871</v>
      </c>
    </row>
    <row r="130" s="2" customFormat="1" ht="16.5" customHeight="1">
      <c r="A130" s="42"/>
      <c r="B130" s="43"/>
      <c r="C130" s="218" t="s">
        <v>252</v>
      </c>
      <c r="D130" s="218" t="s">
        <v>154</v>
      </c>
      <c r="E130" s="219" t="s">
        <v>865</v>
      </c>
      <c r="F130" s="220" t="s">
        <v>866</v>
      </c>
      <c r="G130" s="221" t="s">
        <v>287</v>
      </c>
      <c r="H130" s="222">
        <v>9</v>
      </c>
      <c r="I130" s="223"/>
      <c r="J130" s="224">
        <f>ROUND(I130*H130,2)</f>
        <v>0</v>
      </c>
      <c r="K130" s="220" t="s">
        <v>434</v>
      </c>
      <c r="L130" s="48"/>
      <c r="M130" s="225" t="s">
        <v>35</v>
      </c>
      <c r="N130" s="226" t="s">
        <v>50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206</v>
      </c>
      <c r="AT130" s="229" t="s">
        <v>154</v>
      </c>
      <c r="AU130" s="229" t="s">
        <v>87</v>
      </c>
      <c r="AY130" s="20" t="s">
        <v>151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83</v>
      </c>
      <c r="BK130" s="230">
        <f>ROUND(I130*H130,2)</f>
        <v>0</v>
      </c>
      <c r="BL130" s="20" t="s">
        <v>206</v>
      </c>
      <c r="BM130" s="229" t="s">
        <v>872</v>
      </c>
    </row>
    <row r="131" s="2" customFormat="1">
      <c r="A131" s="42"/>
      <c r="B131" s="43"/>
      <c r="C131" s="44"/>
      <c r="D131" s="294" t="s">
        <v>436</v>
      </c>
      <c r="E131" s="44"/>
      <c r="F131" s="295" t="s">
        <v>868</v>
      </c>
      <c r="G131" s="44"/>
      <c r="H131" s="44"/>
      <c r="I131" s="275"/>
      <c r="J131" s="44"/>
      <c r="K131" s="44"/>
      <c r="L131" s="48"/>
      <c r="M131" s="276"/>
      <c r="N131" s="277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436</v>
      </c>
      <c r="AU131" s="20" t="s">
        <v>87</v>
      </c>
    </row>
    <row r="132" s="2" customFormat="1" ht="33" customHeight="1">
      <c r="A132" s="42"/>
      <c r="B132" s="43"/>
      <c r="C132" s="264" t="s">
        <v>257</v>
      </c>
      <c r="D132" s="264" t="s">
        <v>291</v>
      </c>
      <c r="E132" s="265" t="s">
        <v>873</v>
      </c>
      <c r="F132" s="266" t="s">
        <v>874</v>
      </c>
      <c r="G132" s="267" t="s">
        <v>287</v>
      </c>
      <c r="H132" s="268">
        <v>9</v>
      </c>
      <c r="I132" s="269"/>
      <c r="J132" s="270">
        <f>ROUND(I132*H132,2)</f>
        <v>0</v>
      </c>
      <c r="K132" s="266" t="s">
        <v>434</v>
      </c>
      <c r="L132" s="271"/>
      <c r="M132" s="272" t="s">
        <v>35</v>
      </c>
      <c r="N132" s="273" t="s">
        <v>50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294</v>
      </c>
      <c r="AT132" s="229" t="s">
        <v>291</v>
      </c>
      <c r="AU132" s="229" t="s">
        <v>87</v>
      </c>
      <c r="AY132" s="20" t="s">
        <v>151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83</v>
      </c>
      <c r="BK132" s="230">
        <f>ROUND(I132*H132,2)</f>
        <v>0</v>
      </c>
      <c r="BL132" s="20" t="s">
        <v>206</v>
      </c>
      <c r="BM132" s="229" t="s">
        <v>875</v>
      </c>
    </row>
    <row r="133" s="2" customFormat="1" ht="16.5" customHeight="1">
      <c r="A133" s="42"/>
      <c r="B133" s="43"/>
      <c r="C133" s="218" t="s">
        <v>7</v>
      </c>
      <c r="D133" s="218" t="s">
        <v>154</v>
      </c>
      <c r="E133" s="219" t="s">
        <v>865</v>
      </c>
      <c r="F133" s="220" t="s">
        <v>866</v>
      </c>
      <c r="G133" s="221" t="s">
        <v>287</v>
      </c>
      <c r="H133" s="222">
        <v>5</v>
      </c>
      <c r="I133" s="223"/>
      <c r="J133" s="224">
        <f>ROUND(I133*H133,2)</f>
        <v>0</v>
      </c>
      <c r="K133" s="220" t="s">
        <v>434</v>
      </c>
      <c r="L133" s="48"/>
      <c r="M133" s="225" t="s">
        <v>35</v>
      </c>
      <c r="N133" s="226" t="s">
        <v>50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206</v>
      </c>
      <c r="AT133" s="229" t="s">
        <v>154</v>
      </c>
      <c r="AU133" s="229" t="s">
        <v>87</v>
      </c>
      <c r="AY133" s="20" t="s">
        <v>151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83</v>
      </c>
      <c r="BK133" s="230">
        <f>ROUND(I133*H133,2)</f>
        <v>0</v>
      </c>
      <c r="BL133" s="20" t="s">
        <v>206</v>
      </c>
      <c r="BM133" s="229" t="s">
        <v>876</v>
      </c>
    </row>
    <row r="134" s="2" customFormat="1">
      <c r="A134" s="42"/>
      <c r="B134" s="43"/>
      <c r="C134" s="44"/>
      <c r="D134" s="294" t="s">
        <v>436</v>
      </c>
      <c r="E134" s="44"/>
      <c r="F134" s="295" t="s">
        <v>868</v>
      </c>
      <c r="G134" s="44"/>
      <c r="H134" s="44"/>
      <c r="I134" s="275"/>
      <c r="J134" s="44"/>
      <c r="K134" s="44"/>
      <c r="L134" s="48"/>
      <c r="M134" s="276"/>
      <c r="N134" s="277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436</v>
      </c>
      <c r="AU134" s="20" t="s">
        <v>87</v>
      </c>
    </row>
    <row r="135" s="2" customFormat="1" ht="33" customHeight="1">
      <c r="A135" s="42"/>
      <c r="B135" s="43"/>
      <c r="C135" s="264" t="s">
        <v>265</v>
      </c>
      <c r="D135" s="264" t="s">
        <v>291</v>
      </c>
      <c r="E135" s="265" t="s">
        <v>877</v>
      </c>
      <c r="F135" s="266" t="s">
        <v>878</v>
      </c>
      <c r="G135" s="267" t="s">
        <v>287</v>
      </c>
      <c r="H135" s="268">
        <v>5</v>
      </c>
      <c r="I135" s="269"/>
      <c r="J135" s="270">
        <f>ROUND(I135*H135,2)</f>
        <v>0</v>
      </c>
      <c r="K135" s="266" t="s">
        <v>434</v>
      </c>
      <c r="L135" s="271"/>
      <c r="M135" s="272" t="s">
        <v>35</v>
      </c>
      <c r="N135" s="273" t="s">
        <v>50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294</v>
      </c>
      <c r="AT135" s="229" t="s">
        <v>291</v>
      </c>
      <c r="AU135" s="229" t="s">
        <v>87</v>
      </c>
      <c r="AY135" s="20" t="s">
        <v>151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83</v>
      </c>
      <c r="BK135" s="230">
        <f>ROUND(I135*H135,2)</f>
        <v>0</v>
      </c>
      <c r="BL135" s="20" t="s">
        <v>206</v>
      </c>
      <c r="BM135" s="229" t="s">
        <v>879</v>
      </c>
    </row>
    <row r="136" s="2" customFormat="1" ht="16.5" customHeight="1">
      <c r="A136" s="42"/>
      <c r="B136" s="43"/>
      <c r="C136" s="218" t="s">
        <v>269</v>
      </c>
      <c r="D136" s="218" t="s">
        <v>154</v>
      </c>
      <c r="E136" s="219" t="s">
        <v>880</v>
      </c>
      <c r="F136" s="220" t="s">
        <v>881</v>
      </c>
      <c r="G136" s="221" t="s">
        <v>287</v>
      </c>
      <c r="H136" s="222">
        <v>30</v>
      </c>
      <c r="I136" s="223"/>
      <c r="J136" s="224">
        <f>ROUND(I136*H136,2)</f>
        <v>0</v>
      </c>
      <c r="K136" s="220" t="s">
        <v>434</v>
      </c>
      <c r="L136" s="48"/>
      <c r="M136" s="225" t="s">
        <v>35</v>
      </c>
      <c r="N136" s="226" t="s">
        <v>50</v>
      </c>
      <c r="O136" s="88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206</v>
      </c>
      <c r="AT136" s="229" t="s">
        <v>154</v>
      </c>
      <c r="AU136" s="229" t="s">
        <v>87</v>
      </c>
      <c r="AY136" s="20" t="s">
        <v>151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83</v>
      </c>
      <c r="BK136" s="230">
        <f>ROUND(I136*H136,2)</f>
        <v>0</v>
      </c>
      <c r="BL136" s="20" t="s">
        <v>206</v>
      </c>
      <c r="BM136" s="229" t="s">
        <v>882</v>
      </c>
    </row>
    <row r="137" s="2" customFormat="1">
      <c r="A137" s="42"/>
      <c r="B137" s="43"/>
      <c r="C137" s="44"/>
      <c r="D137" s="294" t="s">
        <v>436</v>
      </c>
      <c r="E137" s="44"/>
      <c r="F137" s="295" t="s">
        <v>883</v>
      </c>
      <c r="G137" s="44"/>
      <c r="H137" s="44"/>
      <c r="I137" s="275"/>
      <c r="J137" s="44"/>
      <c r="K137" s="44"/>
      <c r="L137" s="48"/>
      <c r="M137" s="276"/>
      <c r="N137" s="277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436</v>
      </c>
      <c r="AU137" s="20" t="s">
        <v>87</v>
      </c>
    </row>
    <row r="138" s="14" customFormat="1">
      <c r="A138" s="14"/>
      <c r="B138" s="242"/>
      <c r="C138" s="243"/>
      <c r="D138" s="233" t="s">
        <v>168</v>
      </c>
      <c r="E138" s="244" t="s">
        <v>35</v>
      </c>
      <c r="F138" s="245" t="s">
        <v>884</v>
      </c>
      <c r="G138" s="243"/>
      <c r="H138" s="246">
        <v>30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87</v>
      </c>
      <c r="AV138" s="14" t="s">
        <v>87</v>
      </c>
      <c r="AW138" s="14" t="s">
        <v>40</v>
      </c>
      <c r="AX138" s="14" t="s">
        <v>83</v>
      </c>
      <c r="AY138" s="252" t="s">
        <v>151</v>
      </c>
    </row>
    <row r="139" s="2" customFormat="1" ht="16.5" customHeight="1">
      <c r="A139" s="42"/>
      <c r="B139" s="43"/>
      <c r="C139" s="218" t="s">
        <v>276</v>
      </c>
      <c r="D139" s="218" t="s">
        <v>154</v>
      </c>
      <c r="E139" s="219" t="s">
        <v>885</v>
      </c>
      <c r="F139" s="220" t="s">
        <v>886</v>
      </c>
      <c r="G139" s="221" t="s">
        <v>287</v>
      </c>
      <c r="H139" s="222">
        <v>30</v>
      </c>
      <c r="I139" s="223"/>
      <c r="J139" s="224">
        <f>ROUND(I139*H139,2)</f>
        <v>0</v>
      </c>
      <c r="K139" s="220" t="s">
        <v>434</v>
      </c>
      <c r="L139" s="48"/>
      <c r="M139" s="225" t="s">
        <v>35</v>
      </c>
      <c r="N139" s="226" t="s">
        <v>50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206</v>
      </c>
      <c r="AT139" s="229" t="s">
        <v>154</v>
      </c>
      <c r="AU139" s="229" t="s">
        <v>87</v>
      </c>
      <c r="AY139" s="20" t="s">
        <v>151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83</v>
      </c>
      <c r="BK139" s="230">
        <f>ROUND(I139*H139,2)</f>
        <v>0</v>
      </c>
      <c r="BL139" s="20" t="s">
        <v>206</v>
      </c>
      <c r="BM139" s="229" t="s">
        <v>887</v>
      </c>
    </row>
    <row r="140" s="2" customFormat="1">
      <c r="A140" s="42"/>
      <c r="B140" s="43"/>
      <c r="C140" s="44"/>
      <c r="D140" s="294" t="s">
        <v>436</v>
      </c>
      <c r="E140" s="44"/>
      <c r="F140" s="295" t="s">
        <v>888</v>
      </c>
      <c r="G140" s="44"/>
      <c r="H140" s="44"/>
      <c r="I140" s="275"/>
      <c r="J140" s="44"/>
      <c r="K140" s="44"/>
      <c r="L140" s="48"/>
      <c r="M140" s="276"/>
      <c r="N140" s="277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436</v>
      </c>
      <c r="AU140" s="20" t="s">
        <v>87</v>
      </c>
    </row>
    <row r="141" s="2" customFormat="1" ht="21.75" customHeight="1">
      <c r="A141" s="42"/>
      <c r="B141" s="43"/>
      <c r="C141" s="218" t="s">
        <v>284</v>
      </c>
      <c r="D141" s="218" t="s">
        <v>154</v>
      </c>
      <c r="E141" s="219" t="s">
        <v>889</v>
      </c>
      <c r="F141" s="220" t="s">
        <v>890</v>
      </c>
      <c r="G141" s="221" t="s">
        <v>287</v>
      </c>
      <c r="H141" s="222">
        <v>30</v>
      </c>
      <c r="I141" s="223"/>
      <c r="J141" s="224">
        <f>ROUND(I141*H141,2)</f>
        <v>0</v>
      </c>
      <c r="K141" s="220" t="s">
        <v>434</v>
      </c>
      <c r="L141" s="48"/>
      <c r="M141" s="225" t="s">
        <v>35</v>
      </c>
      <c r="N141" s="226" t="s">
        <v>50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206</v>
      </c>
      <c r="AT141" s="229" t="s">
        <v>154</v>
      </c>
      <c r="AU141" s="229" t="s">
        <v>87</v>
      </c>
      <c r="AY141" s="20" t="s">
        <v>151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83</v>
      </c>
      <c r="BK141" s="230">
        <f>ROUND(I141*H141,2)</f>
        <v>0</v>
      </c>
      <c r="BL141" s="20" t="s">
        <v>206</v>
      </c>
      <c r="BM141" s="229" t="s">
        <v>891</v>
      </c>
    </row>
    <row r="142" s="2" customFormat="1">
      <c r="A142" s="42"/>
      <c r="B142" s="43"/>
      <c r="C142" s="44"/>
      <c r="D142" s="294" t="s">
        <v>436</v>
      </c>
      <c r="E142" s="44"/>
      <c r="F142" s="295" t="s">
        <v>892</v>
      </c>
      <c r="G142" s="44"/>
      <c r="H142" s="44"/>
      <c r="I142" s="275"/>
      <c r="J142" s="44"/>
      <c r="K142" s="44"/>
      <c r="L142" s="48"/>
      <c r="M142" s="276"/>
      <c r="N142" s="277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436</v>
      </c>
      <c r="AU142" s="20" t="s">
        <v>87</v>
      </c>
    </row>
    <row r="143" s="2" customFormat="1" ht="16.5" customHeight="1">
      <c r="A143" s="42"/>
      <c r="B143" s="43"/>
      <c r="C143" s="218" t="s">
        <v>290</v>
      </c>
      <c r="D143" s="218" t="s">
        <v>154</v>
      </c>
      <c r="E143" s="219" t="s">
        <v>893</v>
      </c>
      <c r="F143" s="220" t="s">
        <v>894</v>
      </c>
      <c r="G143" s="221" t="s">
        <v>648</v>
      </c>
      <c r="H143" s="296"/>
      <c r="I143" s="223"/>
      <c r="J143" s="224">
        <f>ROUND(I143*H143,2)</f>
        <v>0</v>
      </c>
      <c r="K143" s="220" t="s">
        <v>434</v>
      </c>
      <c r="L143" s="48"/>
      <c r="M143" s="225" t="s">
        <v>35</v>
      </c>
      <c r="N143" s="226" t="s">
        <v>50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206</v>
      </c>
      <c r="AT143" s="229" t="s">
        <v>154</v>
      </c>
      <c r="AU143" s="229" t="s">
        <v>87</v>
      </c>
      <c r="AY143" s="20" t="s">
        <v>151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83</v>
      </c>
      <c r="BK143" s="230">
        <f>ROUND(I143*H143,2)</f>
        <v>0</v>
      </c>
      <c r="BL143" s="20" t="s">
        <v>206</v>
      </c>
      <c r="BM143" s="229" t="s">
        <v>895</v>
      </c>
    </row>
    <row r="144" s="2" customFormat="1">
      <c r="A144" s="42"/>
      <c r="B144" s="43"/>
      <c r="C144" s="44"/>
      <c r="D144" s="294" t="s">
        <v>436</v>
      </c>
      <c r="E144" s="44"/>
      <c r="F144" s="295" t="s">
        <v>896</v>
      </c>
      <c r="G144" s="44"/>
      <c r="H144" s="44"/>
      <c r="I144" s="275"/>
      <c r="J144" s="44"/>
      <c r="K144" s="44"/>
      <c r="L144" s="48"/>
      <c r="M144" s="276"/>
      <c r="N144" s="277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436</v>
      </c>
      <c r="AU144" s="20" t="s">
        <v>87</v>
      </c>
    </row>
    <row r="145" s="2" customFormat="1" ht="24.15" customHeight="1">
      <c r="A145" s="42"/>
      <c r="B145" s="43"/>
      <c r="C145" s="218" t="s">
        <v>296</v>
      </c>
      <c r="D145" s="218" t="s">
        <v>154</v>
      </c>
      <c r="E145" s="219" t="s">
        <v>897</v>
      </c>
      <c r="F145" s="220" t="s">
        <v>898</v>
      </c>
      <c r="G145" s="221" t="s">
        <v>648</v>
      </c>
      <c r="H145" s="296"/>
      <c r="I145" s="223"/>
      <c r="J145" s="224">
        <f>ROUND(I145*H145,2)</f>
        <v>0</v>
      </c>
      <c r="K145" s="220" t="s">
        <v>434</v>
      </c>
      <c r="L145" s="48"/>
      <c r="M145" s="225" t="s">
        <v>35</v>
      </c>
      <c r="N145" s="226" t="s">
        <v>50</v>
      </c>
      <c r="O145" s="88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9" t="s">
        <v>206</v>
      </c>
      <c r="AT145" s="229" t="s">
        <v>154</v>
      </c>
      <c r="AU145" s="229" t="s">
        <v>87</v>
      </c>
      <c r="AY145" s="20" t="s">
        <v>151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83</v>
      </c>
      <c r="BK145" s="230">
        <f>ROUND(I145*H145,2)</f>
        <v>0</v>
      </c>
      <c r="BL145" s="20" t="s">
        <v>206</v>
      </c>
      <c r="BM145" s="229" t="s">
        <v>899</v>
      </c>
    </row>
    <row r="146" s="2" customFormat="1">
      <c r="A146" s="42"/>
      <c r="B146" s="43"/>
      <c r="C146" s="44"/>
      <c r="D146" s="294" t="s">
        <v>436</v>
      </c>
      <c r="E146" s="44"/>
      <c r="F146" s="295" t="s">
        <v>900</v>
      </c>
      <c r="G146" s="44"/>
      <c r="H146" s="44"/>
      <c r="I146" s="275"/>
      <c r="J146" s="44"/>
      <c r="K146" s="44"/>
      <c r="L146" s="48"/>
      <c r="M146" s="276"/>
      <c r="N146" s="277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436</v>
      </c>
      <c r="AU146" s="20" t="s">
        <v>87</v>
      </c>
    </row>
    <row r="147" s="2" customFormat="1" ht="24.15" customHeight="1">
      <c r="A147" s="42"/>
      <c r="B147" s="43"/>
      <c r="C147" s="218" t="s">
        <v>300</v>
      </c>
      <c r="D147" s="218" t="s">
        <v>154</v>
      </c>
      <c r="E147" s="219" t="s">
        <v>901</v>
      </c>
      <c r="F147" s="220" t="s">
        <v>902</v>
      </c>
      <c r="G147" s="221" t="s">
        <v>648</v>
      </c>
      <c r="H147" s="296"/>
      <c r="I147" s="223"/>
      <c r="J147" s="224">
        <f>ROUND(I147*H147,2)</f>
        <v>0</v>
      </c>
      <c r="K147" s="220" t="s">
        <v>434</v>
      </c>
      <c r="L147" s="48"/>
      <c r="M147" s="225" t="s">
        <v>35</v>
      </c>
      <c r="N147" s="226" t="s">
        <v>50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206</v>
      </c>
      <c r="AT147" s="229" t="s">
        <v>154</v>
      </c>
      <c r="AU147" s="229" t="s">
        <v>87</v>
      </c>
      <c r="AY147" s="20" t="s">
        <v>151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83</v>
      </c>
      <c r="BK147" s="230">
        <f>ROUND(I147*H147,2)</f>
        <v>0</v>
      </c>
      <c r="BL147" s="20" t="s">
        <v>206</v>
      </c>
      <c r="BM147" s="229" t="s">
        <v>903</v>
      </c>
    </row>
    <row r="148" s="2" customFormat="1">
      <c r="A148" s="42"/>
      <c r="B148" s="43"/>
      <c r="C148" s="44"/>
      <c r="D148" s="294" t="s">
        <v>436</v>
      </c>
      <c r="E148" s="44"/>
      <c r="F148" s="295" t="s">
        <v>904</v>
      </c>
      <c r="G148" s="44"/>
      <c r="H148" s="44"/>
      <c r="I148" s="275"/>
      <c r="J148" s="44"/>
      <c r="K148" s="44"/>
      <c r="L148" s="48"/>
      <c r="M148" s="276"/>
      <c r="N148" s="277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436</v>
      </c>
      <c r="AU148" s="20" t="s">
        <v>87</v>
      </c>
    </row>
    <row r="149" s="14" customFormat="1">
      <c r="A149" s="14"/>
      <c r="B149" s="242"/>
      <c r="C149" s="243"/>
      <c r="D149" s="233" t="s">
        <v>168</v>
      </c>
      <c r="E149" s="244" t="s">
        <v>35</v>
      </c>
      <c r="F149" s="245" t="s">
        <v>905</v>
      </c>
      <c r="G149" s="243"/>
      <c r="H149" s="246">
        <v>2744.4360000000001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87</v>
      </c>
      <c r="AV149" s="14" t="s">
        <v>87</v>
      </c>
      <c r="AW149" s="14" t="s">
        <v>40</v>
      </c>
      <c r="AX149" s="14" t="s">
        <v>83</v>
      </c>
      <c r="AY149" s="252" t="s">
        <v>151</v>
      </c>
    </row>
    <row r="150" s="12" customFormat="1" ht="25.92" customHeight="1">
      <c r="A150" s="12"/>
      <c r="B150" s="202"/>
      <c r="C150" s="203"/>
      <c r="D150" s="204" t="s">
        <v>78</v>
      </c>
      <c r="E150" s="205" t="s">
        <v>506</v>
      </c>
      <c r="F150" s="205" t="s">
        <v>906</v>
      </c>
      <c r="G150" s="203"/>
      <c r="H150" s="203"/>
      <c r="I150" s="206"/>
      <c r="J150" s="207">
        <f>BK150</f>
        <v>0</v>
      </c>
      <c r="K150" s="203"/>
      <c r="L150" s="208"/>
      <c r="M150" s="209"/>
      <c r="N150" s="210"/>
      <c r="O150" s="210"/>
      <c r="P150" s="211">
        <f>SUM(P151:P156)</f>
        <v>0</v>
      </c>
      <c r="Q150" s="210"/>
      <c r="R150" s="211">
        <f>SUM(R151:R156)</f>
        <v>0</v>
      </c>
      <c r="S150" s="210"/>
      <c r="T150" s="21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159</v>
      </c>
      <c r="AT150" s="214" t="s">
        <v>78</v>
      </c>
      <c r="AU150" s="214" t="s">
        <v>79</v>
      </c>
      <c r="AY150" s="213" t="s">
        <v>151</v>
      </c>
      <c r="BK150" s="215">
        <f>SUM(BK151:BK156)</f>
        <v>0</v>
      </c>
    </row>
    <row r="151" s="2" customFormat="1" ht="24.15" customHeight="1">
      <c r="A151" s="42"/>
      <c r="B151" s="43"/>
      <c r="C151" s="218" t="s">
        <v>304</v>
      </c>
      <c r="D151" s="218" t="s">
        <v>154</v>
      </c>
      <c r="E151" s="219" t="s">
        <v>907</v>
      </c>
      <c r="F151" s="220" t="s">
        <v>908</v>
      </c>
      <c r="G151" s="221" t="s">
        <v>909</v>
      </c>
      <c r="H151" s="222">
        <v>10</v>
      </c>
      <c r="I151" s="223"/>
      <c r="J151" s="224">
        <f>ROUND(I151*H151,2)</f>
        <v>0</v>
      </c>
      <c r="K151" s="220" t="s">
        <v>35</v>
      </c>
      <c r="L151" s="48"/>
      <c r="M151" s="225" t="s">
        <v>35</v>
      </c>
      <c r="N151" s="226" t="s">
        <v>50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910</v>
      </c>
      <c r="AT151" s="229" t="s">
        <v>154</v>
      </c>
      <c r="AU151" s="229" t="s">
        <v>83</v>
      </c>
      <c r="AY151" s="20" t="s">
        <v>151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83</v>
      </c>
      <c r="BK151" s="230">
        <f>ROUND(I151*H151,2)</f>
        <v>0</v>
      </c>
      <c r="BL151" s="20" t="s">
        <v>910</v>
      </c>
      <c r="BM151" s="229" t="s">
        <v>911</v>
      </c>
    </row>
    <row r="152" s="2" customFormat="1" ht="24.15" customHeight="1">
      <c r="A152" s="42"/>
      <c r="B152" s="43"/>
      <c r="C152" s="218" t="s">
        <v>308</v>
      </c>
      <c r="D152" s="218" t="s">
        <v>154</v>
      </c>
      <c r="E152" s="219" t="s">
        <v>912</v>
      </c>
      <c r="F152" s="220" t="s">
        <v>913</v>
      </c>
      <c r="G152" s="221" t="s">
        <v>909</v>
      </c>
      <c r="H152" s="222">
        <v>40</v>
      </c>
      <c r="I152" s="223"/>
      <c r="J152" s="224">
        <f>ROUND(I152*H152,2)</f>
        <v>0</v>
      </c>
      <c r="K152" s="220" t="s">
        <v>35</v>
      </c>
      <c r="L152" s="48"/>
      <c r="M152" s="225" t="s">
        <v>35</v>
      </c>
      <c r="N152" s="226" t="s">
        <v>50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910</v>
      </c>
      <c r="AT152" s="229" t="s">
        <v>154</v>
      </c>
      <c r="AU152" s="229" t="s">
        <v>83</v>
      </c>
      <c r="AY152" s="20" t="s">
        <v>151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83</v>
      </c>
      <c r="BK152" s="230">
        <f>ROUND(I152*H152,2)</f>
        <v>0</v>
      </c>
      <c r="BL152" s="20" t="s">
        <v>910</v>
      </c>
      <c r="BM152" s="229" t="s">
        <v>914</v>
      </c>
    </row>
    <row r="153" s="2" customFormat="1" ht="21.75" customHeight="1">
      <c r="A153" s="42"/>
      <c r="B153" s="43"/>
      <c r="C153" s="218" t="s">
        <v>314</v>
      </c>
      <c r="D153" s="218" t="s">
        <v>154</v>
      </c>
      <c r="E153" s="219" t="s">
        <v>915</v>
      </c>
      <c r="F153" s="220" t="s">
        <v>916</v>
      </c>
      <c r="G153" s="221" t="s">
        <v>909</v>
      </c>
      <c r="H153" s="222">
        <v>8</v>
      </c>
      <c r="I153" s="223"/>
      <c r="J153" s="224">
        <f>ROUND(I153*H153,2)</f>
        <v>0</v>
      </c>
      <c r="K153" s="220" t="s">
        <v>35</v>
      </c>
      <c r="L153" s="48"/>
      <c r="M153" s="225" t="s">
        <v>35</v>
      </c>
      <c r="N153" s="226" t="s">
        <v>50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910</v>
      </c>
      <c r="AT153" s="229" t="s">
        <v>154</v>
      </c>
      <c r="AU153" s="229" t="s">
        <v>83</v>
      </c>
      <c r="AY153" s="20" t="s">
        <v>151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83</v>
      </c>
      <c r="BK153" s="230">
        <f>ROUND(I153*H153,2)</f>
        <v>0</v>
      </c>
      <c r="BL153" s="20" t="s">
        <v>910</v>
      </c>
      <c r="BM153" s="229" t="s">
        <v>917</v>
      </c>
    </row>
    <row r="154" s="2" customFormat="1" ht="24.15" customHeight="1">
      <c r="A154" s="42"/>
      <c r="B154" s="43"/>
      <c r="C154" s="218" t="s">
        <v>294</v>
      </c>
      <c r="D154" s="218" t="s">
        <v>154</v>
      </c>
      <c r="E154" s="219" t="s">
        <v>918</v>
      </c>
      <c r="F154" s="220" t="s">
        <v>919</v>
      </c>
      <c r="G154" s="221" t="s">
        <v>909</v>
      </c>
      <c r="H154" s="222">
        <v>20</v>
      </c>
      <c r="I154" s="223"/>
      <c r="J154" s="224">
        <f>ROUND(I154*H154,2)</f>
        <v>0</v>
      </c>
      <c r="K154" s="220" t="s">
        <v>35</v>
      </c>
      <c r="L154" s="48"/>
      <c r="M154" s="225" t="s">
        <v>35</v>
      </c>
      <c r="N154" s="226" t="s">
        <v>50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910</v>
      </c>
      <c r="AT154" s="229" t="s">
        <v>154</v>
      </c>
      <c r="AU154" s="229" t="s">
        <v>83</v>
      </c>
      <c r="AY154" s="20" t="s">
        <v>151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83</v>
      </c>
      <c r="BK154" s="230">
        <f>ROUND(I154*H154,2)</f>
        <v>0</v>
      </c>
      <c r="BL154" s="20" t="s">
        <v>910</v>
      </c>
      <c r="BM154" s="229" t="s">
        <v>920</v>
      </c>
    </row>
    <row r="155" s="2" customFormat="1" ht="37.8" customHeight="1">
      <c r="A155" s="42"/>
      <c r="B155" s="43"/>
      <c r="C155" s="218" t="s">
        <v>321</v>
      </c>
      <c r="D155" s="218" t="s">
        <v>154</v>
      </c>
      <c r="E155" s="219" t="s">
        <v>921</v>
      </c>
      <c r="F155" s="220" t="s">
        <v>922</v>
      </c>
      <c r="G155" s="221" t="s">
        <v>909</v>
      </c>
      <c r="H155" s="222">
        <v>20</v>
      </c>
      <c r="I155" s="223"/>
      <c r="J155" s="224">
        <f>ROUND(I155*H155,2)</f>
        <v>0</v>
      </c>
      <c r="K155" s="220" t="s">
        <v>35</v>
      </c>
      <c r="L155" s="48"/>
      <c r="M155" s="225" t="s">
        <v>35</v>
      </c>
      <c r="N155" s="226" t="s">
        <v>50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910</v>
      </c>
      <c r="AT155" s="229" t="s">
        <v>154</v>
      </c>
      <c r="AU155" s="229" t="s">
        <v>83</v>
      </c>
      <c r="AY155" s="20" t="s">
        <v>151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83</v>
      </c>
      <c r="BK155" s="230">
        <f>ROUND(I155*H155,2)</f>
        <v>0</v>
      </c>
      <c r="BL155" s="20" t="s">
        <v>910</v>
      </c>
      <c r="BM155" s="229" t="s">
        <v>923</v>
      </c>
    </row>
    <row r="156" s="2" customFormat="1" ht="24.15" customHeight="1">
      <c r="A156" s="42"/>
      <c r="B156" s="43"/>
      <c r="C156" s="218" t="s">
        <v>327</v>
      </c>
      <c r="D156" s="218" t="s">
        <v>154</v>
      </c>
      <c r="E156" s="219" t="s">
        <v>924</v>
      </c>
      <c r="F156" s="220" t="s">
        <v>925</v>
      </c>
      <c r="G156" s="221" t="s">
        <v>909</v>
      </c>
      <c r="H156" s="222">
        <v>20</v>
      </c>
      <c r="I156" s="223"/>
      <c r="J156" s="224">
        <f>ROUND(I156*H156,2)</f>
        <v>0</v>
      </c>
      <c r="K156" s="220" t="s">
        <v>35</v>
      </c>
      <c r="L156" s="48"/>
      <c r="M156" s="225" t="s">
        <v>35</v>
      </c>
      <c r="N156" s="226" t="s">
        <v>50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910</v>
      </c>
      <c r="AT156" s="229" t="s">
        <v>154</v>
      </c>
      <c r="AU156" s="229" t="s">
        <v>83</v>
      </c>
      <c r="AY156" s="20" t="s">
        <v>151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83</v>
      </c>
      <c r="BK156" s="230">
        <f>ROUND(I156*H156,2)</f>
        <v>0</v>
      </c>
      <c r="BL156" s="20" t="s">
        <v>910</v>
      </c>
      <c r="BM156" s="229" t="s">
        <v>926</v>
      </c>
    </row>
    <row r="157" s="12" customFormat="1" ht="25.92" customHeight="1">
      <c r="A157" s="12"/>
      <c r="B157" s="202"/>
      <c r="C157" s="203"/>
      <c r="D157" s="204" t="s">
        <v>78</v>
      </c>
      <c r="E157" s="205" t="s">
        <v>927</v>
      </c>
      <c r="F157" s="205" t="s">
        <v>928</v>
      </c>
      <c r="G157" s="203"/>
      <c r="H157" s="203"/>
      <c r="I157" s="206"/>
      <c r="J157" s="207">
        <f>BK157</f>
        <v>0</v>
      </c>
      <c r="K157" s="203"/>
      <c r="L157" s="208"/>
      <c r="M157" s="209"/>
      <c r="N157" s="210"/>
      <c r="O157" s="210"/>
      <c r="P157" s="211">
        <f>P158+P161+P164</f>
        <v>0</v>
      </c>
      <c r="Q157" s="210"/>
      <c r="R157" s="211">
        <f>R158+R161+R164</f>
        <v>0</v>
      </c>
      <c r="S157" s="210"/>
      <c r="T157" s="212">
        <f>T158+T161+T164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176</v>
      </c>
      <c r="AT157" s="214" t="s">
        <v>78</v>
      </c>
      <c r="AU157" s="214" t="s">
        <v>79</v>
      </c>
      <c r="AY157" s="213" t="s">
        <v>151</v>
      </c>
      <c r="BK157" s="215">
        <f>BK158+BK161+BK164</f>
        <v>0</v>
      </c>
    </row>
    <row r="158" s="12" customFormat="1" ht="22.8" customHeight="1">
      <c r="A158" s="12"/>
      <c r="B158" s="202"/>
      <c r="C158" s="203"/>
      <c r="D158" s="204" t="s">
        <v>78</v>
      </c>
      <c r="E158" s="216" t="s">
        <v>929</v>
      </c>
      <c r="F158" s="216" t="s">
        <v>930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SUM(P159:P160)</f>
        <v>0</v>
      </c>
      <c r="Q158" s="210"/>
      <c r="R158" s="211">
        <f>SUM(R159:R160)</f>
        <v>0</v>
      </c>
      <c r="S158" s="210"/>
      <c r="T158" s="21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176</v>
      </c>
      <c r="AT158" s="214" t="s">
        <v>78</v>
      </c>
      <c r="AU158" s="214" t="s">
        <v>83</v>
      </c>
      <c r="AY158" s="213" t="s">
        <v>151</v>
      </c>
      <c r="BK158" s="215">
        <f>SUM(BK159:BK160)</f>
        <v>0</v>
      </c>
    </row>
    <row r="159" s="2" customFormat="1" ht="16.5" customHeight="1">
      <c r="A159" s="42"/>
      <c r="B159" s="43"/>
      <c r="C159" s="218" t="s">
        <v>332</v>
      </c>
      <c r="D159" s="218" t="s">
        <v>154</v>
      </c>
      <c r="E159" s="219" t="s">
        <v>931</v>
      </c>
      <c r="F159" s="220" t="s">
        <v>932</v>
      </c>
      <c r="G159" s="221" t="s">
        <v>287</v>
      </c>
      <c r="H159" s="222">
        <v>1</v>
      </c>
      <c r="I159" s="223"/>
      <c r="J159" s="224">
        <f>ROUND(I159*H159,2)</f>
        <v>0</v>
      </c>
      <c r="K159" s="220" t="s">
        <v>434</v>
      </c>
      <c r="L159" s="48"/>
      <c r="M159" s="225" t="s">
        <v>35</v>
      </c>
      <c r="N159" s="226" t="s">
        <v>50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933</v>
      </c>
      <c r="AT159" s="229" t="s">
        <v>154</v>
      </c>
      <c r="AU159" s="229" t="s">
        <v>87</v>
      </c>
      <c r="AY159" s="20" t="s">
        <v>151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83</v>
      </c>
      <c r="BK159" s="230">
        <f>ROUND(I159*H159,2)</f>
        <v>0</v>
      </c>
      <c r="BL159" s="20" t="s">
        <v>933</v>
      </c>
      <c r="BM159" s="229" t="s">
        <v>934</v>
      </c>
    </row>
    <row r="160" s="2" customFormat="1">
      <c r="A160" s="42"/>
      <c r="B160" s="43"/>
      <c r="C160" s="44"/>
      <c r="D160" s="294" t="s">
        <v>436</v>
      </c>
      <c r="E160" s="44"/>
      <c r="F160" s="295" t="s">
        <v>935</v>
      </c>
      <c r="G160" s="44"/>
      <c r="H160" s="44"/>
      <c r="I160" s="275"/>
      <c r="J160" s="44"/>
      <c r="K160" s="44"/>
      <c r="L160" s="48"/>
      <c r="M160" s="276"/>
      <c r="N160" s="277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436</v>
      </c>
      <c r="AU160" s="20" t="s">
        <v>87</v>
      </c>
    </row>
    <row r="161" s="12" customFormat="1" ht="22.8" customHeight="1">
      <c r="A161" s="12"/>
      <c r="B161" s="202"/>
      <c r="C161" s="203"/>
      <c r="D161" s="204" t="s">
        <v>78</v>
      </c>
      <c r="E161" s="216" t="s">
        <v>936</v>
      </c>
      <c r="F161" s="216" t="s">
        <v>937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SUM(P162:P163)</f>
        <v>0</v>
      </c>
      <c r="Q161" s="210"/>
      <c r="R161" s="211">
        <f>SUM(R162:R163)</f>
        <v>0</v>
      </c>
      <c r="S161" s="210"/>
      <c r="T161" s="21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176</v>
      </c>
      <c r="AT161" s="214" t="s">
        <v>78</v>
      </c>
      <c r="AU161" s="214" t="s">
        <v>83</v>
      </c>
      <c r="AY161" s="213" t="s">
        <v>151</v>
      </c>
      <c r="BK161" s="215">
        <f>SUM(BK162:BK163)</f>
        <v>0</v>
      </c>
    </row>
    <row r="162" s="2" customFormat="1" ht="16.5" customHeight="1">
      <c r="A162" s="42"/>
      <c r="B162" s="43"/>
      <c r="C162" s="218" t="s">
        <v>339</v>
      </c>
      <c r="D162" s="218" t="s">
        <v>154</v>
      </c>
      <c r="E162" s="219" t="s">
        <v>938</v>
      </c>
      <c r="F162" s="220" t="s">
        <v>939</v>
      </c>
      <c r="G162" s="221" t="s">
        <v>287</v>
      </c>
      <c r="H162" s="222">
        <v>1</v>
      </c>
      <c r="I162" s="223"/>
      <c r="J162" s="224">
        <f>ROUND(I162*H162,2)</f>
        <v>0</v>
      </c>
      <c r="K162" s="220" t="s">
        <v>434</v>
      </c>
      <c r="L162" s="48"/>
      <c r="M162" s="225" t="s">
        <v>35</v>
      </c>
      <c r="N162" s="226" t="s">
        <v>50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933</v>
      </c>
      <c r="AT162" s="229" t="s">
        <v>154</v>
      </c>
      <c r="AU162" s="229" t="s">
        <v>87</v>
      </c>
      <c r="AY162" s="20" t="s">
        <v>151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83</v>
      </c>
      <c r="BK162" s="230">
        <f>ROUND(I162*H162,2)</f>
        <v>0</v>
      </c>
      <c r="BL162" s="20" t="s">
        <v>933</v>
      </c>
      <c r="BM162" s="229" t="s">
        <v>940</v>
      </c>
    </row>
    <row r="163" s="2" customFormat="1">
      <c r="A163" s="42"/>
      <c r="B163" s="43"/>
      <c r="C163" s="44"/>
      <c r="D163" s="294" t="s">
        <v>436</v>
      </c>
      <c r="E163" s="44"/>
      <c r="F163" s="295" t="s">
        <v>941</v>
      </c>
      <c r="G163" s="44"/>
      <c r="H163" s="44"/>
      <c r="I163" s="275"/>
      <c r="J163" s="44"/>
      <c r="K163" s="44"/>
      <c r="L163" s="48"/>
      <c r="M163" s="276"/>
      <c r="N163" s="277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436</v>
      </c>
      <c r="AU163" s="20" t="s">
        <v>87</v>
      </c>
    </row>
    <row r="164" s="12" customFormat="1" ht="22.8" customHeight="1">
      <c r="A164" s="12"/>
      <c r="B164" s="202"/>
      <c r="C164" s="203"/>
      <c r="D164" s="204" t="s">
        <v>78</v>
      </c>
      <c r="E164" s="216" t="s">
        <v>942</v>
      </c>
      <c r="F164" s="216" t="s">
        <v>943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SUM(P165:P170)</f>
        <v>0</v>
      </c>
      <c r="Q164" s="210"/>
      <c r="R164" s="211">
        <f>SUM(R165:R170)</f>
        <v>0</v>
      </c>
      <c r="S164" s="210"/>
      <c r="T164" s="212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176</v>
      </c>
      <c r="AT164" s="214" t="s">
        <v>78</v>
      </c>
      <c r="AU164" s="214" t="s">
        <v>83</v>
      </c>
      <c r="AY164" s="213" t="s">
        <v>151</v>
      </c>
      <c r="BK164" s="215">
        <f>SUM(BK165:BK170)</f>
        <v>0</v>
      </c>
    </row>
    <row r="165" s="2" customFormat="1" ht="16.5" customHeight="1">
      <c r="A165" s="42"/>
      <c r="B165" s="43"/>
      <c r="C165" s="218" t="s">
        <v>344</v>
      </c>
      <c r="D165" s="218" t="s">
        <v>154</v>
      </c>
      <c r="E165" s="219" t="s">
        <v>944</v>
      </c>
      <c r="F165" s="220" t="s">
        <v>945</v>
      </c>
      <c r="G165" s="221" t="s">
        <v>287</v>
      </c>
      <c r="H165" s="222">
        <v>1</v>
      </c>
      <c r="I165" s="223"/>
      <c r="J165" s="224">
        <f>ROUND(I165*H165,2)</f>
        <v>0</v>
      </c>
      <c r="K165" s="220" t="s">
        <v>434</v>
      </c>
      <c r="L165" s="48"/>
      <c r="M165" s="225" t="s">
        <v>35</v>
      </c>
      <c r="N165" s="226" t="s">
        <v>50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933</v>
      </c>
      <c r="AT165" s="229" t="s">
        <v>154</v>
      </c>
      <c r="AU165" s="229" t="s">
        <v>87</v>
      </c>
      <c r="AY165" s="20" t="s">
        <v>151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83</v>
      </c>
      <c r="BK165" s="230">
        <f>ROUND(I165*H165,2)</f>
        <v>0</v>
      </c>
      <c r="BL165" s="20" t="s">
        <v>933</v>
      </c>
      <c r="BM165" s="229" t="s">
        <v>946</v>
      </c>
    </row>
    <row r="166" s="2" customFormat="1">
      <c r="A166" s="42"/>
      <c r="B166" s="43"/>
      <c r="C166" s="44"/>
      <c r="D166" s="294" t="s">
        <v>436</v>
      </c>
      <c r="E166" s="44"/>
      <c r="F166" s="295" t="s">
        <v>947</v>
      </c>
      <c r="G166" s="44"/>
      <c r="H166" s="44"/>
      <c r="I166" s="275"/>
      <c r="J166" s="44"/>
      <c r="K166" s="44"/>
      <c r="L166" s="48"/>
      <c r="M166" s="276"/>
      <c r="N166" s="277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436</v>
      </c>
      <c r="AU166" s="20" t="s">
        <v>87</v>
      </c>
    </row>
    <row r="167" s="2" customFormat="1" ht="16.5" customHeight="1">
      <c r="A167" s="42"/>
      <c r="B167" s="43"/>
      <c r="C167" s="218" t="s">
        <v>348</v>
      </c>
      <c r="D167" s="218" t="s">
        <v>154</v>
      </c>
      <c r="E167" s="219" t="s">
        <v>948</v>
      </c>
      <c r="F167" s="220" t="s">
        <v>949</v>
      </c>
      <c r="G167" s="221" t="s">
        <v>287</v>
      </c>
      <c r="H167" s="222">
        <v>1</v>
      </c>
      <c r="I167" s="223"/>
      <c r="J167" s="224">
        <f>ROUND(I167*H167,2)</f>
        <v>0</v>
      </c>
      <c r="K167" s="220" t="s">
        <v>434</v>
      </c>
      <c r="L167" s="48"/>
      <c r="M167" s="225" t="s">
        <v>35</v>
      </c>
      <c r="N167" s="226" t="s">
        <v>50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933</v>
      </c>
      <c r="AT167" s="229" t="s">
        <v>154</v>
      </c>
      <c r="AU167" s="229" t="s">
        <v>87</v>
      </c>
      <c r="AY167" s="20" t="s">
        <v>151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83</v>
      </c>
      <c r="BK167" s="230">
        <f>ROUND(I167*H167,2)</f>
        <v>0</v>
      </c>
      <c r="BL167" s="20" t="s">
        <v>933</v>
      </c>
      <c r="BM167" s="229" t="s">
        <v>950</v>
      </c>
    </row>
    <row r="168" s="2" customFormat="1">
      <c r="A168" s="42"/>
      <c r="B168" s="43"/>
      <c r="C168" s="44"/>
      <c r="D168" s="294" t="s">
        <v>436</v>
      </c>
      <c r="E168" s="44"/>
      <c r="F168" s="295" t="s">
        <v>951</v>
      </c>
      <c r="G168" s="44"/>
      <c r="H168" s="44"/>
      <c r="I168" s="275"/>
      <c r="J168" s="44"/>
      <c r="K168" s="44"/>
      <c r="L168" s="48"/>
      <c r="M168" s="276"/>
      <c r="N168" s="277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436</v>
      </c>
      <c r="AU168" s="20" t="s">
        <v>87</v>
      </c>
    </row>
    <row r="169" s="2" customFormat="1" ht="16.5" customHeight="1">
      <c r="A169" s="42"/>
      <c r="B169" s="43"/>
      <c r="C169" s="218" t="s">
        <v>354</v>
      </c>
      <c r="D169" s="218" t="s">
        <v>154</v>
      </c>
      <c r="E169" s="219" t="s">
        <v>952</v>
      </c>
      <c r="F169" s="220" t="s">
        <v>953</v>
      </c>
      <c r="G169" s="221" t="s">
        <v>287</v>
      </c>
      <c r="H169" s="222">
        <v>1</v>
      </c>
      <c r="I169" s="223"/>
      <c r="J169" s="224">
        <f>ROUND(I169*H169,2)</f>
        <v>0</v>
      </c>
      <c r="K169" s="220" t="s">
        <v>434</v>
      </c>
      <c r="L169" s="48"/>
      <c r="M169" s="225" t="s">
        <v>35</v>
      </c>
      <c r="N169" s="226" t="s">
        <v>50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933</v>
      </c>
      <c r="AT169" s="229" t="s">
        <v>154</v>
      </c>
      <c r="AU169" s="229" t="s">
        <v>87</v>
      </c>
      <c r="AY169" s="20" t="s">
        <v>151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83</v>
      </c>
      <c r="BK169" s="230">
        <f>ROUND(I169*H169,2)</f>
        <v>0</v>
      </c>
      <c r="BL169" s="20" t="s">
        <v>933</v>
      </c>
      <c r="BM169" s="229" t="s">
        <v>954</v>
      </c>
    </row>
    <row r="170" s="2" customFormat="1">
      <c r="A170" s="42"/>
      <c r="B170" s="43"/>
      <c r="C170" s="44"/>
      <c r="D170" s="294" t="s">
        <v>436</v>
      </c>
      <c r="E170" s="44"/>
      <c r="F170" s="295" t="s">
        <v>955</v>
      </c>
      <c r="G170" s="44"/>
      <c r="H170" s="44"/>
      <c r="I170" s="275"/>
      <c r="J170" s="44"/>
      <c r="K170" s="44"/>
      <c r="L170" s="48"/>
      <c r="M170" s="297"/>
      <c r="N170" s="298"/>
      <c r="O170" s="291"/>
      <c r="P170" s="291"/>
      <c r="Q170" s="291"/>
      <c r="R170" s="291"/>
      <c r="S170" s="291"/>
      <c r="T170" s="29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436</v>
      </c>
      <c r="AU170" s="20" t="s">
        <v>87</v>
      </c>
    </row>
    <row r="171" s="2" customFormat="1" ht="6.96" customHeight="1">
      <c r="A171" s="42"/>
      <c r="B171" s="63"/>
      <c r="C171" s="64"/>
      <c r="D171" s="64"/>
      <c r="E171" s="64"/>
      <c r="F171" s="64"/>
      <c r="G171" s="64"/>
      <c r="H171" s="64"/>
      <c r="I171" s="64"/>
      <c r="J171" s="64"/>
      <c r="K171" s="64"/>
      <c r="L171" s="48"/>
      <c r="M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</row>
  </sheetData>
  <sheetProtection sheet="1" autoFilter="0" formatColumns="0" formatRows="0" objects="1" scenarios="1" spinCount="100000" saltValue="k4M71hY1H75YS19u9MPve22MV+k8aayF4n528VSPinAMQIj4P1sddNKzdSsnlHbqjLBQc8KsEmax1l0kaNDdmA==" hashValue="znpwmcYgAuvMTSyaC/gyvBZXOKFGVyP0Gpc8CKUD8+5des/wK7B//rGsKtq7HPfdYGqIBri5syiKMUkWX8YVFA==" algorithmName="SHA-512" password="CC35"/>
  <autoFilter ref="C91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5_01/742110005"/>
    <hyperlink ref="F101" r:id="rId2" display="https://podminky.urs.cz/item/CS_URS_2025_01/742110504"/>
    <hyperlink ref="F104" r:id="rId3" display="https://podminky.urs.cz/item/CS_URS_2025_01/742110505"/>
    <hyperlink ref="F107" r:id="rId4" display="https://podminky.urs.cz/item/CS_URS_2025_01/742110505"/>
    <hyperlink ref="F111" r:id="rId5" display="https://podminky.urs.cz/item/CS_URS_2025_01/742124002"/>
    <hyperlink ref="F115" r:id="rId6" display="https://podminky.urs.cz/item/CS_URS_2025_01/742124002"/>
    <hyperlink ref="F119" r:id="rId7" display="https://podminky.urs.cz/item/CS_URS_2025_01/742124007"/>
    <hyperlink ref="F122" r:id="rId8" display="https://podminky.urs.cz/item/CS_URS_2025_01/742190001"/>
    <hyperlink ref="F124" r:id="rId9" display="https://podminky.urs.cz/item/CS_URS_2025_01/742330032"/>
    <hyperlink ref="F128" r:id="rId10" display="https://podminky.urs.cz/item/CS_URS_2025_01/742330044"/>
    <hyperlink ref="F131" r:id="rId11" display="https://podminky.urs.cz/item/CS_URS_2025_01/742330044"/>
    <hyperlink ref="F134" r:id="rId12" display="https://podminky.urs.cz/item/CS_URS_2025_01/742330044"/>
    <hyperlink ref="F137" r:id="rId13" display="https://podminky.urs.cz/item/CS_URS_2025_01/742330051"/>
    <hyperlink ref="F140" r:id="rId14" display="https://podminky.urs.cz/item/CS_URS_2025_01/742330052"/>
    <hyperlink ref="F142" r:id="rId15" display="https://podminky.urs.cz/item/CS_URS_2025_01/742330101"/>
    <hyperlink ref="F144" r:id="rId16" display="https://podminky.urs.cz/item/CS_URS_2025_01/998742300"/>
    <hyperlink ref="F146" r:id="rId17" display="https://podminky.urs.cz/item/CS_URS_2025_01/998742313"/>
    <hyperlink ref="F148" r:id="rId18" display="https://podminky.urs.cz/item/CS_URS_2025_01/998742319"/>
    <hyperlink ref="F160" r:id="rId19" display="https://podminky.urs.cz/item/CS_URS_2025_01/013254000"/>
    <hyperlink ref="F163" r:id="rId20" display="https://podminky.urs.cz/item/CS_URS_2025_01/065103000"/>
    <hyperlink ref="F166" r:id="rId21" display="https://podminky.urs.cz/item/CS_URS_2025_01/091403000"/>
    <hyperlink ref="F168" r:id="rId22" display="https://podminky.urs.cz/item/CS_URS_2025_01/092103000"/>
    <hyperlink ref="F170" r:id="rId23" display="https://podminky.urs.cz/item/CS_URS_2025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1" customFormat="1" ht="12" customHeight="1">
      <c r="B8" s="23"/>
      <c r="D8" s="146" t="s">
        <v>118</v>
      </c>
      <c r="L8" s="23"/>
    </row>
    <row r="9" s="2" customFormat="1" ht="16.5" customHeight="1">
      <c r="A9" s="42"/>
      <c r="B9" s="48"/>
      <c r="C9" s="42"/>
      <c r="D9" s="42"/>
      <c r="E9" s="147" t="s">
        <v>956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120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957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35</v>
      </c>
      <c r="G13" s="42"/>
      <c r="H13" s="42"/>
      <c r="I13" s="146" t="s">
        <v>20</v>
      </c>
      <c r="J13" s="137" t="s">
        <v>35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791</v>
      </c>
      <c r="G14" s="42"/>
      <c r="H14" s="42"/>
      <c r="I14" s="146" t="s">
        <v>24</v>
      </c>
      <c r="J14" s="150" t="str">
        <f>'Rekapitulace stavby'!AN8</f>
        <v>6. 2. 2025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792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793</v>
      </c>
      <c r="F17" s="42"/>
      <c r="G17" s="42"/>
      <c r="H17" s="42"/>
      <c r="I17" s="146" t="s">
        <v>34</v>
      </c>
      <c r="J17" s="137" t="s">
        <v>794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795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796</v>
      </c>
      <c r="F23" s="42"/>
      <c r="G23" s="42"/>
      <c r="H23" s="42"/>
      <c r="I23" s="146" t="s">
        <v>34</v>
      </c>
      <c r="J23" s="137" t="s">
        <v>797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31</v>
      </c>
      <c r="J25" s="137" t="s">
        <v>35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798</v>
      </c>
      <c r="F26" s="42"/>
      <c r="G26" s="42"/>
      <c r="H26" s="42"/>
      <c r="I26" s="146" t="s">
        <v>34</v>
      </c>
      <c r="J26" s="137" t="s">
        <v>35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45</v>
      </c>
      <c r="E32" s="42"/>
      <c r="F32" s="42"/>
      <c r="G32" s="42"/>
      <c r="H32" s="42"/>
      <c r="I32" s="42"/>
      <c r="J32" s="159">
        <f>ROUND(J88,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47</v>
      </c>
      <c r="G34" s="42"/>
      <c r="H34" s="42"/>
      <c r="I34" s="160" t="s">
        <v>46</v>
      </c>
      <c r="J34" s="160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49</v>
      </c>
      <c r="E35" s="146" t="s">
        <v>50</v>
      </c>
      <c r="F35" s="162">
        <f>ROUND((SUM(BE88:BE95)),  2)</f>
        <v>0</v>
      </c>
      <c r="G35" s="42"/>
      <c r="H35" s="42"/>
      <c r="I35" s="163">
        <v>0.20999999999999999</v>
      </c>
      <c r="J35" s="162">
        <f>ROUND(((SUM(BE88:BE95))*I35),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2">
        <f>ROUND((SUM(BF88:BF95)),  2)</f>
        <v>0</v>
      </c>
      <c r="G36" s="42"/>
      <c r="H36" s="42"/>
      <c r="I36" s="163">
        <v>0.14999999999999999</v>
      </c>
      <c r="J36" s="162">
        <f>ROUND(((SUM(BF88:BF95))*I36),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2">
        <f>ROUND((SUM(BG88:BG95)),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2">
        <f>ROUND((SUM(BH88:BH95)),  2)</f>
        <v>0</v>
      </c>
      <c r="G38" s="42"/>
      <c r="H38" s="42"/>
      <c r="I38" s="163">
        <v>0.14999999999999999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2">
        <f>ROUND((SUM(BI88:BI95)),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55</v>
      </c>
      <c r="E41" s="166"/>
      <c r="F41" s="166"/>
      <c r="G41" s="167" t="s">
        <v>56</v>
      </c>
      <c r="H41" s="168" t="s">
        <v>57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122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5" t="str">
        <f>E7</f>
        <v>CMTF -Univerzitní 22-Vrátnice a vstupní prostory a oprava podlah a rekonstrukce omítek stropů v kancelářích 36.07 ,3.08,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956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120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 xml:space="preserve">01 - Elektroinstalace  vrátnice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Univerzitní 22, 77900 Olomouc</v>
      </c>
      <c r="G56" s="44"/>
      <c r="H56" s="44"/>
      <c r="I56" s="35" t="s">
        <v>24</v>
      </c>
      <c r="J56" s="76" t="str">
        <f>IF(J14="","",J14)</f>
        <v>6. 2. 2025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CMTF Univerzity Palackého v Olomouci</v>
      </c>
      <c r="G58" s="44"/>
      <c r="H58" s="44"/>
      <c r="I58" s="35" t="s">
        <v>38</v>
      </c>
      <c r="J58" s="40" t="str">
        <f>E23</f>
        <v>Viktor Králík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123</v>
      </c>
      <c r="D61" s="177"/>
      <c r="E61" s="177"/>
      <c r="F61" s="177"/>
      <c r="G61" s="177"/>
      <c r="H61" s="177"/>
      <c r="I61" s="177"/>
      <c r="J61" s="178" t="s">
        <v>124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77</v>
      </c>
      <c r="D63" s="44"/>
      <c r="E63" s="44"/>
      <c r="F63" s="44"/>
      <c r="G63" s="44"/>
      <c r="H63" s="44"/>
      <c r="I63" s="44"/>
      <c r="J63" s="106">
        <f>J88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125</v>
      </c>
    </row>
    <row r="64" s="9" customFormat="1" ht="24.96" customHeight="1">
      <c r="A64" s="9"/>
      <c r="B64" s="180"/>
      <c r="C64" s="181"/>
      <c r="D64" s="182" t="s">
        <v>132</v>
      </c>
      <c r="E64" s="183"/>
      <c r="F64" s="183"/>
      <c r="G64" s="183"/>
      <c r="H64" s="183"/>
      <c r="I64" s="183"/>
      <c r="J64" s="184">
        <f>J89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958</v>
      </c>
      <c r="E65" s="188"/>
      <c r="F65" s="188"/>
      <c r="G65" s="188"/>
      <c r="H65" s="188"/>
      <c r="I65" s="188"/>
      <c r="J65" s="189">
        <f>J90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800</v>
      </c>
      <c r="E66" s="183"/>
      <c r="F66" s="183"/>
      <c r="G66" s="183"/>
      <c r="H66" s="183"/>
      <c r="I66" s="183"/>
      <c r="J66" s="184">
        <f>J92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136</v>
      </c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75" t="str">
        <f>E7</f>
        <v>CMTF -Univerzitní 22-Vrátnice a vstupní prostory a oprava podlah a rekonstrukce omítek stropů v kancelářích 36.07 ,3.08,</v>
      </c>
      <c r="F76" s="35"/>
      <c r="G76" s="35"/>
      <c r="H76" s="35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2"/>
      <c r="B78" s="43"/>
      <c r="C78" s="44"/>
      <c r="D78" s="44"/>
      <c r="E78" s="175" t="s">
        <v>956</v>
      </c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120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E11</f>
        <v xml:space="preserve">01 - Elektroinstalace  vrátnice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F14</f>
        <v>Univerzitní 22, 77900 Olomouc</v>
      </c>
      <c r="G82" s="44"/>
      <c r="H82" s="44"/>
      <c r="I82" s="35" t="s">
        <v>24</v>
      </c>
      <c r="J82" s="76" t="str">
        <f>IF(J14="","",J14)</f>
        <v>6. 2. 2025</v>
      </c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30</v>
      </c>
      <c r="D84" s="44"/>
      <c r="E84" s="44"/>
      <c r="F84" s="30" t="str">
        <f>E17</f>
        <v>CMTF Univerzity Palackého v Olomouci</v>
      </c>
      <c r="G84" s="44"/>
      <c r="H84" s="44"/>
      <c r="I84" s="35" t="s">
        <v>38</v>
      </c>
      <c r="J84" s="40" t="str">
        <f>E23</f>
        <v>Viktor Králík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36</v>
      </c>
      <c r="D85" s="44"/>
      <c r="E85" s="44"/>
      <c r="F85" s="30" t="str">
        <f>IF(E20="","",E20)</f>
        <v>Vyplň údaj</v>
      </c>
      <c r="G85" s="44"/>
      <c r="H85" s="44"/>
      <c r="I85" s="35" t="s">
        <v>41</v>
      </c>
      <c r="J85" s="40" t="str">
        <f>E26</f>
        <v xml:space="preserve"> 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91"/>
      <c r="B87" s="192"/>
      <c r="C87" s="193" t="s">
        <v>137</v>
      </c>
      <c r="D87" s="194" t="s">
        <v>64</v>
      </c>
      <c r="E87" s="194" t="s">
        <v>60</v>
      </c>
      <c r="F87" s="194" t="s">
        <v>61</v>
      </c>
      <c r="G87" s="194" t="s">
        <v>138</v>
      </c>
      <c r="H87" s="194" t="s">
        <v>139</v>
      </c>
      <c r="I87" s="194" t="s">
        <v>140</v>
      </c>
      <c r="J87" s="194" t="s">
        <v>124</v>
      </c>
      <c r="K87" s="195" t="s">
        <v>141</v>
      </c>
      <c r="L87" s="196"/>
      <c r="M87" s="96" t="s">
        <v>35</v>
      </c>
      <c r="N87" s="97" t="s">
        <v>49</v>
      </c>
      <c r="O87" s="97" t="s">
        <v>142</v>
      </c>
      <c r="P87" s="97" t="s">
        <v>143</v>
      </c>
      <c r="Q87" s="97" t="s">
        <v>144</v>
      </c>
      <c r="R87" s="97" t="s">
        <v>145</v>
      </c>
      <c r="S87" s="97" t="s">
        <v>146</v>
      </c>
      <c r="T87" s="98" t="s">
        <v>147</v>
      </c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</row>
    <row r="88" s="2" customFormat="1" ht="22.8" customHeight="1">
      <c r="A88" s="42"/>
      <c r="B88" s="43"/>
      <c r="C88" s="103" t="s">
        <v>148</v>
      </c>
      <c r="D88" s="44"/>
      <c r="E88" s="44"/>
      <c r="F88" s="44"/>
      <c r="G88" s="44"/>
      <c r="H88" s="44"/>
      <c r="I88" s="44"/>
      <c r="J88" s="197">
        <f>BK88</f>
        <v>0</v>
      </c>
      <c r="K88" s="44"/>
      <c r="L88" s="48"/>
      <c r="M88" s="99"/>
      <c r="N88" s="198"/>
      <c r="O88" s="100"/>
      <c r="P88" s="199">
        <f>P89+P92</f>
        <v>0</v>
      </c>
      <c r="Q88" s="100"/>
      <c r="R88" s="199">
        <f>R89+R92</f>
        <v>0</v>
      </c>
      <c r="S88" s="100"/>
      <c r="T88" s="200">
        <f>T89+T92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78</v>
      </c>
      <c r="AU88" s="20" t="s">
        <v>125</v>
      </c>
      <c r="BK88" s="201">
        <f>BK89+BK92</f>
        <v>0</v>
      </c>
    </row>
    <row r="89" s="12" customFormat="1" ht="25.92" customHeight="1">
      <c r="A89" s="12"/>
      <c r="B89" s="202"/>
      <c r="C89" s="203"/>
      <c r="D89" s="204" t="s">
        <v>78</v>
      </c>
      <c r="E89" s="205" t="s">
        <v>280</v>
      </c>
      <c r="F89" s="205" t="s">
        <v>281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</f>
        <v>0</v>
      </c>
      <c r="Q89" s="210"/>
      <c r="R89" s="211">
        <f>R90</f>
        <v>0</v>
      </c>
      <c r="S89" s="210"/>
      <c r="T89" s="212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87</v>
      </c>
      <c r="AT89" s="214" t="s">
        <v>78</v>
      </c>
      <c r="AU89" s="214" t="s">
        <v>79</v>
      </c>
      <c r="AY89" s="213" t="s">
        <v>151</v>
      </c>
      <c r="BK89" s="215">
        <f>BK90</f>
        <v>0</v>
      </c>
    </row>
    <row r="90" s="12" customFormat="1" ht="22.8" customHeight="1">
      <c r="A90" s="12"/>
      <c r="B90" s="202"/>
      <c r="C90" s="203"/>
      <c r="D90" s="204" t="s">
        <v>78</v>
      </c>
      <c r="E90" s="216" t="s">
        <v>959</v>
      </c>
      <c r="F90" s="216" t="s">
        <v>960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P91</f>
        <v>0</v>
      </c>
      <c r="Q90" s="210"/>
      <c r="R90" s="211">
        <f>R91</f>
        <v>0</v>
      </c>
      <c r="S90" s="210"/>
      <c r="T90" s="212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87</v>
      </c>
      <c r="AT90" s="214" t="s">
        <v>78</v>
      </c>
      <c r="AU90" s="214" t="s">
        <v>83</v>
      </c>
      <c r="AY90" s="213" t="s">
        <v>151</v>
      </c>
      <c r="BK90" s="215">
        <f>BK91</f>
        <v>0</v>
      </c>
    </row>
    <row r="91" s="2" customFormat="1" ht="16.5" customHeight="1">
      <c r="A91" s="42"/>
      <c r="B91" s="43"/>
      <c r="C91" s="218" t="s">
        <v>83</v>
      </c>
      <c r="D91" s="218" t="s">
        <v>154</v>
      </c>
      <c r="E91" s="219" t="s">
        <v>961</v>
      </c>
      <c r="F91" s="220" t="s">
        <v>962</v>
      </c>
      <c r="G91" s="221" t="s">
        <v>244</v>
      </c>
      <c r="H91" s="222">
        <v>1</v>
      </c>
      <c r="I91" s="223"/>
      <c r="J91" s="224">
        <f>ROUND(I91*H91,2)</f>
        <v>0</v>
      </c>
      <c r="K91" s="220" t="s">
        <v>158</v>
      </c>
      <c r="L91" s="48"/>
      <c r="M91" s="225" t="s">
        <v>35</v>
      </c>
      <c r="N91" s="226" t="s">
        <v>50</v>
      </c>
      <c r="O91" s="88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9" t="s">
        <v>206</v>
      </c>
      <c r="AT91" s="229" t="s">
        <v>154</v>
      </c>
      <c r="AU91" s="229" t="s">
        <v>87</v>
      </c>
      <c r="AY91" s="20" t="s">
        <v>151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0" t="s">
        <v>83</v>
      </c>
      <c r="BK91" s="230">
        <f>ROUND(I91*H91,2)</f>
        <v>0</v>
      </c>
      <c r="BL91" s="20" t="s">
        <v>206</v>
      </c>
      <c r="BM91" s="229" t="s">
        <v>963</v>
      </c>
    </row>
    <row r="92" s="12" customFormat="1" ht="25.92" customHeight="1">
      <c r="A92" s="12"/>
      <c r="B92" s="202"/>
      <c r="C92" s="203"/>
      <c r="D92" s="204" t="s">
        <v>78</v>
      </c>
      <c r="E92" s="205" t="s">
        <v>506</v>
      </c>
      <c r="F92" s="205" t="s">
        <v>906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SUM(P93:P95)</f>
        <v>0</v>
      </c>
      <c r="Q92" s="210"/>
      <c r="R92" s="211">
        <f>SUM(R93:R95)</f>
        <v>0</v>
      </c>
      <c r="S92" s="210"/>
      <c r="T92" s="212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159</v>
      </c>
      <c r="AT92" s="214" t="s">
        <v>78</v>
      </c>
      <c r="AU92" s="214" t="s">
        <v>79</v>
      </c>
      <c r="AY92" s="213" t="s">
        <v>151</v>
      </c>
      <c r="BK92" s="215">
        <f>SUM(BK93:BK95)</f>
        <v>0</v>
      </c>
    </row>
    <row r="93" s="2" customFormat="1" ht="24.15" customHeight="1">
      <c r="A93" s="42"/>
      <c r="B93" s="43"/>
      <c r="C93" s="218" t="s">
        <v>87</v>
      </c>
      <c r="D93" s="218" t="s">
        <v>154</v>
      </c>
      <c r="E93" s="219" t="s">
        <v>907</v>
      </c>
      <c r="F93" s="220" t="s">
        <v>908</v>
      </c>
      <c r="G93" s="221" t="s">
        <v>909</v>
      </c>
      <c r="H93" s="222">
        <v>4</v>
      </c>
      <c r="I93" s="223"/>
      <c r="J93" s="224">
        <f>ROUND(I93*H93,2)</f>
        <v>0</v>
      </c>
      <c r="K93" s="220" t="s">
        <v>158</v>
      </c>
      <c r="L93" s="48"/>
      <c r="M93" s="225" t="s">
        <v>35</v>
      </c>
      <c r="N93" s="226" t="s">
        <v>50</v>
      </c>
      <c r="O93" s="88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9" t="s">
        <v>910</v>
      </c>
      <c r="AT93" s="229" t="s">
        <v>154</v>
      </c>
      <c r="AU93" s="229" t="s">
        <v>83</v>
      </c>
      <c r="AY93" s="20" t="s">
        <v>151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83</v>
      </c>
      <c r="BK93" s="230">
        <f>ROUND(I93*H93,2)</f>
        <v>0</v>
      </c>
      <c r="BL93" s="20" t="s">
        <v>910</v>
      </c>
      <c r="BM93" s="229" t="s">
        <v>964</v>
      </c>
    </row>
    <row r="94" s="2" customFormat="1" ht="24.15" customHeight="1">
      <c r="A94" s="42"/>
      <c r="B94" s="43"/>
      <c r="C94" s="218" t="s">
        <v>164</v>
      </c>
      <c r="D94" s="218" t="s">
        <v>154</v>
      </c>
      <c r="E94" s="219" t="s">
        <v>912</v>
      </c>
      <c r="F94" s="220" t="s">
        <v>913</v>
      </c>
      <c r="G94" s="221" t="s">
        <v>909</v>
      </c>
      <c r="H94" s="222">
        <v>10</v>
      </c>
      <c r="I94" s="223"/>
      <c r="J94" s="224">
        <f>ROUND(I94*H94,2)</f>
        <v>0</v>
      </c>
      <c r="K94" s="220" t="s">
        <v>158</v>
      </c>
      <c r="L94" s="48"/>
      <c r="M94" s="225" t="s">
        <v>35</v>
      </c>
      <c r="N94" s="226" t="s">
        <v>50</v>
      </c>
      <c r="O94" s="88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9" t="s">
        <v>910</v>
      </c>
      <c r="AT94" s="229" t="s">
        <v>154</v>
      </c>
      <c r="AU94" s="229" t="s">
        <v>83</v>
      </c>
      <c r="AY94" s="20" t="s">
        <v>151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83</v>
      </c>
      <c r="BK94" s="230">
        <f>ROUND(I94*H94,2)</f>
        <v>0</v>
      </c>
      <c r="BL94" s="20" t="s">
        <v>910</v>
      </c>
      <c r="BM94" s="229" t="s">
        <v>965</v>
      </c>
    </row>
    <row r="95" s="2" customFormat="1" ht="21.75" customHeight="1">
      <c r="A95" s="42"/>
      <c r="B95" s="43"/>
      <c r="C95" s="218" t="s">
        <v>159</v>
      </c>
      <c r="D95" s="218" t="s">
        <v>154</v>
      </c>
      <c r="E95" s="219" t="s">
        <v>915</v>
      </c>
      <c r="F95" s="220" t="s">
        <v>916</v>
      </c>
      <c r="G95" s="221" t="s">
        <v>909</v>
      </c>
      <c r="H95" s="222">
        <v>4</v>
      </c>
      <c r="I95" s="223"/>
      <c r="J95" s="224">
        <f>ROUND(I95*H95,2)</f>
        <v>0</v>
      </c>
      <c r="K95" s="220" t="s">
        <v>158</v>
      </c>
      <c r="L95" s="48"/>
      <c r="M95" s="289" t="s">
        <v>35</v>
      </c>
      <c r="N95" s="290" t="s">
        <v>50</v>
      </c>
      <c r="O95" s="291"/>
      <c r="P95" s="292">
        <f>O95*H95</f>
        <v>0</v>
      </c>
      <c r="Q95" s="292">
        <v>0</v>
      </c>
      <c r="R95" s="292">
        <f>Q95*H95</f>
        <v>0</v>
      </c>
      <c r="S95" s="292">
        <v>0</v>
      </c>
      <c r="T95" s="293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910</v>
      </c>
      <c r="AT95" s="229" t="s">
        <v>154</v>
      </c>
      <c r="AU95" s="229" t="s">
        <v>83</v>
      </c>
      <c r="AY95" s="20" t="s">
        <v>151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83</v>
      </c>
      <c r="BK95" s="230">
        <f>ROUND(I95*H95,2)</f>
        <v>0</v>
      </c>
      <c r="BL95" s="20" t="s">
        <v>910</v>
      </c>
      <c r="BM95" s="229" t="s">
        <v>966</v>
      </c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48"/>
      <c r="M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</sheetData>
  <sheetProtection sheet="1" autoFilter="0" formatColumns="0" formatRows="0" objects="1" scenarios="1" spinCount="100000" saltValue="9qrrKIbMoGha/G1BTDoRXwPIlzBY98iH/O8uS3lT+knbfOaig2P2JTq/4Qi3GnGUdnmPxz924ttdMs48V7WsnA==" hashValue="jnXLhYXLsl3K1IQ9iwvLnlX1uyEf0IXYxSLfxX7j4By8pLt6eMMIs+et4NJCpoMOa+7HjUxWmTBRZUZOW3cseA==" algorithmName="SHA-512" password="CC35"/>
  <autoFilter ref="C87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1" customFormat="1" ht="12" customHeight="1">
      <c r="B8" s="23"/>
      <c r="D8" s="146" t="s">
        <v>118</v>
      </c>
      <c r="L8" s="23"/>
    </row>
    <row r="9" s="2" customFormat="1" ht="16.5" customHeight="1">
      <c r="A9" s="42"/>
      <c r="B9" s="48"/>
      <c r="C9" s="42"/>
      <c r="D9" s="42"/>
      <c r="E9" s="147" t="s">
        <v>956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120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967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35</v>
      </c>
      <c r="G13" s="42"/>
      <c r="H13" s="42"/>
      <c r="I13" s="146" t="s">
        <v>20</v>
      </c>
      <c r="J13" s="137" t="s">
        <v>35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791</v>
      </c>
      <c r="G14" s="42"/>
      <c r="H14" s="42"/>
      <c r="I14" s="146" t="s">
        <v>24</v>
      </c>
      <c r="J14" s="150" t="str">
        <f>'Rekapitulace stavby'!AN8</f>
        <v>6. 2. 2025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792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793</v>
      </c>
      <c r="F17" s="42"/>
      <c r="G17" s="42"/>
      <c r="H17" s="42"/>
      <c r="I17" s="146" t="s">
        <v>34</v>
      </c>
      <c r="J17" s="137" t="s">
        <v>794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795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796</v>
      </c>
      <c r="F23" s="42"/>
      <c r="G23" s="42"/>
      <c r="H23" s="42"/>
      <c r="I23" s="146" t="s">
        <v>34</v>
      </c>
      <c r="J23" s="137" t="s">
        <v>797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31</v>
      </c>
      <c r="J25" s="137" t="s">
        <v>35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798</v>
      </c>
      <c r="F26" s="42"/>
      <c r="G26" s="42"/>
      <c r="H26" s="42"/>
      <c r="I26" s="146" t="s">
        <v>34</v>
      </c>
      <c r="J26" s="137" t="s">
        <v>35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45</v>
      </c>
      <c r="E32" s="42"/>
      <c r="F32" s="42"/>
      <c r="G32" s="42"/>
      <c r="H32" s="42"/>
      <c r="I32" s="42"/>
      <c r="J32" s="159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47</v>
      </c>
      <c r="G34" s="42"/>
      <c r="H34" s="42"/>
      <c r="I34" s="160" t="s">
        <v>46</v>
      </c>
      <c r="J34" s="160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49</v>
      </c>
      <c r="E35" s="146" t="s">
        <v>50</v>
      </c>
      <c r="F35" s="162">
        <f>ROUND((SUM(BE90:BE227)),  2)</f>
        <v>0</v>
      </c>
      <c r="G35" s="42"/>
      <c r="H35" s="42"/>
      <c r="I35" s="163">
        <v>0.20999999999999999</v>
      </c>
      <c r="J35" s="162">
        <f>ROUND(((SUM(BE90:BE227))*I35),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2">
        <f>ROUND((SUM(BF90:BF227)),  2)</f>
        <v>0</v>
      </c>
      <c r="G36" s="42"/>
      <c r="H36" s="42"/>
      <c r="I36" s="163">
        <v>0.14999999999999999</v>
      </c>
      <c r="J36" s="162">
        <f>ROUND(((SUM(BF90:BF227))*I36),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2">
        <f>ROUND((SUM(BG90:BG227)),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2">
        <f>ROUND((SUM(BH90:BH227)),  2)</f>
        <v>0</v>
      </c>
      <c r="G38" s="42"/>
      <c r="H38" s="42"/>
      <c r="I38" s="163">
        <v>0.14999999999999999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2">
        <f>ROUND((SUM(BI90:BI227)),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55</v>
      </c>
      <c r="E41" s="166"/>
      <c r="F41" s="166"/>
      <c r="G41" s="167" t="s">
        <v>56</v>
      </c>
      <c r="H41" s="168" t="s">
        <v>57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122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5" t="str">
        <f>E7</f>
        <v>CMTF -Univerzitní 22-Vrátnice a vstupní prostory a oprava podlah a rekonstrukce omítek stropů v kancelářích 36.07 ,3.08,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956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120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02 - 3.NP - studijní oddělení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Univerzitní 22, 77900 Olomouc</v>
      </c>
      <c r="G56" s="44"/>
      <c r="H56" s="44"/>
      <c r="I56" s="35" t="s">
        <v>24</v>
      </c>
      <c r="J56" s="76" t="str">
        <f>IF(J14="","",J14)</f>
        <v>6. 2. 2025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CMTF Univerzity Palackého v Olomouci</v>
      </c>
      <c r="G58" s="44"/>
      <c r="H58" s="44"/>
      <c r="I58" s="35" t="s">
        <v>38</v>
      </c>
      <c r="J58" s="40" t="str">
        <f>E23</f>
        <v>Viktor Králík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123</v>
      </c>
      <c r="D61" s="177"/>
      <c r="E61" s="177"/>
      <c r="F61" s="177"/>
      <c r="G61" s="177"/>
      <c r="H61" s="177"/>
      <c r="I61" s="177"/>
      <c r="J61" s="178" t="s">
        <v>124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77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125</v>
      </c>
    </row>
    <row r="64" s="9" customFormat="1" ht="24.96" customHeight="1">
      <c r="A64" s="9"/>
      <c r="B64" s="180"/>
      <c r="C64" s="181"/>
      <c r="D64" s="182" t="s">
        <v>132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968</v>
      </c>
      <c r="E65" s="188"/>
      <c r="F65" s="188"/>
      <c r="G65" s="188"/>
      <c r="H65" s="188"/>
      <c r="I65" s="188"/>
      <c r="J65" s="189">
        <f>J92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958</v>
      </c>
      <c r="E66" s="188"/>
      <c r="F66" s="188"/>
      <c r="G66" s="188"/>
      <c r="H66" s="188"/>
      <c r="I66" s="188"/>
      <c r="J66" s="189">
        <f>J95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969</v>
      </c>
      <c r="E67" s="188"/>
      <c r="F67" s="188"/>
      <c r="G67" s="188"/>
      <c r="H67" s="188"/>
      <c r="I67" s="188"/>
      <c r="J67" s="189">
        <f>J211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800</v>
      </c>
      <c r="E68" s="183"/>
      <c r="F68" s="183"/>
      <c r="G68" s="183"/>
      <c r="H68" s="183"/>
      <c r="I68" s="183"/>
      <c r="J68" s="184">
        <f>J214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136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75" t="str">
        <f>E7</f>
        <v>CMTF -Univerzitní 22-Vrátnice a vstupní prostory a oprava podlah a rekonstrukce omítek stropů v kancelářích 36.07 ,3.08,</v>
      </c>
      <c r="F78" s="35"/>
      <c r="G78" s="35"/>
      <c r="H78" s="35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2"/>
      <c r="B80" s="43"/>
      <c r="C80" s="44"/>
      <c r="D80" s="44"/>
      <c r="E80" s="175" t="s">
        <v>956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120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02 - 3.NP - studijní oddělení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F14</f>
        <v>Univerzitní 22, 77900 Olomouc</v>
      </c>
      <c r="G84" s="44"/>
      <c r="H84" s="44"/>
      <c r="I84" s="35" t="s">
        <v>24</v>
      </c>
      <c r="J84" s="76" t="str">
        <f>IF(J14="","",J14)</f>
        <v>6. 2. 2025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30</v>
      </c>
      <c r="D86" s="44"/>
      <c r="E86" s="44"/>
      <c r="F86" s="30" t="str">
        <f>E17</f>
        <v>CMTF Univerzity Palackého v Olomouci</v>
      </c>
      <c r="G86" s="44"/>
      <c r="H86" s="44"/>
      <c r="I86" s="35" t="s">
        <v>38</v>
      </c>
      <c r="J86" s="40" t="str">
        <f>E23</f>
        <v>Viktor Králík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36</v>
      </c>
      <c r="D87" s="44"/>
      <c r="E87" s="44"/>
      <c r="F87" s="30" t="str">
        <f>IF(E20="","",E20)</f>
        <v>Vyplň údaj</v>
      </c>
      <c r="G87" s="44"/>
      <c r="H87" s="44"/>
      <c r="I87" s="35" t="s">
        <v>41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91"/>
      <c r="B89" s="192"/>
      <c r="C89" s="193" t="s">
        <v>137</v>
      </c>
      <c r="D89" s="194" t="s">
        <v>64</v>
      </c>
      <c r="E89" s="194" t="s">
        <v>60</v>
      </c>
      <c r="F89" s="194" t="s">
        <v>61</v>
      </c>
      <c r="G89" s="194" t="s">
        <v>138</v>
      </c>
      <c r="H89" s="194" t="s">
        <v>139</v>
      </c>
      <c r="I89" s="194" t="s">
        <v>140</v>
      </c>
      <c r="J89" s="194" t="s">
        <v>124</v>
      </c>
      <c r="K89" s="195" t="s">
        <v>141</v>
      </c>
      <c r="L89" s="196"/>
      <c r="M89" s="96" t="s">
        <v>35</v>
      </c>
      <c r="N89" s="97" t="s">
        <v>49</v>
      </c>
      <c r="O89" s="97" t="s">
        <v>142</v>
      </c>
      <c r="P89" s="97" t="s">
        <v>143</v>
      </c>
      <c r="Q89" s="97" t="s">
        <v>144</v>
      </c>
      <c r="R89" s="97" t="s">
        <v>145</v>
      </c>
      <c r="S89" s="97" t="s">
        <v>146</v>
      </c>
      <c r="T89" s="98" t="s">
        <v>147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2"/>
      <c r="B90" s="43"/>
      <c r="C90" s="103" t="s">
        <v>148</v>
      </c>
      <c r="D90" s="44"/>
      <c r="E90" s="44"/>
      <c r="F90" s="44"/>
      <c r="G90" s="44"/>
      <c r="H90" s="44"/>
      <c r="I90" s="44"/>
      <c r="J90" s="197">
        <f>BK90</f>
        <v>0</v>
      </c>
      <c r="K90" s="44"/>
      <c r="L90" s="48"/>
      <c r="M90" s="99"/>
      <c r="N90" s="198"/>
      <c r="O90" s="100"/>
      <c r="P90" s="199">
        <f>P91+P214</f>
        <v>0</v>
      </c>
      <c r="Q90" s="100"/>
      <c r="R90" s="199">
        <f>R91+R214</f>
        <v>0.19618249999999998</v>
      </c>
      <c r="S90" s="100"/>
      <c r="T90" s="200">
        <f>T91+T214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78</v>
      </c>
      <c r="AU90" s="20" t="s">
        <v>125</v>
      </c>
      <c r="BK90" s="201">
        <f>BK91+BK214</f>
        <v>0</v>
      </c>
    </row>
    <row r="91" s="12" customFormat="1" ht="25.92" customHeight="1">
      <c r="A91" s="12"/>
      <c r="B91" s="202"/>
      <c r="C91" s="203"/>
      <c r="D91" s="204" t="s">
        <v>78</v>
      </c>
      <c r="E91" s="205" t="s">
        <v>280</v>
      </c>
      <c r="F91" s="205" t="s">
        <v>281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P92+P95+P211</f>
        <v>0</v>
      </c>
      <c r="Q91" s="210"/>
      <c r="R91" s="211">
        <f>R92+R95+R211</f>
        <v>0.19618249999999998</v>
      </c>
      <c r="S91" s="210"/>
      <c r="T91" s="212">
        <f>T92+T95+T211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87</v>
      </c>
      <c r="AT91" s="214" t="s">
        <v>78</v>
      </c>
      <c r="AU91" s="214" t="s">
        <v>79</v>
      </c>
      <c r="AY91" s="213" t="s">
        <v>151</v>
      </c>
      <c r="BK91" s="215">
        <f>BK92+BK95+BK211</f>
        <v>0</v>
      </c>
    </row>
    <row r="92" s="12" customFormat="1" ht="22.8" customHeight="1">
      <c r="A92" s="12"/>
      <c r="B92" s="202"/>
      <c r="C92" s="203"/>
      <c r="D92" s="204" t="s">
        <v>78</v>
      </c>
      <c r="E92" s="216" t="s">
        <v>970</v>
      </c>
      <c r="F92" s="216" t="s">
        <v>971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SUM(P93:P94)</f>
        <v>0</v>
      </c>
      <c r="Q92" s="210"/>
      <c r="R92" s="211">
        <f>SUM(R93:R94)</f>
        <v>0</v>
      </c>
      <c r="S92" s="210"/>
      <c r="T92" s="21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87</v>
      </c>
      <c r="AT92" s="214" t="s">
        <v>78</v>
      </c>
      <c r="AU92" s="214" t="s">
        <v>83</v>
      </c>
      <c r="AY92" s="213" t="s">
        <v>151</v>
      </c>
      <c r="BK92" s="215">
        <f>SUM(BK93:BK94)</f>
        <v>0</v>
      </c>
    </row>
    <row r="93" s="2" customFormat="1" ht="24.15" customHeight="1">
      <c r="A93" s="42"/>
      <c r="B93" s="43"/>
      <c r="C93" s="218" t="s">
        <v>83</v>
      </c>
      <c r="D93" s="218" t="s">
        <v>154</v>
      </c>
      <c r="E93" s="219" t="s">
        <v>972</v>
      </c>
      <c r="F93" s="220" t="s">
        <v>973</v>
      </c>
      <c r="G93" s="221" t="s">
        <v>287</v>
      </c>
      <c r="H93" s="222">
        <v>1</v>
      </c>
      <c r="I93" s="223"/>
      <c r="J93" s="224">
        <f>ROUND(I93*H93,2)</f>
        <v>0</v>
      </c>
      <c r="K93" s="220" t="s">
        <v>434</v>
      </c>
      <c r="L93" s="48"/>
      <c r="M93" s="225" t="s">
        <v>35</v>
      </c>
      <c r="N93" s="226" t="s">
        <v>50</v>
      </c>
      <c r="O93" s="88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9" t="s">
        <v>206</v>
      </c>
      <c r="AT93" s="229" t="s">
        <v>154</v>
      </c>
      <c r="AU93" s="229" t="s">
        <v>87</v>
      </c>
      <c r="AY93" s="20" t="s">
        <v>151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83</v>
      </c>
      <c r="BK93" s="230">
        <f>ROUND(I93*H93,2)</f>
        <v>0</v>
      </c>
      <c r="BL93" s="20" t="s">
        <v>206</v>
      </c>
      <c r="BM93" s="229" t="s">
        <v>974</v>
      </c>
    </row>
    <row r="94" s="2" customFormat="1">
      <c r="A94" s="42"/>
      <c r="B94" s="43"/>
      <c r="C94" s="44"/>
      <c r="D94" s="294" t="s">
        <v>436</v>
      </c>
      <c r="E94" s="44"/>
      <c r="F94" s="295" t="s">
        <v>975</v>
      </c>
      <c r="G94" s="44"/>
      <c r="H94" s="44"/>
      <c r="I94" s="275"/>
      <c r="J94" s="44"/>
      <c r="K94" s="44"/>
      <c r="L94" s="48"/>
      <c r="M94" s="276"/>
      <c r="N94" s="277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436</v>
      </c>
      <c r="AU94" s="20" t="s">
        <v>87</v>
      </c>
    </row>
    <row r="95" s="12" customFormat="1" ht="22.8" customHeight="1">
      <c r="A95" s="12"/>
      <c r="B95" s="202"/>
      <c r="C95" s="203"/>
      <c r="D95" s="204" t="s">
        <v>78</v>
      </c>
      <c r="E95" s="216" t="s">
        <v>959</v>
      </c>
      <c r="F95" s="216" t="s">
        <v>960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SUM(P96:P210)</f>
        <v>0</v>
      </c>
      <c r="Q95" s="210"/>
      <c r="R95" s="211">
        <f>SUM(R96:R210)</f>
        <v>0.19618249999999998</v>
      </c>
      <c r="S95" s="210"/>
      <c r="T95" s="212">
        <f>SUM(T96:T210)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87</v>
      </c>
      <c r="AT95" s="214" t="s">
        <v>78</v>
      </c>
      <c r="AU95" s="214" t="s">
        <v>83</v>
      </c>
      <c r="AY95" s="213" t="s">
        <v>151</v>
      </c>
      <c r="BK95" s="215">
        <f>SUM(BK96:BK210)</f>
        <v>0</v>
      </c>
    </row>
    <row r="96" s="2" customFormat="1" ht="21.75" customHeight="1">
      <c r="A96" s="42"/>
      <c r="B96" s="43"/>
      <c r="C96" s="218" t="s">
        <v>87</v>
      </c>
      <c r="D96" s="218" t="s">
        <v>154</v>
      </c>
      <c r="E96" s="219" t="s">
        <v>976</v>
      </c>
      <c r="F96" s="220" t="s">
        <v>977</v>
      </c>
      <c r="G96" s="221" t="s">
        <v>287</v>
      </c>
      <c r="H96" s="222">
        <v>1</v>
      </c>
      <c r="I96" s="223"/>
      <c r="J96" s="224">
        <f>ROUND(I96*H96,2)</f>
        <v>0</v>
      </c>
      <c r="K96" s="220" t="s">
        <v>434</v>
      </c>
      <c r="L96" s="48"/>
      <c r="M96" s="225" t="s">
        <v>35</v>
      </c>
      <c r="N96" s="226" t="s">
        <v>50</v>
      </c>
      <c r="O96" s="88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9" t="s">
        <v>206</v>
      </c>
      <c r="AT96" s="229" t="s">
        <v>154</v>
      </c>
      <c r="AU96" s="229" t="s">
        <v>87</v>
      </c>
      <c r="AY96" s="20" t="s">
        <v>151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83</v>
      </c>
      <c r="BK96" s="230">
        <f>ROUND(I96*H96,2)</f>
        <v>0</v>
      </c>
      <c r="BL96" s="20" t="s">
        <v>206</v>
      </c>
      <c r="BM96" s="229" t="s">
        <v>978</v>
      </c>
    </row>
    <row r="97" s="2" customFormat="1">
      <c r="A97" s="42"/>
      <c r="B97" s="43"/>
      <c r="C97" s="44"/>
      <c r="D97" s="294" t="s">
        <v>436</v>
      </c>
      <c r="E97" s="44"/>
      <c r="F97" s="295" t="s">
        <v>979</v>
      </c>
      <c r="G97" s="44"/>
      <c r="H97" s="44"/>
      <c r="I97" s="275"/>
      <c r="J97" s="44"/>
      <c r="K97" s="44"/>
      <c r="L97" s="48"/>
      <c r="M97" s="276"/>
      <c r="N97" s="277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436</v>
      </c>
      <c r="AU97" s="20" t="s">
        <v>87</v>
      </c>
    </row>
    <row r="98" s="2" customFormat="1" ht="24.15" customHeight="1">
      <c r="A98" s="42"/>
      <c r="B98" s="43"/>
      <c r="C98" s="264" t="s">
        <v>164</v>
      </c>
      <c r="D98" s="264" t="s">
        <v>291</v>
      </c>
      <c r="E98" s="265" t="s">
        <v>980</v>
      </c>
      <c r="F98" s="266" t="s">
        <v>981</v>
      </c>
      <c r="G98" s="267" t="s">
        <v>287</v>
      </c>
      <c r="H98" s="268">
        <v>1</v>
      </c>
      <c r="I98" s="269"/>
      <c r="J98" s="270">
        <f>ROUND(I98*H98,2)</f>
        <v>0</v>
      </c>
      <c r="K98" s="266" t="s">
        <v>434</v>
      </c>
      <c r="L98" s="271"/>
      <c r="M98" s="272" t="s">
        <v>35</v>
      </c>
      <c r="N98" s="273" t="s">
        <v>50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294</v>
      </c>
      <c r="AT98" s="229" t="s">
        <v>291</v>
      </c>
      <c r="AU98" s="229" t="s">
        <v>87</v>
      </c>
      <c r="AY98" s="20" t="s">
        <v>151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83</v>
      </c>
      <c r="BK98" s="230">
        <f>ROUND(I98*H98,2)</f>
        <v>0</v>
      </c>
      <c r="BL98" s="20" t="s">
        <v>206</v>
      </c>
      <c r="BM98" s="229" t="s">
        <v>982</v>
      </c>
    </row>
    <row r="99" s="2" customFormat="1" ht="24.15" customHeight="1">
      <c r="A99" s="42"/>
      <c r="B99" s="43"/>
      <c r="C99" s="218" t="s">
        <v>159</v>
      </c>
      <c r="D99" s="218" t="s">
        <v>154</v>
      </c>
      <c r="E99" s="219" t="s">
        <v>983</v>
      </c>
      <c r="F99" s="220" t="s">
        <v>984</v>
      </c>
      <c r="G99" s="221" t="s">
        <v>216</v>
      </c>
      <c r="H99" s="222">
        <v>365</v>
      </c>
      <c r="I99" s="223"/>
      <c r="J99" s="224">
        <f>ROUND(I99*H99,2)</f>
        <v>0</v>
      </c>
      <c r="K99" s="220" t="s">
        <v>434</v>
      </c>
      <c r="L99" s="48"/>
      <c r="M99" s="225" t="s">
        <v>35</v>
      </c>
      <c r="N99" s="226" t="s">
        <v>50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206</v>
      </c>
      <c r="AT99" s="229" t="s">
        <v>154</v>
      </c>
      <c r="AU99" s="229" t="s">
        <v>87</v>
      </c>
      <c r="AY99" s="20" t="s">
        <v>151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83</v>
      </c>
      <c r="BK99" s="230">
        <f>ROUND(I99*H99,2)</f>
        <v>0</v>
      </c>
      <c r="BL99" s="20" t="s">
        <v>206</v>
      </c>
      <c r="BM99" s="229" t="s">
        <v>985</v>
      </c>
    </row>
    <row r="100" s="2" customFormat="1">
      <c r="A100" s="42"/>
      <c r="B100" s="43"/>
      <c r="C100" s="44"/>
      <c r="D100" s="294" t="s">
        <v>436</v>
      </c>
      <c r="E100" s="44"/>
      <c r="F100" s="295" t="s">
        <v>986</v>
      </c>
      <c r="G100" s="44"/>
      <c r="H100" s="44"/>
      <c r="I100" s="275"/>
      <c r="J100" s="44"/>
      <c r="K100" s="44"/>
      <c r="L100" s="48"/>
      <c r="M100" s="276"/>
      <c r="N100" s="277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436</v>
      </c>
      <c r="AU100" s="20" t="s">
        <v>87</v>
      </c>
    </row>
    <row r="101" s="2" customFormat="1" ht="24.15" customHeight="1">
      <c r="A101" s="42"/>
      <c r="B101" s="43"/>
      <c r="C101" s="264" t="s">
        <v>176</v>
      </c>
      <c r="D101" s="264" t="s">
        <v>291</v>
      </c>
      <c r="E101" s="265" t="s">
        <v>987</v>
      </c>
      <c r="F101" s="266" t="s">
        <v>988</v>
      </c>
      <c r="G101" s="267" t="s">
        <v>216</v>
      </c>
      <c r="H101" s="268">
        <v>383.25</v>
      </c>
      <c r="I101" s="269"/>
      <c r="J101" s="270">
        <f>ROUND(I101*H101,2)</f>
        <v>0</v>
      </c>
      <c r="K101" s="266" t="s">
        <v>434</v>
      </c>
      <c r="L101" s="271"/>
      <c r="M101" s="272" t="s">
        <v>35</v>
      </c>
      <c r="N101" s="273" t="s">
        <v>50</v>
      </c>
      <c r="O101" s="88"/>
      <c r="P101" s="227">
        <f>O101*H101</f>
        <v>0</v>
      </c>
      <c r="Q101" s="227">
        <v>0.00019000000000000001</v>
      </c>
      <c r="R101" s="227">
        <f>Q101*H101</f>
        <v>0.072817500000000007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294</v>
      </c>
      <c r="AT101" s="229" t="s">
        <v>291</v>
      </c>
      <c r="AU101" s="229" t="s">
        <v>87</v>
      </c>
      <c r="AY101" s="20" t="s">
        <v>151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83</v>
      </c>
      <c r="BK101" s="230">
        <f>ROUND(I101*H101,2)</f>
        <v>0</v>
      </c>
      <c r="BL101" s="20" t="s">
        <v>206</v>
      </c>
      <c r="BM101" s="229" t="s">
        <v>989</v>
      </c>
    </row>
    <row r="102" s="14" customFormat="1">
      <c r="A102" s="14"/>
      <c r="B102" s="242"/>
      <c r="C102" s="243"/>
      <c r="D102" s="233" t="s">
        <v>168</v>
      </c>
      <c r="E102" s="244" t="s">
        <v>35</v>
      </c>
      <c r="F102" s="245" t="s">
        <v>990</v>
      </c>
      <c r="G102" s="243"/>
      <c r="H102" s="246">
        <v>383.25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168</v>
      </c>
      <c r="AU102" s="252" t="s">
        <v>87</v>
      </c>
      <c r="AV102" s="14" t="s">
        <v>87</v>
      </c>
      <c r="AW102" s="14" t="s">
        <v>40</v>
      </c>
      <c r="AX102" s="14" t="s">
        <v>83</v>
      </c>
      <c r="AY102" s="252" t="s">
        <v>151</v>
      </c>
    </row>
    <row r="103" s="2" customFormat="1" ht="24.15" customHeight="1">
      <c r="A103" s="42"/>
      <c r="B103" s="43"/>
      <c r="C103" s="218" t="s">
        <v>180</v>
      </c>
      <c r="D103" s="218" t="s">
        <v>154</v>
      </c>
      <c r="E103" s="219" t="s">
        <v>991</v>
      </c>
      <c r="F103" s="220" t="s">
        <v>992</v>
      </c>
      <c r="G103" s="221" t="s">
        <v>216</v>
      </c>
      <c r="H103" s="222">
        <v>250</v>
      </c>
      <c r="I103" s="223"/>
      <c r="J103" s="224">
        <f>ROUND(I103*H103,2)</f>
        <v>0</v>
      </c>
      <c r="K103" s="220" t="s">
        <v>434</v>
      </c>
      <c r="L103" s="48"/>
      <c r="M103" s="225" t="s">
        <v>35</v>
      </c>
      <c r="N103" s="226" t="s">
        <v>50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206</v>
      </c>
      <c r="AT103" s="229" t="s">
        <v>154</v>
      </c>
      <c r="AU103" s="229" t="s">
        <v>87</v>
      </c>
      <c r="AY103" s="20" t="s">
        <v>151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83</v>
      </c>
      <c r="BK103" s="230">
        <f>ROUND(I103*H103,2)</f>
        <v>0</v>
      </c>
      <c r="BL103" s="20" t="s">
        <v>206</v>
      </c>
      <c r="BM103" s="229" t="s">
        <v>993</v>
      </c>
    </row>
    <row r="104" s="2" customFormat="1">
      <c r="A104" s="42"/>
      <c r="B104" s="43"/>
      <c r="C104" s="44"/>
      <c r="D104" s="294" t="s">
        <v>436</v>
      </c>
      <c r="E104" s="44"/>
      <c r="F104" s="295" t="s">
        <v>994</v>
      </c>
      <c r="G104" s="44"/>
      <c r="H104" s="44"/>
      <c r="I104" s="275"/>
      <c r="J104" s="44"/>
      <c r="K104" s="44"/>
      <c r="L104" s="48"/>
      <c r="M104" s="276"/>
      <c r="N104" s="277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436</v>
      </c>
      <c r="AU104" s="20" t="s">
        <v>87</v>
      </c>
    </row>
    <row r="105" s="2" customFormat="1" ht="21.75" customHeight="1">
      <c r="A105" s="42"/>
      <c r="B105" s="43"/>
      <c r="C105" s="264" t="s">
        <v>184</v>
      </c>
      <c r="D105" s="264" t="s">
        <v>291</v>
      </c>
      <c r="E105" s="265" t="s">
        <v>995</v>
      </c>
      <c r="F105" s="266" t="s">
        <v>996</v>
      </c>
      <c r="G105" s="267" t="s">
        <v>216</v>
      </c>
      <c r="H105" s="268">
        <v>262.5</v>
      </c>
      <c r="I105" s="269"/>
      <c r="J105" s="270">
        <f>ROUND(I105*H105,2)</f>
        <v>0</v>
      </c>
      <c r="K105" s="266" t="s">
        <v>434</v>
      </c>
      <c r="L105" s="271"/>
      <c r="M105" s="272" t="s">
        <v>35</v>
      </c>
      <c r="N105" s="273" t="s">
        <v>50</v>
      </c>
      <c r="O105" s="88"/>
      <c r="P105" s="227">
        <f>O105*H105</f>
        <v>0</v>
      </c>
      <c r="Q105" s="227">
        <v>3.0000000000000001E-05</v>
      </c>
      <c r="R105" s="227">
        <f>Q105*H105</f>
        <v>0.0078750000000000001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294</v>
      </c>
      <c r="AT105" s="229" t="s">
        <v>291</v>
      </c>
      <c r="AU105" s="229" t="s">
        <v>87</v>
      </c>
      <c r="AY105" s="20" t="s">
        <v>151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83</v>
      </c>
      <c r="BK105" s="230">
        <f>ROUND(I105*H105,2)</f>
        <v>0</v>
      </c>
      <c r="BL105" s="20" t="s">
        <v>206</v>
      </c>
      <c r="BM105" s="229" t="s">
        <v>997</v>
      </c>
    </row>
    <row r="106" s="14" customFormat="1">
      <c r="A106" s="14"/>
      <c r="B106" s="242"/>
      <c r="C106" s="243"/>
      <c r="D106" s="233" t="s">
        <v>168</v>
      </c>
      <c r="E106" s="244" t="s">
        <v>35</v>
      </c>
      <c r="F106" s="245" t="s">
        <v>998</v>
      </c>
      <c r="G106" s="243"/>
      <c r="H106" s="246">
        <v>262.5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168</v>
      </c>
      <c r="AU106" s="252" t="s">
        <v>87</v>
      </c>
      <c r="AV106" s="14" t="s">
        <v>87</v>
      </c>
      <c r="AW106" s="14" t="s">
        <v>40</v>
      </c>
      <c r="AX106" s="14" t="s">
        <v>83</v>
      </c>
      <c r="AY106" s="252" t="s">
        <v>151</v>
      </c>
    </row>
    <row r="107" s="2" customFormat="1" ht="16.5" customHeight="1">
      <c r="A107" s="42"/>
      <c r="B107" s="43"/>
      <c r="C107" s="218" t="s">
        <v>190</v>
      </c>
      <c r="D107" s="218" t="s">
        <v>154</v>
      </c>
      <c r="E107" s="219" t="s">
        <v>999</v>
      </c>
      <c r="F107" s="220" t="s">
        <v>1000</v>
      </c>
      <c r="G107" s="221" t="s">
        <v>287</v>
      </c>
      <c r="H107" s="222">
        <v>4</v>
      </c>
      <c r="I107" s="223"/>
      <c r="J107" s="224">
        <f>ROUND(I107*H107,2)</f>
        <v>0</v>
      </c>
      <c r="K107" s="220" t="s">
        <v>434</v>
      </c>
      <c r="L107" s="48"/>
      <c r="M107" s="225" t="s">
        <v>35</v>
      </c>
      <c r="N107" s="226" t="s">
        <v>50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206</v>
      </c>
      <c r="AT107" s="229" t="s">
        <v>154</v>
      </c>
      <c r="AU107" s="229" t="s">
        <v>87</v>
      </c>
      <c r="AY107" s="20" t="s">
        <v>151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83</v>
      </c>
      <c r="BK107" s="230">
        <f>ROUND(I107*H107,2)</f>
        <v>0</v>
      </c>
      <c r="BL107" s="20" t="s">
        <v>206</v>
      </c>
      <c r="BM107" s="229" t="s">
        <v>1001</v>
      </c>
    </row>
    <row r="108" s="2" customFormat="1">
      <c r="A108" s="42"/>
      <c r="B108" s="43"/>
      <c r="C108" s="44"/>
      <c r="D108" s="294" t="s">
        <v>436</v>
      </c>
      <c r="E108" s="44"/>
      <c r="F108" s="295" t="s">
        <v>1002</v>
      </c>
      <c r="G108" s="44"/>
      <c r="H108" s="44"/>
      <c r="I108" s="275"/>
      <c r="J108" s="44"/>
      <c r="K108" s="44"/>
      <c r="L108" s="48"/>
      <c r="M108" s="276"/>
      <c r="N108" s="277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436</v>
      </c>
      <c r="AU108" s="20" t="s">
        <v>87</v>
      </c>
    </row>
    <row r="109" s="2" customFormat="1" ht="33" customHeight="1">
      <c r="A109" s="42"/>
      <c r="B109" s="43"/>
      <c r="C109" s="264" t="s">
        <v>196</v>
      </c>
      <c r="D109" s="264" t="s">
        <v>291</v>
      </c>
      <c r="E109" s="265" t="s">
        <v>1003</v>
      </c>
      <c r="F109" s="266" t="s">
        <v>1004</v>
      </c>
      <c r="G109" s="267" t="s">
        <v>287</v>
      </c>
      <c r="H109" s="268">
        <v>4</v>
      </c>
      <c r="I109" s="269"/>
      <c r="J109" s="270">
        <f>ROUND(I109*H109,2)</f>
        <v>0</v>
      </c>
      <c r="K109" s="266" t="s">
        <v>434</v>
      </c>
      <c r="L109" s="271"/>
      <c r="M109" s="272" t="s">
        <v>35</v>
      </c>
      <c r="N109" s="273" t="s">
        <v>50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294</v>
      </c>
      <c r="AT109" s="229" t="s">
        <v>291</v>
      </c>
      <c r="AU109" s="229" t="s">
        <v>87</v>
      </c>
      <c r="AY109" s="20" t="s">
        <v>151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83</v>
      </c>
      <c r="BK109" s="230">
        <f>ROUND(I109*H109,2)</f>
        <v>0</v>
      </c>
      <c r="BL109" s="20" t="s">
        <v>206</v>
      </c>
      <c r="BM109" s="229" t="s">
        <v>1005</v>
      </c>
    </row>
    <row r="110" s="2" customFormat="1" ht="16.5" customHeight="1">
      <c r="A110" s="42"/>
      <c r="B110" s="43"/>
      <c r="C110" s="218" t="s">
        <v>203</v>
      </c>
      <c r="D110" s="218" t="s">
        <v>154</v>
      </c>
      <c r="E110" s="219" t="s">
        <v>1006</v>
      </c>
      <c r="F110" s="220" t="s">
        <v>1007</v>
      </c>
      <c r="G110" s="221" t="s">
        <v>287</v>
      </c>
      <c r="H110" s="222">
        <v>15</v>
      </c>
      <c r="I110" s="223"/>
      <c r="J110" s="224">
        <f>ROUND(I110*H110,2)</f>
        <v>0</v>
      </c>
      <c r="K110" s="220" t="s">
        <v>434</v>
      </c>
      <c r="L110" s="48"/>
      <c r="M110" s="225" t="s">
        <v>35</v>
      </c>
      <c r="N110" s="226" t="s">
        <v>50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206</v>
      </c>
      <c r="AT110" s="229" t="s">
        <v>154</v>
      </c>
      <c r="AU110" s="229" t="s">
        <v>87</v>
      </c>
      <c r="AY110" s="20" t="s">
        <v>151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83</v>
      </c>
      <c r="BK110" s="230">
        <f>ROUND(I110*H110,2)</f>
        <v>0</v>
      </c>
      <c r="BL110" s="20" t="s">
        <v>206</v>
      </c>
      <c r="BM110" s="229" t="s">
        <v>1008</v>
      </c>
    </row>
    <row r="111" s="2" customFormat="1">
      <c r="A111" s="42"/>
      <c r="B111" s="43"/>
      <c r="C111" s="44"/>
      <c r="D111" s="294" t="s">
        <v>436</v>
      </c>
      <c r="E111" s="44"/>
      <c r="F111" s="295" t="s">
        <v>1009</v>
      </c>
      <c r="G111" s="44"/>
      <c r="H111" s="44"/>
      <c r="I111" s="275"/>
      <c r="J111" s="44"/>
      <c r="K111" s="44"/>
      <c r="L111" s="48"/>
      <c r="M111" s="276"/>
      <c r="N111" s="277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436</v>
      </c>
      <c r="AU111" s="20" t="s">
        <v>87</v>
      </c>
    </row>
    <row r="112" s="2" customFormat="1" ht="24.15" customHeight="1">
      <c r="A112" s="42"/>
      <c r="B112" s="43"/>
      <c r="C112" s="264" t="s">
        <v>209</v>
      </c>
      <c r="D112" s="264" t="s">
        <v>291</v>
      </c>
      <c r="E112" s="265" t="s">
        <v>1010</v>
      </c>
      <c r="F112" s="266" t="s">
        <v>1011</v>
      </c>
      <c r="G112" s="267" t="s">
        <v>287</v>
      </c>
      <c r="H112" s="268">
        <v>15</v>
      </c>
      <c r="I112" s="269"/>
      <c r="J112" s="270">
        <f>ROUND(I112*H112,2)</f>
        <v>0</v>
      </c>
      <c r="K112" s="266" t="s">
        <v>434</v>
      </c>
      <c r="L112" s="271"/>
      <c r="M112" s="272" t="s">
        <v>35</v>
      </c>
      <c r="N112" s="273" t="s">
        <v>50</v>
      </c>
      <c r="O112" s="88"/>
      <c r="P112" s="227">
        <f>O112*H112</f>
        <v>0</v>
      </c>
      <c r="Q112" s="227">
        <v>4.0000000000000003E-05</v>
      </c>
      <c r="R112" s="227">
        <f>Q112*H112</f>
        <v>0.00060000000000000006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294</v>
      </c>
      <c r="AT112" s="229" t="s">
        <v>291</v>
      </c>
      <c r="AU112" s="229" t="s">
        <v>87</v>
      </c>
      <c r="AY112" s="20" t="s">
        <v>151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83</v>
      </c>
      <c r="BK112" s="230">
        <f>ROUND(I112*H112,2)</f>
        <v>0</v>
      </c>
      <c r="BL112" s="20" t="s">
        <v>206</v>
      </c>
      <c r="BM112" s="229" t="s">
        <v>1012</v>
      </c>
    </row>
    <row r="113" s="2" customFormat="1" ht="21.75" customHeight="1">
      <c r="A113" s="42"/>
      <c r="B113" s="43"/>
      <c r="C113" s="218" t="s">
        <v>213</v>
      </c>
      <c r="D113" s="218" t="s">
        <v>154</v>
      </c>
      <c r="E113" s="219" t="s">
        <v>1013</v>
      </c>
      <c r="F113" s="220" t="s">
        <v>1014</v>
      </c>
      <c r="G113" s="221" t="s">
        <v>287</v>
      </c>
      <c r="H113" s="222">
        <v>28</v>
      </c>
      <c r="I113" s="223"/>
      <c r="J113" s="224">
        <f>ROUND(I113*H113,2)</f>
        <v>0</v>
      </c>
      <c r="K113" s="220" t="s">
        <v>434</v>
      </c>
      <c r="L113" s="48"/>
      <c r="M113" s="225" t="s">
        <v>35</v>
      </c>
      <c r="N113" s="226" t="s">
        <v>50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206</v>
      </c>
      <c r="AT113" s="229" t="s">
        <v>154</v>
      </c>
      <c r="AU113" s="229" t="s">
        <v>87</v>
      </c>
      <c r="AY113" s="20" t="s">
        <v>151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83</v>
      </c>
      <c r="BK113" s="230">
        <f>ROUND(I113*H113,2)</f>
        <v>0</v>
      </c>
      <c r="BL113" s="20" t="s">
        <v>206</v>
      </c>
      <c r="BM113" s="229" t="s">
        <v>1015</v>
      </c>
    </row>
    <row r="114" s="2" customFormat="1">
      <c r="A114" s="42"/>
      <c r="B114" s="43"/>
      <c r="C114" s="44"/>
      <c r="D114" s="294" t="s">
        <v>436</v>
      </c>
      <c r="E114" s="44"/>
      <c r="F114" s="295" t="s">
        <v>1016</v>
      </c>
      <c r="G114" s="44"/>
      <c r="H114" s="44"/>
      <c r="I114" s="275"/>
      <c r="J114" s="44"/>
      <c r="K114" s="44"/>
      <c r="L114" s="48"/>
      <c r="M114" s="276"/>
      <c r="N114" s="277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436</v>
      </c>
      <c r="AU114" s="20" t="s">
        <v>87</v>
      </c>
    </row>
    <row r="115" s="14" customFormat="1">
      <c r="A115" s="14"/>
      <c r="B115" s="242"/>
      <c r="C115" s="243"/>
      <c r="D115" s="233" t="s">
        <v>168</v>
      </c>
      <c r="E115" s="244" t="s">
        <v>35</v>
      </c>
      <c r="F115" s="245" t="s">
        <v>1017</v>
      </c>
      <c r="G115" s="243"/>
      <c r="H115" s="246">
        <v>28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168</v>
      </c>
      <c r="AU115" s="252" t="s">
        <v>87</v>
      </c>
      <c r="AV115" s="14" t="s">
        <v>87</v>
      </c>
      <c r="AW115" s="14" t="s">
        <v>40</v>
      </c>
      <c r="AX115" s="14" t="s">
        <v>83</v>
      </c>
      <c r="AY115" s="252" t="s">
        <v>151</v>
      </c>
    </row>
    <row r="116" s="2" customFormat="1" ht="21.75" customHeight="1">
      <c r="A116" s="42"/>
      <c r="B116" s="43"/>
      <c r="C116" s="264" t="s">
        <v>222</v>
      </c>
      <c r="D116" s="264" t="s">
        <v>291</v>
      </c>
      <c r="E116" s="265" t="s">
        <v>1018</v>
      </c>
      <c r="F116" s="266" t="s">
        <v>1019</v>
      </c>
      <c r="G116" s="267" t="s">
        <v>287</v>
      </c>
      <c r="H116" s="268">
        <v>24</v>
      </c>
      <c r="I116" s="269"/>
      <c r="J116" s="270">
        <f>ROUND(I116*H116,2)</f>
        <v>0</v>
      </c>
      <c r="K116" s="266" t="s">
        <v>434</v>
      </c>
      <c r="L116" s="271"/>
      <c r="M116" s="272" t="s">
        <v>35</v>
      </c>
      <c r="N116" s="273" t="s">
        <v>50</v>
      </c>
      <c r="O116" s="88"/>
      <c r="P116" s="227">
        <f>O116*H116</f>
        <v>0</v>
      </c>
      <c r="Q116" s="227">
        <v>4.0000000000000003E-05</v>
      </c>
      <c r="R116" s="227">
        <f>Q116*H116</f>
        <v>0.00096000000000000013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294</v>
      </c>
      <c r="AT116" s="229" t="s">
        <v>291</v>
      </c>
      <c r="AU116" s="229" t="s">
        <v>87</v>
      </c>
      <c r="AY116" s="20" t="s">
        <v>151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83</v>
      </c>
      <c r="BK116" s="230">
        <f>ROUND(I116*H116,2)</f>
        <v>0</v>
      </c>
      <c r="BL116" s="20" t="s">
        <v>206</v>
      </c>
      <c r="BM116" s="229" t="s">
        <v>1020</v>
      </c>
    </row>
    <row r="117" s="2" customFormat="1" ht="24.15" customHeight="1">
      <c r="A117" s="42"/>
      <c r="B117" s="43"/>
      <c r="C117" s="264" t="s">
        <v>228</v>
      </c>
      <c r="D117" s="264" t="s">
        <v>291</v>
      </c>
      <c r="E117" s="265" t="s">
        <v>1021</v>
      </c>
      <c r="F117" s="266" t="s">
        <v>1022</v>
      </c>
      <c r="G117" s="267" t="s">
        <v>287</v>
      </c>
      <c r="H117" s="268">
        <v>2</v>
      </c>
      <c r="I117" s="269"/>
      <c r="J117" s="270">
        <f>ROUND(I117*H117,2)</f>
        <v>0</v>
      </c>
      <c r="K117" s="266" t="s">
        <v>434</v>
      </c>
      <c r="L117" s="271"/>
      <c r="M117" s="272" t="s">
        <v>35</v>
      </c>
      <c r="N117" s="273" t="s">
        <v>50</v>
      </c>
      <c r="O117" s="88"/>
      <c r="P117" s="227">
        <f>O117*H117</f>
        <v>0</v>
      </c>
      <c r="Q117" s="227">
        <v>3.0000000000000001E-05</v>
      </c>
      <c r="R117" s="227">
        <f>Q117*H117</f>
        <v>6.0000000000000002E-05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294</v>
      </c>
      <c r="AT117" s="229" t="s">
        <v>291</v>
      </c>
      <c r="AU117" s="229" t="s">
        <v>87</v>
      </c>
      <c r="AY117" s="20" t="s">
        <v>151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83</v>
      </c>
      <c r="BK117" s="230">
        <f>ROUND(I117*H117,2)</f>
        <v>0</v>
      </c>
      <c r="BL117" s="20" t="s">
        <v>206</v>
      </c>
      <c r="BM117" s="229" t="s">
        <v>1023</v>
      </c>
    </row>
    <row r="118" s="2" customFormat="1" ht="16.5" customHeight="1">
      <c r="A118" s="42"/>
      <c r="B118" s="43"/>
      <c r="C118" s="218" t="s">
        <v>8</v>
      </c>
      <c r="D118" s="218" t="s">
        <v>154</v>
      </c>
      <c r="E118" s="219" t="s">
        <v>1024</v>
      </c>
      <c r="F118" s="220" t="s">
        <v>1025</v>
      </c>
      <c r="G118" s="221" t="s">
        <v>287</v>
      </c>
      <c r="H118" s="222">
        <v>15</v>
      </c>
      <c r="I118" s="223"/>
      <c r="J118" s="224">
        <f>ROUND(I118*H118,2)</f>
        <v>0</v>
      </c>
      <c r="K118" s="220" t="s">
        <v>434</v>
      </c>
      <c r="L118" s="48"/>
      <c r="M118" s="225" t="s">
        <v>35</v>
      </c>
      <c r="N118" s="226" t="s">
        <v>50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206</v>
      </c>
      <c r="AT118" s="229" t="s">
        <v>154</v>
      </c>
      <c r="AU118" s="229" t="s">
        <v>87</v>
      </c>
      <c r="AY118" s="20" t="s">
        <v>151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83</v>
      </c>
      <c r="BK118" s="230">
        <f>ROUND(I118*H118,2)</f>
        <v>0</v>
      </c>
      <c r="BL118" s="20" t="s">
        <v>206</v>
      </c>
      <c r="BM118" s="229" t="s">
        <v>1026</v>
      </c>
    </row>
    <row r="119" s="2" customFormat="1">
      <c r="A119" s="42"/>
      <c r="B119" s="43"/>
      <c r="C119" s="44"/>
      <c r="D119" s="294" t="s">
        <v>436</v>
      </c>
      <c r="E119" s="44"/>
      <c r="F119" s="295" t="s">
        <v>1027</v>
      </c>
      <c r="G119" s="44"/>
      <c r="H119" s="44"/>
      <c r="I119" s="275"/>
      <c r="J119" s="44"/>
      <c r="K119" s="44"/>
      <c r="L119" s="48"/>
      <c r="M119" s="276"/>
      <c r="N119" s="277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436</v>
      </c>
      <c r="AU119" s="20" t="s">
        <v>87</v>
      </c>
    </row>
    <row r="120" s="2" customFormat="1" ht="24.15" customHeight="1">
      <c r="A120" s="42"/>
      <c r="B120" s="43"/>
      <c r="C120" s="264" t="s">
        <v>206</v>
      </c>
      <c r="D120" s="264" t="s">
        <v>291</v>
      </c>
      <c r="E120" s="265" t="s">
        <v>1028</v>
      </c>
      <c r="F120" s="266" t="s">
        <v>1029</v>
      </c>
      <c r="G120" s="267" t="s">
        <v>287</v>
      </c>
      <c r="H120" s="268">
        <v>15</v>
      </c>
      <c r="I120" s="269"/>
      <c r="J120" s="270">
        <f>ROUND(I120*H120,2)</f>
        <v>0</v>
      </c>
      <c r="K120" s="266" t="s">
        <v>434</v>
      </c>
      <c r="L120" s="271"/>
      <c r="M120" s="272" t="s">
        <v>35</v>
      </c>
      <c r="N120" s="273" t="s">
        <v>50</v>
      </c>
      <c r="O120" s="88"/>
      <c r="P120" s="227">
        <f>O120*H120</f>
        <v>0</v>
      </c>
      <c r="Q120" s="227">
        <v>0.00019000000000000001</v>
      </c>
      <c r="R120" s="227">
        <f>Q120*H120</f>
        <v>0.0028500000000000001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294</v>
      </c>
      <c r="AT120" s="229" t="s">
        <v>291</v>
      </c>
      <c r="AU120" s="229" t="s">
        <v>87</v>
      </c>
      <c r="AY120" s="20" t="s">
        <v>151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83</v>
      </c>
      <c r="BK120" s="230">
        <f>ROUND(I120*H120,2)</f>
        <v>0</v>
      </c>
      <c r="BL120" s="20" t="s">
        <v>206</v>
      </c>
      <c r="BM120" s="229" t="s">
        <v>1030</v>
      </c>
    </row>
    <row r="121" s="2" customFormat="1" ht="24.15" customHeight="1">
      <c r="A121" s="42"/>
      <c r="B121" s="43"/>
      <c r="C121" s="218" t="s">
        <v>241</v>
      </c>
      <c r="D121" s="218" t="s">
        <v>154</v>
      </c>
      <c r="E121" s="219" t="s">
        <v>1031</v>
      </c>
      <c r="F121" s="220" t="s">
        <v>1032</v>
      </c>
      <c r="G121" s="221" t="s">
        <v>216</v>
      </c>
      <c r="H121" s="222">
        <v>55</v>
      </c>
      <c r="I121" s="223"/>
      <c r="J121" s="224">
        <f>ROUND(I121*H121,2)</f>
        <v>0</v>
      </c>
      <c r="K121" s="220" t="s">
        <v>434</v>
      </c>
      <c r="L121" s="48"/>
      <c r="M121" s="225" t="s">
        <v>35</v>
      </c>
      <c r="N121" s="226" t="s">
        <v>50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206</v>
      </c>
      <c r="AT121" s="229" t="s">
        <v>154</v>
      </c>
      <c r="AU121" s="229" t="s">
        <v>87</v>
      </c>
      <c r="AY121" s="20" t="s">
        <v>151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83</v>
      </c>
      <c r="BK121" s="230">
        <f>ROUND(I121*H121,2)</f>
        <v>0</v>
      </c>
      <c r="BL121" s="20" t="s">
        <v>206</v>
      </c>
      <c r="BM121" s="229" t="s">
        <v>1033</v>
      </c>
    </row>
    <row r="122" s="2" customFormat="1">
      <c r="A122" s="42"/>
      <c r="B122" s="43"/>
      <c r="C122" s="44"/>
      <c r="D122" s="294" t="s">
        <v>436</v>
      </c>
      <c r="E122" s="44"/>
      <c r="F122" s="295" t="s">
        <v>1034</v>
      </c>
      <c r="G122" s="44"/>
      <c r="H122" s="44"/>
      <c r="I122" s="275"/>
      <c r="J122" s="44"/>
      <c r="K122" s="44"/>
      <c r="L122" s="48"/>
      <c r="M122" s="276"/>
      <c r="N122" s="277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436</v>
      </c>
      <c r="AU122" s="20" t="s">
        <v>87</v>
      </c>
    </row>
    <row r="123" s="2" customFormat="1" ht="24.15" customHeight="1">
      <c r="A123" s="42"/>
      <c r="B123" s="43"/>
      <c r="C123" s="264" t="s">
        <v>246</v>
      </c>
      <c r="D123" s="264" t="s">
        <v>291</v>
      </c>
      <c r="E123" s="265" t="s">
        <v>1035</v>
      </c>
      <c r="F123" s="266" t="s">
        <v>1036</v>
      </c>
      <c r="G123" s="267" t="s">
        <v>216</v>
      </c>
      <c r="H123" s="268">
        <v>63.25</v>
      </c>
      <c r="I123" s="269"/>
      <c r="J123" s="270">
        <f>ROUND(I123*H123,2)</f>
        <v>0</v>
      </c>
      <c r="K123" s="266" t="s">
        <v>434</v>
      </c>
      <c r="L123" s="271"/>
      <c r="M123" s="272" t="s">
        <v>35</v>
      </c>
      <c r="N123" s="273" t="s">
        <v>50</v>
      </c>
      <c r="O123" s="88"/>
      <c r="P123" s="227">
        <f>O123*H123</f>
        <v>0</v>
      </c>
      <c r="Q123" s="227">
        <v>0.00012</v>
      </c>
      <c r="R123" s="227">
        <f>Q123*H123</f>
        <v>0.0075900000000000004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294</v>
      </c>
      <c r="AT123" s="229" t="s">
        <v>291</v>
      </c>
      <c r="AU123" s="229" t="s">
        <v>87</v>
      </c>
      <c r="AY123" s="20" t="s">
        <v>151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83</v>
      </c>
      <c r="BK123" s="230">
        <f>ROUND(I123*H123,2)</f>
        <v>0</v>
      </c>
      <c r="BL123" s="20" t="s">
        <v>206</v>
      </c>
      <c r="BM123" s="229" t="s">
        <v>1037</v>
      </c>
    </row>
    <row r="124" s="2" customFormat="1">
      <c r="A124" s="42"/>
      <c r="B124" s="43"/>
      <c r="C124" s="44"/>
      <c r="D124" s="233" t="s">
        <v>388</v>
      </c>
      <c r="E124" s="44"/>
      <c r="F124" s="274" t="s">
        <v>1038</v>
      </c>
      <c r="G124" s="44"/>
      <c r="H124" s="44"/>
      <c r="I124" s="275"/>
      <c r="J124" s="44"/>
      <c r="K124" s="44"/>
      <c r="L124" s="48"/>
      <c r="M124" s="276"/>
      <c r="N124" s="277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388</v>
      </c>
      <c r="AU124" s="20" t="s">
        <v>87</v>
      </c>
    </row>
    <row r="125" s="14" customFormat="1">
      <c r="A125" s="14"/>
      <c r="B125" s="242"/>
      <c r="C125" s="243"/>
      <c r="D125" s="233" t="s">
        <v>168</v>
      </c>
      <c r="E125" s="244" t="s">
        <v>35</v>
      </c>
      <c r="F125" s="245" t="s">
        <v>1039</v>
      </c>
      <c r="G125" s="243"/>
      <c r="H125" s="246">
        <v>63.25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168</v>
      </c>
      <c r="AU125" s="252" t="s">
        <v>87</v>
      </c>
      <c r="AV125" s="14" t="s">
        <v>87</v>
      </c>
      <c r="AW125" s="14" t="s">
        <v>40</v>
      </c>
      <c r="AX125" s="14" t="s">
        <v>83</v>
      </c>
      <c r="AY125" s="252" t="s">
        <v>151</v>
      </c>
    </row>
    <row r="126" s="2" customFormat="1" ht="33" customHeight="1">
      <c r="A126" s="42"/>
      <c r="B126" s="43"/>
      <c r="C126" s="218" t="s">
        <v>252</v>
      </c>
      <c r="D126" s="218" t="s">
        <v>154</v>
      </c>
      <c r="E126" s="219" t="s">
        <v>1040</v>
      </c>
      <c r="F126" s="220" t="s">
        <v>1041</v>
      </c>
      <c r="G126" s="221" t="s">
        <v>216</v>
      </c>
      <c r="H126" s="222">
        <v>520</v>
      </c>
      <c r="I126" s="223"/>
      <c r="J126" s="224">
        <f>ROUND(I126*H126,2)</f>
        <v>0</v>
      </c>
      <c r="K126" s="220" t="s">
        <v>434</v>
      </c>
      <c r="L126" s="48"/>
      <c r="M126" s="225" t="s">
        <v>35</v>
      </c>
      <c r="N126" s="226" t="s">
        <v>50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206</v>
      </c>
      <c r="AT126" s="229" t="s">
        <v>154</v>
      </c>
      <c r="AU126" s="229" t="s">
        <v>87</v>
      </c>
      <c r="AY126" s="20" t="s">
        <v>151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83</v>
      </c>
      <c r="BK126" s="230">
        <f>ROUND(I126*H126,2)</f>
        <v>0</v>
      </c>
      <c r="BL126" s="20" t="s">
        <v>206</v>
      </c>
      <c r="BM126" s="229" t="s">
        <v>1042</v>
      </c>
    </row>
    <row r="127" s="2" customFormat="1">
      <c r="A127" s="42"/>
      <c r="B127" s="43"/>
      <c r="C127" s="44"/>
      <c r="D127" s="294" t="s">
        <v>436</v>
      </c>
      <c r="E127" s="44"/>
      <c r="F127" s="295" t="s">
        <v>1043</v>
      </c>
      <c r="G127" s="44"/>
      <c r="H127" s="44"/>
      <c r="I127" s="275"/>
      <c r="J127" s="44"/>
      <c r="K127" s="44"/>
      <c r="L127" s="48"/>
      <c r="M127" s="276"/>
      <c r="N127" s="277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436</v>
      </c>
      <c r="AU127" s="20" t="s">
        <v>87</v>
      </c>
    </row>
    <row r="128" s="2" customFormat="1" ht="24.15" customHeight="1">
      <c r="A128" s="42"/>
      <c r="B128" s="43"/>
      <c r="C128" s="264" t="s">
        <v>257</v>
      </c>
      <c r="D128" s="264" t="s">
        <v>291</v>
      </c>
      <c r="E128" s="265" t="s">
        <v>1044</v>
      </c>
      <c r="F128" s="266" t="s">
        <v>1045</v>
      </c>
      <c r="G128" s="267" t="s">
        <v>216</v>
      </c>
      <c r="H128" s="268">
        <v>598</v>
      </c>
      <c r="I128" s="269"/>
      <c r="J128" s="270">
        <f>ROUND(I128*H128,2)</f>
        <v>0</v>
      </c>
      <c r="K128" s="266" t="s">
        <v>434</v>
      </c>
      <c r="L128" s="271"/>
      <c r="M128" s="272" t="s">
        <v>35</v>
      </c>
      <c r="N128" s="273" t="s">
        <v>50</v>
      </c>
      <c r="O128" s="88"/>
      <c r="P128" s="227">
        <f>O128*H128</f>
        <v>0</v>
      </c>
      <c r="Q128" s="227">
        <v>0.00017000000000000001</v>
      </c>
      <c r="R128" s="227">
        <f>Q128*H128</f>
        <v>0.10166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294</v>
      </c>
      <c r="AT128" s="229" t="s">
        <v>291</v>
      </c>
      <c r="AU128" s="229" t="s">
        <v>87</v>
      </c>
      <c r="AY128" s="20" t="s">
        <v>151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83</v>
      </c>
      <c r="BK128" s="230">
        <f>ROUND(I128*H128,2)</f>
        <v>0</v>
      </c>
      <c r="BL128" s="20" t="s">
        <v>206</v>
      </c>
      <c r="BM128" s="229" t="s">
        <v>1046</v>
      </c>
    </row>
    <row r="129" s="2" customFormat="1">
      <c r="A129" s="42"/>
      <c r="B129" s="43"/>
      <c r="C129" s="44"/>
      <c r="D129" s="233" t="s">
        <v>388</v>
      </c>
      <c r="E129" s="44"/>
      <c r="F129" s="274" t="s">
        <v>1047</v>
      </c>
      <c r="G129" s="44"/>
      <c r="H129" s="44"/>
      <c r="I129" s="275"/>
      <c r="J129" s="44"/>
      <c r="K129" s="44"/>
      <c r="L129" s="48"/>
      <c r="M129" s="276"/>
      <c r="N129" s="277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388</v>
      </c>
      <c r="AU129" s="20" t="s">
        <v>87</v>
      </c>
    </row>
    <row r="130" s="14" customFormat="1">
      <c r="A130" s="14"/>
      <c r="B130" s="242"/>
      <c r="C130" s="243"/>
      <c r="D130" s="233" t="s">
        <v>168</v>
      </c>
      <c r="E130" s="244" t="s">
        <v>35</v>
      </c>
      <c r="F130" s="245" t="s">
        <v>1048</v>
      </c>
      <c r="G130" s="243"/>
      <c r="H130" s="246">
        <v>598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168</v>
      </c>
      <c r="AU130" s="252" t="s">
        <v>87</v>
      </c>
      <c r="AV130" s="14" t="s">
        <v>87</v>
      </c>
      <c r="AW130" s="14" t="s">
        <v>40</v>
      </c>
      <c r="AX130" s="14" t="s">
        <v>83</v>
      </c>
      <c r="AY130" s="252" t="s">
        <v>151</v>
      </c>
    </row>
    <row r="131" s="2" customFormat="1" ht="33" customHeight="1">
      <c r="A131" s="42"/>
      <c r="B131" s="43"/>
      <c r="C131" s="218" t="s">
        <v>7</v>
      </c>
      <c r="D131" s="218" t="s">
        <v>154</v>
      </c>
      <c r="E131" s="219" t="s">
        <v>1049</v>
      </c>
      <c r="F131" s="220" t="s">
        <v>1050</v>
      </c>
      <c r="G131" s="221" t="s">
        <v>216</v>
      </c>
      <c r="H131" s="222">
        <v>260</v>
      </c>
      <c r="I131" s="223"/>
      <c r="J131" s="224">
        <f>ROUND(I131*H131,2)</f>
        <v>0</v>
      </c>
      <c r="K131" s="220" t="s">
        <v>434</v>
      </c>
      <c r="L131" s="48"/>
      <c r="M131" s="225" t="s">
        <v>35</v>
      </c>
      <c r="N131" s="226" t="s">
        <v>50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206</v>
      </c>
      <c r="AT131" s="229" t="s">
        <v>154</v>
      </c>
      <c r="AU131" s="229" t="s">
        <v>87</v>
      </c>
      <c r="AY131" s="20" t="s">
        <v>151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83</v>
      </c>
      <c r="BK131" s="230">
        <f>ROUND(I131*H131,2)</f>
        <v>0</v>
      </c>
      <c r="BL131" s="20" t="s">
        <v>206</v>
      </c>
      <c r="BM131" s="229" t="s">
        <v>1051</v>
      </c>
    </row>
    <row r="132" s="2" customFormat="1">
      <c r="A132" s="42"/>
      <c r="B132" s="43"/>
      <c r="C132" s="44"/>
      <c r="D132" s="294" t="s">
        <v>436</v>
      </c>
      <c r="E132" s="44"/>
      <c r="F132" s="295" t="s">
        <v>1052</v>
      </c>
      <c r="G132" s="44"/>
      <c r="H132" s="44"/>
      <c r="I132" s="275"/>
      <c r="J132" s="44"/>
      <c r="K132" s="44"/>
      <c r="L132" s="48"/>
      <c r="M132" s="276"/>
      <c r="N132" s="277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436</v>
      </c>
      <c r="AU132" s="20" t="s">
        <v>87</v>
      </c>
    </row>
    <row r="133" s="2" customFormat="1" ht="16.5" customHeight="1">
      <c r="A133" s="42"/>
      <c r="B133" s="43"/>
      <c r="C133" s="264" t="s">
        <v>265</v>
      </c>
      <c r="D133" s="264" t="s">
        <v>291</v>
      </c>
      <c r="E133" s="265" t="s">
        <v>1053</v>
      </c>
      <c r="F133" s="266" t="s">
        <v>1054</v>
      </c>
      <c r="G133" s="267" t="s">
        <v>216</v>
      </c>
      <c r="H133" s="268">
        <v>299</v>
      </c>
      <c r="I133" s="269"/>
      <c r="J133" s="270">
        <f>ROUND(I133*H133,2)</f>
        <v>0</v>
      </c>
      <c r="K133" s="266" t="s">
        <v>434</v>
      </c>
      <c r="L133" s="271"/>
      <c r="M133" s="272" t="s">
        <v>35</v>
      </c>
      <c r="N133" s="273" t="s">
        <v>50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294</v>
      </c>
      <c r="AT133" s="229" t="s">
        <v>291</v>
      </c>
      <c r="AU133" s="229" t="s">
        <v>87</v>
      </c>
      <c r="AY133" s="20" t="s">
        <v>151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83</v>
      </c>
      <c r="BK133" s="230">
        <f>ROUND(I133*H133,2)</f>
        <v>0</v>
      </c>
      <c r="BL133" s="20" t="s">
        <v>206</v>
      </c>
      <c r="BM133" s="229" t="s">
        <v>1055</v>
      </c>
    </row>
    <row r="134" s="14" customFormat="1">
      <c r="A134" s="14"/>
      <c r="B134" s="242"/>
      <c r="C134" s="243"/>
      <c r="D134" s="233" t="s">
        <v>168</v>
      </c>
      <c r="E134" s="244" t="s">
        <v>35</v>
      </c>
      <c r="F134" s="245" t="s">
        <v>1056</v>
      </c>
      <c r="G134" s="243"/>
      <c r="H134" s="246">
        <v>299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87</v>
      </c>
      <c r="AV134" s="14" t="s">
        <v>87</v>
      </c>
      <c r="AW134" s="14" t="s">
        <v>40</v>
      </c>
      <c r="AX134" s="14" t="s">
        <v>83</v>
      </c>
      <c r="AY134" s="252" t="s">
        <v>151</v>
      </c>
    </row>
    <row r="135" s="2" customFormat="1" ht="24.15" customHeight="1">
      <c r="A135" s="42"/>
      <c r="B135" s="43"/>
      <c r="C135" s="218" t="s">
        <v>269</v>
      </c>
      <c r="D135" s="218" t="s">
        <v>154</v>
      </c>
      <c r="E135" s="219" t="s">
        <v>1057</v>
      </c>
      <c r="F135" s="220" t="s">
        <v>1058</v>
      </c>
      <c r="G135" s="221" t="s">
        <v>287</v>
      </c>
      <c r="H135" s="222">
        <v>2</v>
      </c>
      <c r="I135" s="223"/>
      <c r="J135" s="224">
        <f>ROUND(I135*H135,2)</f>
        <v>0</v>
      </c>
      <c r="K135" s="220" t="s">
        <v>434</v>
      </c>
      <c r="L135" s="48"/>
      <c r="M135" s="225" t="s">
        <v>35</v>
      </c>
      <c r="N135" s="226" t="s">
        <v>50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206</v>
      </c>
      <c r="AT135" s="229" t="s">
        <v>154</v>
      </c>
      <c r="AU135" s="229" t="s">
        <v>87</v>
      </c>
      <c r="AY135" s="20" t="s">
        <v>151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83</v>
      </c>
      <c r="BK135" s="230">
        <f>ROUND(I135*H135,2)</f>
        <v>0</v>
      </c>
      <c r="BL135" s="20" t="s">
        <v>206</v>
      </c>
      <c r="BM135" s="229" t="s">
        <v>1059</v>
      </c>
    </row>
    <row r="136" s="2" customFormat="1">
      <c r="A136" s="42"/>
      <c r="B136" s="43"/>
      <c r="C136" s="44"/>
      <c r="D136" s="294" t="s">
        <v>436</v>
      </c>
      <c r="E136" s="44"/>
      <c r="F136" s="295" t="s">
        <v>1060</v>
      </c>
      <c r="G136" s="44"/>
      <c r="H136" s="44"/>
      <c r="I136" s="275"/>
      <c r="J136" s="44"/>
      <c r="K136" s="44"/>
      <c r="L136" s="48"/>
      <c r="M136" s="276"/>
      <c r="N136" s="277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436</v>
      </c>
      <c r="AU136" s="20" t="s">
        <v>87</v>
      </c>
    </row>
    <row r="137" s="2" customFormat="1">
      <c r="A137" s="42"/>
      <c r="B137" s="43"/>
      <c r="C137" s="44"/>
      <c r="D137" s="233" t="s">
        <v>388</v>
      </c>
      <c r="E137" s="44"/>
      <c r="F137" s="274" t="s">
        <v>1061</v>
      </c>
      <c r="G137" s="44"/>
      <c r="H137" s="44"/>
      <c r="I137" s="275"/>
      <c r="J137" s="44"/>
      <c r="K137" s="44"/>
      <c r="L137" s="48"/>
      <c r="M137" s="276"/>
      <c r="N137" s="277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388</v>
      </c>
      <c r="AU137" s="20" t="s">
        <v>87</v>
      </c>
    </row>
    <row r="138" s="14" customFormat="1">
      <c r="A138" s="14"/>
      <c r="B138" s="242"/>
      <c r="C138" s="243"/>
      <c r="D138" s="233" t="s">
        <v>168</v>
      </c>
      <c r="E138" s="244" t="s">
        <v>35</v>
      </c>
      <c r="F138" s="245" t="s">
        <v>1062</v>
      </c>
      <c r="G138" s="243"/>
      <c r="H138" s="246">
        <v>2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87</v>
      </c>
      <c r="AV138" s="14" t="s">
        <v>87</v>
      </c>
      <c r="AW138" s="14" t="s">
        <v>40</v>
      </c>
      <c r="AX138" s="14" t="s">
        <v>83</v>
      </c>
      <c r="AY138" s="252" t="s">
        <v>151</v>
      </c>
    </row>
    <row r="139" s="2" customFormat="1" ht="24.15" customHeight="1">
      <c r="A139" s="42"/>
      <c r="B139" s="43"/>
      <c r="C139" s="218" t="s">
        <v>276</v>
      </c>
      <c r="D139" s="218" t="s">
        <v>154</v>
      </c>
      <c r="E139" s="219" t="s">
        <v>1063</v>
      </c>
      <c r="F139" s="220" t="s">
        <v>1064</v>
      </c>
      <c r="G139" s="221" t="s">
        <v>287</v>
      </c>
      <c r="H139" s="222">
        <v>1</v>
      </c>
      <c r="I139" s="223"/>
      <c r="J139" s="224">
        <f>ROUND(I139*H139,2)</f>
        <v>0</v>
      </c>
      <c r="K139" s="220" t="s">
        <v>434</v>
      </c>
      <c r="L139" s="48"/>
      <c r="M139" s="225" t="s">
        <v>35</v>
      </c>
      <c r="N139" s="226" t="s">
        <v>50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206</v>
      </c>
      <c r="AT139" s="229" t="s">
        <v>154</v>
      </c>
      <c r="AU139" s="229" t="s">
        <v>87</v>
      </c>
      <c r="AY139" s="20" t="s">
        <v>151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83</v>
      </c>
      <c r="BK139" s="230">
        <f>ROUND(I139*H139,2)</f>
        <v>0</v>
      </c>
      <c r="BL139" s="20" t="s">
        <v>206</v>
      </c>
      <c r="BM139" s="229" t="s">
        <v>1065</v>
      </c>
    </row>
    <row r="140" s="2" customFormat="1">
      <c r="A140" s="42"/>
      <c r="B140" s="43"/>
      <c r="C140" s="44"/>
      <c r="D140" s="294" t="s">
        <v>436</v>
      </c>
      <c r="E140" s="44"/>
      <c r="F140" s="295" t="s">
        <v>1066</v>
      </c>
      <c r="G140" s="44"/>
      <c r="H140" s="44"/>
      <c r="I140" s="275"/>
      <c r="J140" s="44"/>
      <c r="K140" s="44"/>
      <c r="L140" s="48"/>
      <c r="M140" s="276"/>
      <c r="N140" s="277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436</v>
      </c>
      <c r="AU140" s="20" t="s">
        <v>87</v>
      </c>
    </row>
    <row r="141" s="2" customFormat="1">
      <c r="A141" s="42"/>
      <c r="B141" s="43"/>
      <c r="C141" s="44"/>
      <c r="D141" s="233" t="s">
        <v>388</v>
      </c>
      <c r="E141" s="44"/>
      <c r="F141" s="274" t="s">
        <v>1067</v>
      </c>
      <c r="G141" s="44"/>
      <c r="H141" s="44"/>
      <c r="I141" s="275"/>
      <c r="J141" s="44"/>
      <c r="K141" s="44"/>
      <c r="L141" s="48"/>
      <c r="M141" s="276"/>
      <c r="N141" s="277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388</v>
      </c>
      <c r="AU141" s="20" t="s">
        <v>87</v>
      </c>
    </row>
    <row r="142" s="2" customFormat="1" ht="24.15" customHeight="1">
      <c r="A142" s="42"/>
      <c r="B142" s="43"/>
      <c r="C142" s="218" t="s">
        <v>284</v>
      </c>
      <c r="D142" s="218" t="s">
        <v>154</v>
      </c>
      <c r="E142" s="219" t="s">
        <v>1068</v>
      </c>
      <c r="F142" s="220" t="s">
        <v>1069</v>
      </c>
      <c r="G142" s="221" t="s">
        <v>287</v>
      </c>
      <c r="H142" s="222">
        <v>1</v>
      </c>
      <c r="I142" s="223"/>
      <c r="J142" s="224">
        <f>ROUND(I142*H142,2)</f>
        <v>0</v>
      </c>
      <c r="K142" s="220" t="s">
        <v>434</v>
      </c>
      <c r="L142" s="48"/>
      <c r="M142" s="225" t="s">
        <v>35</v>
      </c>
      <c r="N142" s="226" t="s">
        <v>50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206</v>
      </c>
      <c r="AT142" s="229" t="s">
        <v>154</v>
      </c>
      <c r="AU142" s="229" t="s">
        <v>87</v>
      </c>
      <c r="AY142" s="20" t="s">
        <v>151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83</v>
      </c>
      <c r="BK142" s="230">
        <f>ROUND(I142*H142,2)</f>
        <v>0</v>
      </c>
      <c r="BL142" s="20" t="s">
        <v>206</v>
      </c>
      <c r="BM142" s="229" t="s">
        <v>1070</v>
      </c>
    </row>
    <row r="143" s="2" customFormat="1">
      <c r="A143" s="42"/>
      <c r="B143" s="43"/>
      <c r="C143" s="44"/>
      <c r="D143" s="294" t="s">
        <v>436</v>
      </c>
      <c r="E143" s="44"/>
      <c r="F143" s="295" t="s">
        <v>1071</v>
      </c>
      <c r="G143" s="44"/>
      <c r="H143" s="44"/>
      <c r="I143" s="275"/>
      <c r="J143" s="44"/>
      <c r="K143" s="44"/>
      <c r="L143" s="48"/>
      <c r="M143" s="276"/>
      <c r="N143" s="277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436</v>
      </c>
      <c r="AU143" s="20" t="s">
        <v>87</v>
      </c>
    </row>
    <row r="144" s="2" customFormat="1" ht="24.15" customHeight="1">
      <c r="A144" s="42"/>
      <c r="B144" s="43"/>
      <c r="C144" s="218" t="s">
        <v>290</v>
      </c>
      <c r="D144" s="218" t="s">
        <v>154</v>
      </c>
      <c r="E144" s="219" t="s">
        <v>1072</v>
      </c>
      <c r="F144" s="220" t="s">
        <v>1073</v>
      </c>
      <c r="G144" s="221" t="s">
        <v>287</v>
      </c>
      <c r="H144" s="222">
        <v>1</v>
      </c>
      <c r="I144" s="223"/>
      <c r="J144" s="224">
        <f>ROUND(I144*H144,2)</f>
        <v>0</v>
      </c>
      <c r="K144" s="220" t="s">
        <v>434</v>
      </c>
      <c r="L144" s="48"/>
      <c r="M144" s="225" t="s">
        <v>35</v>
      </c>
      <c r="N144" s="226" t="s">
        <v>50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206</v>
      </c>
      <c r="AT144" s="229" t="s">
        <v>154</v>
      </c>
      <c r="AU144" s="229" t="s">
        <v>87</v>
      </c>
      <c r="AY144" s="20" t="s">
        <v>151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83</v>
      </c>
      <c r="BK144" s="230">
        <f>ROUND(I144*H144,2)</f>
        <v>0</v>
      </c>
      <c r="BL144" s="20" t="s">
        <v>206</v>
      </c>
      <c r="BM144" s="229" t="s">
        <v>1074</v>
      </c>
    </row>
    <row r="145" s="2" customFormat="1">
      <c r="A145" s="42"/>
      <c r="B145" s="43"/>
      <c r="C145" s="44"/>
      <c r="D145" s="294" t="s">
        <v>436</v>
      </c>
      <c r="E145" s="44"/>
      <c r="F145" s="295" t="s">
        <v>1075</v>
      </c>
      <c r="G145" s="44"/>
      <c r="H145" s="44"/>
      <c r="I145" s="275"/>
      <c r="J145" s="44"/>
      <c r="K145" s="44"/>
      <c r="L145" s="48"/>
      <c r="M145" s="276"/>
      <c r="N145" s="277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436</v>
      </c>
      <c r="AU145" s="20" t="s">
        <v>87</v>
      </c>
    </row>
    <row r="146" s="2" customFormat="1" ht="24.15" customHeight="1">
      <c r="A146" s="42"/>
      <c r="B146" s="43"/>
      <c r="C146" s="264" t="s">
        <v>296</v>
      </c>
      <c r="D146" s="264" t="s">
        <v>291</v>
      </c>
      <c r="E146" s="265" t="s">
        <v>1076</v>
      </c>
      <c r="F146" s="266" t="s">
        <v>1077</v>
      </c>
      <c r="G146" s="267" t="s">
        <v>287</v>
      </c>
      <c r="H146" s="268">
        <v>1</v>
      </c>
      <c r="I146" s="269"/>
      <c r="J146" s="270">
        <f>ROUND(I146*H146,2)</f>
        <v>0</v>
      </c>
      <c r="K146" s="266" t="s">
        <v>434</v>
      </c>
      <c r="L146" s="271"/>
      <c r="M146" s="272" t="s">
        <v>35</v>
      </c>
      <c r="N146" s="273" t="s">
        <v>50</v>
      </c>
      <c r="O146" s="88"/>
      <c r="P146" s="227">
        <f>O146*H146</f>
        <v>0</v>
      </c>
      <c r="Q146" s="227">
        <v>4.0000000000000003E-05</v>
      </c>
      <c r="R146" s="227">
        <f>Q146*H146</f>
        <v>4.0000000000000003E-05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294</v>
      </c>
      <c r="AT146" s="229" t="s">
        <v>291</v>
      </c>
      <c r="AU146" s="229" t="s">
        <v>87</v>
      </c>
      <c r="AY146" s="20" t="s">
        <v>151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83</v>
      </c>
      <c r="BK146" s="230">
        <f>ROUND(I146*H146,2)</f>
        <v>0</v>
      </c>
      <c r="BL146" s="20" t="s">
        <v>206</v>
      </c>
      <c r="BM146" s="229" t="s">
        <v>1078</v>
      </c>
    </row>
    <row r="147" s="2" customFormat="1" ht="16.5" customHeight="1">
      <c r="A147" s="42"/>
      <c r="B147" s="43"/>
      <c r="C147" s="264" t="s">
        <v>300</v>
      </c>
      <c r="D147" s="264" t="s">
        <v>291</v>
      </c>
      <c r="E147" s="265" t="s">
        <v>1079</v>
      </c>
      <c r="F147" s="266" t="s">
        <v>1080</v>
      </c>
      <c r="G147" s="267" t="s">
        <v>287</v>
      </c>
      <c r="H147" s="268">
        <v>1</v>
      </c>
      <c r="I147" s="269"/>
      <c r="J147" s="270">
        <f>ROUND(I147*H147,2)</f>
        <v>0</v>
      </c>
      <c r="K147" s="266" t="s">
        <v>434</v>
      </c>
      <c r="L147" s="271"/>
      <c r="M147" s="272" t="s">
        <v>35</v>
      </c>
      <c r="N147" s="273" t="s">
        <v>50</v>
      </c>
      <c r="O147" s="88"/>
      <c r="P147" s="227">
        <f>O147*H147</f>
        <v>0</v>
      </c>
      <c r="Q147" s="227">
        <v>3.0000000000000001E-05</v>
      </c>
      <c r="R147" s="227">
        <f>Q147*H147</f>
        <v>3.0000000000000001E-05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294</v>
      </c>
      <c r="AT147" s="229" t="s">
        <v>291</v>
      </c>
      <c r="AU147" s="229" t="s">
        <v>87</v>
      </c>
      <c r="AY147" s="20" t="s">
        <v>151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83</v>
      </c>
      <c r="BK147" s="230">
        <f>ROUND(I147*H147,2)</f>
        <v>0</v>
      </c>
      <c r="BL147" s="20" t="s">
        <v>206</v>
      </c>
      <c r="BM147" s="229" t="s">
        <v>1081</v>
      </c>
    </row>
    <row r="148" s="2" customFormat="1" ht="16.5" customHeight="1">
      <c r="A148" s="42"/>
      <c r="B148" s="43"/>
      <c r="C148" s="264" t="s">
        <v>304</v>
      </c>
      <c r="D148" s="264" t="s">
        <v>291</v>
      </c>
      <c r="E148" s="265" t="s">
        <v>1082</v>
      </c>
      <c r="F148" s="266" t="s">
        <v>1083</v>
      </c>
      <c r="G148" s="267" t="s">
        <v>287</v>
      </c>
      <c r="H148" s="268">
        <v>1</v>
      </c>
      <c r="I148" s="269"/>
      <c r="J148" s="270">
        <f>ROUND(I148*H148,2)</f>
        <v>0</v>
      </c>
      <c r="K148" s="266" t="s">
        <v>434</v>
      </c>
      <c r="L148" s="271"/>
      <c r="M148" s="272" t="s">
        <v>35</v>
      </c>
      <c r="N148" s="273" t="s">
        <v>50</v>
      </c>
      <c r="O148" s="88"/>
      <c r="P148" s="227">
        <f>O148*H148</f>
        <v>0</v>
      </c>
      <c r="Q148" s="227">
        <v>1.0000000000000001E-05</v>
      </c>
      <c r="R148" s="227">
        <f>Q148*H148</f>
        <v>1.0000000000000001E-05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294</v>
      </c>
      <c r="AT148" s="229" t="s">
        <v>291</v>
      </c>
      <c r="AU148" s="229" t="s">
        <v>87</v>
      </c>
      <c r="AY148" s="20" t="s">
        <v>151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83</v>
      </c>
      <c r="BK148" s="230">
        <f>ROUND(I148*H148,2)</f>
        <v>0</v>
      </c>
      <c r="BL148" s="20" t="s">
        <v>206</v>
      </c>
      <c r="BM148" s="229" t="s">
        <v>1084</v>
      </c>
    </row>
    <row r="149" s="2" customFormat="1" ht="37.8" customHeight="1">
      <c r="A149" s="42"/>
      <c r="B149" s="43"/>
      <c r="C149" s="218" t="s">
        <v>308</v>
      </c>
      <c r="D149" s="218" t="s">
        <v>154</v>
      </c>
      <c r="E149" s="219" t="s">
        <v>1085</v>
      </c>
      <c r="F149" s="220" t="s">
        <v>1086</v>
      </c>
      <c r="G149" s="221" t="s">
        <v>287</v>
      </c>
      <c r="H149" s="222">
        <v>8</v>
      </c>
      <c r="I149" s="223"/>
      <c r="J149" s="224">
        <f>ROUND(I149*H149,2)</f>
        <v>0</v>
      </c>
      <c r="K149" s="220" t="s">
        <v>434</v>
      </c>
      <c r="L149" s="48"/>
      <c r="M149" s="225" t="s">
        <v>35</v>
      </c>
      <c r="N149" s="226" t="s">
        <v>50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206</v>
      </c>
      <c r="AT149" s="229" t="s">
        <v>154</v>
      </c>
      <c r="AU149" s="229" t="s">
        <v>87</v>
      </c>
      <c r="AY149" s="20" t="s">
        <v>151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83</v>
      </c>
      <c r="BK149" s="230">
        <f>ROUND(I149*H149,2)</f>
        <v>0</v>
      </c>
      <c r="BL149" s="20" t="s">
        <v>206</v>
      </c>
      <c r="BM149" s="229" t="s">
        <v>1087</v>
      </c>
    </row>
    <row r="150" s="2" customFormat="1">
      <c r="A150" s="42"/>
      <c r="B150" s="43"/>
      <c r="C150" s="44"/>
      <c r="D150" s="294" t="s">
        <v>436</v>
      </c>
      <c r="E150" s="44"/>
      <c r="F150" s="295" t="s">
        <v>1088</v>
      </c>
      <c r="G150" s="44"/>
      <c r="H150" s="44"/>
      <c r="I150" s="275"/>
      <c r="J150" s="44"/>
      <c r="K150" s="44"/>
      <c r="L150" s="48"/>
      <c r="M150" s="276"/>
      <c r="N150" s="277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436</v>
      </c>
      <c r="AU150" s="20" t="s">
        <v>87</v>
      </c>
    </row>
    <row r="151" s="2" customFormat="1" ht="44.25" customHeight="1">
      <c r="A151" s="42"/>
      <c r="B151" s="43"/>
      <c r="C151" s="264" t="s">
        <v>314</v>
      </c>
      <c r="D151" s="264" t="s">
        <v>291</v>
      </c>
      <c r="E151" s="265" t="s">
        <v>1089</v>
      </c>
      <c r="F151" s="266" t="s">
        <v>1090</v>
      </c>
      <c r="G151" s="267" t="s">
        <v>311</v>
      </c>
      <c r="H151" s="268">
        <v>8</v>
      </c>
      <c r="I151" s="269"/>
      <c r="J151" s="270">
        <f>ROUND(I151*H151,2)</f>
        <v>0</v>
      </c>
      <c r="K151" s="266" t="s">
        <v>434</v>
      </c>
      <c r="L151" s="271"/>
      <c r="M151" s="272" t="s">
        <v>35</v>
      </c>
      <c r="N151" s="273" t="s">
        <v>50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294</v>
      </c>
      <c r="AT151" s="229" t="s">
        <v>291</v>
      </c>
      <c r="AU151" s="229" t="s">
        <v>87</v>
      </c>
      <c r="AY151" s="20" t="s">
        <v>151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83</v>
      </c>
      <c r="BK151" s="230">
        <f>ROUND(I151*H151,2)</f>
        <v>0</v>
      </c>
      <c r="BL151" s="20" t="s">
        <v>206</v>
      </c>
      <c r="BM151" s="229" t="s">
        <v>1091</v>
      </c>
    </row>
    <row r="152" s="2" customFormat="1" ht="24.15" customHeight="1">
      <c r="A152" s="42"/>
      <c r="B152" s="43"/>
      <c r="C152" s="264" t="s">
        <v>294</v>
      </c>
      <c r="D152" s="264" t="s">
        <v>291</v>
      </c>
      <c r="E152" s="265" t="s">
        <v>1092</v>
      </c>
      <c r="F152" s="266" t="s">
        <v>1093</v>
      </c>
      <c r="G152" s="267" t="s">
        <v>311</v>
      </c>
      <c r="H152" s="268">
        <v>8</v>
      </c>
      <c r="I152" s="269"/>
      <c r="J152" s="270">
        <f>ROUND(I152*H152,2)</f>
        <v>0</v>
      </c>
      <c r="K152" s="266" t="s">
        <v>434</v>
      </c>
      <c r="L152" s="271"/>
      <c r="M152" s="272" t="s">
        <v>35</v>
      </c>
      <c r="N152" s="273" t="s">
        <v>50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294</v>
      </c>
      <c r="AT152" s="229" t="s">
        <v>291</v>
      </c>
      <c r="AU152" s="229" t="s">
        <v>87</v>
      </c>
      <c r="AY152" s="20" t="s">
        <v>151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83</v>
      </c>
      <c r="BK152" s="230">
        <f>ROUND(I152*H152,2)</f>
        <v>0</v>
      </c>
      <c r="BL152" s="20" t="s">
        <v>206</v>
      </c>
      <c r="BM152" s="229" t="s">
        <v>1094</v>
      </c>
    </row>
    <row r="153" s="2" customFormat="1" ht="16.5" customHeight="1">
      <c r="A153" s="42"/>
      <c r="B153" s="43"/>
      <c r="C153" s="264" t="s">
        <v>321</v>
      </c>
      <c r="D153" s="264" t="s">
        <v>291</v>
      </c>
      <c r="E153" s="265" t="s">
        <v>1082</v>
      </c>
      <c r="F153" s="266" t="s">
        <v>1083</v>
      </c>
      <c r="G153" s="267" t="s">
        <v>287</v>
      </c>
      <c r="H153" s="268">
        <v>8</v>
      </c>
      <c r="I153" s="269"/>
      <c r="J153" s="270">
        <f>ROUND(I153*H153,2)</f>
        <v>0</v>
      </c>
      <c r="K153" s="266" t="s">
        <v>434</v>
      </c>
      <c r="L153" s="271"/>
      <c r="M153" s="272" t="s">
        <v>35</v>
      </c>
      <c r="N153" s="273" t="s">
        <v>50</v>
      </c>
      <c r="O153" s="88"/>
      <c r="P153" s="227">
        <f>O153*H153</f>
        <v>0</v>
      </c>
      <c r="Q153" s="227">
        <v>1.0000000000000001E-05</v>
      </c>
      <c r="R153" s="227">
        <f>Q153*H153</f>
        <v>8.0000000000000007E-05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294</v>
      </c>
      <c r="AT153" s="229" t="s">
        <v>291</v>
      </c>
      <c r="AU153" s="229" t="s">
        <v>87</v>
      </c>
      <c r="AY153" s="20" t="s">
        <v>151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83</v>
      </c>
      <c r="BK153" s="230">
        <f>ROUND(I153*H153,2)</f>
        <v>0</v>
      </c>
      <c r="BL153" s="20" t="s">
        <v>206</v>
      </c>
      <c r="BM153" s="229" t="s">
        <v>1095</v>
      </c>
    </row>
    <row r="154" s="2" customFormat="1" ht="37.8" customHeight="1">
      <c r="A154" s="42"/>
      <c r="B154" s="43"/>
      <c r="C154" s="218" t="s">
        <v>327</v>
      </c>
      <c r="D154" s="218" t="s">
        <v>154</v>
      </c>
      <c r="E154" s="219" t="s">
        <v>1085</v>
      </c>
      <c r="F154" s="220" t="s">
        <v>1086</v>
      </c>
      <c r="G154" s="221" t="s">
        <v>287</v>
      </c>
      <c r="H154" s="222">
        <v>2</v>
      </c>
      <c r="I154" s="223"/>
      <c r="J154" s="224">
        <f>ROUND(I154*H154,2)</f>
        <v>0</v>
      </c>
      <c r="K154" s="220" t="s">
        <v>434</v>
      </c>
      <c r="L154" s="48"/>
      <c r="M154" s="225" t="s">
        <v>35</v>
      </c>
      <c r="N154" s="226" t="s">
        <v>50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206</v>
      </c>
      <c r="AT154" s="229" t="s">
        <v>154</v>
      </c>
      <c r="AU154" s="229" t="s">
        <v>87</v>
      </c>
      <c r="AY154" s="20" t="s">
        <v>151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83</v>
      </c>
      <c r="BK154" s="230">
        <f>ROUND(I154*H154,2)</f>
        <v>0</v>
      </c>
      <c r="BL154" s="20" t="s">
        <v>206</v>
      </c>
      <c r="BM154" s="229" t="s">
        <v>1096</v>
      </c>
    </row>
    <row r="155" s="2" customFormat="1">
      <c r="A155" s="42"/>
      <c r="B155" s="43"/>
      <c r="C155" s="44"/>
      <c r="D155" s="294" t="s">
        <v>436</v>
      </c>
      <c r="E155" s="44"/>
      <c r="F155" s="295" t="s">
        <v>1088</v>
      </c>
      <c r="G155" s="44"/>
      <c r="H155" s="44"/>
      <c r="I155" s="275"/>
      <c r="J155" s="44"/>
      <c r="K155" s="44"/>
      <c r="L155" s="48"/>
      <c r="M155" s="276"/>
      <c r="N155" s="277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436</v>
      </c>
      <c r="AU155" s="20" t="s">
        <v>87</v>
      </c>
    </row>
    <row r="156" s="2" customFormat="1" ht="37.8" customHeight="1">
      <c r="A156" s="42"/>
      <c r="B156" s="43"/>
      <c r="C156" s="264" t="s">
        <v>332</v>
      </c>
      <c r="D156" s="264" t="s">
        <v>291</v>
      </c>
      <c r="E156" s="265" t="s">
        <v>1097</v>
      </c>
      <c r="F156" s="266" t="s">
        <v>1098</v>
      </c>
      <c r="G156" s="267" t="s">
        <v>287</v>
      </c>
      <c r="H156" s="268">
        <v>2</v>
      </c>
      <c r="I156" s="269"/>
      <c r="J156" s="270">
        <f>ROUND(I156*H156,2)</f>
        <v>0</v>
      </c>
      <c r="K156" s="266" t="s">
        <v>434</v>
      </c>
      <c r="L156" s="271"/>
      <c r="M156" s="272" t="s">
        <v>35</v>
      </c>
      <c r="N156" s="273" t="s">
        <v>50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294</v>
      </c>
      <c r="AT156" s="229" t="s">
        <v>291</v>
      </c>
      <c r="AU156" s="229" t="s">
        <v>87</v>
      </c>
      <c r="AY156" s="20" t="s">
        <v>151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83</v>
      </c>
      <c r="BK156" s="230">
        <f>ROUND(I156*H156,2)</f>
        <v>0</v>
      </c>
      <c r="BL156" s="20" t="s">
        <v>206</v>
      </c>
      <c r="BM156" s="229" t="s">
        <v>1099</v>
      </c>
    </row>
    <row r="157" s="2" customFormat="1" ht="24.15" customHeight="1">
      <c r="A157" s="42"/>
      <c r="B157" s="43"/>
      <c r="C157" s="264" t="s">
        <v>339</v>
      </c>
      <c r="D157" s="264" t="s">
        <v>291</v>
      </c>
      <c r="E157" s="265" t="s">
        <v>1092</v>
      </c>
      <c r="F157" s="266" t="s">
        <v>1093</v>
      </c>
      <c r="G157" s="267" t="s">
        <v>311</v>
      </c>
      <c r="H157" s="268">
        <v>2</v>
      </c>
      <c r="I157" s="269"/>
      <c r="J157" s="270">
        <f>ROUND(I157*H157,2)</f>
        <v>0</v>
      </c>
      <c r="K157" s="266" t="s">
        <v>434</v>
      </c>
      <c r="L157" s="271"/>
      <c r="M157" s="272" t="s">
        <v>35</v>
      </c>
      <c r="N157" s="273" t="s">
        <v>50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294</v>
      </c>
      <c r="AT157" s="229" t="s">
        <v>291</v>
      </c>
      <c r="AU157" s="229" t="s">
        <v>87</v>
      </c>
      <c r="AY157" s="20" t="s">
        <v>151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83</v>
      </c>
      <c r="BK157" s="230">
        <f>ROUND(I157*H157,2)</f>
        <v>0</v>
      </c>
      <c r="BL157" s="20" t="s">
        <v>206</v>
      </c>
      <c r="BM157" s="229" t="s">
        <v>1100</v>
      </c>
    </row>
    <row r="158" s="2" customFormat="1" ht="16.5" customHeight="1">
      <c r="A158" s="42"/>
      <c r="B158" s="43"/>
      <c r="C158" s="264" t="s">
        <v>344</v>
      </c>
      <c r="D158" s="264" t="s">
        <v>291</v>
      </c>
      <c r="E158" s="265" t="s">
        <v>1082</v>
      </c>
      <c r="F158" s="266" t="s">
        <v>1083</v>
      </c>
      <c r="G158" s="267" t="s">
        <v>287</v>
      </c>
      <c r="H158" s="268">
        <v>2</v>
      </c>
      <c r="I158" s="269"/>
      <c r="J158" s="270">
        <f>ROUND(I158*H158,2)</f>
        <v>0</v>
      </c>
      <c r="K158" s="266" t="s">
        <v>434</v>
      </c>
      <c r="L158" s="271"/>
      <c r="M158" s="272" t="s">
        <v>35</v>
      </c>
      <c r="N158" s="273" t="s">
        <v>50</v>
      </c>
      <c r="O158" s="88"/>
      <c r="P158" s="227">
        <f>O158*H158</f>
        <v>0</v>
      </c>
      <c r="Q158" s="227">
        <v>1.0000000000000001E-05</v>
      </c>
      <c r="R158" s="227">
        <f>Q158*H158</f>
        <v>2.0000000000000002E-05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294</v>
      </c>
      <c r="AT158" s="229" t="s">
        <v>291</v>
      </c>
      <c r="AU158" s="229" t="s">
        <v>87</v>
      </c>
      <c r="AY158" s="20" t="s">
        <v>151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83</v>
      </c>
      <c r="BK158" s="230">
        <f>ROUND(I158*H158,2)</f>
        <v>0</v>
      </c>
      <c r="BL158" s="20" t="s">
        <v>206</v>
      </c>
      <c r="BM158" s="229" t="s">
        <v>1101</v>
      </c>
    </row>
    <row r="159" s="2" customFormat="1" ht="33" customHeight="1">
      <c r="A159" s="42"/>
      <c r="B159" s="43"/>
      <c r="C159" s="218" t="s">
        <v>348</v>
      </c>
      <c r="D159" s="218" t="s">
        <v>154</v>
      </c>
      <c r="E159" s="219" t="s">
        <v>1102</v>
      </c>
      <c r="F159" s="220" t="s">
        <v>1103</v>
      </c>
      <c r="G159" s="221" t="s">
        <v>287</v>
      </c>
      <c r="H159" s="222">
        <v>10</v>
      </c>
      <c r="I159" s="223"/>
      <c r="J159" s="224">
        <f>ROUND(I159*H159,2)</f>
        <v>0</v>
      </c>
      <c r="K159" s="220" t="s">
        <v>434</v>
      </c>
      <c r="L159" s="48"/>
      <c r="M159" s="225" t="s">
        <v>35</v>
      </c>
      <c r="N159" s="226" t="s">
        <v>50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206</v>
      </c>
      <c r="AT159" s="229" t="s">
        <v>154</v>
      </c>
      <c r="AU159" s="229" t="s">
        <v>87</v>
      </c>
      <c r="AY159" s="20" t="s">
        <v>151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83</v>
      </c>
      <c r="BK159" s="230">
        <f>ROUND(I159*H159,2)</f>
        <v>0</v>
      </c>
      <c r="BL159" s="20" t="s">
        <v>206</v>
      </c>
      <c r="BM159" s="229" t="s">
        <v>1104</v>
      </c>
    </row>
    <row r="160" s="2" customFormat="1">
      <c r="A160" s="42"/>
      <c r="B160" s="43"/>
      <c r="C160" s="44"/>
      <c r="D160" s="294" t="s">
        <v>436</v>
      </c>
      <c r="E160" s="44"/>
      <c r="F160" s="295" t="s">
        <v>1105</v>
      </c>
      <c r="G160" s="44"/>
      <c r="H160" s="44"/>
      <c r="I160" s="275"/>
      <c r="J160" s="44"/>
      <c r="K160" s="44"/>
      <c r="L160" s="48"/>
      <c r="M160" s="276"/>
      <c r="N160" s="277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436</v>
      </c>
      <c r="AU160" s="20" t="s">
        <v>87</v>
      </c>
    </row>
    <row r="161" s="2" customFormat="1" ht="24.15" customHeight="1">
      <c r="A161" s="42"/>
      <c r="B161" s="43"/>
      <c r="C161" s="264" t="s">
        <v>354</v>
      </c>
      <c r="D161" s="264" t="s">
        <v>291</v>
      </c>
      <c r="E161" s="265" t="s">
        <v>1106</v>
      </c>
      <c r="F161" s="266" t="s">
        <v>1107</v>
      </c>
      <c r="G161" s="267" t="s">
        <v>287</v>
      </c>
      <c r="H161" s="268">
        <v>10</v>
      </c>
      <c r="I161" s="269"/>
      <c r="J161" s="270">
        <f>ROUND(I161*H161,2)</f>
        <v>0</v>
      </c>
      <c r="K161" s="266" t="s">
        <v>434</v>
      </c>
      <c r="L161" s="271"/>
      <c r="M161" s="272" t="s">
        <v>35</v>
      </c>
      <c r="N161" s="273" t="s">
        <v>50</v>
      </c>
      <c r="O161" s="88"/>
      <c r="P161" s="227">
        <f>O161*H161</f>
        <v>0</v>
      </c>
      <c r="Q161" s="227">
        <v>0.00010000000000000001</v>
      </c>
      <c r="R161" s="227">
        <f>Q161*H161</f>
        <v>0.001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294</v>
      </c>
      <c r="AT161" s="229" t="s">
        <v>291</v>
      </c>
      <c r="AU161" s="229" t="s">
        <v>87</v>
      </c>
      <c r="AY161" s="20" t="s">
        <v>151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83</v>
      </c>
      <c r="BK161" s="230">
        <f>ROUND(I161*H161,2)</f>
        <v>0</v>
      </c>
      <c r="BL161" s="20" t="s">
        <v>206</v>
      </c>
      <c r="BM161" s="229" t="s">
        <v>1108</v>
      </c>
    </row>
    <row r="162" s="2" customFormat="1" ht="33" customHeight="1">
      <c r="A162" s="42"/>
      <c r="B162" s="43"/>
      <c r="C162" s="218" t="s">
        <v>358</v>
      </c>
      <c r="D162" s="218" t="s">
        <v>154</v>
      </c>
      <c r="E162" s="219" t="s">
        <v>1102</v>
      </c>
      <c r="F162" s="220" t="s">
        <v>1103</v>
      </c>
      <c r="G162" s="221" t="s">
        <v>287</v>
      </c>
      <c r="H162" s="222">
        <v>2</v>
      </c>
      <c r="I162" s="223"/>
      <c r="J162" s="224">
        <f>ROUND(I162*H162,2)</f>
        <v>0</v>
      </c>
      <c r="K162" s="220" t="s">
        <v>434</v>
      </c>
      <c r="L162" s="48"/>
      <c r="M162" s="225" t="s">
        <v>35</v>
      </c>
      <c r="N162" s="226" t="s">
        <v>50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206</v>
      </c>
      <c r="AT162" s="229" t="s">
        <v>154</v>
      </c>
      <c r="AU162" s="229" t="s">
        <v>87</v>
      </c>
      <c r="AY162" s="20" t="s">
        <v>151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83</v>
      </c>
      <c r="BK162" s="230">
        <f>ROUND(I162*H162,2)</f>
        <v>0</v>
      </c>
      <c r="BL162" s="20" t="s">
        <v>206</v>
      </c>
      <c r="BM162" s="229" t="s">
        <v>1109</v>
      </c>
    </row>
    <row r="163" s="2" customFormat="1">
      <c r="A163" s="42"/>
      <c r="B163" s="43"/>
      <c r="C163" s="44"/>
      <c r="D163" s="294" t="s">
        <v>436</v>
      </c>
      <c r="E163" s="44"/>
      <c r="F163" s="295" t="s">
        <v>1105</v>
      </c>
      <c r="G163" s="44"/>
      <c r="H163" s="44"/>
      <c r="I163" s="275"/>
      <c r="J163" s="44"/>
      <c r="K163" s="44"/>
      <c r="L163" s="48"/>
      <c r="M163" s="276"/>
      <c r="N163" s="277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436</v>
      </c>
      <c r="AU163" s="20" t="s">
        <v>87</v>
      </c>
    </row>
    <row r="164" s="2" customFormat="1" ht="24.15" customHeight="1">
      <c r="A164" s="42"/>
      <c r="B164" s="43"/>
      <c r="C164" s="264" t="s">
        <v>29</v>
      </c>
      <c r="D164" s="264" t="s">
        <v>291</v>
      </c>
      <c r="E164" s="265" t="s">
        <v>1106</v>
      </c>
      <c r="F164" s="266" t="s">
        <v>1107</v>
      </c>
      <c r="G164" s="267" t="s">
        <v>287</v>
      </c>
      <c r="H164" s="268">
        <v>2</v>
      </c>
      <c r="I164" s="269"/>
      <c r="J164" s="270">
        <f>ROUND(I164*H164,2)</f>
        <v>0</v>
      </c>
      <c r="K164" s="266" t="s">
        <v>434</v>
      </c>
      <c r="L164" s="271"/>
      <c r="M164" s="272" t="s">
        <v>35</v>
      </c>
      <c r="N164" s="273" t="s">
        <v>50</v>
      </c>
      <c r="O164" s="88"/>
      <c r="P164" s="227">
        <f>O164*H164</f>
        <v>0</v>
      </c>
      <c r="Q164" s="227">
        <v>0.00010000000000000001</v>
      </c>
      <c r="R164" s="227">
        <f>Q164*H164</f>
        <v>0.00020000000000000001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294</v>
      </c>
      <c r="AT164" s="229" t="s">
        <v>291</v>
      </c>
      <c r="AU164" s="229" t="s">
        <v>87</v>
      </c>
      <c r="AY164" s="20" t="s">
        <v>151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83</v>
      </c>
      <c r="BK164" s="230">
        <f>ROUND(I164*H164,2)</f>
        <v>0</v>
      </c>
      <c r="BL164" s="20" t="s">
        <v>206</v>
      </c>
      <c r="BM164" s="229" t="s">
        <v>1110</v>
      </c>
    </row>
    <row r="165" s="2" customFormat="1">
      <c r="A165" s="42"/>
      <c r="B165" s="43"/>
      <c r="C165" s="44"/>
      <c r="D165" s="233" t="s">
        <v>388</v>
      </c>
      <c r="E165" s="44"/>
      <c r="F165" s="274" t="s">
        <v>1111</v>
      </c>
      <c r="G165" s="44"/>
      <c r="H165" s="44"/>
      <c r="I165" s="275"/>
      <c r="J165" s="44"/>
      <c r="K165" s="44"/>
      <c r="L165" s="48"/>
      <c r="M165" s="276"/>
      <c r="N165" s="277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388</v>
      </c>
      <c r="AU165" s="20" t="s">
        <v>87</v>
      </c>
    </row>
    <row r="166" s="2" customFormat="1" ht="37.8" customHeight="1">
      <c r="A166" s="42"/>
      <c r="B166" s="43"/>
      <c r="C166" s="218" t="s">
        <v>366</v>
      </c>
      <c r="D166" s="218" t="s">
        <v>154</v>
      </c>
      <c r="E166" s="219" t="s">
        <v>1112</v>
      </c>
      <c r="F166" s="220" t="s">
        <v>1113</v>
      </c>
      <c r="G166" s="221" t="s">
        <v>287</v>
      </c>
      <c r="H166" s="222">
        <v>2</v>
      </c>
      <c r="I166" s="223"/>
      <c r="J166" s="224">
        <f>ROUND(I166*H166,2)</f>
        <v>0</v>
      </c>
      <c r="K166" s="220" t="s">
        <v>434</v>
      </c>
      <c r="L166" s="48"/>
      <c r="M166" s="225" t="s">
        <v>35</v>
      </c>
      <c r="N166" s="226" t="s">
        <v>50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206</v>
      </c>
      <c r="AT166" s="229" t="s">
        <v>154</v>
      </c>
      <c r="AU166" s="229" t="s">
        <v>87</v>
      </c>
      <c r="AY166" s="20" t="s">
        <v>151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83</v>
      </c>
      <c r="BK166" s="230">
        <f>ROUND(I166*H166,2)</f>
        <v>0</v>
      </c>
      <c r="BL166" s="20" t="s">
        <v>206</v>
      </c>
      <c r="BM166" s="229" t="s">
        <v>1114</v>
      </c>
    </row>
    <row r="167" s="2" customFormat="1">
      <c r="A167" s="42"/>
      <c r="B167" s="43"/>
      <c r="C167" s="44"/>
      <c r="D167" s="294" t="s">
        <v>436</v>
      </c>
      <c r="E167" s="44"/>
      <c r="F167" s="295" t="s">
        <v>1115</v>
      </c>
      <c r="G167" s="44"/>
      <c r="H167" s="44"/>
      <c r="I167" s="275"/>
      <c r="J167" s="44"/>
      <c r="K167" s="44"/>
      <c r="L167" s="48"/>
      <c r="M167" s="276"/>
      <c r="N167" s="277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436</v>
      </c>
      <c r="AU167" s="20" t="s">
        <v>87</v>
      </c>
    </row>
    <row r="168" s="2" customFormat="1" ht="33" customHeight="1">
      <c r="A168" s="42"/>
      <c r="B168" s="43"/>
      <c r="C168" s="264" t="s">
        <v>370</v>
      </c>
      <c r="D168" s="264" t="s">
        <v>291</v>
      </c>
      <c r="E168" s="265" t="s">
        <v>1116</v>
      </c>
      <c r="F168" s="266" t="s">
        <v>1117</v>
      </c>
      <c r="G168" s="267" t="s">
        <v>287</v>
      </c>
      <c r="H168" s="268">
        <v>2</v>
      </c>
      <c r="I168" s="269"/>
      <c r="J168" s="270">
        <f>ROUND(I168*H168,2)</f>
        <v>0</v>
      </c>
      <c r="K168" s="266" t="s">
        <v>434</v>
      </c>
      <c r="L168" s="271"/>
      <c r="M168" s="272" t="s">
        <v>35</v>
      </c>
      <c r="N168" s="273" t="s">
        <v>50</v>
      </c>
      <c r="O168" s="88"/>
      <c r="P168" s="227">
        <f>O168*H168</f>
        <v>0</v>
      </c>
      <c r="Q168" s="227">
        <v>0.00013999999999999999</v>
      </c>
      <c r="R168" s="227">
        <f>Q168*H168</f>
        <v>0.00027999999999999998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294</v>
      </c>
      <c r="AT168" s="229" t="s">
        <v>291</v>
      </c>
      <c r="AU168" s="229" t="s">
        <v>87</v>
      </c>
      <c r="AY168" s="20" t="s">
        <v>151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83</v>
      </c>
      <c r="BK168" s="230">
        <f>ROUND(I168*H168,2)</f>
        <v>0</v>
      </c>
      <c r="BL168" s="20" t="s">
        <v>206</v>
      </c>
      <c r="BM168" s="229" t="s">
        <v>1118</v>
      </c>
    </row>
    <row r="169" s="2" customFormat="1">
      <c r="A169" s="42"/>
      <c r="B169" s="43"/>
      <c r="C169" s="44"/>
      <c r="D169" s="233" t="s">
        <v>388</v>
      </c>
      <c r="E169" s="44"/>
      <c r="F169" s="274" t="s">
        <v>1119</v>
      </c>
      <c r="G169" s="44"/>
      <c r="H169" s="44"/>
      <c r="I169" s="275"/>
      <c r="J169" s="44"/>
      <c r="K169" s="44"/>
      <c r="L169" s="48"/>
      <c r="M169" s="276"/>
      <c r="N169" s="277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388</v>
      </c>
      <c r="AU169" s="20" t="s">
        <v>87</v>
      </c>
    </row>
    <row r="170" s="2" customFormat="1" ht="24.15" customHeight="1">
      <c r="A170" s="42"/>
      <c r="B170" s="43"/>
      <c r="C170" s="218" t="s">
        <v>374</v>
      </c>
      <c r="D170" s="218" t="s">
        <v>154</v>
      </c>
      <c r="E170" s="219" t="s">
        <v>1120</v>
      </c>
      <c r="F170" s="220" t="s">
        <v>1121</v>
      </c>
      <c r="G170" s="221" t="s">
        <v>287</v>
      </c>
      <c r="H170" s="222">
        <v>1</v>
      </c>
      <c r="I170" s="223"/>
      <c r="J170" s="224">
        <f>ROUND(I170*H170,2)</f>
        <v>0</v>
      </c>
      <c r="K170" s="220" t="s">
        <v>434</v>
      </c>
      <c r="L170" s="48"/>
      <c r="M170" s="225" t="s">
        <v>35</v>
      </c>
      <c r="N170" s="226" t="s">
        <v>50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206</v>
      </c>
      <c r="AT170" s="229" t="s">
        <v>154</v>
      </c>
      <c r="AU170" s="229" t="s">
        <v>87</v>
      </c>
      <c r="AY170" s="20" t="s">
        <v>151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83</v>
      </c>
      <c r="BK170" s="230">
        <f>ROUND(I170*H170,2)</f>
        <v>0</v>
      </c>
      <c r="BL170" s="20" t="s">
        <v>206</v>
      </c>
      <c r="BM170" s="229" t="s">
        <v>1122</v>
      </c>
    </row>
    <row r="171" s="2" customFormat="1">
      <c r="A171" s="42"/>
      <c r="B171" s="43"/>
      <c r="C171" s="44"/>
      <c r="D171" s="294" t="s">
        <v>436</v>
      </c>
      <c r="E171" s="44"/>
      <c r="F171" s="295" t="s">
        <v>1123</v>
      </c>
      <c r="G171" s="44"/>
      <c r="H171" s="44"/>
      <c r="I171" s="275"/>
      <c r="J171" s="44"/>
      <c r="K171" s="44"/>
      <c r="L171" s="48"/>
      <c r="M171" s="276"/>
      <c r="N171" s="277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436</v>
      </c>
      <c r="AU171" s="20" t="s">
        <v>87</v>
      </c>
    </row>
    <row r="172" s="2" customFormat="1" ht="24.15" customHeight="1">
      <c r="A172" s="42"/>
      <c r="B172" s="43"/>
      <c r="C172" s="264" t="s">
        <v>378</v>
      </c>
      <c r="D172" s="264" t="s">
        <v>291</v>
      </c>
      <c r="E172" s="265" t="s">
        <v>1124</v>
      </c>
      <c r="F172" s="266" t="s">
        <v>1125</v>
      </c>
      <c r="G172" s="267" t="s">
        <v>287</v>
      </c>
      <c r="H172" s="268">
        <v>1</v>
      </c>
      <c r="I172" s="269"/>
      <c r="J172" s="270">
        <f>ROUND(I172*H172,2)</f>
        <v>0</v>
      </c>
      <c r="K172" s="266" t="s">
        <v>434</v>
      </c>
      <c r="L172" s="271"/>
      <c r="M172" s="272" t="s">
        <v>35</v>
      </c>
      <c r="N172" s="273" t="s">
        <v>50</v>
      </c>
      <c r="O172" s="88"/>
      <c r="P172" s="227">
        <f>O172*H172</f>
        <v>0</v>
      </c>
      <c r="Q172" s="227">
        <v>0.00010000000000000001</v>
      </c>
      <c r="R172" s="227">
        <f>Q172*H172</f>
        <v>0.00010000000000000001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294</v>
      </c>
      <c r="AT172" s="229" t="s">
        <v>291</v>
      </c>
      <c r="AU172" s="229" t="s">
        <v>87</v>
      </c>
      <c r="AY172" s="20" t="s">
        <v>151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83</v>
      </c>
      <c r="BK172" s="230">
        <f>ROUND(I172*H172,2)</f>
        <v>0</v>
      </c>
      <c r="BL172" s="20" t="s">
        <v>206</v>
      </c>
      <c r="BM172" s="229" t="s">
        <v>1126</v>
      </c>
    </row>
    <row r="173" s="2" customFormat="1" ht="16.5" customHeight="1">
      <c r="A173" s="42"/>
      <c r="B173" s="43"/>
      <c r="C173" s="264" t="s">
        <v>384</v>
      </c>
      <c r="D173" s="264" t="s">
        <v>291</v>
      </c>
      <c r="E173" s="265" t="s">
        <v>1082</v>
      </c>
      <c r="F173" s="266" t="s">
        <v>1083</v>
      </c>
      <c r="G173" s="267" t="s">
        <v>287</v>
      </c>
      <c r="H173" s="268">
        <v>1</v>
      </c>
      <c r="I173" s="269"/>
      <c r="J173" s="270">
        <f>ROUND(I173*H173,2)</f>
        <v>0</v>
      </c>
      <c r="K173" s="266" t="s">
        <v>434</v>
      </c>
      <c r="L173" s="271"/>
      <c r="M173" s="272" t="s">
        <v>35</v>
      </c>
      <c r="N173" s="273" t="s">
        <v>50</v>
      </c>
      <c r="O173" s="88"/>
      <c r="P173" s="227">
        <f>O173*H173</f>
        <v>0</v>
      </c>
      <c r="Q173" s="227">
        <v>1.0000000000000001E-05</v>
      </c>
      <c r="R173" s="227">
        <f>Q173*H173</f>
        <v>1.0000000000000001E-05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294</v>
      </c>
      <c r="AT173" s="229" t="s">
        <v>291</v>
      </c>
      <c r="AU173" s="229" t="s">
        <v>87</v>
      </c>
      <c r="AY173" s="20" t="s">
        <v>151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83</v>
      </c>
      <c r="BK173" s="230">
        <f>ROUND(I173*H173,2)</f>
        <v>0</v>
      </c>
      <c r="BL173" s="20" t="s">
        <v>206</v>
      </c>
      <c r="BM173" s="229" t="s">
        <v>1127</v>
      </c>
    </row>
    <row r="174" s="2" customFormat="1" ht="33" customHeight="1">
      <c r="A174" s="42"/>
      <c r="B174" s="43"/>
      <c r="C174" s="218" t="s">
        <v>393</v>
      </c>
      <c r="D174" s="218" t="s">
        <v>154</v>
      </c>
      <c r="E174" s="219" t="s">
        <v>1128</v>
      </c>
      <c r="F174" s="220" t="s">
        <v>1129</v>
      </c>
      <c r="G174" s="221" t="s">
        <v>287</v>
      </c>
      <c r="H174" s="222">
        <v>14</v>
      </c>
      <c r="I174" s="223"/>
      <c r="J174" s="224">
        <f>ROUND(I174*H174,2)</f>
        <v>0</v>
      </c>
      <c r="K174" s="220" t="s">
        <v>434</v>
      </c>
      <c r="L174" s="48"/>
      <c r="M174" s="225" t="s">
        <v>35</v>
      </c>
      <c r="N174" s="226" t="s">
        <v>50</v>
      </c>
      <c r="O174" s="88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206</v>
      </c>
      <c r="AT174" s="229" t="s">
        <v>154</v>
      </c>
      <c r="AU174" s="229" t="s">
        <v>87</v>
      </c>
      <c r="AY174" s="20" t="s">
        <v>151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83</v>
      </c>
      <c r="BK174" s="230">
        <f>ROUND(I174*H174,2)</f>
        <v>0</v>
      </c>
      <c r="BL174" s="20" t="s">
        <v>206</v>
      </c>
      <c r="BM174" s="229" t="s">
        <v>1130</v>
      </c>
    </row>
    <row r="175" s="2" customFormat="1">
      <c r="A175" s="42"/>
      <c r="B175" s="43"/>
      <c r="C175" s="44"/>
      <c r="D175" s="294" t="s">
        <v>436</v>
      </c>
      <c r="E175" s="44"/>
      <c r="F175" s="295" t="s">
        <v>1131</v>
      </c>
      <c r="G175" s="44"/>
      <c r="H175" s="44"/>
      <c r="I175" s="275"/>
      <c r="J175" s="44"/>
      <c r="K175" s="44"/>
      <c r="L175" s="48"/>
      <c r="M175" s="276"/>
      <c r="N175" s="277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436</v>
      </c>
      <c r="AU175" s="20" t="s">
        <v>87</v>
      </c>
    </row>
    <row r="176" s="2" customFormat="1" ht="55.5" customHeight="1">
      <c r="A176" s="42"/>
      <c r="B176" s="43"/>
      <c r="C176" s="264" t="s">
        <v>403</v>
      </c>
      <c r="D176" s="264" t="s">
        <v>291</v>
      </c>
      <c r="E176" s="265" t="s">
        <v>1132</v>
      </c>
      <c r="F176" s="266" t="s">
        <v>1133</v>
      </c>
      <c r="G176" s="267" t="s">
        <v>287</v>
      </c>
      <c r="H176" s="268">
        <v>14</v>
      </c>
      <c r="I176" s="269"/>
      <c r="J176" s="270">
        <f>ROUND(I176*H176,2)</f>
        <v>0</v>
      </c>
      <c r="K176" s="266" t="s">
        <v>434</v>
      </c>
      <c r="L176" s="271"/>
      <c r="M176" s="272" t="s">
        <v>35</v>
      </c>
      <c r="N176" s="273" t="s">
        <v>50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294</v>
      </c>
      <c r="AT176" s="229" t="s">
        <v>291</v>
      </c>
      <c r="AU176" s="229" t="s">
        <v>87</v>
      </c>
      <c r="AY176" s="20" t="s">
        <v>151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83</v>
      </c>
      <c r="BK176" s="230">
        <f>ROUND(I176*H176,2)</f>
        <v>0</v>
      </c>
      <c r="BL176" s="20" t="s">
        <v>206</v>
      </c>
      <c r="BM176" s="229" t="s">
        <v>1134</v>
      </c>
    </row>
    <row r="177" s="2" customFormat="1" ht="33" customHeight="1">
      <c r="A177" s="42"/>
      <c r="B177" s="43"/>
      <c r="C177" s="218" t="s">
        <v>408</v>
      </c>
      <c r="D177" s="218" t="s">
        <v>154</v>
      </c>
      <c r="E177" s="219" t="s">
        <v>1135</v>
      </c>
      <c r="F177" s="220" t="s">
        <v>1136</v>
      </c>
      <c r="G177" s="221" t="s">
        <v>287</v>
      </c>
      <c r="H177" s="222">
        <v>2</v>
      </c>
      <c r="I177" s="223"/>
      <c r="J177" s="224">
        <f>ROUND(I177*H177,2)</f>
        <v>0</v>
      </c>
      <c r="K177" s="220" t="s">
        <v>434</v>
      </c>
      <c r="L177" s="48"/>
      <c r="M177" s="225" t="s">
        <v>35</v>
      </c>
      <c r="N177" s="226" t="s">
        <v>50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206</v>
      </c>
      <c r="AT177" s="229" t="s">
        <v>154</v>
      </c>
      <c r="AU177" s="229" t="s">
        <v>87</v>
      </c>
      <c r="AY177" s="20" t="s">
        <v>151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83</v>
      </c>
      <c r="BK177" s="230">
        <f>ROUND(I177*H177,2)</f>
        <v>0</v>
      </c>
      <c r="BL177" s="20" t="s">
        <v>206</v>
      </c>
      <c r="BM177" s="229" t="s">
        <v>1137</v>
      </c>
    </row>
    <row r="178" s="2" customFormat="1">
      <c r="A178" s="42"/>
      <c r="B178" s="43"/>
      <c r="C178" s="44"/>
      <c r="D178" s="294" t="s">
        <v>436</v>
      </c>
      <c r="E178" s="44"/>
      <c r="F178" s="295" t="s">
        <v>1138</v>
      </c>
      <c r="G178" s="44"/>
      <c r="H178" s="44"/>
      <c r="I178" s="275"/>
      <c r="J178" s="44"/>
      <c r="K178" s="44"/>
      <c r="L178" s="48"/>
      <c r="M178" s="276"/>
      <c r="N178" s="277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436</v>
      </c>
      <c r="AU178" s="20" t="s">
        <v>87</v>
      </c>
    </row>
    <row r="179" s="2" customFormat="1" ht="24.15" customHeight="1">
      <c r="A179" s="42"/>
      <c r="B179" s="43"/>
      <c r="C179" s="264" t="s">
        <v>414</v>
      </c>
      <c r="D179" s="264" t="s">
        <v>291</v>
      </c>
      <c r="E179" s="265" t="s">
        <v>1139</v>
      </c>
      <c r="F179" s="266" t="s">
        <v>1140</v>
      </c>
      <c r="G179" s="267" t="s">
        <v>287</v>
      </c>
      <c r="H179" s="268">
        <v>2</v>
      </c>
      <c r="I179" s="269"/>
      <c r="J179" s="270">
        <f>ROUND(I179*H179,2)</f>
        <v>0</v>
      </c>
      <c r="K179" s="266" t="s">
        <v>434</v>
      </c>
      <c r="L179" s="271"/>
      <c r="M179" s="272" t="s">
        <v>35</v>
      </c>
      <c r="N179" s="273" t="s">
        <v>50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294</v>
      </c>
      <c r="AT179" s="229" t="s">
        <v>291</v>
      </c>
      <c r="AU179" s="229" t="s">
        <v>87</v>
      </c>
      <c r="AY179" s="20" t="s">
        <v>151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83</v>
      </c>
      <c r="BK179" s="230">
        <f>ROUND(I179*H179,2)</f>
        <v>0</v>
      </c>
      <c r="BL179" s="20" t="s">
        <v>206</v>
      </c>
      <c r="BM179" s="229" t="s">
        <v>1141</v>
      </c>
    </row>
    <row r="180" s="2" customFormat="1" ht="33" customHeight="1">
      <c r="A180" s="42"/>
      <c r="B180" s="43"/>
      <c r="C180" s="218" t="s">
        <v>670</v>
      </c>
      <c r="D180" s="218" t="s">
        <v>154</v>
      </c>
      <c r="E180" s="219" t="s">
        <v>1142</v>
      </c>
      <c r="F180" s="220" t="s">
        <v>1143</v>
      </c>
      <c r="G180" s="221" t="s">
        <v>287</v>
      </c>
      <c r="H180" s="222">
        <v>2</v>
      </c>
      <c r="I180" s="223"/>
      <c r="J180" s="224">
        <f>ROUND(I180*H180,2)</f>
        <v>0</v>
      </c>
      <c r="K180" s="220" t="s">
        <v>434</v>
      </c>
      <c r="L180" s="48"/>
      <c r="M180" s="225" t="s">
        <v>35</v>
      </c>
      <c r="N180" s="226" t="s">
        <v>50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206</v>
      </c>
      <c r="AT180" s="229" t="s">
        <v>154</v>
      </c>
      <c r="AU180" s="229" t="s">
        <v>87</v>
      </c>
      <c r="AY180" s="20" t="s">
        <v>151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83</v>
      </c>
      <c r="BK180" s="230">
        <f>ROUND(I180*H180,2)</f>
        <v>0</v>
      </c>
      <c r="BL180" s="20" t="s">
        <v>206</v>
      </c>
      <c r="BM180" s="229" t="s">
        <v>1144</v>
      </c>
    </row>
    <row r="181" s="2" customFormat="1">
      <c r="A181" s="42"/>
      <c r="B181" s="43"/>
      <c r="C181" s="44"/>
      <c r="D181" s="294" t="s">
        <v>436</v>
      </c>
      <c r="E181" s="44"/>
      <c r="F181" s="295" t="s">
        <v>1145</v>
      </c>
      <c r="G181" s="44"/>
      <c r="H181" s="44"/>
      <c r="I181" s="275"/>
      <c r="J181" s="44"/>
      <c r="K181" s="44"/>
      <c r="L181" s="48"/>
      <c r="M181" s="276"/>
      <c r="N181" s="277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436</v>
      </c>
      <c r="AU181" s="20" t="s">
        <v>87</v>
      </c>
    </row>
    <row r="182" s="2" customFormat="1" ht="62.7" customHeight="1">
      <c r="A182" s="42"/>
      <c r="B182" s="43"/>
      <c r="C182" s="264" t="s">
        <v>677</v>
      </c>
      <c r="D182" s="264" t="s">
        <v>291</v>
      </c>
      <c r="E182" s="265" t="s">
        <v>1146</v>
      </c>
      <c r="F182" s="266" t="s">
        <v>1147</v>
      </c>
      <c r="G182" s="267" t="s">
        <v>287</v>
      </c>
      <c r="H182" s="268">
        <v>2</v>
      </c>
      <c r="I182" s="269"/>
      <c r="J182" s="270">
        <f>ROUND(I182*H182,2)</f>
        <v>0</v>
      </c>
      <c r="K182" s="266" t="s">
        <v>434</v>
      </c>
      <c r="L182" s="271"/>
      <c r="M182" s="272" t="s">
        <v>35</v>
      </c>
      <c r="N182" s="273" t="s">
        <v>50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294</v>
      </c>
      <c r="AT182" s="229" t="s">
        <v>291</v>
      </c>
      <c r="AU182" s="229" t="s">
        <v>87</v>
      </c>
      <c r="AY182" s="20" t="s">
        <v>151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83</v>
      </c>
      <c r="BK182" s="230">
        <f>ROUND(I182*H182,2)</f>
        <v>0</v>
      </c>
      <c r="BL182" s="20" t="s">
        <v>206</v>
      </c>
      <c r="BM182" s="229" t="s">
        <v>1148</v>
      </c>
    </row>
    <row r="183" s="2" customFormat="1" ht="33" customHeight="1">
      <c r="A183" s="42"/>
      <c r="B183" s="43"/>
      <c r="C183" s="218" t="s">
        <v>684</v>
      </c>
      <c r="D183" s="218" t="s">
        <v>154</v>
      </c>
      <c r="E183" s="219" t="s">
        <v>1142</v>
      </c>
      <c r="F183" s="220" t="s">
        <v>1143</v>
      </c>
      <c r="G183" s="221" t="s">
        <v>287</v>
      </c>
      <c r="H183" s="222">
        <v>1</v>
      </c>
      <c r="I183" s="223"/>
      <c r="J183" s="224">
        <f>ROUND(I183*H183,2)</f>
        <v>0</v>
      </c>
      <c r="K183" s="220" t="s">
        <v>434</v>
      </c>
      <c r="L183" s="48"/>
      <c r="M183" s="225" t="s">
        <v>35</v>
      </c>
      <c r="N183" s="226" t="s">
        <v>50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206</v>
      </c>
      <c r="AT183" s="229" t="s">
        <v>154</v>
      </c>
      <c r="AU183" s="229" t="s">
        <v>87</v>
      </c>
      <c r="AY183" s="20" t="s">
        <v>151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83</v>
      </c>
      <c r="BK183" s="230">
        <f>ROUND(I183*H183,2)</f>
        <v>0</v>
      </c>
      <c r="BL183" s="20" t="s">
        <v>206</v>
      </c>
      <c r="BM183" s="229" t="s">
        <v>1149</v>
      </c>
    </row>
    <row r="184" s="2" customFormat="1">
      <c r="A184" s="42"/>
      <c r="B184" s="43"/>
      <c r="C184" s="44"/>
      <c r="D184" s="294" t="s">
        <v>436</v>
      </c>
      <c r="E184" s="44"/>
      <c r="F184" s="295" t="s">
        <v>1145</v>
      </c>
      <c r="G184" s="44"/>
      <c r="H184" s="44"/>
      <c r="I184" s="275"/>
      <c r="J184" s="44"/>
      <c r="K184" s="44"/>
      <c r="L184" s="48"/>
      <c r="M184" s="276"/>
      <c r="N184" s="277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436</v>
      </c>
      <c r="AU184" s="20" t="s">
        <v>87</v>
      </c>
    </row>
    <row r="185" s="2" customFormat="1" ht="62.7" customHeight="1">
      <c r="A185" s="42"/>
      <c r="B185" s="43"/>
      <c r="C185" s="264" t="s">
        <v>691</v>
      </c>
      <c r="D185" s="264" t="s">
        <v>291</v>
      </c>
      <c r="E185" s="265" t="s">
        <v>1150</v>
      </c>
      <c r="F185" s="266" t="s">
        <v>1151</v>
      </c>
      <c r="G185" s="267" t="s">
        <v>287</v>
      </c>
      <c r="H185" s="268">
        <v>1</v>
      </c>
      <c r="I185" s="269"/>
      <c r="J185" s="270">
        <f>ROUND(I185*H185,2)</f>
        <v>0</v>
      </c>
      <c r="K185" s="266" t="s">
        <v>434</v>
      </c>
      <c r="L185" s="271"/>
      <c r="M185" s="272" t="s">
        <v>35</v>
      </c>
      <c r="N185" s="273" t="s">
        <v>50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294</v>
      </c>
      <c r="AT185" s="229" t="s">
        <v>291</v>
      </c>
      <c r="AU185" s="229" t="s">
        <v>87</v>
      </c>
      <c r="AY185" s="20" t="s">
        <v>151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83</v>
      </c>
      <c r="BK185" s="230">
        <f>ROUND(I185*H185,2)</f>
        <v>0</v>
      </c>
      <c r="BL185" s="20" t="s">
        <v>206</v>
      </c>
      <c r="BM185" s="229" t="s">
        <v>1152</v>
      </c>
    </row>
    <row r="186" s="2" customFormat="1" ht="21.75" customHeight="1">
      <c r="A186" s="42"/>
      <c r="B186" s="43"/>
      <c r="C186" s="264" t="s">
        <v>698</v>
      </c>
      <c r="D186" s="264" t="s">
        <v>291</v>
      </c>
      <c r="E186" s="265" t="s">
        <v>1153</v>
      </c>
      <c r="F186" s="266" t="s">
        <v>1154</v>
      </c>
      <c r="G186" s="267" t="s">
        <v>287</v>
      </c>
      <c r="H186" s="268">
        <v>7</v>
      </c>
      <c r="I186" s="269"/>
      <c r="J186" s="270">
        <f>ROUND(I186*H186,2)</f>
        <v>0</v>
      </c>
      <c r="K186" s="266" t="s">
        <v>434</v>
      </c>
      <c r="L186" s="271"/>
      <c r="M186" s="272" t="s">
        <v>35</v>
      </c>
      <c r="N186" s="273" t="s">
        <v>50</v>
      </c>
      <c r="O186" s="88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294</v>
      </c>
      <c r="AT186" s="229" t="s">
        <v>291</v>
      </c>
      <c r="AU186" s="229" t="s">
        <v>87</v>
      </c>
      <c r="AY186" s="20" t="s">
        <v>151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83</v>
      </c>
      <c r="BK186" s="230">
        <f>ROUND(I186*H186,2)</f>
        <v>0</v>
      </c>
      <c r="BL186" s="20" t="s">
        <v>206</v>
      </c>
      <c r="BM186" s="229" t="s">
        <v>1155</v>
      </c>
    </row>
    <row r="187" s="2" customFormat="1" ht="24.15" customHeight="1">
      <c r="A187" s="42"/>
      <c r="B187" s="43"/>
      <c r="C187" s="264" t="s">
        <v>704</v>
      </c>
      <c r="D187" s="264" t="s">
        <v>291</v>
      </c>
      <c r="E187" s="265" t="s">
        <v>1156</v>
      </c>
      <c r="F187" s="266" t="s">
        <v>1157</v>
      </c>
      <c r="G187" s="267" t="s">
        <v>287</v>
      </c>
      <c r="H187" s="268">
        <v>3</v>
      </c>
      <c r="I187" s="269"/>
      <c r="J187" s="270">
        <f>ROUND(I187*H187,2)</f>
        <v>0</v>
      </c>
      <c r="K187" s="266" t="s">
        <v>434</v>
      </c>
      <c r="L187" s="271"/>
      <c r="M187" s="272" t="s">
        <v>35</v>
      </c>
      <c r="N187" s="273" t="s">
        <v>50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294</v>
      </c>
      <c r="AT187" s="229" t="s">
        <v>291</v>
      </c>
      <c r="AU187" s="229" t="s">
        <v>87</v>
      </c>
      <c r="AY187" s="20" t="s">
        <v>151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83</v>
      </c>
      <c r="BK187" s="230">
        <f>ROUND(I187*H187,2)</f>
        <v>0</v>
      </c>
      <c r="BL187" s="20" t="s">
        <v>206</v>
      </c>
      <c r="BM187" s="229" t="s">
        <v>1158</v>
      </c>
    </row>
    <row r="188" s="2" customFormat="1" ht="33" customHeight="1">
      <c r="A188" s="42"/>
      <c r="B188" s="43"/>
      <c r="C188" s="218" t="s">
        <v>710</v>
      </c>
      <c r="D188" s="218" t="s">
        <v>154</v>
      </c>
      <c r="E188" s="219" t="s">
        <v>1142</v>
      </c>
      <c r="F188" s="220" t="s">
        <v>1143</v>
      </c>
      <c r="G188" s="221" t="s">
        <v>287</v>
      </c>
      <c r="H188" s="222">
        <v>1</v>
      </c>
      <c r="I188" s="223"/>
      <c r="J188" s="224">
        <f>ROUND(I188*H188,2)</f>
        <v>0</v>
      </c>
      <c r="K188" s="220" t="s">
        <v>434</v>
      </c>
      <c r="L188" s="48"/>
      <c r="M188" s="225" t="s">
        <v>35</v>
      </c>
      <c r="N188" s="226" t="s">
        <v>50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206</v>
      </c>
      <c r="AT188" s="229" t="s">
        <v>154</v>
      </c>
      <c r="AU188" s="229" t="s">
        <v>87</v>
      </c>
      <c r="AY188" s="20" t="s">
        <v>151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83</v>
      </c>
      <c r="BK188" s="230">
        <f>ROUND(I188*H188,2)</f>
        <v>0</v>
      </c>
      <c r="BL188" s="20" t="s">
        <v>206</v>
      </c>
      <c r="BM188" s="229" t="s">
        <v>1159</v>
      </c>
    </row>
    <row r="189" s="2" customFormat="1">
      <c r="A189" s="42"/>
      <c r="B189" s="43"/>
      <c r="C189" s="44"/>
      <c r="D189" s="294" t="s">
        <v>436</v>
      </c>
      <c r="E189" s="44"/>
      <c r="F189" s="295" t="s">
        <v>1145</v>
      </c>
      <c r="G189" s="44"/>
      <c r="H189" s="44"/>
      <c r="I189" s="275"/>
      <c r="J189" s="44"/>
      <c r="K189" s="44"/>
      <c r="L189" s="48"/>
      <c r="M189" s="276"/>
      <c r="N189" s="277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436</v>
      </c>
      <c r="AU189" s="20" t="s">
        <v>87</v>
      </c>
    </row>
    <row r="190" s="2" customFormat="1" ht="24.15" customHeight="1">
      <c r="A190" s="42"/>
      <c r="B190" s="43"/>
      <c r="C190" s="264" t="s">
        <v>716</v>
      </c>
      <c r="D190" s="264" t="s">
        <v>291</v>
      </c>
      <c r="E190" s="265" t="s">
        <v>1160</v>
      </c>
      <c r="F190" s="266" t="s">
        <v>1161</v>
      </c>
      <c r="G190" s="267" t="s">
        <v>287</v>
      </c>
      <c r="H190" s="268">
        <v>1</v>
      </c>
      <c r="I190" s="269"/>
      <c r="J190" s="270">
        <f>ROUND(I190*H190,2)</f>
        <v>0</v>
      </c>
      <c r="K190" s="266" t="s">
        <v>434</v>
      </c>
      <c r="L190" s="271"/>
      <c r="M190" s="272" t="s">
        <v>35</v>
      </c>
      <c r="N190" s="273" t="s">
        <v>50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294</v>
      </c>
      <c r="AT190" s="229" t="s">
        <v>291</v>
      </c>
      <c r="AU190" s="229" t="s">
        <v>87</v>
      </c>
      <c r="AY190" s="20" t="s">
        <v>151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83</v>
      </c>
      <c r="BK190" s="230">
        <f>ROUND(I190*H190,2)</f>
        <v>0</v>
      </c>
      <c r="BL190" s="20" t="s">
        <v>206</v>
      </c>
      <c r="BM190" s="229" t="s">
        <v>1162</v>
      </c>
    </row>
    <row r="191" s="2" customFormat="1" ht="21.75" customHeight="1">
      <c r="A191" s="42"/>
      <c r="B191" s="43"/>
      <c r="C191" s="264" t="s">
        <v>723</v>
      </c>
      <c r="D191" s="264" t="s">
        <v>291</v>
      </c>
      <c r="E191" s="265" t="s">
        <v>1163</v>
      </c>
      <c r="F191" s="266" t="s">
        <v>1164</v>
      </c>
      <c r="G191" s="267" t="s">
        <v>287</v>
      </c>
      <c r="H191" s="268">
        <v>1</v>
      </c>
      <c r="I191" s="269"/>
      <c r="J191" s="270">
        <f>ROUND(I191*H191,2)</f>
        <v>0</v>
      </c>
      <c r="K191" s="266" t="s">
        <v>434</v>
      </c>
      <c r="L191" s="271"/>
      <c r="M191" s="272" t="s">
        <v>35</v>
      </c>
      <c r="N191" s="273" t="s">
        <v>50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294</v>
      </c>
      <c r="AT191" s="229" t="s">
        <v>291</v>
      </c>
      <c r="AU191" s="229" t="s">
        <v>87</v>
      </c>
      <c r="AY191" s="20" t="s">
        <v>151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83</v>
      </c>
      <c r="BK191" s="230">
        <f>ROUND(I191*H191,2)</f>
        <v>0</v>
      </c>
      <c r="BL191" s="20" t="s">
        <v>206</v>
      </c>
      <c r="BM191" s="229" t="s">
        <v>1165</v>
      </c>
    </row>
    <row r="192" s="2" customFormat="1" ht="37.8" customHeight="1">
      <c r="A192" s="42"/>
      <c r="B192" s="43"/>
      <c r="C192" s="264" t="s">
        <v>729</v>
      </c>
      <c r="D192" s="264" t="s">
        <v>291</v>
      </c>
      <c r="E192" s="265" t="s">
        <v>1166</v>
      </c>
      <c r="F192" s="266" t="s">
        <v>1167</v>
      </c>
      <c r="G192" s="267" t="s">
        <v>287</v>
      </c>
      <c r="H192" s="268">
        <v>1</v>
      </c>
      <c r="I192" s="269"/>
      <c r="J192" s="270">
        <f>ROUND(I192*H192,2)</f>
        <v>0</v>
      </c>
      <c r="K192" s="266" t="s">
        <v>434</v>
      </c>
      <c r="L192" s="271"/>
      <c r="M192" s="272" t="s">
        <v>35</v>
      </c>
      <c r="N192" s="273" t="s">
        <v>50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294</v>
      </c>
      <c r="AT192" s="229" t="s">
        <v>291</v>
      </c>
      <c r="AU192" s="229" t="s">
        <v>87</v>
      </c>
      <c r="AY192" s="20" t="s">
        <v>151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83</v>
      </c>
      <c r="BK192" s="230">
        <f>ROUND(I192*H192,2)</f>
        <v>0</v>
      </c>
      <c r="BL192" s="20" t="s">
        <v>206</v>
      </c>
      <c r="BM192" s="229" t="s">
        <v>1168</v>
      </c>
    </row>
    <row r="193" s="2" customFormat="1" ht="24.15" customHeight="1">
      <c r="A193" s="42"/>
      <c r="B193" s="43"/>
      <c r="C193" s="218" t="s">
        <v>152</v>
      </c>
      <c r="D193" s="218" t="s">
        <v>154</v>
      </c>
      <c r="E193" s="219" t="s">
        <v>1169</v>
      </c>
      <c r="F193" s="220" t="s">
        <v>1170</v>
      </c>
      <c r="G193" s="221" t="s">
        <v>216</v>
      </c>
      <c r="H193" s="222">
        <v>1</v>
      </c>
      <c r="I193" s="223"/>
      <c r="J193" s="224">
        <f>ROUND(I193*H193,2)</f>
        <v>0</v>
      </c>
      <c r="K193" s="220" t="s">
        <v>434</v>
      </c>
      <c r="L193" s="48"/>
      <c r="M193" s="225" t="s">
        <v>35</v>
      </c>
      <c r="N193" s="226" t="s">
        <v>50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206</v>
      </c>
      <c r="AT193" s="229" t="s">
        <v>154</v>
      </c>
      <c r="AU193" s="229" t="s">
        <v>87</v>
      </c>
      <c r="AY193" s="20" t="s">
        <v>151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83</v>
      </c>
      <c r="BK193" s="230">
        <f>ROUND(I193*H193,2)</f>
        <v>0</v>
      </c>
      <c r="BL193" s="20" t="s">
        <v>206</v>
      </c>
      <c r="BM193" s="229" t="s">
        <v>1171</v>
      </c>
    </row>
    <row r="194" s="2" customFormat="1">
      <c r="A194" s="42"/>
      <c r="B194" s="43"/>
      <c r="C194" s="44"/>
      <c r="D194" s="294" t="s">
        <v>436</v>
      </c>
      <c r="E194" s="44"/>
      <c r="F194" s="295" t="s">
        <v>1172</v>
      </c>
      <c r="G194" s="44"/>
      <c r="H194" s="44"/>
      <c r="I194" s="275"/>
      <c r="J194" s="44"/>
      <c r="K194" s="44"/>
      <c r="L194" s="48"/>
      <c r="M194" s="276"/>
      <c r="N194" s="277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436</v>
      </c>
      <c r="AU194" s="20" t="s">
        <v>87</v>
      </c>
    </row>
    <row r="195" s="2" customFormat="1" ht="66.75" customHeight="1">
      <c r="A195" s="42"/>
      <c r="B195" s="43"/>
      <c r="C195" s="264" t="s">
        <v>739</v>
      </c>
      <c r="D195" s="264" t="s">
        <v>291</v>
      </c>
      <c r="E195" s="265" t="s">
        <v>1173</v>
      </c>
      <c r="F195" s="266" t="s">
        <v>1174</v>
      </c>
      <c r="G195" s="267" t="s">
        <v>287</v>
      </c>
      <c r="H195" s="268">
        <v>1</v>
      </c>
      <c r="I195" s="269"/>
      <c r="J195" s="270">
        <f>ROUND(I195*H195,2)</f>
        <v>0</v>
      </c>
      <c r="K195" s="266" t="s">
        <v>434</v>
      </c>
      <c r="L195" s="271"/>
      <c r="M195" s="272" t="s">
        <v>35</v>
      </c>
      <c r="N195" s="273" t="s">
        <v>50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294</v>
      </c>
      <c r="AT195" s="229" t="s">
        <v>291</v>
      </c>
      <c r="AU195" s="229" t="s">
        <v>87</v>
      </c>
      <c r="AY195" s="20" t="s">
        <v>151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83</v>
      </c>
      <c r="BK195" s="230">
        <f>ROUND(I195*H195,2)</f>
        <v>0</v>
      </c>
      <c r="BL195" s="20" t="s">
        <v>206</v>
      </c>
      <c r="BM195" s="229" t="s">
        <v>1175</v>
      </c>
    </row>
    <row r="196" s="2" customFormat="1" ht="21.75" customHeight="1">
      <c r="A196" s="42"/>
      <c r="B196" s="43"/>
      <c r="C196" s="218" t="s">
        <v>744</v>
      </c>
      <c r="D196" s="218" t="s">
        <v>154</v>
      </c>
      <c r="E196" s="219" t="s">
        <v>1176</v>
      </c>
      <c r="F196" s="220" t="s">
        <v>1177</v>
      </c>
      <c r="G196" s="221" t="s">
        <v>287</v>
      </c>
      <c r="H196" s="222">
        <v>1</v>
      </c>
      <c r="I196" s="223"/>
      <c r="J196" s="224">
        <f>ROUND(I196*H196,2)</f>
        <v>0</v>
      </c>
      <c r="K196" s="220" t="s">
        <v>434</v>
      </c>
      <c r="L196" s="48"/>
      <c r="M196" s="225" t="s">
        <v>35</v>
      </c>
      <c r="N196" s="226" t="s">
        <v>50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206</v>
      </c>
      <c r="AT196" s="229" t="s">
        <v>154</v>
      </c>
      <c r="AU196" s="229" t="s">
        <v>87</v>
      </c>
      <c r="AY196" s="20" t="s">
        <v>151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83</v>
      </c>
      <c r="BK196" s="230">
        <f>ROUND(I196*H196,2)</f>
        <v>0</v>
      </c>
      <c r="BL196" s="20" t="s">
        <v>206</v>
      </c>
      <c r="BM196" s="229" t="s">
        <v>1178</v>
      </c>
    </row>
    <row r="197" s="2" customFormat="1">
      <c r="A197" s="42"/>
      <c r="B197" s="43"/>
      <c r="C197" s="44"/>
      <c r="D197" s="294" t="s">
        <v>436</v>
      </c>
      <c r="E197" s="44"/>
      <c r="F197" s="295" t="s">
        <v>1179</v>
      </c>
      <c r="G197" s="44"/>
      <c r="H197" s="44"/>
      <c r="I197" s="275"/>
      <c r="J197" s="44"/>
      <c r="K197" s="44"/>
      <c r="L197" s="48"/>
      <c r="M197" s="276"/>
      <c r="N197" s="277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436</v>
      </c>
      <c r="AU197" s="20" t="s">
        <v>87</v>
      </c>
    </row>
    <row r="198" s="2" customFormat="1">
      <c r="A198" s="42"/>
      <c r="B198" s="43"/>
      <c r="C198" s="44"/>
      <c r="D198" s="233" t="s">
        <v>388</v>
      </c>
      <c r="E198" s="44"/>
      <c r="F198" s="274" t="s">
        <v>1180</v>
      </c>
      <c r="G198" s="44"/>
      <c r="H198" s="44"/>
      <c r="I198" s="275"/>
      <c r="J198" s="44"/>
      <c r="K198" s="44"/>
      <c r="L198" s="48"/>
      <c r="M198" s="276"/>
      <c r="N198" s="277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388</v>
      </c>
      <c r="AU198" s="20" t="s">
        <v>87</v>
      </c>
    </row>
    <row r="199" s="2" customFormat="1" ht="16.5" customHeight="1">
      <c r="A199" s="42"/>
      <c r="B199" s="43"/>
      <c r="C199" s="218" t="s">
        <v>750</v>
      </c>
      <c r="D199" s="218" t="s">
        <v>154</v>
      </c>
      <c r="E199" s="219" t="s">
        <v>1181</v>
      </c>
      <c r="F199" s="220" t="s">
        <v>1182</v>
      </c>
      <c r="G199" s="221" t="s">
        <v>287</v>
      </c>
      <c r="H199" s="222">
        <v>1</v>
      </c>
      <c r="I199" s="223"/>
      <c r="J199" s="224">
        <f>ROUND(I199*H199,2)</f>
        <v>0</v>
      </c>
      <c r="K199" s="220" t="s">
        <v>434</v>
      </c>
      <c r="L199" s="48"/>
      <c r="M199" s="225" t="s">
        <v>35</v>
      </c>
      <c r="N199" s="226" t="s">
        <v>50</v>
      </c>
      <c r="O199" s="88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206</v>
      </c>
      <c r="AT199" s="229" t="s">
        <v>154</v>
      </c>
      <c r="AU199" s="229" t="s">
        <v>87</v>
      </c>
      <c r="AY199" s="20" t="s">
        <v>151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83</v>
      </c>
      <c r="BK199" s="230">
        <f>ROUND(I199*H199,2)</f>
        <v>0</v>
      </c>
      <c r="BL199" s="20" t="s">
        <v>206</v>
      </c>
      <c r="BM199" s="229" t="s">
        <v>1183</v>
      </c>
    </row>
    <row r="200" s="2" customFormat="1">
      <c r="A200" s="42"/>
      <c r="B200" s="43"/>
      <c r="C200" s="44"/>
      <c r="D200" s="294" t="s">
        <v>436</v>
      </c>
      <c r="E200" s="44"/>
      <c r="F200" s="295" t="s">
        <v>1184</v>
      </c>
      <c r="G200" s="44"/>
      <c r="H200" s="44"/>
      <c r="I200" s="275"/>
      <c r="J200" s="44"/>
      <c r="K200" s="44"/>
      <c r="L200" s="48"/>
      <c r="M200" s="276"/>
      <c r="N200" s="277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436</v>
      </c>
      <c r="AU200" s="20" t="s">
        <v>87</v>
      </c>
    </row>
    <row r="201" s="2" customFormat="1">
      <c r="A201" s="42"/>
      <c r="B201" s="43"/>
      <c r="C201" s="44"/>
      <c r="D201" s="233" t="s">
        <v>388</v>
      </c>
      <c r="E201" s="44"/>
      <c r="F201" s="274" t="s">
        <v>1185</v>
      </c>
      <c r="G201" s="44"/>
      <c r="H201" s="44"/>
      <c r="I201" s="275"/>
      <c r="J201" s="44"/>
      <c r="K201" s="44"/>
      <c r="L201" s="48"/>
      <c r="M201" s="276"/>
      <c r="N201" s="277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388</v>
      </c>
      <c r="AU201" s="20" t="s">
        <v>87</v>
      </c>
    </row>
    <row r="202" s="2" customFormat="1" ht="16.5" customHeight="1">
      <c r="A202" s="42"/>
      <c r="B202" s="43"/>
      <c r="C202" s="218" t="s">
        <v>755</v>
      </c>
      <c r="D202" s="218" t="s">
        <v>154</v>
      </c>
      <c r="E202" s="219" t="s">
        <v>1186</v>
      </c>
      <c r="F202" s="220" t="s">
        <v>1187</v>
      </c>
      <c r="G202" s="221" t="s">
        <v>287</v>
      </c>
      <c r="H202" s="222">
        <v>1</v>
      </c>
      <c r="I202" s="223"/>
      <c r="J202" s="224">
        <f>ROUND(I202*H202,2)</f>
        <v>0</v>
      </c>
      <c r="K202" s="220" t="s">
        <v>434</v>
      </c>
      <c r="L202" s="48"/>
      <c r="M202" s="225" t="s">
        <v>35</v>
      </c>
      <c r="N202" s="226" t="s">
        <v>50</v>
      </c>
      <c r="O202" s="88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206</v>
      </c>
      <c r="AT202" s="229" t="s">
        <v>154</v>
      </c>
      <c r="AU202" s="229" t="s">
        <v>87</v>
      </c>
      <c r="AY202" s="20" t="s">
        <v>151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83</v>
      </c>
      <c r="BK202" s="230">
        <f>ROUND(I202*H202,2)</f>
        <v>0</v>
      </c>
      <c r="BL202" s="20" t="s">
        <v>206</v>
      </c>
      <c r="BM202" s="229" t="s">
        <v>1188</v>
      </c>
    </row>
    <row r="203" s="2" customFormat="1">
      <c r="A203" s="42"/>
      <c r="B203" s="43"/>
      <c r="C203" s="44"/>
      <c r="D203" s="294" t="s">
        <v>436</v>
      </c>
      <c r="E203" s="44"/>
      <c r="F203" s="295" t="s">
        <v>1189</v>
      </c>
      <c r="G203" s="44"/>
      <c r="H203" s="44"/>
      <c r="I203" s="275"/>
      <c r="J203" s="44"/>
      <c r="K203" s="44"/>
      <c r="L203" s="48"/>
      <c r="M203" s="276"/>
      <c r="N203" s="277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436</v>
      </c>
      <c r="AU203" s="20" t="s">
        <v>87</v>
      </c>
    </row>
    <row r="204" s="2" customFormat="1" ht="24.15" customHeight="1">
      <c r="A204" s="42"/>
      <c r="B204" s="43"/>
      <c r="C204" s="218" t="s">
        <v>760</v>
      </c>
      <c r="D204" s="218" t="s">
        <v>154</v>
      </c>
      <c r="E204" s="219" t="s">
        <v>1190</v>
      </c>
      <c r="F204" s="220" t="s">
        <v>1191</v>
      </c>
      <c r="G204" s="221" t="s">
        <v>648</v>
      </c>
      <c r="H204" s="296"/>
      <c r="I204" s="223"/>
      <c r="J204" s="224">
        <f>ROUND(I204*H204,2)</f>
        <v>0</v>
      </c>
      <c r="K204" s="220" t="s">
        <v>434</v>
      </c>
      <c r="L204" s="48"/>
      <c r="M204" s="225" t="s">
        <v>35</v>
      </c>
      <c r="N204" s="226" t="s">
        <v>50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206</v>
      </c>
      <c r="AT204" s="229" t="s">
        <v>154</v>
      </c>
      <c r="AU204" s="229" t="s">
        <v>87</v>
      </c>
      <c r="AY204" s="20" t="s">
        <v>151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83</v>
      </c>
      <c r="BK204" s="230">
        <f>ROUND(I204*H204,2)</f>
        <v>0</v>
      </c>
      <c r="BL204" s="20" t="s">
        <v>206</v>
      </c>
      <c r="BM204" s="229" t="s">
        <v>1192</v>
      </c>
    </row>
    <row r="205" s="2" customFormat="1">
      <c r="A205" s="42"/>
      <c r="B205" s="43"/>
      <c r="C205" s="44"/>
      <c r="D205" s="294" t="s">
        <v>436</v>
      </c>
      <c r="E205" s="44"/>
      <c r="F205" s="295" t="s">
        <v>1193</v>
      </c>
      <c r="G205" s="44"/>
      <c r="H205" s="44"/>
      <c r="I205" s="275"/>
      <c r="J205" s="44"/>
      <c r="K205" s="44"/>
      <c r="L205" s="48"/>
      <c r="M205" s="276"/>
      <c r="N205" s="277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436</v>
      </c>
      <c r="AU205" s="20" t="s">
        <v>87</v>
      </c>
    </row>
    <row r="206" s="2" customFormat="1" ht="24.15" customHeight="1">
      <c r="A206" s="42"/>
      <c r="B206" s="43"/>
      <c r="C206" s="218" t="s">
        <v>765</v>
      </c>
      <c r="D206" s="218" t="s">
        <v>154</v>
      </c>
      <c r="E206" s="219" t="s">
        <v>1194</v>
      </c>
      <c r="F206" s="220" t="s">
        <v>1195</v>
      </c>
      <c r="G206" s="221" t="s">
        <v>648</v>
      </c>
      <c r="H206" s="296"/>
      <c r="I206" s="223"/>
      <c r="J206" s="224">
        <f>ROUND(I206*H206,2)</f>
        <v>0</v>
      </c>
      <c r="K206" s="220" t="s">
        <v>434</v>
      </c>
      <c r="L206" s="48"/>
      <c r="M206" s="225" t="s">
        <v>35</v>
      </c>
      <c r="N206" s="226" t="s">
        <v>50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206</v>
      </c>
      <c r="AT206" s="229" t="s">
        <v>154</v>
      </c>
      <c r="AU206" s="229" t="s">
        <v>87</v>
      </c>
      <c r="AY206" s="20" t="s">
        <v>151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83</v>
      </c>
      <c r="BK206" s="230">
        <f>ROUND(I206*H206,2)</f>
        <v>0</v>
      </c>
      <c r="BL206" s="20" t="s">
        <v>206</v>
      </c>
      <c r="BM206" s="229" t="s">
        <v>1196</v>
      </c>
    </row>
    <row r="207" s="2" customFormat="1">
      <c r="A207" s="42"/>
      <c r="B207" s="43"/>
      <c r="C207" s="44"/>
      <c r="D207" s="294" t="s">
        <v>436</v>
      </c>
      <c r="E207" s="44"/>
      <c r="F207" s="295" t="s">
        <v>1197</v>
      </c>
      <c r="G207" s="44"/>
      <c r="H207" s="44"/>
      <c r="I207" s="275"/>
      <c r="J207" s="44"/>
      <c r="K207" s="44"/>
      <c r="L207" s="48"/>
      <c r="M207" s="276"/>
      <c r="N207" s="277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436</v>
      </c>
      <c r="AU207" s="20" t="s">
        <v>87</v>
      </c>
    </row>
    <row r="208" s="2" customFormat="1" ht="16.5" customHeight="1">
      <c r="A208" s="42"/>
      <c r="B208" s="43"/>
      <c r="C208" s="218" t="s">
        <v>770</v>
      </c>
      <c r="D208" s="218" t="s">
        <v>154</v>
      </c>
      <c r="E208" s="219" t="s">
        <v>1198</v>
      </c>
      <c r="F208" s="220" t="s">
        <v>894</v>
      </c>
      <c r="G208" s="221" t="s">
        <v>648</v>
      </c>
      <c r="H208" s="296"/>
      <c r="I208" s="223"/>
      <c r="J208" s="224">
        <f>ROUND(I208*H208,2)</f>
        <v>0</v>
      </c>
      <c r="K208" s="220" t="s">
        <v>434</v>
      </c>
      <c r="L208" s="48"/>
      <c r="M208" s="225" t="s">
        <v>35</v>
      </c>
      <c r="N208" s="226" t="s">
        <v>50</v>
      </c>
      <c r="O208" s="88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206</v>
      </c>
      <c r="AT208" s="229" t="s">
        <v>154</v>
      </c>
      <c r="AU208" s="229" t="s">
        <v>87</v>
      </c>
      <c r="AY208" s="20" t="s">
        <v>151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83</v>
      </c>
      <c r="BK208" s="230">
        <f>ROUND(I208*H208,2)</f>
        <v>0</v>
      </c>
      <c r="BL208" s="20" t="s">
        <v>206</v>
      </c>
      <c r="BM208" s="229" t="s">
        <v>1199</v>
      </c>
    </row>
    <row r="209" s="2" customFormat="1">
      <c r="A209" s="42"/>
      <c r="B209" s="43"/>
      <c r="C209" s="44"/>
      <c r="D209" s="294" t="s">
        <v>436</v>
      </c>
      <c r="E209" s="44"/>
      <c r="F209" s="295" t="s">
        <v>1200</v>
      </c>
      <c r="G209" s="44"/>
      <c r="H209" s="44"/>
      <c r="I209" s="275"/>
      <c r="J209" s="44"/>
      <c r="K209" s="44"/>
      <c r="L209" s="48"/>
      <c r="M209" s="276"/>
      <c r="N209" s="277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436</v>
      </c>
      <c r="AU209" s="20" t="s">
        <v>87</v>
      </c>
    </row>
    <row r="210" s="2" customFormat="1">
      <c r="A210" s="42"/>
      <c r="B210" s="43"/>
      <c r="C210" s="44"/>
      <c r="D210" s="233" t="s">
        <v>388</v>
      </c>
      <c r="E210" s="44"/>
      <c r="F210" s="274" t="s">
        <v>1201</v>
      </c>
      <c r="G210" s="44"/>
      <c r="H210" s="44"/>
      <c r="I210" s="275"/>
      <c r="J210" s="44"/>
      <c r="K210" s="44"/>
      <c r="L210" s="48"/>
      <c r="M210" s="276"/>
      <c r="N210" s="277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388</v>
      </c>
      <c r="AU210" s="20" t="s">
        <v>87</v>
      </c>
    </row>
    <row r="211" s="12" customFormat="1" ht="22.8" customHeight="1">
      <c r="A211" s="12"/>
      <c r="B211" s="202"/>
      <c r="C211" s="203"/>
      <c r="D211" s="204" t="s">
        <v>78</v>
      </c>
      <c r="E211" s="216" t="s">
        <v>1202</v>
      </c>
      <c r="F211" s="216" t="s">
        <v>1203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87</v>
      </c>
      <c r="AT211" s="214" t="s">
        <v>78</v>
      </c>
      <c r="AU211" s="214" t="s">
        <v>83</v>
      </c>
      <c r="AY211" s="213" t="s">
        <v>151</v>
      </c>
      <c r="BK211" s="215">
        <f>SUM(BK212:BK213)</f>
        <v>0</v>
      </c>
    </row>
    <row r="212" s="2" customFormat="1" ht="16.5" customHeight="1">
      <c r="A212" s="42"/>
      <c r="B212" s="43"/>
      <c r="C212" s="264" t="s">
        <v>777</v>
      </c>
      <c r="D212" s="264" t="s">
        <v>291</v>
      </c>
      <c r="E212" s="265" t="s">
        <v>1204</v>
      </c>
      <c r="F212" s="266" t="s">
        <v>1205</v>
      </c>
      <c r="G212" s="267" t="s">
        <v>287</v>
      </c>
      <c r="H212" s="268">
        <v>1</v>
      </c>
      <c r="I212" s="269"/>
      <c r="J212" s="270">
        <f>ROUND(I212*H212,2)</f>
        <v>0</v>
      </c>
      <c r="K212" s="266" t="s">
        <v>434</v>
      </c>
      <c r="L212" s="271"/>
      <c r="M212" s="272" t="s">
        <v>35</v>
      </c>
      <c r="N212" s="273" t="s">
        <v>50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294</v>
      </c>
      <c r="AT212" s="229" t="s">
        <v>291</v>
      </c>
      <c r="AU212" s="229" t="s">
        <v>87</v>
      </c>
      <c r="AY212" s="20" t="s">
        <v>151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83</v>
      </c>
      <c r="BK212" s="230">
        <f>ROUND(I212*H212,2)</f>
        <v>0</v>
      </c>
      <c r="BL212" s="20" t="s">
        <v>206</v>
      </c>
      <c r="BM212" s="229" t="s">
        <v>1206</v>
      </c>
    </row>
    <row r="213" s="2" customFormat="1" ht="24.15" customHeight="1">
      <c r="A213" s="42"/>
      <c r="B213" s="43"/>
      <c r="C213" s="264" t="s">
        <v>780</v>
      </c>
      <c r="D213" s="264" t="s">
        <v>291</v>
      </c>
      <c r="E213" s="265" t="s">
        <v>1207</v>
      </c>
      <c r="F213" s="266" t="s">
        <v>1208</v>
      </c>
      <c r="G213" s="267" t="s">
        <v>287</v>
      </c>
      <c r="H213" s="268">
        <v>1</v>
      </c>
      <c r="I213" s="269"/>
      <c r="J213" s="270">
        <f>ROUND(I213*H213,2)</f>
        <v>0</v>
      </c>
      <c r="K213" s="266" t="s">
        <v>434</v>
      </c>
      <c r="L213" s="271"/>
      <c r="M213" s="272" t="s">
        <v>35</v>
      </c>
      <c r="N213" s="273" t="s">
        <v>50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294</v>
      </c>
      <c r="AT213" s="229" t="s">
        <v>291</v>
      </c>
      <c r="AU213" s="229" t="s">
        <v>87</v>
      </c>
      <c r="AY213" s="20" t="s">
        <v>151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83</v>
      </c>
      <c r="BK213" s="230">
        <f>ROUND(I213*H213,2)</f>
        <v>0</v>
      </c>
      <c r="BL213" s="20" t="s">
        <v>206</v>
      </c>
      <c r="BM213" s="229" t="s">
        <v>1209</v>
      </c>
    </row>
    <row r="214" s="12" customFormat="1" ht="25.92" customHeight="1">
      <c r="A214" s="12"/>
      <c r="B214" s="202"/>
      <c r="C214" s="203"/>
      <c r="D214" s="204" t="s">
        <v>78</v>
      </c>
      <c r="E214" s="205" t="s">
        <v>506</v>
      </c>
      <c r="F214" s="205" t="s">
        <v>906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SUM(P215:P227)</f>
        <v>0</v>
      </c>
      <c r="Q214" s="210"/>
      <c r="R214" s="211">
        <f>SUM(R215:R227)</f>
        <v>0</v>
      </c>
      <c r="S214" s="210"/>
      <c r="T214" s="212">
        <f>SUM(T215:T227)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159</v>
      </c>
      <c r="AT214" s="214" t="s">
        <v>78</v>
      </c>
      <c r="AU214" s="214" t="s">
        <v>79</v>
      </c>
      <c r="AY214" s="213" t="s">
        <v>151</v>
      </c>
      <c r="BK214" s="215">
        <f>SUM(BK215:BK227)</f>
        <v>0</v>
      </c>
    </row>
    <row r="215" s="2" customFormat="1" ht="24.15" customHeight="1">
      <c r="A215" s="42"/>
      <c r="B215" s="43"/>
      <c r="C215" s="218" t="s">
        <v>783</v>
      </c>
      <c r="D215" s="218" t="s">
        <v>154</v>
      </c>
      <c r="E215" s="219" t="s">
        <v>907</v>
      </c>
      <c r="F215" s="220" t="s">
        <v>908</v>
      </c>
      <c r="G215" s="221" t="s">
        <v>909</v>
      </c>
      <c r="H215" s="222">
        <v>20</v>
      </c>
      <c r="I215" s="223"/>
      <c r="J215" s="224">
        <f>ROUND(I215*H215,2)</f>
        <v>0</v>
      </c>
      <c r="K215" s="220" t="s">
        <v>1210</v>
      </c>
      <c r="L215" s="48"/>
      <c r="M215" s="225" t="s">
        <v>35</v>
      </c>
      <c r="N215" s="226" t="s">
        <v>50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910</v>
      </c>
      <c r="AT215" s="229" t="s">
        <v>154</v>
      </c>
      <c r="AU215" s="229" t="s">
        <v>83</v>
      </c>
      <c r="AY215" s="20" t="s">
        <v>151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83</v>
      </c>
      <c r="BK215" s="230">
        <f>ROUND(I215*H215,2)</f>
        <v>0</v>
      </c>
      <c r="BL215" s="20" t="s">
        <v>910</v>
      </c>
      <c r="BM215" s="229" t="s">
        <v>1211</v>
      </c>
    </row>
    <row r="216" s="2" customFormat="1" ht="24.15" customHeight="1">
      <c r="A216" s="42"/>
      <c r="B216" s="43"/>
      <c r="C216" s="218" t="s">
        <v>786</v>
      </c>
      <c r="D216" s="218" t="s">
        <v>154</v>
      </c>
      <c r="E216" s="219" t="s">
        <v>912</v>
      </c>
      <c r="F216" s="220" t="s">
        <v>913</v>
      </c>
      <c r="G216" s="221" t="s">
        <v>909</v>
      </c>
      <c r="H216" s="222">
        <v>50</v>
      </c>
      <c r="I216" s="223"/>
      <c r="J216" s="224">
        <f>ROUND(I216*H216,2)</f>
        <v>0</v>
      </c>
      <c r="K216" s="220" t="s">
        <v>1210</v>
      </c>
      <c r="L216" s="48"/>
      <c r="M216" s="225" t="s">
        <v>35</v>
      </c>
      <c r="N216" s="226" t="s">
        <v>50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910</v>
      </c>
      <c r="AT216" s="229" t="s">
        <v>154</v>
      </c>
      <c r="AU216" s="229" t="s">
        <v>83</v>
      </c>
      <c r="AY216" s="20" t="s">
        <v>151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83</v>
      </c>
      <c r="BK216" s="230">
        <f>ROUND(I216*H216,2)</f>
        <v>0</v>
      </c>
      <c r="BL216" s="20" t="s">
        <v>910</v>
      </c>
      <c r="BM216" s="229" t="s">
        <v>1212</v>
      </c>
    </row>
    <row r="217" s="2" customFormat="1" ht="21.75" customHeight="1">
      <c r="A217" s="42"/>
      <c r="B217" s="43"/>
      <c r="C217" s="218" t="s">
        <v>1213</v>
      </c>
      <c r="D217" s="218" t="s">
        <v>154</v>
      </c>
      <c r="E217" s="219" t="s">
        <v>915</v>
      </c>
      <c r="F217" s="220" t="s">
        <v>916</v>
      </c>
      <c r="G217" s="221" t="s">
        <v>909</v>
      </c>
      <c r="H217" s="222">
        <v>8</v>
      </c>
      <c r="I217" s="223"/>
      <c r="J217" s="224">
        <f>ROUND(I217*H217,2)</f>
        <v>0</v>
      </c>
      <c r="K217" s="220" t="s">
        <v>1210</v>
      </c>
      <c r="L217" s="48"/>
      <c r="M217" s="225" t="s">
        <v>35</v>
      </c>
      <c r="N217" s="226" t="s">
        <v>50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910</v>
      </c>
      <c r="AT217" s="229" t="s">
        <v>154</v>
      </c>
      <c r="AU217" s="229" t="s">
        <v>83</v>
      </c>
      <c r="AY217" s="20" t="s">
        <v>151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83</v>
      </c>
      <c r="BK217" s="230">
        <f>ROUND(I217*H217,2)</f>
        <v>0</v>
      </c>
      <c r="BL217" s="20" t="s">
        <v>910</v>
      </c>
      <c r="BM217" s="229" t="s">
        <v>1214</v>
      </c>
    </row>
    <row r="218" s="2" customFormat="1" ht="24.15" customHeight="1">
      <c r="A218" s="42"/>
      <c r="B218" s="43"/>
      <c r="C218" s="218" t="s">
        <v>1215</v>
      </c>
      <c r="D218" s="218" t="s">
        <v>154</v>
      </c>
      <c r="E218" s="219" t="s">
        <v>918</v>
      </c>
      <c r="F218" s="220" t="s">
        <v>919</v>
      </c>
      <c r="G218" s="221" t="s">
        <v>909</v>
      </c>
      <c r="H218" s="222">
        <v>24</v>
      </c>
      <c r="I218" s="223"/>
      <c r="J218" s="224">
        <f>ROUND(I218*H218,2)</f>
        <v>0</v>
      </c>
      <c r="K218" s="220" t="s">
        <v>1210</v>
      </c>
      <c r="L218" s="48"/>
      <c r="M218" s="225" t="s">
        <v>35</v>
      </c>
      <c r="N218" s="226" t="s">
        <v>50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910</v>
      </c>
      <c r="AT218" s="229" t="s">
        <v>154</v>
      </c>
      <c r="AU218" s="229" t="s">
        <v>83</v>
      </c>
      <c r="AY218" s="20" t="s">
        <v>151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83</v>
      </c>
      <c r="BK218" s="230">
        <f>ROUND(I218*H218,2)</f>
        <v>0</v>
      </c>
      <c r="BL218" s="20" t="s">
        <v>910</v>
      </c>
      <c r="BM218" s="229" t="s">
        <v>1216</v>
      </c>
    </row>
    <row r="219" s="2" customFormat="1" ht="24.15" customHeight="1">
      <c r="A219" s="42"/>
      <c r="B219" s="43"/>
      <c r="C219" s="218" t="s">
        <v>1217</v>
      </c>
      <c r="D219" s="218" t="s">
        <v>154</v>
      </c>
      <c r="E219" s="219" t="s">
        <v>1218</v>
      </c>
      <c r="F219" s="220" t="s">
        <v>1219</v>
      </c>
      <c r="G219" s="221" t="s">
        <v>909</v>
      </c>
      <c r="H219" s="222">
        <v>4</v>
      </c>
      <c r="I219" s="223"/>
      <c r="J219" s="224">
        <f>ROUND(I219*H219,2)</f>
        <v>0</v>
      </c>
      <c r="K219" s="220" t="s">
        <v>1210</v>
      </c>
      <c r="L219" s="48"/>
      <c r="M219" s="225" t="s">
        <v>35</v>
      </c>
      <c r="N219" s="226" t="s">
        <v>50</v>
      </c>
      <c r="O219" s="88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910</v>
      </c>
      <c r="AT219" s="229" t="s">
        <v>154</v>
      </c>
      <c r="AU219" s="229" t="s">
        <v>83</v>
      </c>
      <c r="AY219" s="20" t="s">
        <v>151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83</v>
      </c>
      <c r="BK219" s="230">
        <f>ROUND(I219*H219,2)</f>
        <v>0</v>
      </c>
      <c r="BL219" s="20" t="s">
        <v>910</v>
      </c>
      <c r="BM219" s="229" t="s">
        <v>1220</v>
      </c>
    </row>
    <row r="220" s="2" customFormat="1" ht="37.8" customHeight="1">
      <c r="A220" s="42"/>
      <c r="B220" s="43"/>
      <c r="C220" s="218" t="s">
        <v>1221</v>
      </c>
      <c r="D220" s="218" t="s">
        <v>154</v>
      </c>
      <c r="E220" s="219" t="s">
        <v>921</v>
      </c>
      <c r="F220" s="220" t="s">
        <v>922</v>
      </c>
      <c r="G220" s="221" t="s">
        <v>909</v>
      </c>
      <c r="H220" s="222">
        <v>16</v>
      </c>
      <c r="I220" s="223"/>
      <c r="J220" s="224">
        <f>ROUND(I220*H220,2)</f>
        <v>0</v>
      </c>
      <c r="K220" s="220" t="s">
        <v>1210</v>
      </c>
      <c r="L220" s="48"/>
      <c r="M220" s="225" t="s">
        <v>35</v>
      </c>
      <c r="N220" s="226" t="s">
        <v>50</v>
      </c>
      <c r="O220" s="88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910</v>
      </c>
      <c r="AT220" s="229" t="s">
        <v>154</v>
      </c>
      <c r="AU220" s="229" t="s">
        <v>83</v>
      </c>
      <c r="AY220" s="20" t="s">
        <v>151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83</v>
      </c>
      <c r="BK220" s="230">
        <f>ROUND(I220*H220,2)</f>
        <v>0</v>
      </c>
      <c r="BL220" s="20" t="s">
        <v>910</v>
      </c>
      <c r="BM220" s="229" t="s">
        <v>1222</v>
      </c>
    </row>
    <row r="221" s="2" customFormat="1" ht="24.15" customHeight="1">
      <c r="A221" s="42"/>
      <c r="B221" s="43"/>
      <c r="C221" s="218" t="s">
        <v>1223</v>
      </c>
      <c r="D221" s="218" t="s">
        <v>154</v>
      </c>
      <c r="E221" s="219" t="s">
        <v>924</v>
      </c>
      <c r="F221" s="220" t="s">
        <v>925</v>
      </c>
      <c r="G221" s="221" t="s">
        <v>909</v>
      </c>
      <c r="H221" s="222">
        <v>16</v>
      </c>
      <c r="I221" s="223"/>
      <c r="J221" s="224">
        <f>ROUND(I221*H221,2)</f>
        <v>0</v>
      </c>
      <c r="K221" s="220" t="s">
        <v>1210</v>
      </c>
      <c r="L221" s="48"/>
      <c r="M221" s="225" t="s">
        <v>35</v>
      </c>
      <c r="N221" s="226" t="s">
        <v>50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910</v>
      </c>
      <c r="AT221" s="229" t="s">
        <v>154</v>
      </c>
      <c r="AU221" s="229" t="s">
        <v>83</v>
      </c>
      <c r="AY221" s="20" t="s">
        <v>151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83</v>
      </c>
      <c r="BK221" s="230">
        <f>ROUND(I221*H221,2)</f>
        <v>0</v>
      </c>
      <c r="BL221" s="20" t="s">
        <v>910</v>
      </c>
      <c r="BM221" s="229" t="s">
        <v>1224</v>
      </c>
    </row>
    <row r="222" s="2" customFormat="1" ht="16.5" customHeight="1">
      <c r="A222" s="42"/>
      <c r="B222" s="43"/>
      <c r="C222" s="218" t="s">
        <v>1225</v>
      </c>
      <c r="D222" s="218" t="s">
        <v>154</v>
      </c>
      <c r="E222" s="219" t="s">
        <v>1226</v>
      </c>
      <c r="F222" s="220" t="s">
        <v>1227</v>
      </c>
      <c r="G222" s="221" t="s">
        <v>287</v>
      </c>
      <c r="H222" s="222">
        <v>1</v>
      </c>
      <c r="I222" s="223"/>
      <c r="J222" s="224">
        <f>ROUND(I222*H222,2)</f>
        <v>0</v>
      </c>
      <c r="K222" s="220" t="s">
        <v>1210</v>
      </c>
      <c r="L222" s="48"/>
      <c r="M222" s="225" t="s">
        <v>35</v>
      </c>
      <c r="N222" s="226" t="s">
        <v>50</v>
      </c>
      <c r="O222" s="88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9" t="s">
        <v>933</v>
      </c>
      <c r="AT222" s="229" t="s">
        <v>154</v>
      </c>
      <c r="AU222" s="229" t="s">
        <v>83</v>
      </c>
      <c r="AY222" s="20" t="s">
        <v>151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83</v>
      </c>
      <c r="BK222" s="230">
        <f>ROUND(I222*H222,2)</f>
        <v>0</v>
      </c>
      <c r="BL222" s="20" t="s">
        <v>933</v>
      </c>
      <c r="BM222" s="229" t="s">
        <v>1228</v>
      </c>
    </row>
    <row r="223" s="2" customFormat="1" ht="16.5" customHeight="1">
      <c r="A223" s="42"/>
      <c r="B223" s="43"/>
      <c r="C223" s="218" t="s">
        <v>1229</v>
      </c>
      <c r="D223" s="218" t="s">
        <v>154</v>
      </c>
      <c r="E223" s="219" t="s">
        <v>931</v>
      </c>
      <c r="F223" s="220" t="s">
        <v>932</v>
      </c>
      <c r="G223" s="221" t="s">
        <v>287</v>
      </c>
      <c r="H223" s="222">
        <v>1</v>
      </c>
      <c r="I223" s="223"/>
      <c r="J223" s="224">
        <f>ROUND(I223*H223,2)</f>
        <v>0</v>
      </c>
      <c r="K223" s="220" t="s">
        <v>1210</v>
      </c>
      <c r="L223" s="48"/>
      <c r="M223" s="225" t="s">
        <v>35</v>
      </c>
      <c r="N223" s="226" t="s">
        <v>50</v>
      </c>
      <c r="O223" s="88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933</v>
      </c>
      <c r="AT223" s="229" t="s">
        <v>154</v>
      </c>
      <c r="AU223" s="229" t="s">
        <v>83</v>
      </c>
      <c r="AY223" s="20" t="s">
        <v>151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83</v>
      </c>
      <c r="BK223" s="230">
        <f>ROUND(I223*H223,2)</f>
        <v>0</v>
      </c>
      <c r="BL223" s="20" t="s">
        <v>933</v>
      </c>
      <c r="BM223" s="229" t="s">
        <v>1230</v>
      </c>
    </row>
    <row r="224" s="2" customFormat="1" ht="16.5" customHeight="1">
      <c r="A224" s="42"/>
      <c r="B224" s="43"/>
      <c r="C224" s="218" t="s">
        <v>1231</v>
      </c>
      <c r="D224" s="218" t="s">
        <v>154</v>
      </c>
      <c r="E224" s="219" t="s">
        <v>1232</v>
      </c>
      <c r="F224" s="220" t="s">
        <v>1233</v>
      </c>
      <c r="G224" s="221" t="s">
        <v>287</v>
      </c>
      <c r="H224" s="222">
        <v>1</v>
      </c>
      <c r="I224" s="223"/>
      <c r="J224" s="224">
        <f>ROUND(I224*H224,2)</f>
        <v>0</v>
      </c>
      <c r="K224" s="220" t="s">
        <v>1210</v>
      </c>
      <c r="L224" s="48"/>
      <c r="M224" s="225" t="s">
        <v>35</v>
      </c>
      <c r="N224" s="226" t="s">
        <v>50</v>
      </c>
      <c r="O224" s="88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9" t="s">
        <v>933</v>
      </c>
      <c r="AT224" s="229" t="s">
        <v>154</v>
      </c>
      <c r="AU224" s="229" t="s">
        <v>83</v>
      </c>
      <c r="AY224" s="20" t="s">
        <v>151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0" t="s">
        <v>83</v>
      </c>
      <c r="BK224" s="230">
        <f>ROUND(I224*H224,2)</f>
        <v>0</v>
      </c>
      <c r="BL224" s="20" t="s">
        <v>933</v>
      </c>
      <c r="BM224" s="229" t="s">
        <v>1234</v>
      </c>
    </row>
    <row r="225" s="2" customFormat="1" ht="16.5" customHeight="1">
      <c r="A225" s="42"/>
      <c r="B225" s="43"/>
      <c r="C225" s="218" t="s">
        <v>1235</v>
      </c>
      <c r="D225" s="218" t="s">
        <v>154</v>
      </c>
      <c r="E225" s="219" t="s">
        <v>1236</v>
      </c>
      <c r="F225" s="220" t="s">
        <v>1237</v>
      </c>
      <c r="G225" s="221" t="s">
        <v>287</v>
      </c>
      <c r="H225" s="222">
        <v>1</v>
      </c>
      <c r="I225" s="223"/>
      <c r="J225" s="224">
        <f>ROUND(I225*H225,2)</f>
        <v>0</v>
      </c>
      <c r="K225" s="220" t="s">
        <v>1210</v>
      </c>
      <c r="L225" s="48"/>
      <c r="M225" s="225" t="s">
        <v>35</v>
      </c>
      <c r="N225" s="226" t="s">
        <v>50</v>
      </c>
      <c r="O225" s="88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933</v>
      </c>
      <c r="AT225" s="229" t="s">
        <v>154</v>
      </c>
      <c r="AU225" s="229" t="s">
        <v>83</v>
      </c>
      <c r="AY225" s="20" t="s">
        <v>151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83</v>
      </c>
      <c r="BK225" s="230">
        <f>ROUND(I225*H225,2)</f>
        <v>0</v>
      </c>
      <c r="BL225" s="20" t="s">
        <v>933</v>
      </c>
      <c r="BM225" s="229" t="s">
        <v>1238</v>
      </c>
    </row>
    <row r="226" s="2" customFormat="1" ht="16.5" customHeight="1">
      <c r="A226" s="42"/>
      <c r="B226" s="43"/>
      <c r="C226" s="218" t="s">
        <v>1239</v>
      </c>
      <c r="D226" s="218" t="s">
        <v>154</v>
      </c>
      <c r="E226" s="219" t="s">
        <v>1240</v>
      </c>
      <c r="F226" s="220" t="s">
        <v>949</v>
      </c>
      <c r="G226" s="221" t="s">
        <v>287</v>
      </c>
      <c r="H226" s="222">
        <v>1</v>
      </c>
      <c r="I226" s="223"/>
      <c r="J226" s="224">
        <f>ROUND(I226*H226,2)</f>
        <v>0</v>
      </c>
      <c r="K226" s="220" t="s">
        <v>1210</v>
      </c>
      <c r="L226" s="48"/>
      <c r="M226" s="225" t="s">
        <v>35</v>
      </c>
      <c r="N226" s="226" t="s">
        <v>50</v>
      </c>
      <c r="O226" s="88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9" t="s">
        <v>933</v>
      </c>
      <c r="AT226" s="229" t="s">
        <v>154</v>
      </c>
      <c r="AU226" s="229" t="s">
        <v>83</v>
      </c>
      <c r="AY226" s="20" t="s">
        <v>151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0" t="s">
        <v>83</v>
      </c>
      <c r="BK226" s="230">
        <f>ROUND(I226*H226,2)</f>
        <v>0</v>
      </c>
      <c r="BL226" s="20" t="s">
        <v>933</v>
      </c>
      <c r="BM226" s="229" t="s">
        <v>1241</v>
      </c>
    </row>
    <row r="227" s="2" customFormat="1" ht="16.5" customHeight="1">
      <c r="A227" s="42"/>
      <c r="B227" s="43"/>
      <c r="C227" s="218" t="s">
        <v>1242</v>
      </c>
      <c r="D227" s="218" t="s">
        <v>154</v>
      </c>
      <c r="E227" s="219" t="s">
        <v>952</v>
      </c>
      <c r="F227" s="220" t="s">
        <v>953</v>
      </c>
      <c r="G227" s="221" t="s">
        <v>287</v>
      </c>
      <c r="H227" s="222">
        <v>1</v>
      </c>
      <c r="I227" s="223"/>
      <c r="J227" s="224">
        <f>ROUND(I227*H227,2)</f>
        <v>0</v>
      </c>
      <c r="K227" s="220" t="s">
        <v>1210</v>
      </c>
      <c r="L227" s="48"/>
      <c r="M227" s="289" t="s">
        <v>35</v>
      </c>
      <c r="N227" s="290" t="s">
        <v>50</v>
      </c>
      <c r="O227" s="291"/>
      <c r="P227" s="292">
        <f>O227*H227</f>
        <v>0</v>
      </c>
      <c r="Q227" s="292">
        <v>0</v>
      </c>
      <c r="R227" s="292">
        <f>Q227*H227</f>
        <v>0</v>
      </c>
      <c r="S227" s="292">
        <v>0</v>
      </c>
      <c r="T227" s="293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933</v>
      </c>
      <c r="AT227" s="229" t="s">
        <v>154</v>
      </c>
      <c r="AU227" s="229" t="s">
        <v>83</v>
      </c>
      <c r="AY227" s="20" t="s">
        <v>151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83</v>
      </c>
      <c r="BK227" s="230">
        <f>ROUND(I227*H227,2)</f>
        <v>0</v>
      </c>
      <c r="BL227" s="20" t="s">
        <v>933</v>
      </c>
      <c r="BM227" s="229" t="s">
        <v>1243</v>
      </c>
    </row>
    <row r="228" s="2" customFormat="1" ht="6.96" customHeight="1">
      <c r="A228" s="42"/>
      <c r="B228" s="63"/>
      <c r="C228" s="64"/>
      <c r="D228" s="64"/>
      <c r="E228" s="64"/>
      <c r="F228" s="64"/>
      <c r="G228" s="64"/>
      <c r="H228" s="64"/>
      <c r="I228" s="64"/>
      <c r="J228" s="64"/>
      <c r="K228" s="64"/>
      <c r="L228" s="48"/>
      <c r="M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</row>
  </sheetData>
  <sheetProtection sheet="1" autoFilter="0" formatColumns="0" formatRows="0" objects="1" scenarios="1" spinCount="100000" saltValue="ODfsTvZzi9NLbGOlY1QQ+H7ltAdYJVOyEE5LbeWhjhmQTwsnQvcHWUjL/jX7iNzT/4CVjt/cj6w2Qy3EOnOAVA==" hashValue="oYanzOAB0Jgpk1GqYG4uP0Z48JELwQtlCm/l0wPdAS36G+yDqOrRTszn9MiNkFFreQ1HxyEnERAtPu/y6dssaA==" algorithmName="SHA-512" password="CC35"/>
  <autoFilter ref="C89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741810002"/>
    <hyperlink ref="F97" r:id="rId2" display="https://podminky.urs.cz/item/CS_URS_2025_01/741_OP-R"/>
    <hyperlink ref="F100" r:id="rId3" display="https://podminky.urs.cz/item/CS_URS_2025_01/741110043"/>
    <hyperlink ref="F104" r:id="rId4" display="https://podminky.urs.cz/item/CS_URS_2025_01/741110061"/>
    <hyperlink ref="F108" r:id="rId5" display="https://podminky.urs.cz/item/CS_URS_2025_01/741111002"/>
    <hyperlink ref="F111" r:id="rId6" display="https://podminky.urs.cz/item/CS_URS_2025_01/741112001"/>
    <hyperlink ref="F114" r:id="rId7" display="https://podminky.urs.cz/item/CS_URS_2025_01/741112061"/>
    <hyperlink ref="F119" r:id="rId8" display="https://podminky.urs.cz/item/CS_URS_2025_01/741112101"/>
    <hyperlink ref="F122" r:id="rId9" display="https://podminky.urs.cz/item/CS_URS_2025_01/741122015"/>
    <hyperlink ref="F127" r:id="rId10" display="https://podminky.urs.cz/item/CS_URS_2025_01/741122016"/>
    <hyperlink ref="F132" r:id="rId11" display="https://podminky.urs.cz/item/CS_URS_2025_01/741122031"/>
    <hyperlink ref="F136" r:id="rId12" display="https://podminky.urs.cz/item/CS_URS_2025_01/741132103"/>
    <hyperlink ref="F140" r:id="rId13" display="https://podminky.urs.cz/item/CS_URS_2025_01/741210001"/>
    <hyperlink ref="F143" r:id="rId14" display="https://podminky.urs.cz/item/CS_URS_2025_01/741210004"/>
    <hyperlink ref="F145" r:id="rId15" display="https://podminky.urs.cz/item/CS_URS_2025_01/741310101"/>
    <hyperlink ref="F150" r:id="rId16" display="https://podminky.urs.cz/item/CS_URS_2025_01/741310235"/>
    <hyperlink ref="F155" r:id="rId17" display="https://podminky.urs.cz/item/CS_URS_2025_01/741310235"/>
    <hyperlink ref="F160" r:id="rId18" display="https://podminky.urs.cz/item/CS_URS_2025_01/741313004"/>
    <hyperlink ref="F163" r:id="rId19" display="https://podminky.urs.cz/item/CS_URS_2025_01/741313004"/>
    <hyperlink ref="F167" r:id="rId20" display="https://podminky.urs.cz/item/CS_URS_2025_01/741313006"/>
    <hyperlink ref="F171" r:id="rId21" display="https://podminky.urs.cz/item/CS_URS_2025_01/741313041"/>
    <hyperlink ref="F175" r:id="rId22" display="https://podminky.urs.cz/item/CS_URS_2025_01/741372051"/>
    <hyperlink ref="F178" r:id="rId23" display="https://podminky.urs.cz/item/CS_URS_2025_01/741372061"/>
    <hyperlink ref="F181" r:id="rId24" display="https://podminky.urs.cz/item/CS_URS_2025_01/741372073"/>
    <hyperlink ref="F184" r:id="rId25" display="https://podminky.urs.cz/item/CS_URS_2025_01/741372073"/>
    <hyperlink ref="F189" r:id="rId26" display="https://podminky.urs.cz/item/CS_URS_2025_01/741372073"/>
    <hyperlink ref="F194" r:id="rId27" display="https://podminky.urs.cz/item/CS_URS_2025_01/741372102"/>
    <hyperlink ref="F197" r:id="rId28" display="https://podminky.urs.cz/item/CS_URS_2025_01/741374052"/>
    <hyperlink ref="F200" r:id="rId29" display="https://podminky.urs.cz/item/CS_URS_2025_01/741811022"/>
    <hyperlink ref="F203" r:id="rId30" display="https://podminky.urs.cz/item/CS_URS_2025_01/741811023-R"/>
    <hyperlink ref="F205" r:id="rId31" display="https://podminky.urs.cz/item/CS_URS_2025_01/998741202"/>
    <hyperlink ref="F207" r:id="rId32" display="https://podminky.urs.cz/item/CS_URS_2025_01/998741293"/>
    <hyperlink ref="F209" r:id="rId33" display="https://podminky.urs.cz/item/CS_URS_2025_01/9987413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1" customFormat="1" ht="12" customHeight="1">
      <c r="B8" s="23"/>
      <c r="D8" s="146" t="s">
        <v>118</v>
      </c>
      <c r="L8" s="23"/>
    </row>
    <row r="9" s="2" customFormat="1" ht="16.5" customHeight="1">
      <c r="A9" s="42"/>
      <c r="B9" s="48"/>
      <c r="C9" s="42"/>
      <c r="D9" s="42"/>
      <c r="E9" s="147" t="s">
        <v>956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120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1244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35</v>
      </c>
      <c r="G13" s="42"/>
      <c r="H13" s="42"/>
      <c r="I13" s="146" t="s">
        <v>20</v>
      </c>
      <c r="J13" s="137" t="s">
        <v>35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791</v>
      </c>
      <c r="G14" s="42"/>
      <c r="H14" s="42"/>
      <c r="I14" s="146" t="s">
        <v>24</v>
      </c>
      <c r="J14" s="150" t="str">
        <f>'Rekapitulace stavby'!AN8</f>
        <v>6. 2. 2025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792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793</v>
      </c>
      <c r="F17" s="42"/>
      <c r="G17" s="42"/>
      <c r="H17" s="42"/>
      <c r="I17" s="146" t="s">
        <v>34</v>
      </c>
      <c r="J17" s="137" t="s">
        <v>794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795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796</v>
      </c>
      <c r="F23" s="42"/>
      <c r="G23" s="42"/>
      <c r="H23" s="42"/>
      <c r="I23" s="146" t="s">
        <v>34</v>
      </c>
      <c r="J23" s="137" t="s">
        <v>797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31</v>
      </c>
      <c r="J25" s="137" t="s">
        <v>35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798</v>
      </c>
      <c r="F26" s="42"/>
      <c r="G26" s="42"/>
      <c r="H26" s="42"/>
      <c r="I26" s="146" t="s">
        <v>34</v>
      </c>
      <c r="J26" s="137" t="s">
        <v>35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45</v>
      </c>
      <c r="E32" s="42"/>
      <c r="F32" s="42"/>
      <c r="G32" s="42"/>
      <c r="H32" s="42"/>
      <c r="I32" s="42"/>
      <c r="J32" s="159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47</v>
      </c>
      <c r="G34" s="42"/>
      <c r="H34" s="42"/>
      <c r="I34" s="160" t="s">
        <v>46</v>
      </c>
      <c r="J34" s="160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49</v>
      </c>
      <c r="E35" s="146" t="s">
        <v>50</v>
      </c>
      <c r="F35" s="162">
        <f>ROUND((SUM(BE90:BE222)),  2)</f>
        <v>0</v>
      </c>
      <c r="G35" s="42"/>
      <c r="H35" s="42"/>
      <c r="I35" s="163">
        <v>0.20999999999999999</v>
      </c>
      <c r="J35" s="162">
        <f>ROUND(((SUM(BE90:BE222))*I35),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2">
        <f>ROUND((SUM(BF90:BF222)),  2)</f>
        <v>0</v>
      </c>
      <c r="G36" s="42"/>
      <c r="H36" s="42"/>
      <c r="I36" s="163">
        <v>0.14999999999999999</v>
      </c>
      <c r="J36" s="162">
        <f>ROUND(((SUM(BF90:BF222))*I36),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2">
        <f>ROUND((SUM(BG90:BG222)),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2">
        <f>ROUND((SUM(BH90:BH222)),  2)</f>
        <v>0</v>
      </c>
      <c r="G38" s="42"/>
      <c r="H38" s="42"/>
      <c r="I38" s="163">
        <v>0.14999999999999999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2">
        <f>ROUND((SUM(BI90:BI222)),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55</v>
      </c>
      <c r="E41" s="166"/>
      <c r="F41" s="166"/>
      <c r="G41" s="167" t="s">
        <v>56</v>
      </c>
      <c r="H41" s="168" t="s">
        <v>57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122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5" t="str">
        <f>E7</f>
        <v>CMTF -Univerzitní 22-Vrátnice a vstupní prostory a oprava podlah a rekonstrukce omítek stropů v kancelářích 36.07 ,3.08,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956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120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03 - 4.NP - děkanát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Univerzitní 22, 77900 Olomouc</v>
      </c>
      <c r="G56" s="44"/>
      <c r="H56" s="44"/>
      <c r="I56" s="35" t="s">
        <v>24</v>
      </c>
      <c r="J56" s="76" t="str">
        <f>IF(J14="","",J14)</f>
        <v>6. 2. 2025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CMTF Univerzity Palackého v Olomouci</v>
      </c>
      <c r="G58" s="44"/>
      <c r="H58" s="44"/>
      <c r="I58" s="35" t="s">
        <v>38</v>
      </c>
      <c r="J58" s="40" t="str">
        <f>E23</f>
        <v>Viktor Králík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123</v>
      </c>
      <c r="D61" s="177"/>
      <c r="E61" s="177"/>
      <c r="F61" s="177"/>
      <c r="G61" s="177"/>
      <c r="H61" s="177"/>
      <c r="I61" s="177"/>
      <c r="J61" s="178" t="s">
        <v>124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77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125</v>
      </c>
    </row>
    <row r="64" s="9" customFormat="1" ht="24.96" customHeight="1">
      <c r="A64" s="9"/>
      <c r="B64" s="180"/>
      <c r="C64" s="181"/>
      <c r="D64" s="182" t="s">
        <v>132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968</v>
      </c>
      <c r="E65" s="188"/>
      <c r="F65" s="188"/>
      <c r="G65" s="188"/>
      <c r="H65" s="188"/>
      <c r="I65" s="188"/>
      <c r="J65" s="189">
        <f>J92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958</v>
      </c>
      <c r="E66" s="188"/>
      <c r="F66" s="188"/>
      <c r="G66" s="188"/>
      <c r="H66" s="188"/>
      <c r="I66" s="188"/>
      <c r="J66" s="189">
        <f>J95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969</v>
      </c>
      <c r="E67" s="188"/>
      <c r="F67" s="188"/>
      <c r="G67" s="188"/>
      <c r="H67" s="188"/>
      <c r="I67" s="188"/>
      <c r="J67" s="189">
        <f>J205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800</v>
      </c>
      <c r="E68" s="183"/>
      <c r="F68" s="183"/>
      <c r="G68" s="183"/>
      <c r="H68" s="183"/>
      <c r="I68" s="183"/>
      <c r="J68" s="184">
        <f>J208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136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75" t="str">
        <f>E7</f>
        <v>CMTF -Univerzitní 22-Vrátnice a vstupní prostory a oprava podlah a rekonstrukce omítek stropů v kancelářích 36.07 ,3.08,</v>
      </c>
      <c r="F78" s="35"/>
      <c r="G78" s="35"/>
      <c r="H78" s="35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2"/>
      <c r="B80" s="43"/>
      <c r="C80" s="44"/>
      <c r="D80" s="44"/>
      <c r="E80" s="175" t="s">
        <v>956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120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03 - 4.NP - děkanát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F14</f>
        <v>Univerzitní 22, 77900 Olomouc</v>
      </c>
      <c r="G84" s="44"/>
      <c r="H84" s="44"/>
      <c r="I84" s="35" t="s">
        <v>24</v>
      </c>
      <c r="J84" s="76" t="str">
        <f>IF(J14="","",J14)</f>
        <v>6. 2. 2025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30</v>
      </c>
      <c r="D86" s="44"/>
      <c r="E86" s="44"/>
      <c r="F86" s="30" t="str">
        <f>E17</f>
        <v>CMTF Univerzity Palackého v Olomouci</v>
      </c>
      <c r="G86" s="44"/>
      <c r="H86" s="44"/>
      <c r="I86" s="35" t="s">
        <v>38</v>
      </c>
      <c r="J86" s="40" t="str">
        <f>E23</f>
        <v>Viktor Králík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36</v>
      </c>
      <c r="D87" s="44"/>
      <c r="E87" s="44"/>
      <c r="F87" s="30" t="str">
        <f>IF(E20="","",E20)</f>
        <v>Vyplň údaj</v>
      </c>
      <c r="G87" s="44"/>
      <c r="H87" s="44"/>
      <c r="I87" s="35" t="s">
        <v>41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91"/>
      <c r="B89" s="192"/>
      <c r="C89" s="193" t="s">
        <v>137</v>
      </c>
      <c r="D89" s="194" t="s">
        <v>64</v>
      </c>
      <c r="E89" s="194" t="s">
        <v>60</v>
      </c>
      <c r="F89" s="194" t="s">
        <v>61</v>
      </c>
      <c r="G89" s="194" t="s">
        <v>138</v>
      </c>
      <c r="H89" s="194" t="s">
        <v>139</v>
      </c>
      <c r="I89" s="194" t="s">
        <v>140</v>
      </c>
      <c r="J89" s="194" t="s">
        <v>124</v>
      </c>
      <c r="K89" s="195" t="s">
        <v>141</v>
      </c>
      <c r="L89" s="196"/>
      <c r="M89" s="96" t="s">
        <v>35</v>
      </c>
      <c r="N89" s="97" t="s">
        <v>49</v>
      </c>
      <c r="O89" s="97" t="s">
        <v>142</v>
      </c>
      <c r="P89" s="97" t="s">
        <v>143</v>
      </c>
      <c r="Q89" s="97" t="s">
        <v>144</v>
      </c>
      <c r="R89" s="97" t="s">
        <v>145</v>
      </c>
      <c r="S89" s="97" t="s">
        <v>146</v>
      </c>
      <c r="T89" s="98" t="s">
        <v>147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2"/>
      <c r="B90" s="43"/>
      <c r="C90" s="103" t="s">
        <v>148</v>
      </c>
      <c r="D90" s="44"/>
      <c r="E90" s="44"/>
      <c r="F90" s="44"/>
      <c r="G90" s="44"/>
      <c r="H90" s="44"/>
      <c r="I90" s="44"/>
      <c r="J90" s="197">
        <f>BK90</f>
        <v>0</v>
      </c>
      <c r="K90" s="44"/>
      <c r="L90" s="48"/>
      <c r="M90" s="99"/>
      <c r="N90" s="198"/>
      <c r="O90" s="100"/>
      <c r="P90" s="199">
        <f>P91+P208</f>
        <v>0</v>
      </c>
      <c r="Q90" s="100"/>
      <c r="R90" s="199">
        <f>R91+R208</f>
        <v>0.185001</v>
      </c>
      <c r="S90" s="100"/>
      <c r="T90" s="200">
        <f>T91+T208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78</v>
      </c>
      <c r="AU90" s="20" t="s">
        <v>125</v>
      </c>
      <c r="BK90" s="201">
        <f>BK91+BK208</f>
        <v>0</v>
      </c>
    </row>
    <row r="91" s="12" customFormat="1" ht="25.92" customHeight="1">
      <c r="A91" s="12"/>
      <c r="B91" s="202"/>
      <c r="C91" s="203"/>
      <c r="D91" s="204" t="s">
        <v>78</v>
      </c>
      <c r="E91" s="205" t="s">
        <v>280</v>
      </c>
      <c r="F91" s="205" t="s">
        <v>281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P92+P95+P205</f>
        <v>0</v>
      </c>
      <c r="Q91" s="210"/>
      <c r="R91" s="211">
        <f>R92+R95+R205</f>
        <v>0.185001</v>
      </c>
      <c r="S91" s="210"/>
      <c r="T91" s="212">
        <f>T92+T95+T205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87</v>
      </c>
      <c r="AT91" s="214" t="s">
        <v>78</v>
      </c>
      <c r="AU91" s="214" t="s">
        <v>79</v>
      </c>
      <c r="AY91" s="213" t="s">
        <v>151</v>
      </c>
      <c r="BK91" s="215">
        <f>BK92+BK95+BK205</f>
        <v>0</v>
      </c>
    </row>
    <row r="92" s="12" customFormat="1" ht="22.8" customHeight="1">
      <c r="A92" s="12"/>
      <c r="B92" s="202"/>
      <c r="C92" s="203"/>
      <c r="D92" s="204" t="s">
        <v>78</v>
      </c>
      <c r="E92" s="216" t="s">
        <v>970</v>
      </c>
      <c r="F92" s="216" t="s">
        <v>971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SUM(P93:P94)</f>
        <v>0</v>
      </c>
      <c r="Q92" s="210"/>
      <c r="R92" s="211">
        <f>SUM(R93:R94)</f>
        <v>0</v>
      </c>
      <c r="S92" s="210"/>
      <c r="T92" s="21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87</v>
      </c>
      <c r="AT92" s="214" t="s">
        <v>78</v>
      </c>
      <c r="AU92" s="214" t="s">
        <v>83</v>
      </c>
      <c r="AY92" s="213" t="s">
        <v>151</v>
      </c>
      <c r="BK92" s="215">
        <f>SUM(BK93:BK94)</f>
        <v>0</v>
      </c>
    </row>
    <row r="93" s="2" customFormat="1" ht="24.15" customHeight="1">
      <c r="A93" s="42"/>
      <c r="B93" s="43"/>
      <c r="C93" s="218" t="s">
        <v>83</v>
      </c>
      <c r="D93" s="218" t="s">
        <v>154</v>
      </c>
      <c r="E93" s="219" t="s">
        <v>972</v>
      </c>
      <c r="F93" s="220" t="s">
        <v>973</v>
      </c>
      <c r="G93" s="221" t="s">
        <v>287</v>
      </c>
      <c r="H93" s="222">
        <v>1</v>
      </c>
      <c r="I93" s="223"/>
      <c r="J93" s="224">
        <f>ROUND(I93*H93,2)</f>
        <v>0</v>
      </c>
      <c r="K93" s="220" t="s">
        <v>434</v>
      </c>
      <c r="L93" s="48"/>
      <c r="M93" s="225" t="s">
        <v>35</v>
      </c>
      <c r="N93" s="226" t="s">
        <v>50</v>
      </c>
      <c r="O93" s="88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9" t="s">
        <v>206</v>
      </c>
      <c r="AT93" s="229" t="s">
        <v>154</v>
      </c>
      <c r="AU93" s="229" t="s">
        <v>87</v>
      </c>
      <c r="AY93" s="20" t="s">
        <v>151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83</v>
      </c>
      <c r="BK93" s="230">
        <f>ROUND(I93*H93,2)</f>
        <v>0</v>
      </c>
      <c r="BL93" s="20" t="s">
        <v>206</v>
      </c>
      <c r="BM93" s="229" t="s">
        <v>1245</v>
      </c>
    </row>
    <row r="94" s="2" customFormat="1">
      <c r="A94" s="42"/>
      <c r="B94" s="43"/>
      <c r="C94" s="44"/>
      <c r="D94" s="294" t="s">
        <v>436</v>
      </c>
      <c r="E94" s="44"/>
      <c r="F94" s="295" t="s">
        <v>975</v>
      </c>
      <c r="G94" s="44"/>
      <c r="H94" s="44"/>
      <c r="I94" s="275"/>
      <c r="J94" s="44"/>
      <c r="K94" s="44"/>
      <c r="L94" s="48"/>
      <c r="M94" s="276"/>
      <c r="N94" s="277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436</v>
      </c>
      <c r="AU94" s="20" t="s">
        <v>87</v>
      </c>
    </row>
    <row r="95" s="12" customFormat="1" ht="22.8" customHeight="1">
      <c r="A95" s="12"/>
      <c r="B95" s="202"/>
      <c r="C95" s="203"/>
      <c r="D95" s="204" t="s">
        <v>78</v>
      </c>
      <c r="E95" s="216" t="s">
        <v>959</v>
      </c>
      <c r="F95" s="216" t="s">
        <v>960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SUM(P96:P204)</f>
        <v>0</v>
      </c>
      <c r="Q95" s="210"/>
      <c r="R95" s="211">
        <f>SUM(R96:R204)</f>
        <v>0.185001</v>
      </c>
      <c r="S95" s="210"/>
      <c r="T95" s="212">
        <f>SUM(T96:T204)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87</v>
      </c>
      <c r="AT95" s="214" t="s">
        <v>78</v>
      </c>
      <c r="AU95" s="214" t="s">
        <v>83</v>
      </c>
      <c r="AY95" s="213" t="s">
        <v>151</v>
      </c>
      <c r="BK95" s="215">
        <f>SUM(BK96:BK204)</f>
        <v>0</v>
      </c>
    </row>
    <row r="96" s="2" customFormat="1" ht="21.75" customHeight="1">
      <c r="A96" s="42"/>
      <c r="B96" s="43"/>
      <c r="C96" s="218" t="s">
        <v>87</v>
      </c>
      <c r="D96" s="218" t="s">
        <v>154</v>
      </c>
      <c r="E96" s="219" t="s">
        <v>976</v>
      </c>
      <c r="F96" s="220" t="s">
        <v>977</v>
      </c>
      <c r="G96" s="221" t="s">
        <v>287</v>
      </c>
      <c r="H96" s="222">
        <v>1</v>
      </c>
      <c r="I96" s="223"/>
      <c r="J96" s="224">
        <f>ROUND(I96*H96,2)</f>
        <v>0</v>
      </c>
      <c r="K96" s="220" t="s">
        <v>434</v>
      </c>
      <c r="L96" s="48"/>
      <c r="M96" s="225" t="s">
        <v>35</v>
      </c>
      <c r="N96" s="226" t="s">
        <v>50</v>
      </c>
      <c r="O96" s="88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9" t="s">
        <v>206</v>
      </c>
      <c r="AT96" s="229" t="s">
        <v>154</v>
      </c>
      <c r="AU96" s="229" t="s">
        <v>87</v>
      </c>
      <c r="AY96" s="20" t="s">
        <v>151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83</v>
      </c>
      <c r="BK96" s="230">
        <f>ROUND(I96*H96,2)</f>
        <v>0</v>
      </c>
      <c r="BL96" s="20" t="s">
        <v>206</v>
      </c>
      <c r="BM96" s="229" t="s">
        <v>1246</v>
      </c>
    </row>
    <row r="97" s="2" customFormat="1">
      <c r="A97" s="42"/>
      <c r="B97" s="43"/>
      <c r="C97" s="44"/>
      <c r="D97" s="294" t="s">
        <v>436</v>
      </c>
      <c r="E97" s="44"/>
      <c r="F97" s="295" t="s">
        <v>979</v>
      </c>
      <c r="G97" s="44"/>
      <c r="H97" s="44"/>
      <c r="I97" s="275"/>
      <c r="J97" s="44"/>
      <c r="K97" s="44"/>
      <c r="L97" s="48"/>
      <c r="M97" s="276"/>
      <c r="N97" s="277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436</v>
      </c>
      <c r="AU97" s="20" t="s">
        <v>87</v>
      </c>
    </row>
    <row r="98" s="2" customFormat="1" ht="24.15" customHeight="1">
      <c r="A98" s="42"/>
      <c r="B98" s="43"/>
      <c r="C98" s="264" t="s">
        <v>164</v>
      </c>
      <c r="D98" s="264" t="s">
        <v>291</v>
      </c>
      <c r="E98" s="265" t="s">
        <v>980</v>
      </c>
      <c r="F98" s="266" t="s">
        <v>981</v>
      </c>
      <c r="G98" s="267" t="s">
        <v>287</v>
      </c>
      <c r="H98" s="268">
        <v>1</v>
      </c>
      <c r="I98" s="269"/>
      <c r="J98" s="270">
        <f>ROUND(I98*H98,2)</f>
        <v>0</v>
      </c>
      <c r="K98" s="266" t="s">
        <v>434</v>
      </c>
      <c r="L98" s="271"/>
      <c r="M98" s="272" t="s">
        <v>35</v>
      </c>
      <c r="N98" s="273" t="s">
        <v>50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294</v>
      </c>
      <c r="AT98" s="229" t="s">
        <v>291</v>
      </c>
      <c r="AU98" s="229" t="s">
        <v>87</v>
      </c>
      <c r="AY98" s="20" t="s">
        <v>151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83</v>
      </c>
      <c r="BK98" s="230">
        <f>ROUND(I98*H98,2)</f>
        <v>0</v>
      </c>
      <c r="BL98" s="20" t="s">
        <v>206</v>
      </c>
      <c r="BM98" s="229" t="s">
        <v>1247</v>
      </c>
    </row>
    <row r="99" s="2" customFormat="1" ht="24.15" customHeight="1">
      <c r="A99" s="42"/>
      <c r="B99" s="43"/>
      <c r="C99" s="218" t="s">
        <v>159</v>
      </c>
      <c r="D99" s="218" t="s">
        <v>154</v>
      </c>
      <c r="E99" s="219" t="s">
        <v>983</v>
      </c>
      <c r="F99" s="220" t="s">
        <v>984</v>
      </c>
      <c r="G99" s="221" t="s">
        <v>216</v>
      </c>
      <c r="H99" s="222">
        <v>310</v>
      </c>
      <c r="I99" s="223"/>
      <c r="J99" s="224">
        <f>ROUND(I99*H99,2)</f>
        <v>0</v>
      </c>
      <c r="K99" s="220" t="s">
        <v>434</v>
      </c>
      <c r="L99" s="48"/>
      <c r="M99" s="225" t="s">
        <v>35</v>
      </c>
      <c r="N99" s="226" t="s">
        <v>50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206</v>
      </c>
      <c r="AT99" s="229" t="s">
        <v>154</v>
      </c>
      <c r="AU99" s="229" t="s">
        <v>87</v>
      </c>
      <c r="AY99" s="20" t="s">
        <v>151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83</v>
      </c>
      <c r="BK99" s="230">
        <f>ROUND(I99*H99,2)</f>
        <v>0</v>
      </c>
      <c r="BL99" s="20" t="s">
        <v>206</v>
      </c>
      <c r="BM99" s="229" t="s">
        <v>1248</v>
      </c>
    </row>
    <row r="100" s="2" customFormat="1">
      <c r="A100" s="42"/>
      <c r="B100" s="43"/>
      <c r="C100" s="44"/>
      <c r="D100" s="294" t="s">
        <v>436</v>
      </c>
      <c r="E100" s="44"/>
      <c r="F100" s="295" t="s">
        <v>986</v>
      </c>
      <c r="G100" s="44"/>
      <c r="H100" s="44"/>
      <c r="I100" s="275"/>
      <c r="J100" s="44"/>
      <c r="K100" s="44"/>
      <c r="L100" s="48"/>
      <c r="M100" s="276"/>
      <c r="N100" s="277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436</v>
      </c>
      <c r="AU100" s="20" t="s">
        <v>87</v>
      </c>
    </row>
    <row r="101" s="2" customFormat="1" ht="24.15" customHeight="1">
      <c r="A101" s="42"/>
      <c r="B101" s="43"/>
      <c r="C101" s="264" t="s">
        <v>176</v>
      </c>
      <c r="D101" s="264" t="s">
        <v>291</v>
      </c>
      <c r="E101" s="265" t="s">
        <v>987</v>
      </c>
      <c r="F101" s="266" t="s">
        <v>988</v>
      </c>
      <c r="G101" s="267" t="s">
        <v>216</v>
      </c>
      <c r="H101" s="268">
        <v>325.5</v>
      </c>
      <c r="I101" s="269"/>
      <c r="J101" s="270">
        <f>ROUND(I101*H101,2)</f>
        <v>0</v>
      </c>
      <c r="K101" s="266" t="s">
        <v>434</v>
      </c>
      <c r="L101" s="271"/>
      <c r="M101" s="272" t="s">
        <v>35</v>
      </c>
      <c r="N101" s="273" t="s">
        <v>50</v>
      </c>
      <c r="O101" s="88"/>
      <c r="P101" s="227">
        <f>O101*H101</f>
        <v>0</v>
      </c>
      <c r="Q101" s="227">
        <v>0.00019000000000000001</v>
      </c>
      <c r="R101" s="227">
        <f>Q101*H101</f>
        <v>0.061845000000000004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294</v>
      </c>
      <c r="AT101" s="229" t="s">
        <v>291</v>
      </c>
      <c r="AU101" s="229" t="s">
        <v>87</v>
      </c>
      <c r="AY101" s="20" t="s">
        <v>151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83</v>
      </c>
      <c r="BK101" s="230">
        <f>ROUND(I101*H101,2)</f>
        <v>0</v>
      </c>
      <c r="BL101" s="20" t="s">
        <v>206</v>
      </c>
      <c r="BM101" s="229" t="s">
        <v>1249</v>
      </c>
    </row>
    <row r="102" s="14" customFormat="1">
      <c r="A102" s="14"/>
      <c r="B102" s="242"/>
      <c r="C102" s="243"/>
      <c r="D102" s="233" t="s">
        <v>168</v>
      </c>
      <c r="E102" s="244" t="s">
        <v>35</v>
      </c>
      <c r="F102" s="245" t="s">
        <v>1250</v>
      </c>
      <c r="G102" s="243"/>
      <c r="H102" s="246">
        <v>325.5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168</v>
      </c>
      <c r="AU102" s="252" t="s">
        <v>87</v>
      </c>
      <c r="AV102" s="14" t="s">
        <v>87</v>
      </c>
      <c r="AW102" s="14" t="s">
        <v>40</v>
      </c>
      <c r="AX102" s="14" t="s">
        <v>83</v>
      </c>
      <c r="AY102" s="252" t="s">
        <v>151</v>
      </c>
    </row>
    <row r="103" s="2" customFormat="1" ht="24.15" customHeight="1">
      <c r="A103" s="42"/>
      <c r="B103" s="43"/>
      <c r="C103" s="218" t="s">
        <v>180</v>
      </c>
      <c r="D103" s="218" t="s">
        <v>154</v>
      </c>
      <c r="E103" s="219" t="s">
        <v>991</v>
      </c>
      <c r="F103" s="220" t="s">
        <v>992</v>
      </c>
      <c r="G103" s="221" t="s">
        <v>216</v>
      </c>
      <c r="H103" s="222">
        <v>250</v>
      </c>
      <c r="I103" s="223"/>
      <c r="J103" s="224">
        <f>ROUND(I103*H103,2)</f>
        <v>0</v>
      </c>
      <c r="K103" s="220" t="s">
        <v>434</v>
      </c>
      <c r="L103" s="48"/>
      <c r="M103" s="225" t="s">
        <v>35</v>
      </c>
      <c r="N103" s="226" t="s">
        <v>50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206</v>
      </c>
      <c r="AT103" s="229" t="s">
        <v>154</v>
      </c>
      <c r="AU103" s="229" t="s">
        <v>87</v>
      </c>
      <c r="AY103" s="20" t="s">
        <v>151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83</v>
      </c>
      <c r="BK103" s="230">
        <f>ROUND(I103*H103,2)</f>
        <v>0</v>
      </c>
      <c r="BL103" s="20" t="s">
        <v>206</v>
      </c>
      <c r="BM103" s="229" t="s">
        <v>1251</v>
      </c>
    </row>
    <row r="104" s="2" customFormat="1">
      <c r="A104" s="42"/>
      <c r="B104" s="43"/>
      <c r="C104" s="44"/>
      <c r="D104" s="294" t="s">
        <v>436</v>
      </c>
      <c r="E104" s="44"/>
      <c r="F104" s="295" t="s">
        <v>994</v>
      </c>
      <c r="G104" s="44"/>
      <c r="H104" s="44"/>
      <c r="I104" s="275"/>
      <c r="J104" s="44"/>
      <c r="K104" s="44"/>
      <c r="L104" s="48"/>
      <c r="M104" s="276"/>
      <c r="N104" s="277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436</v>
      </c>
      <c r="AU104" s="20" t="s">
        <v>87</v>
      </c>
    </row>
    <row r="105" s="2" customFormat="1" ht="21.75" customHeight="1">
      <c r="A105" s="42"/>
      <c r="B105" s="43"/>
      <c r="C105" s="264" t="s">
        <v>184</v>
      </c>
      <c r="D105" s="264" t="s">
        <v>291</v>
      </c>
      <c r="E105" s="265" t="s">
        <v>995</v>
      </c>
      <c r="F105" s="266" t="s">
        <v>996</v>
      </c>
      <c r="G105" s="267" t="s">
        <v>216</v>
      </c>
      <c r="H105" s="268">
        <v>262.5</v>
      </c>
      <c r="I105" s="269"/>
      <c r="J105" s="270">
        <f>ROUND(I105*H105,2)</f>
        <v>0</v>
      </c>
      <c r="K105" s="266" t="s">
        <v>434</v>
      </c>
      <c r="L105" s="271"/>
      <c r="M105" s="272" t="s">
        <v>35</v>
      </c>
      <c r="N105" s="273" t="s">
        <v>50</v>
      </c>
      <c r="O105" s="88"/>
      <c r="P105" s="227">
        <f>O105*H105</f>
        <v>0</v>
      </c>
      <c r="Q105" s="227">
        <v>3.0000000000000001E-05</v>
      </c>
      <c r="R105" s="227">
        <f>Q105*H105</f>
        <v>0.0078750000000000001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294</v>
      </c>
      <c r="AT105" s="229" t="s">
        <v>291</v>
      </c>
      <c r="AU105" s="229" t="s">
        <v>87</v>
      </c>
      <c r="AY105" s="20" t="s">
        <v>151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83</v>
      </c>
      <c r="BK105" s="230">
        <f>ROUND(I105*H105,2)</f>
        <v>0</v>
      </c>
      <c r="BL105" s="20" t="s">
        <v>206</v>
      </c>
      <c r="BM105" s="229" t="s">
        <v>1252</v>
      </c>
    </row>
    <row r="106" s="14" customFormat="1">
      <c r="A106" s="14"/>
      <c r="B106" s="242"/>
      <c r="C106" s="243"/>
      <c r="D106" s="233" t="s">
        <v>168</v>
      </c>
      <c r="E106" s="244" t="s">
        <v>35</v>
      </c>
      <c r="F106" s="245" t="s">
        <v>998</v>
      </c>
      <c r="G106" s="243"/>
      <c r="H106" s="246">
        <v>262.5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168</v>
      </c>
      <c r="AU106" s="252" t="s">
        <v>87</v>
      </c>
      <c r="AV106" s="14" t="s">
        <v>87</v>
      </c>
      <c r="AW106" s="14" t="s">
        <v>40</v>
      </c>
      <c r="AX106" s="14" t="s">
        <v>83</v>
      </c>
      <c r="AY106" s="252" t="s">
        <v>151</v>
      </c>
    </row>
    <row r="107" s="2" customFormat="1" ht="16.5" customHeight="1">
      <c r="A107" s="42"/>
      <c r="B107" s="43"/>
      <c r="C107" s="218" t="s">
        <v>190</v>
      </c>
      <c r="D107" s="218" t="s">
        <v>154</v>
      </c>
      <c r="E107" s="219" t="s">
        <v>999</v>
      </c>
      <c r="F107" s="220" t="s">
        <v>1000</v>
      </c>
      <c r="G107" s="221" t="s">
        <v>287</v>
      </c>
      <c r="H107" s="222">
        <v>2</v>
      </c>
      <c r="I107" s="223"/>
      <c r="J107" s="224">
        <f>ROUND(I107*H107,2)</f>
        <v>0</v>
      </c>
      <c r="K107" s="220" t="s">
        <v>434</v>
      </c>
      <c r="L107" s="48"/>
      <c r="M107" s="225" t="s">
        <v>35</v>
      </c>
      <c r="N107" s="226" t="s">
        <v>50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206</v>
      </c>
      <c r="AT107" s="229" t="s">
        <v>154</v>
      </c>
      <c r="AU107" s="229" t="s">
        <v>87</v>
      </c>
      <c r="AY107" s="20" t="s">
        <v>151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83</v>
      </c>
      <c r="BK107" s="230">
        <f>ROUND(I107*H107,2)</f>
        <v>0</v>
      </c>
      <c r="BL107" s="20" t="s">
        <v>206</v>
      </c>
      <c r="BM107" s="229" t="s">
        <v>1253</v>
      </c>
    </row>
    <row r="108" s="2" customFormat="1">
      <c r="A108" s="42"/>
      <c r="B108" s="43"/>
      <c r="C108" s="44"/>
      <c r="D108" s="294" t="s">
        <v>436</v>
      </c>
      <c r="E108" s="44"/>
      <c r="F108" s="295" t="s">
        <v>1002</v>
      </c>
      <c r="G108" s="44"/>
      <c r="H108" s="44"/>
      <c r="I108" s="275"/>
      <c r="J108" s="44"/>
      <c r="K108" s="44"/>
      <c r="L108" s="48"/>
      <c r="M108" s="276"/>
      <c r="N108" s="277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436</v>
      </c>
      <c r="AU108" s="20" t="s">
        <v>87</v>
      </c>
    </row>
    <row r="109" s="2" customFormat="1" ht="33" customHeight="1">
      <c r="A109" s="42"/>
      <c r="B109" s="43"/>
      <c r="C109" s="264" t="s">
        <v>196</v>
      </c>
      <c r="D109" s="264" t="s">
        <v>291</v>
      </c>
      <c r="E109" s="265" t="s">
        <v>1003</v>
      </c>
      <c r="F109" s="266" t="s">
        <v>1004</v>
      </c>
      <c r="G109" s="267" t="s">
        <v>287</v>
      </c>
      <c r="H109" s="268">
        <v>2</v>
      </c>
      <c r="I109" s="269"/>
      <c r="J109" s="270">
        <f>ROUND(I109*H109,2)</f>
        <v>0</v>
      </c>
      <c r="K109" s="266" t="s">
        <v>434</v>
      </c>
      <c r="L109" s="271"/>
      <c r="M109" s="272" t="s">
        <v>35</v>
      </c>
      <c r="N109" s="273" t="s">
        <v>50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294</v>
      </c>
      <c r="AT109" s="229" t="s">
        <v>291</v>
      </c>
      <c r="AU109" s="229" t="s">
        <v>87</v>
      </c>
      <c r="AY109" s="20" t="s">
        <v>151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83</v>
      </c>
      <c r="BK109" s="230">
        <f>ROUND(I109*H109,2)</f>
        <v>0</v>
      </c>
      <c r="BL109" s="20" t="s">
        <v>206</v>
      </c>
      <c r="BM109" s="229" t="s">
        <v>1254</v>
      </c>
    </row>
    <row r="110" s="2" customFormat="1" ht="16.5" customHeight="1">
      <c r="A110" s="42"/>
      <c r="B110" s="43"/>
      <c r="C110" s="218" t="s">
        <v>203</v>
      </c>
      <c r="D110" s="218" t="s">
        <v>154</v>
      </c>
      <c r="E110" s="219" t="s">
        <v>1006</v>
      </c>
      <c r="F110" s="220" t="s">
        <v>1007</v>
      </c>
      <c r="G110" s="221" t="s">
        <v>287</v>
      </c>
      <c r="H110" s="222">
        <v>15</v>
      </c>
      <c r="I110" s="223"/>
      <c r="J110" s="224">
        <f>ROUND(I110*H110,2)</f>
        <v>0</v>
      </c>
      <c r="K110" s="220" t="s">
        <v>434</v>
      </c>
      <c r="L110" s="48"/>
      <c r="M110" s="225" t="s">
        <v>35</v>
      </c>
      <c r="N110" s="226" t="s">
        <v>50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206</v>
      </c>
      <c r="AT110" s="229" t="s">
        <v>154</v>
      </c>
      <c r="AU110" s="229" t="s">
        <v>87</v>
      </c>
      <c r="AY110" s="20" t="s">
        <v>151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83</v>
      </c>
      <c r="BK110" s="230">
        <f>ROUND(I110*H110,2)</f>
        <v>0</v>
      </c>
      <c r="BL110" s="20" t="s">
        <v>206</v>
      </c>
      <c r="BM110" s="229" t="s">
        <v>1255</v>
      </c>
    </row>
    <row r="111" s="2" customFormat="1">
      <c r="A111" s="42"/>
      <c r="B111" s="43"/>
      <c r="C111" s="44"/>
      <c r="D111" s="294" t="s">
        <v>436</v>
      </c>
      <c r="E111" s="44"/>
      <c r="F111" s="295" t="s">
        <v>1009</v>
      </c>
      <c r="G111" s="44"/>
      <c r="H111" s="44"/>
      <c r="I111" s="275"/>
      <c r="J111" s="44"/>
      <c r="K111" s="44"/>
      <c r="L111" s="48"/>
      <c r="M111" s="276"/>
      <c r="N111" s="277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436</v>
      </c>
      <c r="AU111" s="20" t="s">
        <v>87</v>
      </c>
    </row>
    <row r="112" s="2" customFormat="1" ht="24.15" customHeight="1">
      <c r="A112" s="42"/>
      <c r="B112" s="43"/>
      <c r="C112" s="264" t="s">
        <v>209</v>
      </c>
      <c r="D112" s="264" t="s">
        <v>291</v>
      </c>
      <c r="E112" s="265" t="s">
        <v>1010</v>
      </c>
      <c r="F112" s="266" t="s">
        <v>1011</v>
      </c>
      <c r="G112" s="267" t="s">
        <v>287</v>
      </c>
      <c r="H112" s="268">
        <v>15</v>
      </c>
      <c r="I112" s="269"/>
      <c r="J112" s="270">
        <f>ROUND(I112*H112,2)</f>
        <v>0</v>
      </c>
      <c r="K112" s="266" t="s">
        <v>434</v>
      </c>
      <c r="L112" s="271"/>
      <c r="M112" s="272" t="s">
        <v>35</v>
      </c>
      <c r="N112" s="273" t="s">
        <v>50</v>
      </c>
      <c r="O112" s="88"/>
      <c r="P112" s="227">
        <f>O112*H112</f>
        <v>0</v>
      </c>
      <c r="Q112" s="227">
        <v>4.0000000000000003E-05</v>
      </c>
      <c r="R112" s="227">
        <f>Q112*H112</f>
        <v>0.00060000000000000006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294</v>
      </c>
      <c r="AT112" s="229" t="s">
        <v>291</v>
      </c>
      <c r="AU112" s="229" t="s">
        <v>87</v>
      </c>
      <c r="AY112" s="20" t="s">
        <v>151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83</v>
      </c>
      <c r="BK112" s="230">
        <f>ROUND(I112*H112,2)</f>
        <v>0</v>
      </c>
      <c r="BL112" s="20" t="s">
        <v>206</v>
      </c>
      <c r="BM112" s="229" t="s">
        <v>1256</v>
      </c>
    </row>
    <row r="113" s="2" customFormat="1" ht="21.75" customHeight="1">
      <c r="A113" s="42"/>
      <c r="B113" s="43"/>
      <c r="C113" s="218" t="s">
        <v>213</v>
      </c>
      <c r="D113" s="218" t="s">
        <v>154</v>
      </c>
      <c r="E113" s="219" t="s">
        <v>1013</v>
      </c>
      <c r="F113" s="220" t="s">
        <v>1014</v>
      </c>
      <c r="G113" s="221" t="s">
        <v>287</v>
      </c>
      <c r="H113" s="222">
        <v>39</v>
      </c>
      <c r="I113" s="223"/>
      <c r="J113" s="224">
        <f>ROUND(I113*H113,2)</f>
        <v>0</v>
      </c>
      <c r="K113" s="220" t="s">
        <v>434</v>
      </c>
      <c r="L113" s="48"/>
      <c r="M113" s="225" t="s">
        <v>35</v>
      </c>
      <c r="N113" s="226" t="s">
        <v>50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206</v>
      </c>
      <c r="AT113" s="229" t="s">
        <v>154</v>
      </c>
      <c r="AU113" s="229" t="s">
        <v>87</v>
      </c>
      <c r="AY113" s="20" t="s">
        <v>151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83</v>
      </c>
      <c r="BK113" s="230">
        <f>ROUND(I113*H113,2)</f>
        <v>0</v>
      </c>
      <c r="BL113" s="20" t="s">
        <v>206</v>
      </c>
      <c r="BM113" s="229" t="s">
        <v>1257</v>
      </c>
    </row>
    <row r="114" s="2" customFormat="1">
      <c r="A114" s="42"/>
      <c r="B114" s="43"/>
      <c r="C114" s="44"/>
      <c r="D114" s="294" t="s">
        <v>436</v>
      </c>
      <c r="E114" s="44"/>
      <c r="F114" s="295" t="s">
        <v>1016</v>
      </c>
      <c r="G114" s="44"/>
      <c r="H114" s="44"/>
      <c r="I114" s="275"/>
      <c r="J114" s="44"/>
      <c r="K114" s="44"/>
      <c r="L114" s="48"/>
      <c r="M114" s="276"/>
      <c r="N114" s="277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436</v>
      </c>
      <c r="AU114" s="20" t="s">
        <v>87</v>
      </c>
    </row>
    <row r="115" s="14" customFormat="1">
      <c r="A115" s="14"/>
      <c r="B115" s="242"/>
      <c r="C115" s="243"/>
      <c r="D115" s="233" t="s">
        <v>168</v>
      </c>
      <c r="E115" s="244" t="s">
        <v>35</v>
      </c>
      <c r="F115" s="245" t="s">
        <v>1258</v>
      </c>
      <c r="G115" s="243"/>
      <c r="H115" s="246">
        <v>39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168</v>
      </c>
      <c r="AU115" s="252" t="s">
        <v>87</v>
      </c>
      <c r="AV115" s="14" t="s">
        <v>87</v>
      </c>
      <c r="AW115" s="14" t="s">
        <v>40</v>
      </c>
      <c r="AX115" s="14" t="s">
        <v>83</v>
      </c>
      <c r="AY115" s="252" t="s">
        <v>151</v>
      </c>
    </row>
    <row r="116" s="2" customFormat="1" ht="21.75" customHeight="1">
      <c r="A116" s="42"/>
      <c r="B116" s="43"/>
      <c r="C116" s="264" t="s">
        <v>222</v>
      </c>
      <c r="D116" s="264" t="s">
        <v>291</v>
      </c>
      <c r="E116" s="265" t="s">
        <v>1018</v>
      </c>
      <c r="F116" s="266" t="s">
        <v>1019</v>
      </c>
      <c r="G116" s="267" t="s">
        <v>287</v>
      </c>
      <c r="H116" s="268">
        <v>33</v>
      </c>
      <c r="I116" s="269"/>
      <c r="J116" s="270">
        <f>ROUND(I116*H116,2)</f>
        <v>0</v>
      </c>
      <c r="K116" s="266" t="s">
        <v>434</v>
      </c>
      <c r="L116" s="271"/>
      <c r="M116" s="272" t="s">
        <v>35</v>
      </c>
      <c r="N116" s="273" t="s">
        <v>50</v>
      </c>
      <c r="O116" s="88"/>
      <c r="P116" s="227">
        <f>O116*H116</f>
        <v>0</v>
      </c>
      <c r="Q116" s="227">
        <v>4.0000000000000003E-05</v>
      </c>
      <c r="R116" s="227">
        <f>Q116*H116</f>
        <v>0.0013200000000000002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294</v>
      </c>
      <c r="AT116" s="229" t="s">
        <v>291</v>
      </c>
      <c r="AU116" s="229" t="s">
        <v>87</v>
      </c>
      <c r="AY116" s="20" t="s">
        <v>151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83</v>
      </c>
      <c r="BK116" s="230">
        <f>ROUND(I116*H116,2)</f>
        <v>0</v>
      </c>
      <c r="BL116" s="20" t="s">
        <v>206</v>
      </c>
      <c r="BM116" s="229" t="s">
        <v>1259</v>
      </c>
    </row>
    <row r="117" s="2" customFormat="1" ht="24.15" customHeight="1">
      <c r="A117" s="42"/>
      <c r="B117" s="43"/>
      <c r="C117" s="264" t="s">
        <v>228</v>
      </c>
      <c r="D117" s="264" t="s">
        <v>291</v>
      </c>
      <c r="E117" s="265" t="s">
        <v>1021</v>
      </c>
      <c r="F117" s="266" t="s">
        <v>1022</v>
      </c>
      <c r="G117" s="267" t="s">
        <v>287</v>
      </c>
      <c r="H117" s="268">
        <v>3</v>
      </c>
      <c r="I117" s="269"/>
      <c r="J117" s="270">
        <f>ROUND(I117*H117,2)</f>
        <v>0</v>
      </c>
      <c r="K117" s="266" t="s">
        <v>434</v>
      </c>
      <c r="L117" s="271"/>
      <c r="M117" s="272" t="s">
        <v>35</v>
      </c>
      <c r="N117" s="273" t="s">
        <v>50</v>
      </c>
      <c r="O117" s="88"/>
      <c r="P117" s="227">
        <f>O117*H117</f>
        <v>0</v>
      </c>
      <c r="Q117" s="227">
        <v>3.0000000000000001E-05</v>
      </c>
      <c r="R117" s="227">
        <f>Q117*H117</f>
        <v>9.0000000000000006E-05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294</v>
      </c>
      <c r="AT117" s="229" t="s">
        <v>291</v>
      </c>
      <c r="AU117" s="229" t="s">
        <v>87</v>
      </c>
      <c r="AY117" s="20" t="s">
        <v>151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83</v>
      </c>
      <c r="BK117" s="230">
        <f>ROUND(I117*H117,2)</f>
        <v>0</v>
      </c>
      <c r="BL117" s="20" t="s">
        <v>206</v>
      </c>
      <c r="BM117" s="229" t="s">
        <v>1260</v>
      </c>
    </row>
    <row r="118" s="2" customFormat="1" ht="16.5" customHeight="1">
      <c r="A118" s="42"/>
      <c r="B118" s="43"/>
      <c r="C118" s="218" t="s">
        <v>8</v>
      </c>
      <c r="D118" s="218" t="s">
        <v>154</v>
      </c>
      <c r="E118" s="219" t="s">
        <v>1024</v>
      </c>
      <c r="F118" s="220" t="s">
        <v>1025</v>
      </c>
      <c r="G118" s="221" t="s">
        <v>287</v>
      </c>
      <c r="H118" s="222">
        <v>15</v>
      </c>
      <c r="I118" s="223"/>
      <c r="J118" s="224">
        <f>ROUND(I118*H118,2)</f>
        <v>0</v>
      </c>
      <c r="K118" s="220" t="s">
        <v>434</v>
      </c>
      <c r="L118" s="48"/>
      <c r="M118" s="225" t="s">
        <v>35</v>
      </c>
      <c r="N118" s="226" t="s">
        <v>50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206</v>
      </c>
      <c r="AT118" s="229" t="s">
        <v>154</v>
      </c>
      <c r="AU118" s="229" t="s">
        <v>87</v>
      </c>
      <c r="AY118" s="20" t="s">
        <v>151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83</v>
      </c>
      <c r="BK118" s="230">
        <f>ROUND(I118*H118,2)</f>
        <v>0</v>
      </c>
      <c r="BL118" s="20" t="s">
        <v>206</v>
      </c>
      <c r="BM118" s="229" t="s">
        <v>1261</v>
      </c>
    </row>
    <row r="119" s="2" customFormat="1">
      <c r="A119" s="42"/>
      <c r="B119" s="43"/>
      <c r="C119" s="44"/>
      <c r="D119" s="294" t="s">
        <v>436</v>
      </c>
      <c r="E119" s="44"/>
      <c r="F119" s="295" t="s">
        <v>1027</v>
      </c>
      <c r="G119" s="44"/>
      <c r="H119" s="44"/>
      <c r="I119" s="275"/>
      <c r="J119" s="44"/>
      <c r="K119" s="44"/>
      <c r="L119" s="48"/>
      <c r="M119" s="276"/>
      <c r="N119" s="277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436</v>
      </c>
      <c r="AU119" s="20" t="s">
        <v>87</v>
      </c>
    </row>
    <row r="120" s="2" customFormat="1" ht="24.15" customHeight="1">
      <c r="A120" s="42"/>
      <c r="B120" s="43"/>
      <c r="C120" s="264" t="s">
        <v>206</v>
      </c>
      <c r="D120" s="264" t="s">
        <v>291</v>
      </c>
      <c r="E120" s="265" t="s">
        <v>1028</v>
      </c>
      <c r="F120" s="266" t="s">
        <v>1029</v>
      </c>
      <c r="G120" s="267" t="s">
        <v>287</v>
      </c>
      <c r="H120" s="268">
        <v>15</v>
      </c>
      <c r="I120" s="269"/>
      <c r="J120" s="270">
        <f>ROUND(I120*H120,2)</f>
        <v>0</v>
      </c>
      <c r="K120" s="266" t="s">
        <v>434</v>
      </c>
      <c r="L120" s="271"/>
      <c r="M120" s="272" t="s">
        <v>35</v>
      </c>
      <c r="N120" s="273" t="s">
        <v>50</v>
      </c>
      <c r="O120" s="88"/>
      <c r="P120" s="227">
        <f>O120*H120</f>
        <v>0</v>
      </c>
      <c r="Q120" s="227">
        <v>0.00019000000000000001</v>
      </c>
      <c r="R120" s="227">
        <f>Q120*H120</f>
        <v>0.0028500000000000001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294</v>
      </c>
      <c r="AT120" s="229" t="s">
        <v>291</v>
      </c>
      <c r="AU120" s="229" t="s">
        <v>87</v>
      </c>
      <c r="AY120" s="20" t="s">
        <v>151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83</v>
      </c>
      <c r="BK120" s="230">
        <f>ROUND(I120*H120,2)</f>
        <v>0</v>
      </c>
      <c r="BL120" s="20" t="s">
        <v>206</v>
      </c>
      <c r="BM120" s="229" t="s">
        <v>1262</v>
      </c>
    </row>
    <row r="121" s="2" customFormat="1" ht="24.15" customHeight="1">
      <c r="A121" s="42"/>
      <c r="B121" s="43"/>
      <c r="C121" s="218" t="s">
        <v>241</v>
      </c>
      <c r="D121" s="218" t="s">
        <v>154</v>
      </c>
      <c r="E121" s="219" t="s">
        <v>1031</v>
      </c>
      <c r="F121" s="220" t="s">
        <v>1032</v>
      </c>
      <c r="G121" s="221" t="s">
        <v>216</v>
      </c>
      <c r="H121" s="222">
        <v>57</v>
      </c>
      <c r="I121" s="223"/>
      <c r="J121" s="224">
        <f>ROUND(I121*H121,2)</f>
        <v>0</v>
      </c>
      <c r="K121" s="220" t="s">
        <v>434</v>
      </c>
      <c r="L121" s="48"/>
      <c r="M121" s="225" t="s">
        <v>35</v>
      </c>
      <c r="N121" s="226" t="s">
        <v>50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206</v>
      </c>
      <c r="AT121" s="229" t="s">
        <v>154</v>
      </c>
      <c r="AU121" s="229" t="s">
        <v>87</v>
      </c>
      <c r="AY121" s="20" t="s">
        <v>151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83</v>
      </c>
      <c r="BK121" s="230">
        <f>ROUND(I121*H121,2)</f>
        <v>0</v>
      </c>
      <c r="BL121" s="20" t="s">
        <v>206</v>
      </c>
      <c r="BM121" s="229" t="s">
        <v>1263</v>
      </c>
    </row>
    <row r="122" s="2" customFormat="1">
      <c r="A122" s="42"/>
      <c r="B122" s="43"/>
      <c r="C122" s="44"/>
      <c r="D122" s="294" t="s">
        <v>436</v>
      </c>
      <c r="E122" s="44"/>
      <c r="F122" s="295" t="s">
        <v>1034</v>
      </c>
      <c r="G122" s="44"/>
      <c r="H122" s="44"/>
      <c r="I122" s="275"/>
      <c r="J122" s="44"/>
      <c r="K122" s="44"/>
      <c r="L122" s="48"/>
      <c r="M122" s="276"/>
      <c r="N122" s="277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436</v>
      </c>
      <c r="AU122" s="20" t="s">
        <v>87</v>
      </c>
    </row>
    <row r="123" s="2" customFormat="1" ht="24.15" customHeight="1">
      <c r="A123" s="42"/>
      <c r="B123" s="43"/>
      <c r="C123" s="264" t="s">
        <v>246</v>
      </c>
      <c r="D123" s="264" t="s">
        <v>291</v>
      </c>
      <c r="E123" s="265" t="s">
        <v>1035</v>
      </c>
      <c r="F123" s="266" t="s">
        <v>1036</v>
      </c>
      <c r="G123" s="267" t="s">
        <v>216</v>
      </c>
      <c r="H123" s="268">
        <v>65.549999999999997</v>
      </c>
      <c r="I123" s="269"/>
      <c r="J123" s="270">
        <f>ROUND(I123*H123,2)</f>
        <v>0</v>
      </c>
      <c r="K123" s="266" t="s">
        <v>434</v>
      </c>
      <c r="L123" s="271"/>
      <c r="M123" s="272" t="s">
        <v>35</v>
      </c>
      <c r="N123" s="273" t="s">
        <v>50</v>
      </c>
      <c r="O123" s="88"/>
      <c r="P123" s="227">
        <f>O123*H123</f>
        <v>0</v>
      </c>
      <c r="Q123" s="227">
        <v>0.00012</v>
      </c>
      <c r="R123" s="227">
        <f>Q123*H123</f>
        <v>0.0078659999999999997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294</v>
      </c>
      <c r="AT123" s="229" t="s">
        <v>291</v>
      </c>
      <c r="AU123" s="229" t="s">
        <v>87</v>
      </c>
      <c r="AY123" s="20" t="s">
        <v>151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83</v>
      </c>
      <c r="BK123" s="230">
        <f>ROUND(I123*H123,2)</f>
        <v>0</v>
      </c>
      <c r="BL123" s="20" t="s">
        <v>206</v>
      </c>
      <c r="BM123" s="229" t="s">
        <v>1264</v>
      </c>
    </row>
    <row r="124" s="2" customFormat="1">
      <c r="A124" s="42"/>
      <c r="B124" s="43"/>
      <c r="C124" s="44"/>
      <c r="D124" s="233" t="s">
        <v>388</v>
      </c>
      <c r="E124" s="44"/>
      <c r="F124" s="274" t="s">
        <v>1038</v>
      </c>
      <c r="G124" s="44"/>
      <c r="H124" s="44"/>
      <c r="I124" s="275"/>
      <c r="J124" s="44"/>
      <c r="K124" s="44"/>
      <c r="L124" s="48"/>
      <c r="M124" s="276"/>
      <c r="N124" s="277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388</v>
      </c>
      <c r="AU124" s="20" t="s">
        <v>87</v>
      </c>
    </row>
    <row r="125" s="14" customFormat="1">
      <c r="A125" s="14"/>
      <c r="B125" s="242"/>
      <c r="C125" s="243"/>
      <c r="D125" s="233" t="s">
        <v>168</v>
      </c>
      <c r="E125" s="244" t="s">
        <v>35</v>
      </c>
      <c r="F125" s="245" t="s">
        <v>1265</v>
      </c>
      <c r="G125" s="243"/>
      <c r="H125" s="246">
        <v>65.549999999999997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168</v>
      </c>
      <c r="AU125" s="252" t="s">
        <v>87</v>
      </c>
      <c r="AV125" s="14" t="s">
        <v>87</v>
      </c>
      <c r="AW125" s="14" t="s">
        <v>40</v>
      </c>
      <c r="AX125" s="14" t="s">
        <v>83</v>
      </c>
      <c r="AY125" s="252" t="s">
        <v>151</v>
      </c>
    </row>
    <row r="126" s="2" customFormat="1" ht="33" customHeight="1">
      <c r="A126" s="42"/>
      <c r="B126" s="43"/>
      <c r="C126" s="218" t="s">
        <v>252</v>
      </c>
      <c r="D126" s="218" t="s">
        <v>154</v>
      </c>
      <c r="E126" s="219" t="s">
        <v>1040</v>
      </c>
      <c r="F126" s="220" t="s">
        <v>1041</v>
      </c>
      <c r="G126" s="221" t="s">
        <v>216</v>
      </c>
      <c r="H126" s="222">
        <v>510</v>
      </c>
      <c r="I126" s="223"/>
      <c r="J126" s="224">
        <f>ROUND(I126*H126,2)</f>
        <v>0</v>
      </c>
      <c r="K126" s="220" t="s">
        <v>434</v>
      </c>
      <c r="L126" s="48"/>
      <c r="M126" s="225" t="s">
        <v>35</v>
      </c>
      <c r="N126" s="226" t="s">
        <v>50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206</v>
      </c>
      <c r="AT126" s="229" t="s">
        <v>154</v>
      </c>
      <c r="AU126" s="229" t="s">
        <v>87</v>
      </c>
      <c r="AY126" s="20" t="s">
        <v>151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83</v>
      </c>
      <c r="BK126" s="230">
        <f>ROUND(I126*H126,2)</f>
        <v>0</v>
      </c>
      <c r="BL126" s="20" t="s">
        <v>206</v>
      </c>
      <c r="BM126" s="229" t="s">
        <v>1266</v>
      </c>
    </row>
    <row r="127" s="2" customFormat="1">
      <c r="A127" s="42"/>
      <c r="B127" s="43"/>
      <c r="C127" s="44"/>
      <c r="D127" s="294" t="s">
        <v>436</v>
      </c>
      <c r="E127" s="44"/>
      <c r="F127" s="295" t="s">
        <v>1043</v>
      </c>
      <c r="G127" s="44"/>
      <c r="H127" s="44"/>
      <c r="I127" s="275"/>
      <c r="J127" s="44"/>
      <c r="K127" s="44"/>
      <c r="L127" s="48"/>
      <c r="M127" s="276"/>
      <c r="N127" s="277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436</v>
      </c>
      <c r="AU127" s="20" t="s">
        <v>87</v>
      </c>
    </row>
    <row r="128" s="2" customFormat="1" ht="24.15" customHeight="1">
      <c r="A128" s="42"/>
      <c r="B128" s="43"/>
      <c r="C128" s="264" t="s">
        <v>257</v>
      </c>
      <c r="D128" s="264" t="s">
        <v>291</v>
      </c>
      <c r="E128" s="265" t="s">
        <v>1044</v>
      </c>
      <c r="F128" s="266" t="s">
        <v>1045</v>
      </c>
      <c r="G128" s="267" t="s">
        <v>216</v>
      </c>
      <c r="H128" s="268">
        <v>586.5</v>
      </c>
      <c r="I128" s="269"/>
      <c r="J128" s="270">
        <f>ROUND(I128*H128,2)</f>
        <v>0</v>
      </c>
      <c r="K128" s="266" t="s">
        <v>434</v>
      </c>
      <c r="L128" s="271"/>
      <c r="M128" s="272" t="s">
        <v>35</v>
      </c>
      <c r="N128" s="273" t="s">
        <v>50</v>
      </c>
      <c r="O128" s="88"/>
      <c r="P128" s="227">
        <f>O128*H128</f>
        <v>0</v>
      </c>
      <c r="Q128" s="227">
        <v>0.00017000000000000001</v>
      </c>
      <c r="R128" s="227">
        <f>Q128*H128</f>
        <v>0.099705000000000002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294</v>
      </c>
      <c r="AT128" s="229" t="s">
        <v>291</v>
      </c>
      <c r="AU128" s="229" t="s">
        <v>87</v>
      </c>
      <c r="AY128" s="20" t="s">
        <v>151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83</v>
      </c>
      <c r="BK128" s="230">
        <f>ROUND(I128*H128,2)</f>
        <v>0</v>
      </c>
      <c r="BL128" s="20" t="s">
        <v>206</v>
      </c>
      <c r="BM128" s="229" t="s">
        <v>1267</v>
      </c>
    </row>
    <row r="129" s="2" customFormat="1">
      <c r="A129" s="42"/>
      <c r="B129" s="43"/>
      <c r="C129" s="44"/>
      <c r="D129" s="233" t="s">
        <v>388</v>
      </c>
      <c r="E129" s="44"/>
      <c r="F129" s="274" t="s">
        <v>1047</v>
      </c>
      <c r="G129" s="44"/>
      <c r="H129" s="44"/>
      <c r="I129" s="275"/>
      <c r="J129" s="44"/>
      <c r="K129" s="44"/>
      <c r="L129" s="48"/>
      <c r="M129" s="276"/>
      <c r="N129" s="277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388</v>
      </c>
      <c r="AU129" s="20" t="s">
        <v>87</v>
      </c>
    </row>
    <row r="130" s="14" customFormat="1">
      <c r="A130" s="14"/>
      <c r="B130" s="242"/>
      <c r="C130" s="243"/>
      <c r="D130" s="233" t="s">
        <v>168</v>
      </c>
      <c r="E130" s="244" t="s">
        <v>35</v>
      </c>
      <c r="F130" s="245" t="s">
        <v>1268</v>
      </c>
      <c r="G130" s="243"/>
      <c r="H130" s="246">
        <v>586.5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168</v>
      </c>
      <c r="AU130" s="252" t="s">
        <v>87</v>
      </c>
      <c r="AV130" s="14" t="s">
        <v>87</v>
      </c>
      <c r="AW130" s="14" t="s">
        <v>40</v>
      </c>
      <c r="AX130" s="14" t="s">
        <v>83</v>
      </c>
      <c r="AY130" s="252" t="s">
        <v>151</v>
      </c>
    </row>
    <row r="131" s="2" customFormat="1" ht="33" customHeight="1">
      <c r="A131" s="42"/>
      <c r="B131" s="43"/>
      <c r="C131" s="218" t="s">
        <v>7</v>
      </c>
      <c r="D131" s="218" t="s">
        <v>154</v>
      </c>
      <c r="E131" s="219" t="s">
        <v>1049</v>
      </c>
      <c r="F131" s="220" t="s">
        <v>1050</v>
      </c>
      <c r="G131" s="221" t="s">
        <v>216</v>
      </c>
      <c r="H131" s="222">
        <v>260</v>
      </c>
      <c r="I131" s="223"/>
      <c r="J131" s="224">
        <f>ROUND(I131*H131,2)</f>
        <v>0</v>
      </c>
      <c r="K131" s="220" t="s">
        <v>434</v>
      </c>
      <c r="L131" s="48"/>
      <c r="M131" s="225" t="s">
        <v>35</v>
      </c>
      <c r="N131" s="226" t="s">
        <v>50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206</v>
      </c>
      <c r="AT131" s="229" t="s">
        <v>154</v>
      </c>
      <c r="AU131" s="229" t="s">
        <v>87</v>
      </c>
      <c r="AY131" s="20" t="s">
        <v>151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83</v>
      </c>
      <c r="BK131" s="230">
        <f>ROUND(I131*H131,2)</f>
        <v>0</v>
      </c>
      <c r="BL131" s="20" t="s">
        <v>206</v>
      </c>
      <c r="BM131" s="229" t="s">
        <v>1269</v>
      </c>
    </row>
    <row r="132" s="2" customFormat="1">
      <c r="A132" s="42"/>
      <c r="B132" s="43"/>
      <c r="C132" s="44"/>
      <c r="D132" s="294" t="s">
        <v>436</v>
      </c>
      <c r="E132" s="44"/>
      <c r="F132" s="295" t="s">
        <v>1052</v>
      </c>
      <c r="G132" s="44"/>
      <c r="H132" s="44"/>
      <c r="I132" s="275"/>
      <c r="J132" s="44"/>
      <c r="K132" s="44"/>
      <c r="L132" s="48"/>
      <c r="M132" s="276"/>
      <c r="N132" s="277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436</v>
      </c>
      <c r="AU132" s="20" t="s">
        <v>87</v>
      </c>
    </row>
    <row r="133" s="2" customFormat="1" ht="16.5" customHeight="1">
      <c r="A133" s="42"/>
      <c r="B133" s="43"/>
      <c r="C133" s="264" t="s">
        <v>265</v>
      </c>
      <c r="D133" s="264" t="s">
        <v>291</v>
      </c>
      <c r="E133" s="265" t="s">
        <v>1053</v>
      </c>
      <c r="F133" s="266" t="s">
        <v>1054</v>
      </c>
      <c r="G133" s="267" t="s">
        <v>216</v>
      </c>
      <c r="H133" s="268">
        <v>299</v>
      </c>
      <c r="I133" s="269"/>
      <c r="J133" s="270">
        <f>ROUND(I133*H133,2)</f>
        <v>0</v>
      </c>
      <c r="K133" s="266" t="s">
        <v>434</v>
      </c>
      <c r="L133" s="271"/>
      <c r="M133" s="272" t="s">
        <v>35</v>
      </c>
      <c r="N133" s="273" t="s">
        <v>50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294</v>
      </c>
      <c r="AT133" s="229" t="s">
        <v>291</v>
      </c>
      <c r="AU133" s="229" t="s">
        <v>87</v>
      </c>
      <c r="AY133" s="20" t="s">
        <v>151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83</v>
      </c>
      <c r="BK133" s="230">
        <f>ROUND(I133*H133,2)</f>
        <v>0</v>
      </c>
      <c r="BL133" s="20" t="s">
        <v>206</v>
      </c>
      <c r="BM133" s="229" t="s">
        <v>1270</v>
      </c>
    </row>
    <row r="134" s="14" customFormat="1">
      <c r="A134" s="14"/>
      <c r="B134" s="242"/>
      <c r="C134" s="243"/>
      <c r="D134" s="233" t="s">
        <v>168</v>
      </c>
      <c r="E134" s="244" t="s">
        <v>35</v>
      </c>
      <c r="F134" s="245" t="s">
        <v>1056</v>
      </c>
      <c r="G134" s="243"/>
      <c r="H134" s="246">
        <v>299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87</v>
      </c>
      <c r="AV134" s="14" t="s">
        <v>87</v>
      </c>
      <c r="AW134" s="14" t="s">
        <v>40</v>
      </c>
      <c r="AX134" s="14" t="s">
        <v>83</v>
      </c>
      <c r="AY134" s="252" t="s">
        <v>151</v>
      </c>
    </row>
    <row r="135" s="2" customFormat="1" ht="24.15" customHeight="1">
      <c r="A135" s="42"/>
      <c r="B135" s="43"/>
      <c r="C135" s="218" t="s">
        <v>269</v>
      </c>
      <c r="D135" s="218" t="s">
        <v>154</v>
      </c>
      <c r="E135" s="219" t="s">
        <v>1057</v>
      </c>
      <c r="F135" s="220" t="s">
        <v>1058</v>
      </c>
      <c r="G135" s="221" t="s">
        <v>287</v>
      </c>
      <c r="H135" s="222">
        <v>1</v>
      </c>
      <c r="I135" s="223"/>
      <c r="J135" s="224">
        <f>ROUND(I135*H135,2)</f>
        <v>0</v>
      </c>
      <c r="K135" s="220" t="s">
        <v>434</v>
      </c>
      <c r="L135" s="48"/>
      <c r="M135" s="225" t="s">
        <v>35</v>
      </c>
      <c r="N135" s="226" t="s">
        <v>50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206</v>
      </c>
      <c r="AT135" s="229" t="s">
        <v>154</v>
      </c>
      <c r="AU135" s="229" t="s">
        <v>87</v>
      </c>
      <c r="AY135" s="20" t="s">
        <v>151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83</v>
      </c>
      <c r="BK135" s="230">
        <f>ROUND(I135*H135,2)</f>
        <v>0</v>
      </c>
      <c r="BL135" s="20" t="s">
        <v>206</v>
      </c>
      <c r="BM135" s="229" t="s">
        <v>1271</v>
      </c>
    </row>
    <row r="136" s="2" customFormat="1">
      <c r="A136" s="42"/>
      <c r="B136" s="43"/>
      <c r="C136" s="44"/>
      <c r="D136" s="294" t="s">
        <v>436</v>
      </c>
      <c r="E136" s="44"/>
      <c r="F136" s="295" t="s">
        <v>1060</v>
      </c>
      <c r="G136" s="44"/>
      <c r="H136" s="44"/>
      <c r="I136" s="275"/>
      <c r="J136" s="44"/>
      <c r="K136" s="44"/>
      <c r="L136" s="48"/>
      <c r="M136" s="276"/>
      <c r="N136" s="277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436</v>
      </c>
      <c r="AU136" s="20" t="s">
        <v>87</v>
      </c>
    </row>
    <row r="137" s="2" customFormat="1">
      <c r="A137" s="42"/>
      <c r="B137" s="43"/>
      <c r="C137" s="44"/>
      <c r="D137" s="233" t="s">
        <v>388</v>
      </c>
      <c r="E137" s="44"/>
      <c r="F137" s="274" t="s">
        <v>1061</v>
      </c>
      <c r="G137" s="44"/>
      <c r="H137" s="44"/>
      <c r="I137" s="275"/>
      <c r="J137" s="44"/>
      <c r="K137" s="44"/>
      <c r="L137" s="48"/>
      <c r="M137" s="276"/>
      <c r="N137" s="277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388</v>
      </c>
      <c r="AU137" s="20" t="s">
        <v>87</v>
      </c>
    </row>
    <row r="138" s="14" customFormat="1">
      <c r="A138" s="14"/>
      <c r="B138" s="242"/>
      <c r="C138" s="243"/>
      <c r="D138" s="233" t="s">
        <v>168</v>
      </c>
      <c r="E138" s="244" t="s">
        <v>35</v>
      </c>
      <c r="F138" s="245" t="s">
        <v>83</v>
      </c>
      <c r="G138" s="243"/>
      <c r="H138" s="246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87</v>
      </c>
      <c r="AV138" s="14" t="s">
        <v>87</v>
      </c>
      <c r="AW138" s="14" t="s">
        <v>40</v>
      </c>
      <c r="AX138" s="14" t="s">
        <v>83</v>
      </c>
      <c r="AY138" s="252" t="s">
        <v>151</v>
      </c>
    </row>
    <row r="139" s="2" customFormat="1" ht="24.15" customHeight="1">
      <c r="A139" s="42"/>
      <c r="B139" s="43"/>
      <c r="C139" s="218" t="s">
        <v>276</v>
      </c>
      <c r="D139" s="218" t="s">
        <v>154</v>
      </c>
      <c r="E139" s="219" t="s">
        <v>1063</v>
      </c>
      <c r="F139" s="220" t="s">
        <v>1064</v>
      </c>
      <c r="G139" s="221" t="s">
        <v>287</v>
      </c>
      <c r="H139" s="222">
        <v>1</v>
      </c>
      <c r="I139" s="223"/>
      <c r="J139" s="224">
        <f>ROUND(I139*H139,2)</f>
        <v>0</v>
      </c>
      <c r="K139" s="220" t="s">
        <v>434</v>
      </c>
      <c r="L139" s="48"/>
      <c r="M139" s="225" t="s">
        <v>35</v>
      </c>
      <c r="N139" s="226" t="s">
        <v>50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206</v>
      </c>
      <c r="AT139" s="229" t="s">
        <v>154</v>
      </c>
      <c r="AU139" s="229" t="s">
        <v>87</v>
      </c>
      <c r="AY139" s="20" t="s">
        <v>151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83</v>
      </c>
      <c r="BK139" s="230">
        <f>ROUND(I139*H139,2)</f>
        <v>0</v>
      </c>
      <c r="BL139" s="20" t="s">
        <v>206</v>
      </c>
      <c r="BM139" s="229" t="s">
        <v>1272</v>
      </c>
    </row>
    <row r="140" s="2" customFormat="1">
      <c r="A140" s="42"/>
      <c r="B140" s="43"/>
      <c r="C140" s="44"/>
      <c r="D140" s="294" t="s">
        <v>436</v>
      </c>
      <c r="E140" s="44"/>
      <c r="F140" s="295" t="s">
        <v>1066</v>
      </c>
      <c r="G140" s="44"/>
      <c r="H140" s="44"/>
      <c r="I140" s="275"/>
      <c r="J140" s="44"/>
      <c r="K140" s="44"/>
      <c r="L140" s="48"/>
      <c r="M140" s="276"/>
      <c r="N140" s="277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436</v>
      </c>
      <c r="AU140" s="20" t="s">
        <v>87</v>
      </c>
    </row>
    <row r="141" s="2" customFormat="1">
      <c r="A141" s="42"/>
      <c r="B141" s="43"/>
      <c r="C141" s="44"/>
      <c r="D141" s="233" t="s">
        <v>388</v>
      </c>
      <c r="E141" s="44"/>
      <c r="F141" s="274" t="s">
        <v>1067</v>
      </c>
      <c r="G141" s="44"/>
      <c r="H141" s="44"/>
      <c r="I141" s="275"/>
      <c r="J141" s="44"/>
      <c r="K141" s="44"/>
      <c r="L141" s="48"/>
      <c r="M141" s="276"/>
      <c r="N141" s="277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388</v>
      </c>
      <c r="AU141" s="20" t="s">
        <v>87</v>
      </c>
    </row>
    <row r="142" s="2" customFormat="1" ht="24.15" customHeight="1">
      <c r="A142" s="42"/>
      <c r="B142" s="43"/>
      <c r="C142" s="218" t="s">
        <v>284</v>
      </c>
      <c r="D142" s="218" t="s">
        <v>154</v>
      </c>
      <c r="E142" s="219" t="s">
        <v>1068</v>
      </c>
      <c r="F142" s="220" t="s">
        <v>1069</v>
      </c>
      <c r="G142" s="221" t="s">
        <v>287</v>
      </c>
      <c r="H142" s="222">
        <v>1</v>
      </c>
      <c r="I142" s="223"/>
      <c r="J142" s="224">
        <f>ROUND(I142*H142,2)</f>
        <v>0</v>
      </c>
      <c r="K142" s="220" t="s">
        <v>434</v>
      </c>
      <c r="L142" s="48"/>
      <c r="M142" s="225" t="s">
        <v>35</v>
      </c>
      <c r="N142" s="226" t="s">
        <v>50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206</v>
      </c>
      <c r="AT142" s="229" t="s">
        <v>154</v>
      </c>
      <c r="AU142" s="229" t="s">
        <v>87</v>
      </c>
      <c r="AY142" s="20" t="s">
        <v>151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83</v>
      </c>
      <c r="BK142" s="230">
        <f>ROUND(I142*H142,2)</f>
        <v>0</v>
      </c>
      <c r="BL142" s="20" t="s">
        <v>206</v>
      </c>
      <c r="BM142" s="229" t="s">
        <v>1273</v>
      </c>
    </row>
    <row r="143" s="2" customFormat="1">
      <c r="A143" s="42"/>
      <c r="B143" s="43"/>
      <c r="C143" s="44"/>
      <c r="D143" s="294" t="s">
        <v>436</v>
      </c>
      <c r="E143" s="44"/>
      <c r="F143" s="295" t="s">
        <v>1071</v>
      </c>
      <c r="G143" s="44"/>
      <c r="H143" s="44"/>
      <c r="I143" s="275"/>
      <c r="J143" s="44"/>
      <c r="K143" s="44"/>
      <c r="L143" s="48"/>
      <c r="M143" s="276"/>
      <c r="N143" s="277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436</v>
      </c>
      <c r="AU143" s="20" t="s">
        <v>87</v>
      </c>
    </row>
    <row r="144" s="2" customFormat="1" ht="24.15" customHeight="1">
      <c r="A144" s="42"/>
      <c r="B144" s="43"/>
      <c r="C144" s="218" t="s">
        <v>290</v>
      </c>
      <c r="D144" s="218" t="s">
        <v>154</v>
      </c>
      <c r="E144" s="219" t="s">
        <v>1072</v>
      </c>
      <c r="F144" s="220" t="s">
        <v>1073</v>
      </c>
      <c r="G144" s="221" t="s">
        <v>287</v>
      </c>
      <c r="H144" s="222">
        <v>1</v>
      </c>
      <c r="I144" s="223"/>
      <c r="J144" s="224">
        <f>ROUND(I144*H144,2)</f>
        <v>0</v>
      </c>
      <c r="K144" s="220" t="s">
        <v>434</v>
      </c>
      <c r="L144" s="48"/>
      <c r="M144" s="225" t="s">
        <v>35</v>
      </c>
      <c r="N144" s="226" t="s">
        <v>50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206</v>
      </c>
      <c r="AT144" s="229" t="s">
        <v>154</v>
      </c>
      <c r="AU144" s="229" t="s">
        <v>87</v>
      </c>
      <c r="AY144" s="20" t="s">
        <v>151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83</v>
      </c>
      <c r="BK144" s="230">
        <f>ROUND(I144*H144,2)</f>
        <v>0</v>
      </c>
      <c r="BL144" s="20" t="s">
        <v>206</v>
      </c>
      <c r="BM144" s="229" t="s">
        <v>1274</v>
      </c>
    </row>
    <row r="145" s="2" customFormat="1">
      <c r="A145" s="42"/>
      <c r="B145" s="43"/>
      <c r="C145" s="44"/>
      <c r="D145" s="294" t="s">
        <v>436</v>
      </c>
      <c r="E145" s="44"/>
      <c r="F145" s="295" t="s">
        <v>1075</v>
      </c>
      <c r="G145" s="44"/>
      <c r="H145" s="44"/>
      <c r="I145" s="275"/>
      <c r="J145" s="44"/>
      <c r="K145" s="44"/>
      <c r="L145" s="48"/>
      <c r="M145" s="276"/>
      <c r="N145" s="277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436</v>
      </c>
      <c r="AU145" s="20" t="s">
        <v>87</v>
      </c>
    </row>
    <row r="146" s="2" customFormat="1" ht="24.15" customHeight="1">
      <c r="A146" s="42"/>
      <c r="B146" s="43"/>
      <c r="C146" s="264" t="s">
        <v>296</v>
      </c>
      <c r="D146" s="264" t="s">
        <v>291</v>
      </c>
      <c r="E146" s="265" t="s">
        <v>1076</v>
      </c>
      <c r="F146" s="266" t="s">
        <v>1077</v>
      </c>
      <c r="G146" s="267" t="s">
        <v>287</v>
      </c>
      <c r="H146" s="268">
        <v>1</v>
      </c>
      <c r="I146" s="269"/>
      <c r="J146" s="270">
        <f>ROUND(I146*H146,2)</f>
        <v>0</v>
      </c>
      <c r="K146" s="266" t="s">
        <v>434</v>
      </c>
      <c r="L146" s="271"/>
      <c r="M146" s="272" t="s">
        <v>35</v>
      </c>
      <c r="N146" s="273" t="s">
        <v>50</v>
      </c>
      <c r="O146" s="88"/>
      <c r="P146" s="227">
        <f>O146*H146</f>
        <v>0</v>
      </c>
      <c r="Q146" s="227">
        <v>4.0000000000000003E-05</v>
      </c>
      <c r="R146" s="227">
        <f>Q146*H146</f>
        <v>4.0000000000000003E-05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294</v>
      </c>
      <c r="AT146" s="229" t="s">
        <v>291</v>
      </c>
      <c r="AU146" s="229" t="s">
        <v>87</v>
      </c>
      <c r="AY146" s="20" t="s">
        <v>151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83</v>
      </c>
      <c r="BK146" s="230">
        <f>ROUND(I146*H146,2)</f>
        <v>0</v>
      </c>
      <c r="BL146" s="20" t="s">
        <v>206</v>
      </c>
      <c r="BM146" s="229" t="s">
        <v>1275</v>
      </c>
    </row>
    <row r="147" s="2" customFormat="1" ht="16.5" customHeight="1">
      <c r="A147" s="42"/>
      <c r="B147" s="43"/>
      <c r="C147" s="264" t="s">
        <v>300</v>
      </c>
      <c r="D147" s="264" t="s">
        <v>291</v>
      </c>
      <c r="E147" s="265" t="s">
        <v>1079</v>
      </c>
      <c r="F147" s="266" t="s">
        <v>1080</v>
      </c>
      <c r="G147" s="267" t="s">
        <v>287</v>
      </c>
      <c r="H147" s="268">
        <v>1</v>
      </c>
      <c r="I147" s="269"/>
      <c r="J147" s="270">
        <f>ROUND(I147*H147,2)</f>
        <v>0</v>
      </c>
      <c r="K147" s="266" t="s">
        <v>434</v>
      </c>
      <c r="L147" s="271"/>
      <c r="M147" s="272" t="s">
        <v>35</v>
      </c>
      <c r="N147" s="273" t="s">
        <v>50</v>
      </c>
      <c r="O147" s="88"/>
      <c r="P147" s="227">
        <f>O147*H147</f>
        <v>0</v>
      </c>
      <c r="Q147" s="227">
        <v>3.0000000000000001E-05</v>
      </c>
      <c r="R147" s="227">
        <f>Q147*H147</f>
        <v>3.0000000000000001E-05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294</v>
      </c>
      <c r="AT147" s="229" t="s">
        <v>291</v>
      </c>
      <c r="AU147" s="229" t="s">
        <v>87</v>
      </c>
      <c r="AY147" s="20" t="s">
        <v>151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83</v>
      </c>
      <c r="BK147" s="230">
        <f>ROUND(I147*H147,2)</f>
        <v>0</v>
      </c>
      <c r="BL147" s="20" t="s">
        <v>206</v>
      </c>
      <c r="BM147" s="229" t="s">
        <v>1276</v>
      </c>
    </row>
    <row r="148" s="2" customFormat="1" ht="16.5" customHeight="1">
      <c r="A148" s="42"/>
      <c r="B148" s="43"/>
      <c r="C148" s="264" t="s">
        <v>304</v>
      </c>
      <c r="D148" s="264" t="s">
        <v>291</v>
      </c>
      <c r="E148" s="265" t="s">
        <v>1082</v>
      </c>
      <c r="F148" s="266" t="s">
        <v>1083</v>
      </c>
      <c r="G148" s="267" t="s">
        <v>287</v>
      </c>
      <c r="H148" s="268">
        <v>1</v>
      </c>
      <c r="I148" s="269"/>
      <c r="J148" s="270">
        <f>ROUND(I148*H148,2)</f>
        <v>0</v>
      </c>
      <c r="K148" s="266" t="s">
        <v>434</v>
      </c>
      <c r="L148" s="271"/>
      <c r="M148" s="272" t="s">
        <v>35</v>
      </c>
      <c r="N148" s="273" t="s">
        <v>50</v>
      </c>
      <c r="O148" s="88"/>
      <c r="P148" s="227">
        <f>O148*H148</f>
        <v>0</v>
      </c>
      <c r="Q148" s="227">
        <v>1.0000000000000001E-05</v>
      </c>
      <c r="R148" s="227">
        <f>Q148*H148</f>
        <v>1.0000000000000001E-05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294</v>
      </c>
      <c r="AT148" s="229" t="s">
        <v>291</v>
      </c>
      <c r="AU148" s="229" t="s">
        <v>87</v>
      </c>
      <c r="AY148" s="20" t="s">
        <v>151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83</v>
      </c>
      <c r="BK148" s="230">
        <f>ROUND(I148*H148,2)</f>
        <v>0</v>
      </c>
      <c r="BL148" s="20" t="s">
        <v>206</v>
      </c>
      <c r="BM148" s="229" t="s">
        <v>1277</v>
      </c>
    </row>
    <row r="149" s="2" customFormat="1" ht="37.8" customHeight="1">
      <c r="A149" s="42"/>
      <c r="B149" s="43"/>
      <c r="C149" s="218" t="s">
        <v>308</v>
      </c>
      <c r="D149" s="218" t="s">
        <v>154</v>
      </c>
      <c r="E149" s="219" t="s">
        <v>1085</v>
      </c>
      <c r="F149" s="220" t="s">
        <v>1086</v>
      </c>
      <c r="G149" s="221" t="s">
        <v>287</v>
      </c>
      <c r="H149" s="222">
        <v>8</v>
      </c>
      <c r="I149" s="223"/>
      <c r="J149" s="224">
        <f>ROUND(I149*H149,2)</f>
        <v>0</v>
      </c>
      <c r="K149" s="220" t="s">
        <v>434</v>
      </c>
      <c r="L149" s="48"/>
      <c r="M149" s="225" t="s">
        <v>35</v>
      </c>
      <c r="N149" s="226" t="s">
        <v>50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206</v>
      </c>
      <c r="AT149" s="229" t="s">
        <v>154</v>
      </c>
      <c r="AU149" s="229" t="s">
        <v>87</v>
      </c>
      <c r="AY149" s="20" t="s">
        <v>151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83</v>
      </c>
      <c r="BK149" s="230">
        <f>ROUND(I149*H149,2)</f>
        <v>0</v>
      </c>
      <c r="BL149" s="20" t="s">
        <v>206</v>
      </c>
      <c r="BM149" s="229" t="s">
        <v>1278</v>
      </c>
    </row>
    <row r="150" s="2" customFormat="1">
      <c r="A150" s="42"/>
      <c r="B150" s="43"/>
      <c r="C150" s="44"/>
      <c r="D150" s="294" t="s">
        <v>436</v>
      </c>
      <c r="E150" s="44"/>
      <c r="F150" s="295" t="s">
        <v>1088</v>
      </c>
      <c r="G150" s="44"/>
      <c r="H150" s="44"/>
      <c r="I150" s="275"/>
      <c r="J150" s="44"/>
      <c r="K150" s="44"/>
      <c r="L150" s="48"/>
      <c r="M150" s="276"/>
      <c r="N150" s="277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436</v>
      </c>
      <c r="AU150" s="20" t="s">
        <v>87</v>
      </c>
    </row>
    <row r="151" s="2" customFormat="1" ht="44.25" customHeight="1">
      <c r="A151" s="42"/>
      <c r="B151" s="43"/>
      <c r="C151" s="264" t="s">
        <v>314</v>
      </c>
      <c r="D151" s="264" t="s">
        <v>291</v>
      </c>
      <c r="E151" s="265" t="s">
        <v>1089</v>
      </c>
      <c r="F151" s="266" t="s">
        <v>1090</v>
      </c>
      <c r="G151" s="267" t="s">
        <v>311</v>
      </c>
      <c r="H151" s="268">
        <v>8</v>
      </c>
      <c r="I151" s="269"/>
      <c r="J151" s="270">
        <f>ROUND(I151*H151,2)</f>
        <v>0</v>
      </c>
      <c r="K151" s="266" t="s">
        <v>434</v>
      </c>
      <c r="L151" s="271"/>
      <c r="M151" s="272" t="s">
        <v>35</v>
      </c>
      <c r="N151" s="273" t="s">
        <v>50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294</v>
      </c>
      <c r="AT151" s="229" t="s">
        <v>291</v>
      </c>
      <c r="AU151" s="229" t="s">
        <v>87</v>
      </c>
      <c r="AY151" s="20" t="s">
        <v>151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83</v>
      </c>
      <c r="BK151" s="230">
        <f>ROUND(I151*H151,2)</f>
        <v>0</v>
      </c>
      <c r="BL151" s="20" t="s">
        <v>206</v>
      </c>
      <c r="BM151" s="229" t="s">
        <v>1279</v>
      </c>
    </row>
    <row r="152" s="2" customFormat="1" ht="24.15" customHeight="1">
      <c r="A152" s="42"/>
      <c r="B152" s="43"/>
      <c r="C152" s="264" t="s">
        <v>294</v>
      </c>
      <c r="D152" s="264" t="s">
        <v>291</v>
      </c>
      <c r="E152" s="265" t="s">
        <v>1092</v>
      </c>
      <c r="F152" s="266" t="s">
        <v>1093</v>
      </c>
      <c r="G152" s="267" t="s">
        <v>311</v>
      </c>
      <c r="H152" s="268">
        <v>8</v>
      </c>
      <c r="I152" s="269"/>
      <c r="J152" s="270">
        <f>ROUND(I152*H152,2)</f>
        <v>0</v>
      </c>
      <c r="K152" s="266" t="s">
        <v>434</v>
      </c>
      <c r="L152" s="271"/>
      <c r="M152" s="272" t="s">
        <v>35</v>
      </c>
      <c r="N152" s="273" t="s">
        <v>50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294</v>
      </c>
      <c r="AT152" s="229" t="s">
        <v>291</v>
      </c>
      <c r="AU152" s="229" t="s">
        <v>87</v>
      </c>
      <c r="AY152" s="20" t="s">
        <v>151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83</v>
      </c>
      <c r="BK152" s="230">
        <f>ROUND(I152*H152,2)</f>
        <v>0</v>
      </c>
      <c r="BL152" s="20" t="s">
        <v>206</v>
      </c>
      <c r="BM152" s="229" t="s">
        <v>1280</v>
      </c>
    </row>
    <row r="153" s="2" customFormat="1" ht="16.5" customHeight="1">
      <c r="A153" s="42"/>
      <c r="B153" s="43"/>
      <c r="C153" s="264" t="s">
        <v>321</v>
      </c>
      <c r="D153" s="264" t="s">
        <v>291</v>
      </c>
      <c r="E153" s="265" t="s">
        <v>1082</v>
      </c>
      <c r="F153" s="266" t="s">
        <v>1083</v>
      </c>
      <c r="G153" s="267" t="s">
        <v>287</v>
      </c>
      <c r="H153" s="268">
        <v>8</v>
      </c>
      <c r="I153" s="269"/>
      <c r="J153" s="270">
        <f>ROUND(I153*H153,2)</f>
        <v>0</v>
      </c>
      <c r="K153" s="266" t="s">
        <v>434</v>
      </c>
      <c r="L153" s="271"/>
      <c r="M153" s="272" t="s">
        <v>35</v>
      </c>
      <c r="N153" s="273" t="s">
        <v>50</v>
      </c>
      <c r="O153" s="88"/>
      <c r="P153" s="227">
        <f>O153*H153</f>
        <v>0</v>
      </c>
      <c r="Q153" s="227">
        <v>1.0000000000000001E-05</v>
      </c>
      <c r="R153" s="227">
        <f>Q153*H153</f>
        <v>8.0000000000000007E-05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294</v>
      </c>
      <c r="AT153" s="229" t="s">
        <v>291</v>
      </c>
      <c r="AU153" s="229" t="s">
        <v>87</v>
      </c>
      <c r="AY153" s="20" t="s">
        <v>151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83</v>
      </c>
      <c r="BK153" s="230">
        <f>ROUND(I153*H153,2)</f>
        <v>0</v>
      </c>
      <c r="BL153" s="20" t="s">
        <v>206</v>
      </c>
      <c r="BM153" s="229" t="s">
        <v>1281</v>
      </c>
    </row>
    <row r="154" s="2" customFormat="1" ht="24.15" customHeight="1">
      <c r="A154" s="42"/>
      <c r="B154" s="43"/>
      <c r="C154" s="218" t="s">
        <v>327</v>
      </c>
      <c r="D154" s="218" t="s">
        <v>154</v>
      </c>
      <c r="E154" s="219" t="s">
        <v>1282</v>
      </c>
      <c r="F154" s="220" t="s">
        <v>1283</v>
      </c>
      <c r="G154" s="221" t="s">
        <v>287</v>
      </c>
      <c r="H154" s="222">
        <v>5</v>
      </c>
      <c r="I154" s="223"/>
      <c r="J154" s="224">
        <f>ROUND(I154*H154,2)</f>
        <v>0</v>
      </c>
      <c r="K154" s="220" t="s">
        <v>434</v>
      </c>
      <c r="L154" s="48"/>
      <c r="M154" s="225" t="s">
        <v>35</v>
      </c>
      <c r="N154" s="226" t="s">
        <v>50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206</v>
      </c>
      <c r="AT154" s="229" t="s">
        <v>154</v>
      </c>
      <c r="AU154" s="229" t="s">
        <v>87</v>
      </c>
      <c r="AY154" s="20" t="s">
        <v>151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83</v>
      </c>
      <c r="BK154" s="230">
        <f>ROUND(I154*H154,2)</f>
        <v>0</v>
      </c>
      <c r="BL154" s="20" t="s">
        <v>206</v>
      </c>
      <c r="BM154" s="229" t="s">
        <v>1284</v>
      </c>
    </row>
    <row r="155" s="2" customFormat="1">
      <c r="A155" s="42"/>
      <c r="B155" s="43"/>
      <c r="C155" s="44"/>
      <c r="D155" s="294" t="s">
        <v>436</v>
      </c>
      <c r="E155" s="44"/>
      <c r="F155" s="295" t="s">
        <v>1285</v>
      </c>
      <c r="G155" s="44"/>
      <c r="H155" s="44"/>
      <c r="I155" s="275"/>
      <c r="J155" s="44"/>
      <c r="K155" s="44"/>
      <c r="L155" s="48"/>
      <c r="M155" s="276"/>
      <c r="N155" s="277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436</v>
      </c>
      <c r="AU155" s="20" t="s">
        <v>87</v>
      </c>
    </row>
    <row r="156" s="2" customFormat="1" ht="24.15" customHeight="1">
      <c r="A156" s="42"/>
      <c r="B156" s="43"/>
      <c r="C156" s="264" t="s">
        <v>332</v>
      </c>
      <c r="D156" s="264" t="s">
        <v>291</v>
      </c>
      <c r="E156" s="265" t="s">
        <v>1286</v>
      </c>
      <c r="F156" s="266" t="s">
        <v>1287</v>
      </c>
      <c r="G156" s="267" t="s">
        <v>287</v>
      </c>
      <c r="H156" s="268">
        <v>5</v>
      </c>
      <c r="I156" s="269"/>
      <c r="J156" s="270">
        <f>ROUND(I156*H156,2)</f>
        <v>0</v>
      </c>
      <c r="K156" s="266" t="s">
        <v>434</v>
      </c>
      <c r="L156" s="271"/>
      <c r="M156" s="272" t="s">
        <v>35</v>
      </c>
      <c r="N156" s="273" t="s">
        <v>50</v>
      </c>
      <c r="O156" s="88"/>
      <c r="P156" s="227">
        <f>O156*H156</f>
        <v>0</v>
      </c>
      <c r="Q156" s="227">
        <v>6.0000000000000002E-05</v>
      </c>
      <c r="R156" s="227">
        <f>Q156*H156</f>
        <v>0.00030000000000000003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294</v>
      </c>
      <c r="AT156" s="229" t="s">
        <v>291</v>
      </c>
      <c r="AU156" s="229" t="s">
        <v>87</v>
      </c>
      <c r="AY156" s="20" t="s">
        <v>151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83</v>
      </c>
      <c r="BK156" s="230">
        <f>ROUND(I156*H156,2)</f>
        <v>0</v>
      </c>
      <c r="BL156" s="20" t="s">
        <v>206</v>
      </c>
      <c r="BM156" s="229" t="s">
        <v>1288</v>
      </c>
    </row>
    <row r="157" s="2" customFormat="1" ht="16.5" customHeight="1">
      <c r="A157" s="42"/>
      <c r="B157" s="43"/>
      <c r="C157" s="264" t="s">
        <v>339</v>
      </c>
      <c r="D157" s="264" t="s">
        <v>291</v>
      </c>
      <c r="E157" s="265" t="s">
        <v>1082</v>
      </c>
      <c r="F157" s="266" t="s">
        <v>1083</v>
      </c>
      <c r="G157" s="267" t="s">
        <v>287</v>
      </c>
      <c r="H157" s="268">
        <v>5</v>
      </c>
      <c r="I157" s="269"/>
      <c r="J157" s="270">
        <f>ROUND(I157*H157,2)</f>
        <v>0</v>
      </c>
      <c r="K157" s="266" t="s">
        <v>434</v>
      </c>
      <c r="L157" s="271"/>
      <c r="M157" s="272" t="s">
        <v>35</v>
      </c>
      <c r="N157" s="273" t="s">
        <v>50</v>
      </c>
      <c r="O157" s="88"/>
      <c r="P157" s="227">
        <f>O157*H157</f>
        <v>0</v>
      </c>
      <c r="Q157" s="227">
        <v>1.0000000000000001E-05</v>
      </c>
      <c r="R157" s="227">
        <f>Q157*H157</f>
        <v>5.0000000000000002E-05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294</v>
      </c>
      <c r="AT157" s="229" t="s">
        <v>291</v>
      </c>
      <c r="AU157" s="229" t="s">
        <v>87</v>
      </c>
      <c r="AY157" s="20" t="s">
        <v>151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83</v>
      </c>
      <c r="BK157" s="230">
        <f>ROUND(I157*H157,2)</f>
        <v>0</v>
      </c>
      <c r="BL157" s="20" t="s">
        <v>206</v>
      </c>
      <c r="BM157" s="229" t="s">
        <v>1289</v>
      </c>
    </row>
    <row r="158" s="2" customFormat="1" ht="33" customHeight="1">
      <c r="A158" s="42"/>
      <c r="B158" s="43"/>
      <c r="C158" s="218" t="s">
        <v>344</v>
      </c>
      <c r="D158" s="218" t="s">
        <v>154</v>
      </c>
      <c r="E158" s="219" t="s">
        <v>1102</v>
      </c>
      <c r="F158" s="220" t="s">
        <v>1103</v>
      </c>
      <c r="G158" s="221" t="s">
        <v>287</v>
      </c>
      <c r="H158" s="222">
        <v>14</v>
      </c>
      <c r="I158" s="223"/>
      <c r="J158" s="224">
        <f>ROUND(I158*H158,2)</f>
        <v>0</v>
      </c>
      <c r="K158" s="220" t="s">
        <v>434</v>
      </c>
      <c r="L158" s="48"/>
      <c r="M158" s="225" t="s">
        <v>35</v>
      </c>
      <c r="N158" s="226" t="s">
        <v>50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206</v>
      </c>
      <c r="AT158" s="229" t="s">
        <v>154</v>
      </c>
      <c r="AU158" s="229" t="s">
        <v>87</v>
      </c>
      <c r="AY158" s="20" t="s">
        <v>151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83</v>
      </c>
      <c r="BK158" s="230">
        <f>ROUND(I158*H158,2)</f>
        <v>0</v>
      </c>
      <c r="BL158" s="20" t="s">
        <v>206</v>
      </c>
      <c r="BM158" s="229" t="s">
        <v>1290</v>
      </c>
    </row>
    <row r="159" s="2" customFormat="1">
      <c r="A159" s="42"/>
      <c r="B159" s="43"/>
      <c r="C159" s="44"/>
      <c r="D159" s="294" t="s">
        <v>436</v>
      </c>
      <c r="E159" s="44"/>
      <c r="F159" s="295" t="s">
        <v>1105</v>
      </c>
      <c r="G159" s="44"/>
      <c r="H159" s="44"/>
      <c r="I159" s="275"/>
      <c r="J159" s="44"/>
      <c r="K159" s="44"/>
      <c r="L159" s="48"/>
      <c r="M159" s="276"/>
      <c r="N159" s="277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436</v>
      </c>
      <c r="AU159" s="20" t="s">
        <v>87</v>
      </c>
    </row>
    <row r="160" s="2" customFormat="1" ht="24.15" customHeight="1">
      <c r="A160" s="42"/>
      <c r="B160" s="43"/>
      <c r="C160" s="264" t="s">
        <v>348</v>
      </c>
      <c r="D160" s="264" t="s">
        <v>291</v>
      </c>
      <c r="E160" s="265" t="s">
        <v>1106</v>
      </c>
      <c r="F160" s="266" t="s">
        <v>1107</v>
      </c>
      <c r="G160" s="267" t="s">
        <v>287</v>
      </c>
      <c r="H160" s="268">
        <v>14</v>
      </c>
      <c r="I160" s="269"/>
      <c r="J160" s="270">
        <f>ROUND(I160*H160,2)</f>
        <v>0</v>
      </c>
      <c r="K160" s="266" t="s">
        <v>434</v>
      </c>
      <c r="L160" s="271"/>
      <c r="M160" s="272" t="s">
        <v>35</v>
      </c>
      <c r="N160" s="273" t="s">
        <v>50</v>
      </c>
      <c r="O160" s="88"/>
      <c r="P160" s="227">
        <f>O160*H160</f>
        <v>0</v>
      </c>
      <c r="Q160" s="227">
        <v>0.00010000000000000001</v>
      </c>
      <c r="R160" s="227">
        <f>Q160*H160</f>
        <v>0.0014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294</v>
      </c>
      <c r="AT160" s="229" t="s">
        <v>291</v>
      </c>
      <c r="AU160" s="229" t="s">
        <v>87</v>
      </c>
      <c r="AY160" s="20" t="s">
        <v>151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83</v>
      </c>
      <c r="BK160" s="230">
        <f>ROUND(I160*H160,2)</f>
        <v>0</v>
      </c>
      <c r="BL160" s="20" t="s">
        <v>206</v>
      </c>
      <c r="BM160" s="229" t="s">
        <v>1291</v>
      </c>
    </row>
    <row r="161" s="2" customFormat="1" ht="33" customHeight="1">
      <c r="A161" s="42"/>
      <c r="B161" s="43"/>
      <c r="C161" s="218" t="s">
        <v>354</v>
      </c>
      <c r="D161" s="218" t="s">
        <v>154</v>
      </c>
      <c r="E161" s="219" t="s">
        <v>1102</v>
      </c>
      <c r="F161" s="220" t="s">
        <v>1103</v>
      </c>
      <c r="G161" s="221" t="s">
        <v>287</v>
      </c>
      <c r="H161" s="222">
        <v>3</v>
      </c>
      <c r="I161" s="223"/>
      <c r="J161" s="224">
        <f>ROUND(I161*H161,2)</f>
        <v>0</v>
      </c>
      <c r="K161" s="220" t="s">
        <v>434</v>
      </c>
      <c r="L161" s="48"/>
      <c r="M161" s="225" t="s">
        <v>35</v>
      </c>
      <c r="N161" s="226" t="s">
        <v>50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206</v>
      </c>
      <c r="AT161" s="229" t="s">
        <v>154</v>
      </c>
      <c r="AU161" s="229" t="s">
        <v>87</v>
      </c>
      <c r="AY161" s="20" t="s">
        <v>151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83</v>
      </c>
      <c r="BK161" s="230">
        <f>ROUND(I161*H161,2)</f>
        <v>0</v>
      </c>
      <c r="BL161" s="20" t="s">
        <v>206</v>
      </c>
      <c r="BM161" s="229" t="s">
        <v>1292</v>
      </c>
    </row>
    <row r="162" s="2" customFormat="1">
      <c r="A162" s="42"/>
      <c r="B162" s="43"/>
      <c r="C162" s="44"/>
      <c r="D162" s="294" t="s">
        <v>436</v>
      </c>
      <c r="E162" s="44"/>
      <c r="F162" s="295" t="s">
        <v>1105</v>
      </c>
      <c r="G162" s="44"/>
      <c r="H162" s="44"/>
      <c r="I162" s="275"/>
      <c r="J162" s="44"/>
      <c r="K162" s="44"/>
      <c r="L162" s="48"/>
      <c r="M162" s="276"/>
      <c r="N162" s="277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436</v>
      </c>
      <c r="AU162" s="20" t="s">
        <v>87</v>
      </c>
    </row>
    <row r="163" s="2" customFormat="1" ht="24.15" customHeight="1">
      <c r="A163" s="42"/>
      <c r="B163" s="43"/>
      <c r="C163" s="264" t="s">
        <v>358</v>
      </c>
      <c r="D163" s="264" t="s">
        <v>291</v>
      </c>
      <c r="E163" s="265" t="s">
        <v>1106</v>
      </c>
      <c r="F163" s="266" t="s">
        <v>1107</v>
      </c>
      <c r="G163" s="267" t="s">
        <v>287</v>
      </c>
      <c r="H163" s="268">
        <v>3</v>
      </c>
      <c r="I163" s="269"/>
      <c r="J163" s="270">
        <f>ROUND(I163*H163,2)</f>
        <v>0</v>
      </c>
      <c r="K163" s="266" t="s">
        <v>434</v>
      </c>
      <c r="L163" s="271"/>
      <c r="M163" s="272" t="s">
        <v>35</v>
      </c>
      <c r="N163" s="273" t="s">
        <v>50</v>
      </c>
      <c r="O163" s="88"/>
      <c r="P163" s="227">
        <f>O163*H163</f>
        <v>0</v>
      </c>
      <c r="Q163" s="227">
        <v>0.00010000000000000001</v>
      </c>
      <c r="R163" s="227">
        <f>Q163*H163</f>
        <v>0.00030000000000000003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294</v>
      </c>
      <c r="AT163" s="229" t="s">
        <v>291</v>
      </c>
      <c r="AU163" s="229" t="s">
        <v>87</v>
      </c>
      <c r="AY163" s="20" t="s">
        <v>151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83</v>
      </c>
      <c r="BK163" s="230">
        <f>ROUND(I163*H163,2)</f>
        <v>0</v>
      </c>
      <c r="BL163" s="20" t="s">
        <v>206</v>
      </c>
      <c r="BM163" s="229" t="s">
        <v>1293</v>
      </c>
    </row>
    <row r="164" s="2" customFormat="1">
      <c r="A164" s="42"/>
      <c r="B164" s="43"/>
      <c r="C164" s="44"/>
      <c r="D164" s="233" t="s">
        <v>388</v>
      </c>
      <c r="E164" s="44"/>
      <c r="F164" s="274" t="s">
        <v>1111</v>
      </c>
      <c r="G164" s="44"/>
      <c r="H164" s="44"/>
      <c r="I164" s="275"/>
      <c r="J164" s="44"/>
      <c r="K164" s="44"/>
      <c r="L164" s="48"/>
      <c r="M164" s="276"/>
      <c r="N164" s="277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388</v>
      </c>
      <c r="AU164" s="20" t="s">
        <v>87</v>
      </c>
    </row>
    <row r="165" s="2" customFormat="1" ht="37.8" customHeight="1">
      <c r="A165" s="42"/>
      <c r="B165" s="43"/>
      <c r="C165" s="218" t="s">
        <v>29</v>
      </c>
      <c r="D165" s="218" t="s">
        <v>154</v>
      </c>
      <c r="E165" s="219" t="s">
        <v>1112</v>
      </c>
      <c r="F165" s="220" t="s">
        <v>1113</v>
      </c>
      <c r="G165" s="221" t="s">
        <v>287</v>
      </c>
      <c r="H165" s="222">
        <v>3</v>
      </c>
      <c r="I165" s="223"/>
      <c r="J165" s="224">
        <f>ROUND(I165*H165,2)</f>
        <v>0</v>
      </c>
      <c r="K165" s="220" t="s">
        <v>434</v>
      </c>
      <c r="L165" s="48"/>
      <c r="M165" s="225" t="s">
        <v>35</v>
      </c>
      <c r="N165" s="226" t="s">
        <v>50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206</v>
      </c>
      <c r="AT165" s="229" t="s">
        <v>154</v>
      </c>
      <c r="AU165" s="229" t="s">
        <v>87</v>
      </c>
      <c r="AY165" s="20" t="s">
        <v>151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83</v>
      </c>
      <c r="BK165" s="230">
        <f>ROUND(I165*H165,2)</f>
        <v>0</v>
      </c>
      <c r="BL165" s="20" t="s">
        <v>206</v>
      </c>
      <c r="BM165" s="229" t="s">
        <v>1294</v>
      </c>
    </row>
    <row r="166" s="2" customFormat="1">
      <c r="A166" s="42"/>
      <c r="B166" s="43"/>
      <c r="C166" s="44"/>
      <c r="D166" s="294" t="s">
        <v>436</v>
      </c>
      <c r="E166" s="44"/>
      <c r="F166" s="295" t="s">
        <v>1115</v>
      </c>
      <c r="G166" s="44"/>
      <c r="H166" s="44"/>
      <c r="I166" s="275"/>
      <c r="J166" s="44"/>
      <c r="K166" s="44"/>
      <c r="L166" s="48"/>
      <c r="M166" s="276"/>
      <c r="N166" s="277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436</v>
      </c>
      <c r="AU166" s="20" t="s">
        <v>87</v>
      </c>
    </row>
    <row r="167" s="2" customFormat="1" ht="33" customHeight="1">
      <c r="A167" s="42"/>
      <c r="B167" s="43"/>
      <c r="C167" s="264" t="s">
        <v>366</v>
      </c>
      <c r="D167" s="264" t="s">
        <v>291</v>
      </c>
      <c r="E167" s="265" t="s">
        <v>1116</v>
      </c>
      <c r="F167" s="266" t="s">
        <v>1117</v>
      </c>
      <c r="G167" s="267" t="s">
        <v>287</v>
      </c>
      <c r="H167" s="268">
        <v>3</v>
      </c>
      <c r="I167" s="269"/>
      <c r="J167" s="270">
        <f>ROUND(I167*H167,2)</f>
        <v>0</v>
      </c>
      <c r="K167" s="266" t="s">
        <v>434</v>
      </c>
      <c r="L167" s="271"/>
      <c r="M167" s="272" t="s">
        <v>35</v>
      </c>
      <c r="N167" s="273" t="s">
        <v>50</v>
      </c>
      <c r="O167" s="88"/>
      <c r="P167" s="227">
        <f>O167*H167</f>
        <v>0</v>
      </c>
      <c r="Q167" s="227">
        <v>0.00013999999999999999</v>
      </c>
      <c r="R167" s="227">
        <f>Q167*H167</f>
        <v>0.00041999999999999996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294</v>
      </c>
      <c r="AT167" s="229" t="s">
        <v>291</v>
      </c>
      <c r="AU167" s="229" t="s">
        <v>87</v>
      </c>
      <c r="AY167" s="20" t="s">
        <v>151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83</v>
      </c>
      <c r="BK167" s="230">
        <f>ROUND(I167*H167,2)</f>
        <v>0</v>
      </c>
      <c r="BL167" s="20" t="s">
        <v>206</v>
      </c>
      <c r="BM167" s="229" t="s">
        <v>1295</v>
      </c>
    </row>
    <row r="168" s="2" customFormat="1">
      <c r="A168" s="42"/>
      <c r="B168" s="43"/>
      <c r="C168" s="44"/>
      <c r="D168" s="233" t="s">
        <v>388</v>
      </c>
      <c r="E168" s="44"/>
      <c r="F168" s="274" t="s">
        <v>1119</v>
      </c>
      <c r="G168" s="44"/>
      <c r="H168" s="44"/>
      <c r="I168" s="275"/>
      <c r="J168" s="44"/>
      <c r="K168" s="44"/>
      <c r="L168" s="48"/>
      <c r="M168" s="276"/>
      <c r="N168" s="277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388</v>
      </c>
      <c r="AU168" s="20" t="s">
        <v>87</v>
      </c>
    </row>
    <row r="169" s="2" customFormat="1" ht="24.15" customHeight="1">
      <c r="A169" s="42"/>
      <c r="B169" s="43"/>
      <c r="C169" s="218" t="s">
        <v>370</v>
      </c>
      <c r="D169" s="218" t="s">
        <v>154</v>
      </c>
      <c r="E169" s="219" t="s">
        <v>1120</v>
      </c>
      <c r="F169" s="220" t="s">
        <v>1121</v>
      </c>
      <c r="G169" s="221" t="s">
        <v>287</v>
      </c>
      <c r="H169" s="222">
        <v>2</v>
      </c>
      <c r="I169" s="223"/>
      <c r="J169" s="224">
        <f>ROUND(I169*H169,2)</f>
        <v>0</v>
      </c>
      <c r="K169" s="220" t="s">
        <v>434</v>
      </c>
      <c r="L169" s="48"/>
      <c r="M169" s="225" t="s">
        <v>35</v>
      </c>
      <c r="N169" s="226" t="s">
        <v>50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206</v>
      </c>
      <c r="AT169" s="229" t="s">
        <v>154</v>
      </c>
      <c r="AU169" s="229" t="s">
        <v>87</v>
      </c>
      <c r="AY169" s="20" t="s">
        <v>151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83</v>
      </c>
      <c r="BK169" s="230">
        <f>ROUND(I169*H169,2)</f>
        <v>0</v>
      </c>
      <c r="BL169" s="20" t="s">
        <v>206</v>
      </c>
      <c r="BM169" s="229" t="s">
        <v>1296</v>
      </c>
    </row>
    <row r="170" s="2" customFormat="1">
      <c r="A170" s="42"/>
      <c r="B170" s="43"/>
      <c r="C170" s="44"/>
      <c r="D170" s="294" t="s">
        <v>436</v>
      </c>
      <c r="E170" s="44"/>
      <c r="F170" s="295" t="s">
        <v>1123</v>
      </c>
      <c r="G170" s="44"/>
      <c r="H170" s="44"/>
      <c r="I170" s="275"/>
      <c r="J170" s="44"/>
      <c r="K170" s="44"/>
      <c r="L170" s="48"/>
      <c r="M170" s="276"/>
      <c r="N170" s="277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436</v>
      </c>
      <c r="AU170" s="20" t="s">
        <v>87</v>
      </c>
    </row>
    <row r="171" s="2" customFormat="1" ht="24.15" customHeight="1">
      <c r="A171" s="42"/>
      <c r="B171" s="43"/>
      <c r="C171" s="264" t="s">
        <v>374</v>
      </c>
      <c r="D171" s="264" t="s">
        <v>291</v>
      </c>
      <c r="E171" s="265" t="s">
        <v>1124</v>
      </c>
      <c r="F171" s="266" t="s">
        <v>1125</v>
      </c>
      <c r="G171" s="267" t="s">
        <v>287</v>
      </c>
      <c r="H171" s="268">
        <v>2</v>
      </c>
      <c r="I171" s="269"/>
      <c r="J171" s="270">
        <f>ROUND(I171*H171,2)</f>
        <v>0</v>
      </c>
      <c r="K171" s="266" t="s">
        <v>434</v>
      </c>
      <c r="L171" s="271"/>
      <c r="M171" s="272" t="s">
        <v>35</v>
      </c>
      <c r="N171" s="273" t="s">
        <v>50</v>
      </c>
      <c r="O171" s="88"/>
      <c r="P171" s="227">
        <f>O171*H171</f>
        <v>0</v>
      </c>
      <c r="Q171" s="227">
        <v>0.00010000000000000001</v>
      </c>
      <c r="R171" s="227">
        <f>Q171*H171</f>
        <v>0.00020000000000000001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294</v>
      </c>
      <c r="AT171" s="229" t="s">
        <v>291</v>
      </c>
      <c r="AU171" s="229" t="s">
        <v>87</v>
      </c>
      <c r="AY171" s="20" t="s">
        <v>151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83</v>
      </c>
      <c r="BK171" s="230">
        <f>ROUND(I171*H171,2)</f>
        <v>0</v>
      </c>
      <c r="BL171" s="20" t="s">
        <v>206</v>
      </c>
      <c r="BM171" s="229" t="s">
        <v>1297</v>
      </c>
    </row>
    <row r="172" s="2" customFormat="1" ht="16.5" customHeight="1">
      <c r="A172" s="42"/>
      <c r="B172" s="43"/>
      <c r="C172" s="264" t="s">
        <v>378</v>
      </c>
      <c r="D172" s="264" t="s">
        <v>291</v>
      </c>
      <c r="E172" s="265" t="s">
        <v>1082</v>
      </c>
      <c r="F172" s="266" t="s">
        <v>1083</v>
      </c>
      <c r="G172" s="267" t="s">
        <v>287</v>
      </c>
      <c r="H172" s="268">
        <v>2</v>
      </c>
      <c r="I172" s="269"/>
      <c r="J172" s="270">
        <f>ROUND(I172*H172,2)</f>
        <v>0</v>
      </c>
      <c r="K172" s="266" t="s">
        <v>434</v>
      </c>
      <c r="L172" s="271"/>
      <c r="M172" s="272" t="s">
        <v>35</v>
      </c>
      <c r="N172" s="273" t="s">
        <v>50</v>
      </c>
      <c r="O172" s="88"/>
      <c r="P172" s="227">
        <f>O172*H172</f>
        <v>0</v>
      </c>
      <c r="Q172" s="227">
        <v>1.0000000000000001E-05</v>
      </c>
      <c r="R172" s="227">
        <f>Q172*H172</f>
        <v>2.0000000000000002E-05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294</v>
      </c>
      <c r="AT172" s="229" t="s">
        <v>291</v>
      </c>
      <c r="AU172" s="229" t="s">
        <v>87</v>
      </c>
      <c r="AY172" s="20" t="s">
        <v>151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83</v>
      </c>
      <c r="BK172" s="230">
        <f>ROUND(I172*H172,2)</f>
        <v>0</v>
      </c>
      <c r="BL172" s="20" t="s">
        <v>206</v>
      </c>
      <c r="BM172" s="229" t="s">
        <v>1298</v>
      </c>
    </row>
    <row r="173" s="2" customFormat="1" ht="33" customHeight="1">
      <c r="A173" s="42"/>
      <c r="B173" s="43"/>
      <c r="C173" s="218" t="s">
        <v>384</v>
      </c>
      <c r="D173" s="218" t="s">
        <v>154</v>
      </c>
      <c r="E173" s="219" t="s">
        <v>1128</v>
      </c>
      <c r="F173" s="220" t="s">
        <v>1129</v>
      </c>
      <c r="G173" s="221" t="s">
        <v>287</v>
      </c>
      <c r="H173" s="222">
        <v>14</v>
      </c>
      <c r="I173" s="223"/>
      <c r="J173" s="224">
        <f>ROUND(I173*H173,2)</f>
        <v>0</v>
      </c>
      <c r="K173" s="220" t="s">
        <v>434</v>
      </c>
      <c r="L173" s="48"/>
      <c r="M173" s="225" t="s">
        <v>35</v>
      </c>
      <c r="N173" s="226" t="s">
        <v>50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206</v>
      </c>
      <c r="AT173" s="229" t="s">
        <v>154</v>
      </c>
      <c r="AU173" s="229" t="s">
        <v>87</v>
      </c>
      <c r="AY173" s="20" t="s">
        <v>151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83</v>
      </c>
      <c r="BK173" s="230">
        <f>ROUND(I173*H173,2)</f>
        <v>0</v>
      </c>
      <c r="BL173" s="20" t="s">
        <v>206</v>
      </c>
      <c r="BM173" s="229" t="s">
        <v>1299</v>
      </c>
    </row>
    <row r="174" s="2" customFormat="1">
      <c r="A174" s="42"/>
      <c r="B174" s="43"/>
      <c r="C174" s="44"/>
      <c r="D174" s="294" t="s">
        <v>436</v>
      </c>
      <c r="E174" s="44"/>
      <c r="F174" s="295" t="s">
        <v>1131</v>
      </c>
      <c r="G174" s="44"/>
      <c r="H174" s="44"/>
      <c r="I174" s="275"/>
      <c r="J174" s="44"/>
      <c r="K174" s="44"/>
      <c r="L174" s="48"/>
      <c r="M174" s="276"/>
      <c r="N174" s="277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436</v>
      </c>
      <c r="AU174" s="20" t="s">
        <v>87</v>
      </c>
    </row>
    <row r="175" s="2" customFormat="1" ht="55.5" customHeight="1">
      <c r="A175" s="42"/>
      <c r="B175" s="43"/>
      <c r="C175" s="264" t="s">
        <v>393</v>
      </c>
      <c r="D175" s="264" t="s">
        <v>291</v>
      </c>
      <c r="E175" s="265" t="s">
        <v>1132</v>
      </c>
      <c r="F175" s="266" t="s">
        <v>1133</v>
      </c>
      <c r="G175" s="267" t="s">
        <v>287</v>
      </c>
      <c r="H175" s="268">
        <v>14</v>
      </c>
      <c r="I175" s="269"/>
      <c r="J175" s="270">
        <f>ROUND(I175*H175,2)</f>
        <v>0</v>
      </c>
      <c r="K175" s="266" t="s">
        <v>434</v>
      </c>
      <c r="L175" s="271"/>
      <c r="M175" s="272" t="s">
        <v>35</v>
      </c>
      <c r="N175" s="273" t="s">
        <v>50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294</v>
      </c>
      <c r="AT175" s="229" t="s">
        <v>291</v>
      </c>
      <c r="AU175" s="229" t="s">
        <v>87</v>
      </c>
      <c r="AY175" s="20" t="s">
        <v>151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83</v>
      </c>
      <c r="BK175" s="230">
        <f>ROUND(I175*H175,2)</f>
        <v>0</v>
      </c>
      <c r="BL175" s="20" t="s">
        <v>206</v>
      </c>
      <c r="BM175" s="229" t="s">
        <v>1300</v>
      </c>
    </row>
    <row r="176" s="2" customFormat="1" ht="33" customHeight="1">
      <c r="A176" s="42"/>
      <c r="B176" s="43"/>
      <c r="C176" s="218" t="s">
        <v>403</v>
      </c>
      <c r="D176" s="218" t="s">
        <v>154</v>
      </c>
      <c r="E176" s="219" t="s">
        <v>1135</v>
      </c>
      <c r="F176" s="220" t="s">
        <v>1136</v>
      </c>
      <c r="G176" s="221" t="s">
        <v>287</v>
      </c>
      <c r="H176" s="222">
        <v>2</v>
      </c>
      <c r="I176" s="223"/>
      <c r="J176" s="224">
        <f>ROUND(I176*H176,2)</f>
        <v>0</v>
      </c>
      <c r="K176" s="220" t="s">
        <v>434</v>
      </c>
      <c r="L176" s="48"/>
      <c r="M176" s="225" t="s">
        <v>35</v>
      </c>
      <c r="N176" s="226" t="s">
        <v>50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206</v>
      </c>
      <c r="AT176" s="229" t="s">
        <v>154</v>
      </c>
      <c r="AU176" s="229" t="s">
        <v>87</v>
      </c>
      <c r="AY176" s="20" t="s">
        <v>151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83</v>
      </c>
      <c r="BK176" s="230">
        <f>ROUND(I176*H176,2)</f>
        <v>0</v>
      </c>
      <c r="BL176" s="20" t="s">
        <v>206</v>
      </c>
      <c r="BM176" s="229" t="s">
        <v>1301</v>
      </c>
    </row>
    <row r="177" s="2" customFormat="1">
      <c r="A177" s="42"/>
      <c r="B177" s="43"/>
      <c r="C177" s="44"/>
      <c r="D177" s="294" t="s">
        <v>436</v>
      </c>
      <c r="E177" s="44"/>
      <c r="F177" s="295" t="s">
        <v>1138</v>
      </c>
      <c r="G177" s="44"/>
      <c r="H177" s="44"/>
      <c r="I177" s="275"/>
      <c r="J177" s="44"/>
      <c r="K177" s="44"/>
      <c r="L177" s="48"/>
      <c r="M177" s="276"/>
      <c r="N177" s="277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436</v>
      </c>
      <c r="AU177" s="20" t="s">
        <v>87</v>
      </c>
    </row>
    <row r="178" s="2" customFormat="1" ht="24.15" customHeight="1">
      <c r="A178" s="42"/>
      <c r="B178" s="43"/>
      <c r="C178" s="264" t="s">
        <v>408</v>
      </c>
      <c r="D178" s="264" t="s">
        <v>291</v>
      </c>
      <c r="E178" s="265" t="s">
        <v>1139</v>
      </c>
      <c r="F178" s="266" t="s">
        <v>1140</v>
      </c>
      <c r="G178" s="267" t="s">
        <v>287</v>
      </c>
      <c r="H178" s="268">
        <v>2</v>
      </c>
      <c r="I178" s="269"/>
      <c r="J178" s="270">
        <f>ROUND(I178*H178,2)</f>
        <v>0</v>
      </c>
      <c r="K178" s="266" t="s">
        <v>434</v>
      </c>
      <c r="L178" s="271"/>
      <c r="M178" s="272" t="s">
        <v>35</v>
      </c>
      <c r="N178" s="273" t="s">
        <v>50</v>
      </c>
      <c r="O178" s="88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294</v>
      </c>
      <c r="AT178" s="229" t="s">
        <v>291</v>
      </c>
      <c r="AU178" s="229" t="s">
        <v>87</v>
      </c>
      <c r="AY178" s="20" t="s">
        <v>151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83</v>
      </c>
      <c r="BK178" s="230">
        <f>ROUND(I178*H178,2)</f>
        <v>0</v>
      </c>
      <c r="BL178" s="20" t="s">
        <v>206</v>
      </c>
      <c r="BM178" s="229" t="s">
        <v>1302</v>
      </c>
    </row>
    <row r="179" s="2" customFormat="1" ht="33" customHeight="1">
      <c r="A179" s="42"/>
      <c r="B179" s="43"/>
      <c r="C179" s="218" t="s">
        <v>414</v>
      </c>
      <c r="D179" s="218" t="s">
        <v>154</v>
      </c>
      <c r="E179" s="219" t="s">
        <v>1142</v>
      </c>
      <c r="F179" s="220" t="s">
        <v>1143</v>
      </c>
      <c r="G179" s="221" t="s">
        <v>287</v>
      </c>
      <c r="H179" s="222">
        <v>1</v>
      </c>
      <c r="I179" s="223"/>
      <c r="J179" s="224">
        <f>ROUND(I179*H179,2)</f>
        <v>0</v>
      </c>
      <c r="K179" s="220" t="s">
        <v>434</v>
      </c>
      <c r="L179" s="48"/>
      <c r="M179" s="225" t="s">
        <v>35</v>
      </c>
      <c r="N179" s="226" t="s">
        <v>50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206</v>
      </c>
      <c r="AT179" s="229" t="s">
        <v>154</v>
      </c>
      <c r="AU179" s="229" t="s">
        <v>87</v>
      </c>
      <c r="AY179" s="20" t="s">
        <v>151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83</v>
      </c>
      <c r="BK179" s="230">
        <f>ROUND(I179*H179,2)</f>
        <v>0</v>
      </c>
      <c r="BL179" s="20" t="s">
        <v>206</v>
      </c>
      <c r="BM179" s="229" t="s">
        <v>1303</v>
      </c>
    </row>
    <row r="180" s="2" customFormat="1">
      <c r="A180" s="42"/>
      <c r="B180" s="43"/>
      <c r="C180" s="44"/>
      <c r="D180" s="294" t="s">
        <v>436</v>
      </c>
      <c r="E180" s="44"/>
      <c r="F180" s="295" t="s">
        <v>1145</v>
      </c>
      <c r="G180" s="44"/>
      <c r="H180" s="44"/>
      <c r="I180" s="275"/>
      <c r="J180" s="44"/>
      <c r="K180" s="44"/>
      <c r="L180" s="48"/>
      <c r="M180" s="276"/>
      <c r="N180" s="277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436</v>
      </c>
      <c r="AU180" s="20" t="s">
        <v>87</v>
      </c>
    </row>
    <row r="181" s="2" customFormat="1" ht="62.7" customHeight="1">
      <c r="A181" s="42"/>
      <c r="B181" s="43"/>
      <c r="C181" s="264" t="s">
        <v>670</v>
      </c>
      <c r="D181" s="264" t="s">
        <v>291</v>
      </c>
      <c r="E181" s="265" t="s">
        <v>1304</v>
      </c>
      <c r="F181" s="266" t="s">
        <v>1305</v>
      </c>
      <c r="G181" s="267" t="s">
        <v>287</v>
      </c>
      <c r="H181" s="268">
        <v>1</v>
      </c>
      <c r="I181" s="269"/>
      <c r="J181" s="270">
        <f>ROUND(I181*H181,2)</f>
        <v>0</v>
      </c>
      <c r="K181" s="266" t="s">
        <v>434</v>
      </c>
      <c r="L181" s="271"/>
      <c r="M181" s="272" t="s">
        <v>35</v>
      </c>
      <c r="N181" s="273" t="s">
        <v>50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294</v>
      </c>
      <c r="AT181" s="229" t="s">
        <v>291</v>
      </c>
      <c r="AU181" s="229" t="s">
        <v>87</v>
      </c>
      <c r="AY181" s="20" t="s">
        <v>151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83</v>
      </c>
      <c r="BK181" s="230">
        <f>ROUND(I181*H181,2)</f>
        <v>0</v>
      </c>
      <c r="BL181" s="20" t="s">
        <v>206</v>
      </c>
      <c r="BM181" s="229" t="s">
        <v>1306</v>
      </c>
    </row>
    <row r="182" s="2" customFormat="1" ht="33" customHeight="1">
      <c r="A182" s="42"/>
      <c r="B182" s="43"/>
      <c r="C182" s="218" t="s">
        <v>677</v>
      </c>
      <c r="D182" s="218" t="s">
        <v>154</v>
      </c>
      <c r="E182" s="219" t="s">
        <v>1142</v>
      </c>
      <c r="F182" s="220" t="s">
        <v>1143</v>
      </c>
      <c r="G182" s="221" t="s">
        <v>287</v>
      </c>
      <c r="H182" s="222">
        <v>1</v>
      </c>
      <c r="I182" s="223"/>
      <c r="J182" s="224">
        <f>ROUND(I182*H182,2)</f>
        <v>0</v>
      </c>
      <c r="K182" s="220" t="s">
        <v>434</v>
      </c>
      <c r="L182" s="48"/>
      <c r="M182" s="225" t="s">
        <v>35</v>
      </c>
      <c r="N182" s="226" t="s">
        <v>50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206</v>
      </c>
      <c r="AT182" s="229" t="s">
        <v>154</v>
      </c>
      <c r="AU182" s="229" t="s">
        <v>87</v>
      </c>
      <c r="AY182" s="20" t="s">
        <v>151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83</v>
      </c>
      <c r="BK182" s="230">
        <f>ROUND(I182*H182,2)</f>
        <v>0</v>
      </c>
      <c r="BL182" s="20" t="s">
        <v>206</v>
      </c>
      <c r="BM182" s="229" t="s">
        <v>1307</v>
      </c>
    </row>
    <row r="183" s="2" customFormat="1">
      <c r="A183" s="42"/>
      <c r="B183" s="43"/>
      <c r="C183" s="44"/>
      <c r="D183" s="294" t="s">
        <v>436</v>
      </c>
      <c r="E183" s="44"/>
      <c r="F183" s="295" t="s">
        <v>1145</v>
      </c>
      <c r="G183" s="44"/>
      <c r="H183" s="44"/>
      <c r="I183" s="275"/>
      <c r="J183" s="44"/>
      <c r="K183" s="44"/>
      <c r="L183" s="48"/>
      <c r="M183" s="276"/>
      <c r="N183" s="277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436</v>
      </c>
      <c r="AU183" s="20" t="s">
        <v>87</v>
      </c>
    </row>
    <row r="184" s="2" customFormat="1" ht="62.7" customHeight="1">
      <c r="A184" s="42"/>
      <c r="B184" s="43"/>
      <c r="C184" s="264" t="s">
        <v>684</v>
      </c>
      <c r="D184" s="264" t="s">
        <v>291</v>
      </c>
      <c r="E184" s="265" t="s">
        <v>1308</v>
      </c>
      <c r="F184" s="266" t="s">
        <v>1309</v>
      </c>
      <c r="G184" s="267" t="s">
        <v>287</v>
      </c>
      <c r="H184" s="268">
        <v>1</v>
      </c>
      <c r="I184" s="269"/>
      <c r="J184" s="270">
        <f>ROUND(I184*H184,2)</f>
        <v>0</v>
      </c>
      <c r="K184" s="266" t="s">
        <v>434</v>
      </c>
      <c r="L184" s="271"/>
      <c r="M184" s="272" t="s">
        <v>35</v>
      </c>
      <c r="N184" s="273" t="s">
        <v>50</v>
      </c>
      <c r="O184" s="88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294</v>
      </c>
      <c r="AT184" s="229" t="s">
        <v>291</v>
      </c>
      <c r="AU184" s="229" t="s">
        <v>87</v>
      </c>
      <c r="AY184" s="20" t="s">
        <v>151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83</v>
      </c>
      <c r="BK184" s="230">
        <f>ROUND(I184*H184,2)</f>
        <v>0</v>
      </c>
      <c r="BL184" s="20" t="s">
        <v>206</v>
      </c>
      <c r="BM184" s="229" t="s">
        <v>1310</v>
      </c>
    </row>
    <row r="185" s="2" customFormat="1" ht="21.75" customHeight="1">
      <c r="A185" s="42"/>
      <c r="B185" s="43"/>
      <c r="C185" s="264" t="s">
        <v>691</v>
      </c>
      <c r="D185" s="264" t="s">
        <v>291</v>
      </c>
      <c r="E185" s="265" t="s">
        <v>1153</v>
      </c>
      <c r="F185" s="266" t="s">
        <v>1154</v>
      </c>
      <c r="G185" s="267" t="s">
        <v>287</v>
      </c>
      <c r="H185" s="268">
        <v>8</v>
      </c>
      <c r="I185" s="269"/>
      <c r="J185" s="270">
        <f>ROUND(I185*H185,2)</f>
        <v>0</v>
      </c>
      <c r="K185" s="266" t="s">
        <v>434</v>
      </c>
      <c r="L185" s="271"/>
      <c r="M185" s="272" t="s">
        <v>35</v>
      </c>
      <c r="N185" s="273" t="s">
        <v>50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294</v>
      </c>
      <c r="AT185" s="229" t="s">
        <v>291</v>
      </c>
      <c r="AU185" s="229" t="s">
        <v>87</v>
      </c>
      <c r="AY185" s="20" t="s">
        <v>151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83</v>
      </c>
      <c r="BK185" s="230">
        <f>ROUND(I185*H185,2)</f>
        <v>0</v>
      </c>
      <c r="BL185" s="20" t="s">
        <v>206</v>
      </c>
      <c r="BM185" s="229" t="s">
        <v>1311</v>
      </c>
    </row>
    <row r="186" s="2" customFormat="1" ht="24.15" customHeight="1">
      <c r="A186" s="42"/>
      <c r="B186" s="43"/>
      <c r="C186" s="264" t="s">
        <v>698</v>
      </c>
      <c r="D186" s="264" t="s">
        <v>291</v>
      </c>
      <c r="E186" s="265" t="s">
        <v>1156</v>
      </c>
      <c r="F186" s="266" t="s">
        <v>1157</v>
      </c>
      <c r="G186" s="267" t="s">
        <v>287</v>
      </c>
      <c r="H186" s="268">
        <v>2</v>
      </c>
      <c r="I186" s="269"/>
      <c r="J186" s="270">
        <f>ROUND(I186*H186,2)</f>
        <v>0</v>
      </c>
      <c r="K186" s="266" t="s">
        <v>434</v>
      </c>
      <c r="L186" s="271"/>
      <c r="M186" s="272" t="s">
        <v>35</v>
      </c>
      <c r="N186" s="273" t="s">
        <v>50</v>
      </c>
      <c r="O186" s="88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294</v>
      </c>
      <c r="AT186" s="229" t="s">
        <v>291</v>
      </c>
      <c r="AU186" s="229" t="s">
        <v>87</v>
      </c>
      <c r="AY186" s="20" t="s">
        <v>151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83</v>
      </c>
      <c r="BK186" s="230">
        <f>ROUND(I186*H186,2)</f>
        <v>0</v>
      </c>
      <c r="BL186" s="20" t="s">
        <v>206</v>
      </c>
      <c r="BM186" s="229" t="s">
        <v>1312</v>
      </c>
    </row>
    <row r="187" s="2" customFormat="1" ht="24.15" customHeight="1">
      <c r="A187" s="42"/>
      <c r="B187" s="43"/>
      <c r="C187" s="218" t="s">
        <v>704</v>
      </c>
      <c r="D187" s="218" t="s">
        <v>154</v>
      </c>
      <c r="E187" s="219" t="s">
        <v>1169</v>
      </c>
      <c r="F187" s="220" t="s">
        <v>1170</v>
      </c>
      <c r="G187" s="221" t="s">
        <v>216</v>
      </c>
      <c r="H187" s="222">
        <v>1.5</v>
      </c>
      <c r="I187" s="223"/>
      <c r="J187" s="224">
        <f>ROUND(I187*H187,2)</f>
        <v>0</v>
      </c>
      <c r="K187" s="220" t="s">
        <v>434</v>
      </c>
      <c r="L187" s="48"/>
      <c r="M187" s="225" t="s">
        <v>35</v>
      </c>
      <c r="N187" s="226" t="s">
        <v>50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206</v>
      </c>
      <c r="AT187" s="229" t="s">
        <v>154</v>
      </c>
      <c r="AU187" s="229" t="s">
        <v>87</v>
      </c>
      <c r="AY187" s="20" t="s">
        <v>151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83</v>
      </c>
      <c r="BK187" s="230">
        <f>ROUND(I187*H187,2)</f>
        <v>0</v>
      </c>
      <c r="BL187" s="20" t="s">
        <v>206</v>
      </c>
      <c r="BM187" s="229" t="s">
        <v>1313</v>
      </c>
    </row>
    <row r="188" s="2" customFormat="1">
      <c r="A188" s="42"/>
      <c r="B188" s="43"/>
      <c r="C188" s="44"/>
      <c r="D188" s="294" t="s">
        <v>436</v>
      </c>
      <c r="E188" s="44"/>
      <c r="F188" s="295" t="s">
        <v>1172</v>
      </c>
      <c r="G188" s="44"/>
      <c r="H188" s="44"/>
      <c r="I188" s="275"/>
      <c r="J188" s="44"/>
      <c r="K188" s="44"/>
      <c r="L188" s="48"/>
      <c r="M188" s="276"/>
      <c r="N188" s="277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436</v>
      </c>
      <c r="AU188" s="20" t="s">
        <v>87</v>
      </c>
    </row>
    <row r="189" s="2" customFormat="1" ht="66.75" customHeight="1">
      <c r="A189" s="42"/>
      <c r="B189" s="43"/>
      <c r="C189" s="264" t="s">
        <v>710</v>
      </c>
      <c r="D189" s="264" t="s">
        <v>291</v>
      </c>
      <c r="E189" s="265" t="s">
        <v>1314</v>
      </c>
      <c r="F189" s="266" t="s">
        <v>1315</v>
      </c>
      <c r="G189" s="267" t="s">
        <v>287</v>
      </c>
      <c r="H189" s="268">
        <v>1</v>
      </c>
      <c r="I189" s="269"/>
      <c r="J189" s="270">
        <f>ROUND(I189*H189,2)</f>
        <v>0</v>
      </c>
      <c r="K189" s="266" t="s">
        <v>434</v>
      </c>
      <c r="L189" s="271"/>
      <c r="M189" s="272" t="s">
        <v>35</v>
      </c>
      <c r="N189" s="273" t="s">
        <v>50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294</v>
      </c>
      <c r="AT189" s="229" t="s">
        <v>291</v>
      </c>
      <c r="AU189" s="229" t="s">
        <v>87</v>
      </c>
      <c r="AY189" s="20" t="s">
        <v>151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83</v>
      </c>
      <c r="BK189" s="230">
        <f>ROUND(I189*H189,2)</f>
        <v>0</v>
      </c>
      <c r="BL189" s="20" t="s">
        <v>206</v>
      </c>
      <c r="BM189" s="229" t="s">
        <v>1316</v>
      </c>
    </row>
    <row r="190" s="2" customFormat="1" ht="21.75" customHeight="1">
      <c r="A190" s="42"/>
      <c r="B190" s="43"/>
      <c r="C190" s="218" t="s">
        <v>716</v>
      </c>
      <c r="D190" s="218" t="s">
        <v>154</v>
      </c>
      <c r="E190" s="219" t="s">
        <v>1176</v>
      </c>
      <c r="F190" s="220" t="s">
        <v>1177</v>
      </c>
      <c r="G190" s="221" t="s">
        <v>287</v>
      </c>
      <c r="H190" s="222">
        <v>1</v>
      </c>
      <c r="I190" s="223"/>
      <c r="J190" s="224">
        <f>ROUND(I190*H190,2)</f>
        <v>0</v>
      </c>
      <c r="K190" s="220" t="s">
        <v>434</v>
      </c>
      <c r="L190" s="48"/>
      <c r="M190" s="225" t="s">
        <v>35</v>
      </c>
      <c r="N190" s="226" t="s">
        <v>50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206</v>
      </c>
      <c r="AT190" s="229" t="s">
        <v>154</v>
      </c>
      <c r="AU190" s="229" t="s">
        <v>87</v>
      </c>
      <c r="AY190" s="20" t="s">
        <v>151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83</v>
      </c>
      <c r="BK190" s="230">
        <f>ROUND(I190*H190,2)</f>
        <v>0</v>
      </c>
      <c r="BL190" s="20" t="s">
        <v>206</v>
      </c>
      <c r="BM190" s="229" t="s">
        <v>1317</v>
      </c>
    </row>
    <row r="191" s="2" customFormat="1">
      <c r="A191" s="42"/>
      <c r="B191" s="43"/>
      <c r="C191" s="44"/>
      <c r="D191" s="294" t="s">
        <v>436</v>
      </c>
      <c r="E191" s="44"/>
      <c r="F191" s="295" t="s">
        <v>1179</v>
      </c>
      <c r="G191" s="44"/>
      <c r="H191" s="44"/>
      <c r="I191" s="275"/>
      <c r="J191" s="44"/>
      <c r="K191" s="44"/>
      <c r="L191" s="48"/>
      <c r="M191" s="276"/>
      <c r="N191" s="277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436</v>
      </c>
      <c r="AU191" s="20" t="s">
        <v>87</v>
      </c>
    </row>
    <row r="192" s="2" customFormat="1">
      <c r="A192" s="42"/>
      <c r="B192" s="43"/>
      <c r="C192" s="44"/>
      <c r="D192" s="233" t="s">
        <v>388</v>
      </c>
      <c r="E192" s="44"/>
      <c r="F192" s="274" t="s">
        <v>1180</v>
      </c>
      <c r="G192" s="44"/>
      <c r="H192" s="44"/>
      <c r="I192" s="275"/>
      <c r="J192" s="44"/>
      <c r="K192" s="44"/>
      <c r="L192" s="48"/>
      <c r="M192" s="276"/>
      <c r="N192" s="277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388</v>
      </c>
      <c r="AU192" s="20" t="s">
        <v>87</v>
      </c>
    </row>
    <row r="193" s="2" customFormat="1" ht="16.5" customHeight="1">
      <c r="A193" s="42"/>
      <c r="B193" s="43"/>
      <c r="C193" s="218" t="s">
        <v>723</v>
      </c>
      <c r="D193" s="218" t="s">
        <v>154</v>
      </c>
      <c r="E193" s="219" t="s">
        <v>1181</v>
      </c>
      <c r="F193" s="220" t="s">
        <v>1182</v>
      </c>
      <c r="G193" s="221" t="s">
        <v>287</v>
      </c>
      <c r="H193" s="222">
        <v>1</v>
      </c>
      <c r="I193" s="223"/>
      <c r="J193" s="224">
        <f>ROUND(I193*H193,2)</f>
        <v>0</v>
      </c>
      <c r="K193" s="220" t="s">
        <v>434</v>
      </c>
      <c r="L193" s="48"/>
      <c r="M193" s="225" t="s">
        <v>35</v>
      </c>
      <c r="N193" s="226" t="s">
        <v>50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206</v>
      </c>
      <c r="AT193" s="229" t="s">
        <v>154</v>
      </c>
      <c r="AU193" s="229" t="s">
        <v>87</v>
      </c>
      <c r="AY193" s="20" t="s">
        <v>151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83</v>
      </c>
      <c r="BK193" s="230">
        <f>ROUND(I193*H193,2)</f>
        <v>0</v>
      </c>
      <c r="BL193" s="20" t="s">
        <v>206</v>
      </c>
      <c r="BM193" s="229" t="s">
        <v>1318</v>
      </c>
    </row>
    <row r="194" s="2" customFormat="1">
      <c r="A194" s="42"/>
      <c r="B194" s="43"/>
      <c r="C194" s="44"/>
      <c r="D194" s="294" t="s">
        <v>436</v>
      </c>
      <c r="E194" s="44"/>
      <c r="F194" s="295" t="s">
        <v>1184</v>
      </c>
      <c r="G194" s="44"/>
      <c r="H194" s="44"/>
      <c r="I194" s="275"/>
      <c r="J194" s="44"/>
      <c r="K194" s="44"/>
      <c r="L194" s="48"/>
      <c r="M194" s="276"/>
      <c r="N194" s="277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436</v>
      </c>
      <c r="AU194" s="20" t="s">
        <v>87</v>
      </c>
    </row>
    <row r="195" s="2" customFormat="1">
      <c r="A195" s="42"/>
      <c r="B195" s="43"/>
      <c r="C195" s="44"/>
      <c r="D195" s="233" t="s">
        <v>388</v>
      </c>
      <c r="E195" s="44"/>
      <c r="F195" s="274" t="s">
        <v>1185</v>
      </c>
      <c r="G195" s="44"/>
      <c r="H195" s="44"/>
      <c r="I195" s="275"/>
      <c r="J195" s="44"/>
      <c r="K195" s="44"/>
      <c r="L195" s="48"/>
      <c r="M195" s="276"/>
      <c r="N195" s="277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388</v>
      </c>
      <c r="AU195" s="20" t="s">
        <v>87</v>
      </c>
    </row>
    <row r="196" s="2" customFormat="1" ht="16.5" customHeight="1">
      <c r="A196" s="42"/>
      <c r="B196" s="43"/>
      <c r="C196" s="218" t="s">
        <v>729</v>
      </c>
      <c r="D196" s="218" t="s">
        <v>154</v>
      </c>
      <c r="E196" s="219" t="s">
        <v>1186</v>
      </c>
      <c r="F196" s="220" t="s">
        <v>1187</v>
      </c>
      <c r="G196" s="221" t="s">
        <v>287</v>
      </c>
      <c r="H196" s="222">
        <v>1</v>
      </c>
      <c r="I196" s="223"/>
      <c r="J196" s="224">
        <f>ROUND(I196*H196,2)</f>
        <v>0</v>
      </c>
      <c r="K196" s="220" t="s">
        <v>434</v>
      </c>
      <c r="L196" s="48"/>
      <c r="M196" s="225" t="s">
        <v>35</v>
      </c>
      <c r="N196" s="226" t="s">
        <v>50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206</v>
      </c>
      <c r="AT196" s="229" t="s">
        <v>154</v>
      </c>
      <c r="AU196" s="229" t="s">
        <v>87</v>
      </c>
      <c r="AY196" s="20" t="s">
        <v>151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83</v>
      </c>
      <c r="BK196" s="230">
        <f>ROUND(I196*H196,2)</f>
        <v>0</v>
      </c>
      <c r="BL196" s="20" t="s">
        <v>206</v>
      </c>
      <c r="BM196" s="229" t="s">
        <v>1319</v>
      </c>
    </row>
    <row r="197" s="2" customFormat="1">
      <c r="A197" s="42"/>
      <c r="B197" s="43"/>
      <c r="C197" s="44"/>
      <c r="D197" s="294" t="s">
        <v>436</v>
      </c>
      <c r="E197" s="44"/>
      <c r="F197" s="295" t="s">
        <v>1189</v>
      </c>
      <c r="G197" s="44"/>
      <c r="H197" s="44"/>
      <c r="I197" s="275"/>
      <c r="J197" s="44"/>
      <c r="K197" s="44"/>
      <c r="L197" s="48"/>
      <c r="M197" s="276"/>
      <c r="N197" s="277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436</v>
      </c>
      <c r="AU197" s="20" t="s">
        <v>87</v>
      </c>
    </row>
    <row r="198" s="2" customFormat="1" ht="24.15" customHeight="1">
      <c r="A198" s="42"/>
      <c r="B198" s="43"/>
      <c r="C198" s="218" t="s">
        <v>152</v>
      </c>
      <c r="D198" s="218" t="s">
        <v>154</v>
      </c>
      <c r="E198" s="219" t="s">
        <v>1190</v>
      </c>
      <c r="F198" s="220" t="s">
        <v>1191</v>
      </c>
      <c r="G198" s="221" t="s">
        <v>648</v>
      </c>
      <c r="H198" s="296"/>
      <c r="I198" s="223"/>
      <c r="J198" s="224">
        <f>ROUND(I198*H198,2)</f>
        <v>0</v>
      </c>
      <c r="K198" s="220" t="s">
        <v>434</v>
      </c>
      <c r="L198" s="48"/>
      <c r="M198" s="225" t="s">
        <v>35</v>
      </c>
      <c r="N198" s="226" t="s">
        <v>50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206</v>
      </c>
      <c r="AT198" s="229" t="s">
        <v>154</v>
      </c>
      <c r="AU198" s="229" t="s">
        <v>87</v>
      </c>
      <c r="AY198" s="20" t="s">
        <v>151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83</v>
      </c>
      <c r="BK198" s="230">
        <f>ROUND(I198*H198,2)</f>
        <v>0</v>
      </c>
      <c r="BL198" s="20" t="s">
        <v>206</v>
      </c>
      <c r="BM198" s="229" t="s">
        <v>1320</v>
      </c>
    </row>
    <row r="199" s="2" customFormat="1">
      <c r="A199" s="42"/>
      <c r="B199" s="43"/>
      <c r="C199" s="44"/>
      <c r="D199" s="294" t="s">
        <v>436</v>
      </c>
      <c r="E199" s="44"/>
      <c r="F199" s="295" t="s">
        <v>1193</v>
      </c>
      <c r="G199" s="44"/>
      <c r="H199" s="44"/>
      <c r="I199" s="275"/>
      <c r="J199" s="44"/>
      <c r="K199" s="44"/>
      <c r="L199" s="48"/>
      <c r="M199" s="276"/>
      <c r="N199" s="277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436</v>
      </c>
      <c r="AU199" s="20" t="s">
        <v>87</v>
      </c>
    </row>
    <row r="200" s="2" customFormat="1" ht="24.15" customHeight="1">
      <c r="A200" s="42"/>
      <c r="B200" s="43"/>
      <c r="C200" s="218" t="s">
        <v>739</v>
      </c>
      <c r="D200" s="218" t="s">
        <v>154</v>
      </c>
      <c r="E200" s="219" t="s">
        <v>1194</v>
      </c>
      <c r="F200" s="220" t="s">
        <v>1195</v>
      </c>
      <c r="G200" s="221" t="s">
        <v>648</v>
      </c>
      <c r="H200" s="296"/>
      <c r="I200" s="223"/>
      <c r="J200" s="224">
        <f>ROUND(I200*H200,2)</f>
        <v>0</v>
      </c>
      <c r="K200" s="220" t="s">
        <v>434</v>
      </c>
      <c r="L200" s="48"/>
      <c r="M200" s="225" t="s">
        <v>35</v>
      </c>
      <c r="N200" s="226" t="s">
        <v>50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206</v>
      </c>
      <c r="AT200" s="229" t="s">
        <v>154</v>
      </c>
      <c r="AU200" s="229" t="s">
        <v>87</v>
      </c>
      <c r="AY200" s="20" t="s">
        <v>151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83</v>
      </c>
      <c r="BK200" s="230">
        <f>ROUND(I200*H200,2)</f>
        <v>0</v>
      </c>
      <c r="BL200" s="20" t="s">
        <v>206</v>
      </c>
      <c r="BM200" s="229" t="s">
        <v>1321</v>
      </c>
    </row>
    <row r="201" s="2" customFormat="1">
      <c r="A201" s="42"/>
      <c r="B201" s="43"/>
      <c r="C201" s="44"/>
      <c r="D201" s="294" t="s">
        <v>436</v>
      </c>
      <c r="E201" s="44"/>
      <c r="F201" s="295" t="s">
        <v>1197</v>
      </c>
      <c r="G201" s="44"/>
      <c r="H201" s="44"/>
      <c r="I201" s="275"/>
      <c r="J201" s="44"/>
      <c r="K201" s="44"/>
      <c r="L201" s="48"/>
      <c r="M201" s="276"/>
      <c r="N201" s="277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436</v>
      </c>
      <c r="AU201" s="20" t="s">
        <v>87</v>
      </c>
    </row>
    <row r="202" s="2" customFormat="1" ht="16.5" customHeight="1">
      <c r="A202" s="42"/>
      <c r="B202" s="43"/>
      <c r="C202" s="218" t="s">
        <v>744</v>
      </c>
      <c r="D202" s="218" t="s">
        <v>154</v>
      </c>
      <c r="E202" s="219" t="s">
        <v>1198</v>
      </c>
      <c r="F202" s="220" t="s">
        <v>894</v>
      </c>
      <c r="G202" s="221" t="s">
        <v>648</v>
      </c>
      <c r="H202" s="296"/>
      <c r="I202" s="223"/>
      <c r="J202" s="224">
        <f>ROUND(I202*H202,2)</f>
        <v>0</v>
      </c>
      <c r="K202" s="220" t="s">
        <v>434</v>
      </c>
      <c r="L202" s="48"/>
      <c r="M202" s="225" t="s">
        <v>35</v>
      </c>
      <c r="N202" s="226" t="s">
        <v>50</v>
      </c>
      <c r="O202" s="88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206</v>
      </c>
      <c r="AT202" s="229" t="s">
        <v>154</v>
      </c>
      <c r="AU202" s="229" t="s">
        <v>87</v>
      </c>
      <c r="AY202" s="20" t="s">
        <v>151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83</v>
      </c>
      <c r="BK202" s="230">
        <f>ROUND(I202*H202,2)</f>
        <v>0</v>
      </c>
      <c r="BL202" s="20" t="s">
        <v>206</v>
      </c>
      <c r="BM202" s="229" t="s">
        <v>1322</v>
      </c>
    </row>
    <row r="203" s="2" customFormat="1">
      <c r="A203" s="42"/>
      <c r="B203" s="43"/>
      <c r="C203" s="44"/>
      <c r="D203" s="294" t="s">
        <v>436</v>
      </c>
      <c r="E203" s="44"/>
      <c r="F203" s="295" t="s">
        <v>1200</v>
      </c>
      <c r="G203" s="44"/>
      <c r="H203" s="44"/>
      <c r="I203" s="275"/>
      <c r="J203" s="44"/>
      <c r="K203" s="44"/>
      <c r="L203" s="48"/>
      <c r="M203" s="276"/>
      <c r="N203" s="277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436</v>
      </c>
      <c r="AU203" s="20" t="s">
        <v>87</v>
      </c>
    </row>
    <row r="204" s="2" customFormat="1">
      <c r="A204" s="42"/>
      <c r="B204" s="43"/>
      <c r="C204" s="44"/>
      <c r="D204" s="233" t="s">
        <v>388</v>
      </c>
      <c r="E204" s="44"/>
      <c r="F204" s="274" t="s">
        <v>1201</v>
      </c>
      <c r="G204" s="44"/>
      <c r="H204" s="44"/>
      <c r="I204" s="275"/>
      <c r="J204" s="44"/>
      <c r="K204" s="44"/>
      <c r="L204" s="48"/>
      <c r="M204" s="276"/>
      <c r="N204" s="277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388</v>
      </c>
      <c r="AU204" s="20" t="s">
        <v>87</v>
      </c>
    </row>
    <row r="205" s="12" customFormat="1" ht="22.8" customHeight="1">
      <c r="A205" s="12"/>
      <c r="B205" s="202"/>
      <c r="C205" s="203"/>
      <c r="D205" s="204" t="s">
        <v>78</v>
      </c>
      <c r="E205" s="216" t="s">
        <v>1202</v>
      </c>
      <c r="F205" s="216" t="s">
        <v>1203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SUM(P206:P207)</f>
        <v>0</v>
      </c>
      <c r="Q205" s="210"/>
      <c r="R205" s="211">
        <f>SUM(R206:R207)</f>
        <v>0</v>
      </c>
      <c r="S205" s="210"/>
      <c r="T205" s="212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87</v>
      </c>
      <c r="AT205" s="214" t="s">
        <v>78</v>
      </c>
      <c r="AU205" s="214" t="s">
        <v>83</v>
      </c>
      <c r="AY205" s="213" t="s">
        <v>151</v>
      </c>
      <c r="BK205" s="215">
        <f>SUM(BK206:BK207)</f>
        <v>0</v>
      </c>
    </row>
    <row r="206" s="2" customFormat="1" ht="16.5" customHeight="1">
      <c r="A206" s="42"/>
      <c r="B206" s="43"/>
      <c r="C206" s="264" t="s">
        <v>750</v>
      </c>
      <c r="D206" s="264" t="s">
        <v>291</v>
      </c>
      <c r="E206" s="265" t="s">
        <v>1323</v>
      </c>
      <c r="F206" s="266" t="s">
        <v>1324</v>
      </c>
      <c r="G206" s="267" t="s">
        <v>287</v>
      </c>
      <c r="H206" s="268">
        <v>1</v>
      </c>
      <c r="I206" s="269"/>
      <c r="J206" s="270">
        <f>ROUND(I206*H206,2)</f>
        <v>0</v>
      </c>
      <c r="K206" s="266" t="s">
        <v>434</v>
      </c>
      <c r="L206" s="271"/>
      <c r="M206" s="272" t="s">
        <v>35</v>
      </c>
      <c r="N206" s="273" t="s">
        <v>50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294</v>
      </c>
      <c r="AT206" s="229" t="s">
        <v>291</v>
      </c>
      <c r="AU206" s="229" t="s">
        <v>87</v>
      </c>
      <c r="AY206" s="20" t="s">
        <v>151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83</v>
      </c>
      <c r="BK206" s="230">
        <f>ROUND(I206*H206,2)</f>
        <v>0</v>
      </c>
      <c r="BL206" s="20" t="s">
        <v>206</v>
      </c>
      <c r="BM206" s="229" t="s">
        <v>1325</v>
      </c>
    </row>
    <row r="207" s="2" customFormat="1" ht="24.15" customHeight="1">
      <c r="A207" s="42"/>
      <c r="B207" s="43"/>
      <c r="C207" s="264" t="s">
        <v>755</v>
      </c>
      <c r="D207" s="264" t="s">
        <v>291</v>
      </c>
      <c r="E207" s="265" t="s">
        <v>1207</v>
      </c>
      <c r="F207" s="266" t="s">
        <v>1208</v>
      </c>
      <c r="G207" s="267" t="s">
        <v>287</v>
      </c>
      <c r="H207" s="268">
        <v>1</v>
      </c>
      <c r="I207" s="269"/>
      <c r="J207" s="270">
        <f>ROUND(I207*H207,2)</f>
        <v>0</v>
      </c>
      <c r="K207" s="266" t="s">
        <v>434</v>
      </c>
      <c r="L207" s="271"/>
      <c r="M207" s="272" t="s">
        <v>35</v>
      </c>
      <c r="N207" s="273" t="s">
        <v>50</v>
      </c>
      <c r="O207" s="88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294</v>
      </c>
      <c r="AT207" s="229" t="s">
        <v>291</v>
      </c>
      <c r="AU207" s="229" t="s">
        <v>87</v>
      </c>
      <c r="AY207" s="20" t="s">
        <v>151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83</v>
      </c>
      <c r="BK207" s="230">
        <f>ROUND(I207*H207,2)</f>
        <v>0</v>
      </c>
      <c r="BL207" s="20" t="s">
        <v>206</v>
      </c>
      <c r="BM207" s="229" t="s">
        <v>1326</v>
      </c>
    </row>
    <row r="208" s="12" customFormat="1" ht="25.92" customHeight="1">
      <c r="A208" s="12"/>
      <c r="B208" s="202"/>
      <c r="C208" s="203"/>
      <c r="D208" s="204" t="s">
        <v>78</v>
      </c>
      <c r="E208" s="205" t="s">
        <v>506</v>
      </c>
      <c r="F208" s="205" t="s">
        <v>906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SUM(P209:P222)</f>
        <v>0</v>
      </c>
      <c r="Q208" s="210"/>
      <c r="R208" s="211">
        <f>SUM(R209:R222)</f>
        <v>0</v>
      </c>
      <c r="S208" s="210"/>
      <c r="T208" s="21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159</v>
      </c>
      <c r="AT208" s="214" t="s">
        <v>78</v>
      </c>
      <c r="AU208" s="214" t="s">
        <v>79</v>
      </c>
      <c r="AY208" s="213" t="s">
        <v>151</v>
      </c>
      <c r="BK208" s="215">
        <f>SUM(BK209:BK222)</f>
        <v>0</v>
      </c>
    </row>
    <row r="209" s="2" customFormat="1" ht="24.15" customHeight="1">
      <c r="A209" s="42"/>
      <c r="B209" s="43"/>
      <c r="C209" s="218" t="s">
        <v>760</v>
      </c>
      <c r="D209" s="218" t="s">
        <v>154</v>
      </c>
      <c r="E209" s="219" t="s">
        <v>907</v>
      </c>
      <c r="F209" s="220" t="s">
        <v>908</v>
      </c>
      <c r="G209" s="221" t="s">
        <v>909</v>
      </c>
      <c r="H209" s="222">
        <v>20</v>
      </c>
      <c r="I209" s="223"/>
      <c r="J209" s="224">
        <f>ROUND(I209*H209,2)</f>
        <v>0</v>
      </c>
      <c r="K209" s="220" t="s">
        <v>434</v>
      </c>
      <c r="L209" s="48"/>
      <c r="M209" s="225" t="s">
        <v>35</v>
      </c>
      <c r="N209" s="226" t="s">
        <v>50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910</v>
      </c>
      <c r="AT209" s="229" t="s">
        <v>154</v>
      </c>
      <c r="AU209" s="229" t="s">
        <v>83</v>
      </c>
      <c r="AY209" s="20" t="s">
        <v>151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83</v>
      </c>
      <c r="BK209" s="230">
        <f>ROUND(I209*H209,2)</f>
        <v>0</v>
      </c>
      <c r="BL209" s="20" t="s">
        <v>910</v>
      </c>
      <c r="BM209" s="229" t="s">
        <v>1327</v>
      </c>
    </row>
    <row r="210" s="2" customFormat="1">
      <c r="A210" s="42"/>
      <c r="B210" s="43"/>
      <c r="C210" s="44"/>
      <c r="D210" s="294" t="s">
        <v>436</v>
      </c>
      <c r="E210" s="44"/>
      <c r="F210" s="295" t="s">
        <v>1328</v>
      </c>
      <c r="G210" s="44"/>
      <c r="H210" s="44"/>
      <c r="I210" s="275"/>
      <c r="J210" s="44"/>
      <c r="K210" s="44"/>
      <c r="L210" s="48"/>
      <c r="M210" s="276"/>
      <c r="N210" s="277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436</v>
      </c>
      <c r="AU210" s="20" t="s">
        <v>83</v>
      </c>
    </row>
    <row r="211" s="2" customFormat="1" ht="24.15" customHeight="1">
      <c r="A211" s="42"/>
      <c r="B211" s="43"/>
      <c r="C211" s="218" t="s">
        <v>765</v>
      </c>
      <c r="D211" s="218" t="s">
        <v>154</v>
      </c>
      <c r="E211" s="219" t="s">
        <v>912</v>
      </c>
      <c r="F211" s="220" t="s">
        <v>913</v>
      </c>
      <c r="G211" s="221" t="s">
        <v>909</v>
      </c>
      <c r="H211" s="222">
        <v>50</v>
      </c>
      <c r="I211" s="223"/>
      <c r="J211" s="224">
        <f>ROUND(I211*H211,2)</f>
        <v>0</v>
      </c>
      <c r="K211" s="220" t="s">
        <v>434</v>
      </c>
      <c r="L211" s="48"/>
      <c r="M211" s="225" t="s">
        <v>35</v>
      </c>
      <c r="N211" s="226" t="s">
        <v>50</v>
      </c>
      <c r="O211" s="88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910</v>
      </c>
      <c r="AT211" s="229" t="s">
        <v>154</v>
      </c>
      <c r="AU211" s="229" t="s">
        <v>83</v>
      </c>
      <c r="AY211" s="20" t="s">
        <v>151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0" t="s">
        <v>83</v>
      </c>
      <c r="BK211" s="230">
        <f>ROUND(I211*H211,2)</f>
        <v>0</v>
      </c>
      <c r="BL211" s="20" t="s">
        <v>910</v>
      </c>
      <c r="BM211" s="229" t="s">
        <v>1329</v>
      </c>
    </row>
    <row r="212" s="2" customFormat="1">
      <c r="A212" s="42"/>
      <c r="B212" s="43"/>
      <c r="C212" s="44"/>
      <c r="D212" s="294" t="s">
        <v>436</v>
      </c>
      <c r="E212" s="44"/>
      <c r="F212" s="295" t="s">
        <v>1330</v>
      </c>
      <c r="G212" s="44"/>
      <c r="H212" s="44"/>
      <c r="I212" s="275"/>
      <c r="J212" s="44"/>
      <c r="K212" s="44"/>
      <c r="L212" s="48"/>
      <c r="M212" s="276"/>
      <c r="N212" s="277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436</v>
      </c>
      <c r="AU212" s="20" t="s">
        <v>83</v>
      </c>
    </row>
    <row r="213" s="2" customFormat="1" ht="21.75" customHeight="1">
      <c r="A213" s="42"/>
      <c r="B213" s="43"/>
      <c r="C213" s="218" t="s">
        <v>770</v>
      </c>
      <c r="D213" s="218" t="s">
        <v>154</v>
      </c>
      <c r="E213" s="219" t="s">
        <v>915</v>
      </c>
      <c r="F213" s="220" t="s">
        <v>916</v>
      </c>
      <c r="G213" s="221" t="s">
        <v>909</v>
      </c>
      <c r="H213" s="222">
        <v>8</v>
      </c>
      <c r="I213" s="223"/>
      <c r="J213" s="224">
        <f>ROUND(I213*H213,2)</f>
        <v>0</v>
      </c>
      <c r="K213" s="220" t="s">
        <v>434</v>
      </c>
      <c r="L213" s="48"/>
      <c r="M213" s="225" t="s">
        <v>35</v>
      </c>
      <c r="N213" s="226" t="s">
        <v>50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910</v>
      </c>
      <c r="AT213" s="229" t="s">
        <v>154</v>
      </c>
      <c r="AU213" s="229" t="s">
        <v>83</v>
      </c>
      <c r="AY213" s="20" t="s">
        <v>151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83</v>
      </c>
      <c r="BK213" s="230">
        <f>ROUND(I213*H213,2)</f>
        <v>0</v>
      </c>
      <c r="BL213" s="20" t="s">
        <v>910</v>
      </c>
      <c r="BM213" s="229" t="s">
        <v>1331</v>
      </c>
    </row>
    <row r="214" s="2" customFormat="1">
      <c r="A214" s="42"/>
      <c r="B214" s="43"/>
      <c r="C214" s="44"/>
      <c r="D214" s="294" t="s">
        <v>436</v>
      </c>
      <c r="E214" s="44"/>
      <c r="F214" s="295" t="s">
        <v>1332</v>
      </c>
      <c r="G214" s="44"/>
      <c r="H214" s="44"/>
      <c r="I214" s="275"/>
      <c r="J214" s="44"/>
      <c r="K214" s="44"/>
      <c r="L214" s="48"/>
      <c r="M214" s="276"/>
      <c r="N214" s="277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436</v>
      </c>
      <c r="AU214" s="20" t="s">
        <v>83</v>
      </c>
    </row>
    <row r="215" s="2" customFormat="1" ht="24.15" customHeight="1">
      <c r="A215" s="42"/>
      <c r="B215" s="43"/>
      <c r="C215" s="218" t="s">
        <v>777</v>
      </c>
      <c r="D215" s="218" t="s">
        <v>154</v>
      </c>
      <c r="E215" s="219" t="s">
        <v>918</v>
      </c>
      <c r="F215" s="220" t="s">
        <v>919</v>
      </c>
      <c r="G215" s="221" t="s">
        <v>909</v>
      </c>
      <c r="H215" s="222">
        <v>24</v>
      </c>
      <c r="I215" s="223"/>
      <c r="J215" s="224">
        <f>ROUND(I215*H215,2)</f>
        <v>0</v>
      </c>
      <c r="K215" s="220" t="s">
        <v>434</v>
      </c>
      <c r="L215" s="48"/>
      <c r="M215" s="225" t="s">
        <v>35</v>
      </c>
      <c r="N215" s="226" t="s">
        <v>50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910</v>
      </c>
      <c r="AT215" s="229" t="s">
        <v>154</v>
      </c>
      <c r="AU215" s="229" t="s">
        <v>83</v>
      </c>
      <c r="AY215" s="20" t="s">
        <v>151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83</v>
      </c>
      <c r="BK215" s="230">
        <f>ROUND(I215*H215,2)</f>
        <v>0</v>
      </c>
      <c r="BL215" s="20" t="s">
        <v>910</v>
      </c>
      <c r="BM215" s="229" t="s">
        <v>1333</v>
      </c>
    </row>
    <row r="216" s="2" customFormat="1">
      <c r="A216" s="42"/>
      <c r="B216" s="43"/>
      <c r="C216" s="44"/>
      <c r="D216" s="294" t="s">
        <v>436</v>
      </c>
      <c r="E216" s="44"/>
      <c r="F216" s="295" t="s">
        <v>1334</v>
      </c>
      <c r="G216" s="44"/>
      <c r="H216" s="44"/>
      <c r="I216" s="275"/>
      <c r="J216" s="44"/>
      <c r="K216" s="44"/>
      <c r="L216" s="48"/>
      <c r="M216" s="276"/>
      <c r="N216" s="277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436</v>
      </c>
      <c r="AU216" s="20" t="s">
        <v>83</v>
      </c>
    </row>
    <row r="217" s="2" customFormat="1" ht="24.15" customHeight="1">
      <c r="A217" s="42"/>
      <c r="B217" s="43"/>
      <c r="C217" s="218" t="s">
        <v>780</v>
      </c>
      <c r="D217" s="218" t="s">
        <v>154</v>
      </c>
      <c r="E217" s="219" t="s">
        <v>1218</v>
      </c>
      <c r="F217" s="220" t="s">
        <v>1219</v>
      </c>
      <c r="G217" s="221" t="s">
        <v>909</v>
      </c>
      <c r="H217" s="222">
        <v>4</v>
      </c>
      <c r="I217" s="223"/>
      <c r="J217" s="224">
        <f>ROUND(I217*H217,2)</f>
        <v>0</v>
      </c>
      <c r="K217" s="220" t="s">
        <v>434</v>
      </c>
      <c r="L217" s="48"/>
      <c r="M217" s="225" t="s">
        <v>35</v>
      </c>
      <c r="N217" s="226" t="s">
        <v>50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910</v>
      </c>
      <c r="AT217" s="229" t="s">
        <v>154</v>
      </c>
      <c r="AU217" s="229" t="s">
        <v>83</v>
      </c>
      <c r="AY217" s="20" t="s">
        <v>151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83</v>
      </c>
      <c r="BK217" s="230">
        <f>ROUND(I217*H217,2)</f>
        <v>0</v>
      </c>
      <c r="BL217" s="20" t="s">
        <v>910</v>
      </c>
      <c r="BM217" s="229" t="s">
        <v>1335</v>
      </c>
    </row>
    <row r="218" s="2" customFormat="1">
      <c r="A218" s="42"/>
      <c r="B218" s="43"/>
      <c r="C218" s="44"/>
      <c r="D218" s="294" t="s">
        <v>436</v>
      </c>
      <c r="E218" s="44"/>
      <c r="F218" s="295" t="s">
        <v>1336</v>
      </c>
      <c r="G218" s="44"/>
      <c r="H218" s="44"/>
      <c r="I218" s="275"/>
      <c r="J218" s="44"/>
      <c r="K218" s="44"/>
      <c r="L218" s="48"/>
      <c r="M218" s="276"/>
      <c r="N218" s="277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436</v>
      </c>
      <c r="AU218" s="20" t="s">
        <v>83</v>
      </c>
    </row>
    <row r="219" s="2" customFormat="1" ht="37.8" customHeight="1">
      <c r="A219" s="42"/>
      <c r="B219" s="43"/>
      <c r="C219" s="218" t="s">
        <v>783</v>
      </c>
      <c r="D219" s="218" t="s">
        <v>154</v>
      </c>
      <c r="E219" s="219" t="s">
        <v>921</v>
      </c>
      <c r="F219" s="220" t="s">
        <v>922</v>
      </c>
      <c r="G219" s="221" t="s">
        <v>909</v>
      </c>
      <c r="H219" s="222">
        <v>16</v>
      </c>
      <c r="I219" s="223"/>
      <c r="J219" s="224">
        <f>ROUND(I219*H219,2)</f>
        <v>0</v>
      </c>
      <c r="K219" s="220" t="s">
        <v>434</v>
      </c>
      <c r="L219" s="48"/>
      <c r="M219" s="225" t="s">
        <v>35</v>
      </c>
      <c r="N219" s="226" t="s">
        <v>50</v>
      </c>
      <c r="O219" s="88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910</v>
      </c>
      <c r="AT219" s="229" t="s">
        <v>154</v>
      </c>
      <c r="AU219" s="229" t="s">
        <v>83</v>
      </c>
      <c r="AY219" s="20" t="s">
        <v>151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83</v>
      </c>
      <c r="BK219" s="230">
        <f>ROUND(I219*H219,2)</f>
        <v>0</v>
      </c>
      <c r="BL219" s="20" t="s">
        <v>910</v>
      </c>
      <c r="BM219" s="229" t="s">
        <v>1337</v>
      </c>
    </row>
    <row r="220" s="2" customFormat="1">
      <c r="A220" s="42"/>
      <c r="B220" s="43"/>
      <c r="C220" s="44"/>
      <c r="D220" s="294" t="s">
        <v>436</v>
      </c>
      <c r="E220" s="44"/>
      <c r="F220" s="295" t="s">
        <v>1338</v>
      </c>
      <c r="G220" s="44"/>
      <c r="H220" s="44"/>
      <c r="I220" s="275"/>
      <c r="J220" s="44"/>
      <c r="K220" s="44"/>
      <c r="L220" s="48"/>
      <c r="M220" s="276"/>
      <c r="N220" s="277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436</v>
      </c>
      <c r="AU220" s="20" t="s">
        <v>83</v>
      </c>
    </row>
    <row r="221" s="2" customFormat="1" ht="24.15" customHeight="1">
      <c r="A221" s="42"/>
      <c r="B221" s="43"/>
      <c r="C221" s="218" t="s">
        <v>786</v>
      </c>
      <c r="D221" s="218" t="s">
        <v>154</v>
      </c>
      <c r="E221" s="219" t="s">
        <v>924</v>
      </c>
      <c r="F221" s="220" t="s">
        <v>925</v>
      </c>
      <c r="G221" s="221" t="s">
        <v>909</v>
      </c>
      <c r="H221" s="222">
        <v>16</v>
      </c>
      <c r="I221" s="223"/>
      <c r="J221" s="224">
        <f>ROUND(I221*H221,2)</f>
        <v>0</v>
      </c>
      <c r="K221" s="220" t="s">
        <v>434</v>
      </c>
      <c r="L221" s="48"/>
      <c r="M221" s="225" t="s">
        <v>35</v>
      </c>
      <c r="N221" s="226" t="s">
        <v>50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910</v>
      </c>
      <c r="AT221" s="229" t="s">
        <v>154</v>
      </c>
      <c r="AU221" s="229" t="s">
        <v>83</v>
      </c>
      <c r="AY221" s="20" t="s">
        <v>151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83</v>
      </c>
      <c r="BK221" s="230">
        <f>ROUND(I221*H221,2)</f>
        <v>0</v>
      </c>
      <c r="BL221" s="20" t="s">
        <v>910</v>
      </c>
      <c r="BM221" s="229" t="s">
        <v>1339</v>
      </c>
    </row>
    <row r="222" s="2" customFormat="1">
      <c r="A222" s="42"/>
      <c r="B222" s="43"/>
      <c r="C222" s="44"/>
      <c r="D222" s="294" t="s">
        <v>436</v>
      </c>
      <c r="E222" s="44"/>
      <c r="F222" s="295" t="s">
        <v>1340</v>
      </c>
      <c r="G222" s="44"/>
      <c r="H222" s="44"/>
      <c r="I222" s="275"/>
      <c r="J222" s="44"/>
      <c r="K222" s="44"/>
      <c r="L222" s="48"/>
      <c r="M222" s="297"/>
      <c r="N222" s="298"/>
      <c r="O222" s="291"/>
      <c r="P222" s="291"/>
      <c r="Q222" s="291"/>
      <c r="R222" s="291"/>
      <c r="S222" s="291"/>
      <c r="T222" s="29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436</v>
      </c>
      <c r="AU222" s="20" t="s">
        <v>83</v>
      </c>
    </row>
    <row r="223" s="2" customFormat="1" ht="6.96" customHeight="1">
      <c r="A223" s="42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8"/>
      <c r="M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</row>
  </sheetData>
  <sheetProtection sheet="1" autoFilter="0" formatColumns="0" formatRows="0" objects="1" scenarios="1" spinCount="100000" saltValue="yKD5OIr7ZKp8/pVjWkUJ2om8Gh+OG/OBEvw5r4gyqQ2yAq7l6lyajHKQXqOzvle80pp/2Bol1j4Ju+xuN3jOaw==" hashValue="CBgMiuHkkWLC0OeGQD+w3ZdcZPJUbQ6ZCTi2PHoTxvgDmuPYojsCTtYRobWymY9RzsgNtIjQDrBwNEIfdoDTug==" algorithmName="SHA-512" password="CC35"/>
  <autoFilter ref="C8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741810002"/>
    <hyperlink ref="F97" r:id="rId2" display="https://podminky.urs.cz/item/CS_URS_2025_01/741_OP-R"/>
    <hyperlink ref="F100" r:id="rId3" display="https://podminky.urs.cz/item/CS_URS_2025_01/741110043"/>
    <hyperlink ref="F104" r:id="rId4" display="https://podminky.urs.cz/item/CS_URS_2025_01/741110061"/>
    <hyperlink ref="F108" r:id="rId5" display="https://podminky.urs.cz/item/CS_URS_2025_01/741111002"/>
    <hyperlink ref="F111" r:id="rId6" display="https://podminky.urs.cz/item/CS_URS_2025_01/741112001"/>
    <hyperlink ref="F114" r:id="rId7" display="https://podminky.urs.cz/item/CS_URS_2025_01/741112061"/>
    <hyperlink ref="F119" r:id="rId8" display="https://podminky.urs.cz/item/CS_URS_2025_01/741112101"/>
    <hyperlink ref="F122" r:id="rId9" display="https://podminky.urs.cz/item/CS_URS_2025_01/741122015"/>
    <hyperlink ref="F127" r:id="rId10" display="https://podminky.urs.cz/item/CS_URS_2025_01/741122016"/>
    <hyperlink ref="F132" r:id="rId11" display="https://podminky.urs.cz/item/CS_URS_2025_01/741122031"/>
    <hyperlink ref="F136" r:id="rId12" display="https://podminky.urs.cz/item/CS_URS_2025_01/741132103"/>
    <hyperlink ref="F140" r:id="rId13" display="https://podminky.urs.cz/item/CS_URS_2025_01/741210001"/>
    <hyperlink ref="F143" r:id="rId14" display="https://podminky.urs.cz/item/CS_URS_2025_01/741210004"/>
    <hyperlink ref="F145" r:id="rId15" display="https://podminky.urs.cz/item/CS_URS_2025_01/741310101"/>
    <hyperlink ref="F150" r:id="rId16" display="https://podminky.urs.cz/item/CS_URS_2025_01/741310235"/>
    <hyperlink ref="F155" r:id="rId17" display="https://podminky.urs.cz/item/CS_URS_2025_01/741313001"/>
    <hyperlink ref="F159" r:id="rId18" display="https://podminky.urs.cz/item/CS_URS_2025_01/741313004"/>
    <hyperlink ref="F162" r:id="rId19" display="https://podminky.urs.cz/item/CS_URS_2025_01/741313004"/>
    <hyperlink ref="F166" r:id="rId20" display="https://podminky.urs.cz/item/CS_URS_2025_01/741313006"/>
    <hyperlink ref="F170" r:id="rId21" display="https://podminky.urs.cz/item/CS_URS_2025_01/741313041"/>
    <hyperlink ref="F174" r:id="rId22" display="https://podminky.urs.cz/item/CS_URS_2025_01/741372051"/>
    <hyperlink ref="F177" r:id="rId23" display="https://podminky.urs.cz/item/CS_URS_2025_01/741372061"/>
    <hyperlink ref="F180" r:id="rId24" display="https://podminky.urs.cz/item/CS_URS_2025_01/741372073"/>
    <hyperlink ref="F183" r:id="rId25" display="https://podminky.urs.cz/item/CS_URS_2025_01/741372073"/>
    <hyperlink ref="F188" r:id="rId26" display="https://podminky.urs.cz/item/CS_URS_2025_01/741372102"/>
    <hyperlink ref="F191" r:id="rId27" display="https://podminky.urs.cz/item/CS_URS_2025_01/741374052"/>
    <hyperlink ref="F194" r:id="rId28" display="https://podminky.urs.cz/item/CS_URS_2025_01/741811022"/>
    <hyperlink ref="F197" r:id="rId29" display="https://podminky.urs.cz/item/CS_URS_2025_01/741811023-R"/>
    <hyperlink ref="F199" r:id="rId30" display="https://podminky.urs.cz/item/CS_URS_2025_01/998741202"/>
    <hyperlink ref="F201" r:id="rId31" display="https://podminky.urs.cz/item/CS_URS_2025_01/998741293"/>
    <hyperlink ref="F203" r:id="rId32" display="https://podminky.urs.cz/item/CS_URS_2025_01/998741300"/>
    <hyperlink ref="F210" r:id="rId33" display="https://podminky.urs.cz/item/CS_URS_2025_01/HZS2231.1"/>
    <hyperlink ref="F212" r:id="rId34" display="https://podminky.urs.cz/item/CS_URS_2025_01/HZS2231.2"/>
    <hyperlink ref="F214" r:id="rId35" display="https://podminky.urs.cz/item/CS_URS_2025_01/HZS2231.3"/>
    <hyperlink ref="F216" r:id="rId36" display="https://podminky.urs.cz/item/CS_URS_2025_01/HZS2232.1"/>
    <hyperlink ref="F218" r:id="rId37" display="https://podminky.urs.cz/item/CS_URS_2025_01/HZS2232.2"/>
    <hyperlink ref="F220" r:id="rId38" display="https://podminky.urs.cz/item/CS_URS_2025_01/HZS2232.3"/>
    <hyperlink ref="F222" r:id="rId39" display="https://podminky.urs.cz/item/CS_URS_2025_01/HZS2232.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87</v>
      </c>
    </row>
    <row r="4" s="1" customFormat="1" ht="24.96" customHeight="1">
      <c r="B4" s="23"/>
      <c r="D4" s="144" t="s">
        <v>117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CMTF -Univerzitní 22-Vrátnice a vstupní prostory a oprava podlah a rekonstrukce omítek stropů v kancelářích 36.07 ,3.08,</v>
      </c>
      <c r="F7" s="146"/>
      <c r="G7" s="146"/>
      <c r="H7" s="146"/>
      <c r="L7" s="23"/>
    </row>
    <row r="8" s="2" customFormat="1" ht="12" customHeight="1">
      <c r="A8" s="42"/>
      <c r="B8" s="48"/>
      <c r="C8" s="42"/>
      <c r="D8" s="146" t="s">
        <v>118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1341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19</v>
      </c>
      <c r="G11" s="42"/>
      <c r="H11" s="42"/>
      <c r="I11" s="146" t="s">
        <v>20</v>
      </c>
      <c r="J11" s="137" t="s">
        <v>21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22</v>
      </c>
      <c r="E12" s="42"/>
      <c r="F12" s="137" t="s">
        <v>23</v>
      </c>
      <c r="G12" s="42"/>
      <c r="H12" s="42"/>
      <c r="I12" s="146" t="s">
        <v>24</v>
      </c>
      <c r="J12" s="150" t="str">
        <f>'Rekapitulace stavby'!AN8</f>
        <v>6. 2. 2025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21.84" customHeight="1">
      <c r="A13" s="42"/>
      <c r="B13" s="48"/>
      <c r="C13" s="42"/>
      <c r="D13" s="151" t="s">
        <v>26</v>
      </c>
      <c r="E13" s="42"/>
      <c r="F13" s="152" t="s">
        <v>27</v>
      </c>
      <c r="G13" s="42"/>
      <c r="H13" s="42"/>
      <c r="I13" s="151" t="s">
        <v>28</v>
      </c>
      <c r="J13" s="152" t="s">
        <v>29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30</v>
      </c>
      <c r="E14" s="42"/>
      <c r="F14" s="42"/>
      <c r="G14" s="42"/>
      <c r="H14" s="42"/>
      <c r="I14" s="146" t="s">
        <v>31</v>
      </c>
      <c r="J14" s="137" t="s">
        <v>32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33</v>
      </c>
      <c r="F15" s="42"/>
      <c r="G15" s="42"/>
      <c r="H15" s="42"/>
      <c r="I15" s="146" t="s">
        <v>34</v>
      </c>
      <c r="J15" s="137" t="s">
        <v>35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36</v>
      </c>
      <c r="E17" s="42"/>
      <c r="F17" s="42"/>
      <c r="G17" s="42"/>
      <c r="H17" s="42"/>
      <c r="I17" s="146" t="s">
        <v>31</v>
      </c>
      <c r="J17" s="36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6" t="s">
        <v>34</v>
      </c>
      <c r="J18" s="36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38</v>
      </c>
      <c r="E20" s="42"/>
      <c r="F20" s="42"/>
      <c r="G20" s="42"/>
      <c r="H20" s="42"/>
      <c r="I20" s="146" t="s">
        <v>31</v>
      </c>
      <c r="J20" s="137" t="s">
        <v>35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39</v>
      </c>
      <c r="F21" s="42"/>
      <c r="G21" s="42"/>
      <c r="H21" s="42"/>
      <c r="I21" s="146" t="s">
        <v>34</v>
      </c>
      <c r="J21" s="137" t="s">
        <v>35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41</v>
      </c>
      <c r="E23" s="42"/>
      <c r="F23" s="42"/>
      <c r="G23" s="42"/>
      <c r="H23" s="42"/>
      <c r="I23" s="146" t="s">
        <v>31</v>
      </c>
      <c r="J23" s="137" t="s">
        <v>35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42</v>
      </c>
      <c r="F24" s="42"/>
      <c r="G24" s="42"/>
      <c r="H24" s="42"/>
      <c r="I24" s="146" t="s">
        <v>34</v>
      </c>
      <c r="J24" s="137" t="s">
        <v>35</v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43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53"/>
      <c r="B27" s="154"/>
      <c r="C27" s="153"/>
      <c r="D27" s="153"/>
      <c r="E27" s="155" t="s">
        <v>35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7"/>
      <c r="E29" s="157"/>
      <c r="F29" s="157"/>
      <c r="G29" s="157"/>
      <c r="H29" s="157"/>
      <c r="I29" s="157"/>
      <c r="J29" s="157"/>
      <c r="K29" s="157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8" t="s">
        <v>45</v>
      </c>
      <c r="E30" s="42"/>
      <c r="F30" s="42"/>
      <c r="G30" s="42"/>
      <c r="H30" s="42"/>
      <c r="I30" s="42"/>
      <c r="J30" s="159">
        <f>ROUND(J83,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60" t="s">
        <v>47</v>
      </c>
      <c r="G32" s="42"/>
      <c r="H32" s="42"/>
      <c r="I32" s="160" t="s">
        <v>46</v>
      </c>
      <c r="J32" s="160" t="s">
        <v>48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1" t="s">
        <v>49</v>
      </c>
      <c r="E33" s="146" t="s">
        <v>50</v>
      </c>
      <c r="F33" s="162">
        <f>ROUND((SUM(BE83:BE95)),  2)</f>
        <v>0</v>
      </c>
      <c r="G33" s="42"/>
      <c r="H33" s="42"/>
      <c r="I33" s="163">
        <v>0.20999999999999999</v>
      </c>
      <c r="J33" s="162">
        <f>ROUND(((SUM(BE83:BE95))*I33),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51</v>
      </c>
      <c r="F34" s="162">
        <f>ROUND((SUM(BF83:BF95)),  2)</f>
        <v>0</v>
      </c>
      <c r="G34" s="42"/>
      <c r="H34" s="42"/>
      <c r="I34" s="163">
        <v>0.14999999999999999</v>
      </c>
      <c r="J34" s="162">
        <f>ROUND(((SUM(BF83:BF95))*I34),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52</v>
      </c>
      <c r="F35" s="162">
        <f>ROUND((SUM(BG83:BG95)),  2)</f>
        <v>0</v>
      </c>
      <c r="G35" s="42"/>
      <c r="H35" s="42"/>
      <c r="I35" s="163">
        <v>0.20999999999999999</v>
      </c>
      <c r="J35" s="162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53</v>
      </c>
      <c r="F36" s="162">
        <f>ROUND((SUM(BH83:BH95)),  2)</f>
        <v>0</v>
      </c>
      <c r="G36" s="42"/>
      <c r="H36" s="42"/>
      <c r="I36" s="163">
        <v>0.14999999999999999</v>
      </c>
      <c r="J36" s="162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54</v>
      </c>
      <c r="F37" s="162">
        <f>ROUND((SUM(BI83:BI95)),  2)</f>
        <v>0</v>
      </c>
      <c r="G37" s="42"/>
      <c r="H37" s="42"/>
      <c r="I37" s="163">
        <v>0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4"/>
      <c r="D39" s="165" t="s">
        <v>55</v>
      </c>
      <c r="E39" s="166"/>
      <c r="F39" s="166"/>
      <c r="G39" s="167" t="s">
        <v>56</v>
      </c>
      <c r="H39" s="168" t="s">
        <v>57</v>
      </c>
      <c r="I39" s="166"/>
      <c r="J39" s="169">
        <f>SUM(J30:J37)</f>
        <v>0</v>
      </c>
      <c r="K39" s="170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122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75" t="str">
        <f>E7</f>
        <v>CMTF -Univerzitní 22-Vrátnice a vstupní prostory a oprava podlah a rekonstrukce omítek stropů v kancelářích 36.07 ,3.08,</v>
      </c>
      <c r="F48" s="35"/>
      <c r="G48" s="35"/>
      <c r="H48" s="35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118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MR 2023-11-11b - Vedlejší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Olomouc</v>
      </c>
      <c r="G52" s="44"/>
      <c r="H52" s="44"/>
      <c r="I52" s="35" t="s">
        <v>24</v>
      </c>
      <c r="J52" s="76" t="str">
        <f>IF(J12="","",J12)</f>
        <v>6. 2. 2025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UPOL V Olomouci</v>
      </c>
      <c r="G54" s="44"/>
      <c r="H54" s="44"/>
      <c r="I54" s="35" t="s">
        <v>38</v>
      </c>
      <c r="J54" s="40" t="str">
        <f>E21</f>
        <v>Ing Eva Blažková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41</v>
      </c>
      <c r="J55" s="40" t="str">
        <f>E24</f>
        <v>M. Radova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6" t="s">
        <v>123</v>
      </c>
      <c r="D57" s="177"/>
      <c r="E57" s="177"/>
      <c r="F57" s="177"/>
      <c r="G57" s="177"/>
      <c r="H57" s="177"/>
      <c r="I57" s="177"/>
      <c r="J57" s="178" t="s">
        <v>124</v>
      </c>
      <c r="K57" s="177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9" t="s">
        <v>77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125</v>
      </c>
    </row>
    <row r="60" s="9" customFormat="1" ht="24.96" customHeight="1">
      <c r="A60" s="9"/>
      <c r="B60" s="180"/>
      <c r="C60" s="181"/>
      <c r="D60" s="182" t="s">
        <v>1342</v>
      </c>
      <c r="E60" s="183"/>
      <c r="F60" s="183"/>
      <c r="G60" s="183"/>
      <c r="H60" s="183"/>
      <c r="I60" s="183"/>
      <c r="J60" s="184">
        <f>J84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9"/>
      <c r="D61" s="187" t="s">
        <v>1343</v>
      </c>
      <c r="E61" s="188"/>
      <c r="F61" s="188"/>
      <c r="G61" s="188"/>
      <c r="H61" s="188"/>
      <c r="I61" s="188"/>
      <c r="J61" s="189">
        <f>J87</f>
        <v>0</v>
      </c>
      <c r="K61" s="129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9"/>
      <c r="D62" s="187" t="s">
        <v>1344</v>
      </c>
      <c r="E62" s="188"/>
      <c r="F62" s="188"/>
      <c r="G62" s="188"/>
      <c r="H62" s="188"/>
      <c r="I62" s="188"/>
      <c r="J62" s="189">
        <f>J90</f>
        <v>0</v>
      </c>
      <c r="K62" s="129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9"/>
      <c r="D63" s="187" t="s">
        <v>1345</v>
      </c>
      <c r="E63" s="188"/>
      <c r="F63" s="188"/>
      <c r="G63" s="188"/>
      <c r="H63" s="188"/>
      <c r="I63" s="188"/>
      <c r="J63" s="189">
        <f>J93</f>
        <v>0</v>
      </c>
      <c r="K63" s="129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4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4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136</v>
      </c>
      <c r="D70" s="44"/>
      <c r="E70" s="44"/>
      <c r="F70" s="44"/>
      <c r="G70" s="44"/>
      <c r="H70" s="44"/>
      <c r="I70" s="44"/>
      <c r="J70" s="44"/>
      <c r="K70" s="4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75" t="str">
        <f>E7</f>
        <v>CMTF -Univerzitní 22-Vrátnice a vstupní prostory a oprava podlah a rekonstrukce omítek stropů v kancelářích 36.07 ,3.08,</v>
      </c>
      <c r="F73" s="35"/>
      <c r="G73" s="35"/>
      <c r="H73" s="35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118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MR 2023-11-11b - Vedlejší náklady</v>
      </c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Olomouc</v>
      </c>
      <c r="G77" s="44"/>
      <c r="H77" s="44"/>
      <c r="I77" s="35" t="s">
        <v>24</v>
      </c>
      <c r="J77" s="76" t="str">
        <f>IF(J12="","",J12)</f>
        <v>6. 2. 2025</v>
      </c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30</v>
      </c>
      <c r="D79" s="44"/>
      <c r="E79" s="44"/>
      <c r="F79" s="30" t="str">
        <f>E15</f>
        <v>UPOL V Olomouci</v>
      </c>
      <c r="G79" s="44"/>
      <c r="H79" s="44"/>
      <c r="I79" s="35" t="s">
        <v>38</v>
      </c>
      <c r="J79" s="40" t="str">
        <f>E21</f>
        <v>Ing Eva Blažková</v>
      </c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36</v>
      </c>
      <c r="D80" s="44"/>
      <c r="E80" s="44"/>
      <c r="F80" s="30" t="str">
        <f>IF(E18="","",E18)</f>
        <v>Vyplň údaj</v>
      </c>
      <c r="G80" s="44"/>
      <c r="H80" s="44"/>
      <c r="I80" s="35" t="s">
        <v>41</v>
      </c>
      <c r="J80" s="40" t="str">
        <f>E24</f>
        <v>M. Radova</v>
      </c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91"/>
      <c r="B82" s="192"/>
      <c r="C82" s="193" t="s">
        <v>137</v>
      </c>
      <c r="D82" s="194" t="s">
        <v>64</v>
      </c>
      <c r="E82" s="194" t="s">
        <v>60</v>
      </c>
      <c r="F82" s="194" t="s">
        <v>61</v>
      </c>
      <c r="G82" s="194" t="s">
        <v>138</v>
      </c>
      <c r="H82" s="194" t="s">
        <v>139</v>
      </c>
      <c r="I82" s="194" t="s">
        <v>140</v>
      </c>
      <c r="J82" s="194" t="s">
        <v>124</v>
      </c>
      <c r="K82" s="195" t="s">
        <v>141</v>
      </c>
      <c r="L82" s="196"/>
      <c r="M82" s="96" t="s">
        <v>35</v>
      </c>
      <c r="N82" s="97" t="s">
        <v>49</v>
      </c>
      <c r="O82" s="97" t="s">
        <v>142</v>
      </c>
      <c r="P82" s="97" t="s">
        <v>143</v>
      </c>
      <c r="Q82" s="97" t="s">
        <v>144</v>
      </c>
      <c r="R82" s="97" t="s">
        <v>145</v>
      </c>
      <c r="S82" s="97" t="s">
        <v>146</v>
      </c>
      <c r="T82" s="98" t="s">
        <v>147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42"/>
      <c r="B83" s="43"/>
      <c r="C83" s="103" t="s">
        <v>148</v>
      </c>
      <c r="D83" s="44"/>
      <c r="E83" s="44"/>
      <c r="F83" s="44"/>
      <c r="G83" s="44"/>
      <c r="H83" s="44"/>
      <c r="I83" s="44"/>
      <c r="J83" s="197">
        <f>BK83</f>
        <v>0</v>
      </c>
      <c r="K83" s="44"/>
      <c r="L83" s="48"/>
      <c r="M83" s="99"/>
      <c r="N83" s="198"/>
      <c r="O83" s="100"/>
      <c r="P83" s="199">
        <f>P84</f>
        <v>0</v>
      </c>
      <c r="Q83" s="100"/>
      <c r="R83" s="199">
        <f>R84</f>
        <v>0</v>
      </c>
      <c r="S83" s="100"/>
      <c r="T83" s="20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78</v>
      </c>
      <c r="AU83" s="20" t="s">
        <v>125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78</v>
      </c>
      <c r="E84" s="205" t="s">
        <v>929</v>
      </c>
      <c r="F84" s="205" t="s">
        <v>930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P85+P86+P87+P90+P93</f>
        <v>0</v>
      </c>
      <c r="Q84" s="210"/>
      <c r="R84" s="211">
        <f>R85+R86+R87+R90+R93</f>
        <v>0</v>
      </c>
      <c r="S84" s="210"/>
      <c r="T84" s="212">
        <f>T85+T86+T87+T90+T93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176</v>
      </c>
      <c r="AT84" s="214" t="s">
        <v>78</v>
      </c>
      <c r="AU84" s="214" t="s">
        <v>79</v>
      </c>
      <c r="AY84" s="213" t="s">
        <v>151</v>
      </c>
      <c r="BK84" s="215">
        <f>BK85+BK86+BK87+BK90+BK93</f>
        <v>0</v>
      </c>
    </row>
    <row r="85" s="2" customFormat="1" ht="16.5" customHeight="1">
      <c r="A85" s="42"/>
      <c r="B85" s="43"/>
      <c r="C85" s="218" t="s">
        <v>83</v>
      </c>
      <c r="D85" s="218" t="s">
        <v>154</v>
      </c>
      <c r="E85" s="219" t="s">
        <v>1346</v>
      </c>
      <c r="F85" s="220" t="s">
        <v>930</v>
      </c>
      <c r="G85" s="221" t="s">
        <v>1347</v>
      </c>
      <c r="H85" s="222">
        <v>1</v>
      </c>
      <c r="I85" s="223"/>
      <c r="J85" s="224">
        <f>ROUND(I85*H85,2)</f>
        <v>0</v>
      </c>
      <c r="K85" s="220" t="s">
        <v>434</v>
      </c>
      <c r="L85" s="48"/>
      <c r="M85" s="225" t="s">
        <v>35</v>
      </c>
      <c r="N85" s="226" t="s">
        <v>50</v>
      </c>
      <c r="O85" s="88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9" t="s">
        <v>933</v>
      </c>
      <c r="AT85" s="229" t="s">
        <v>154</v>
      </c>
      <c r="AU85" s="229" t="s">
        <v>83</v>
      </c>
      <c r="AY85" s="20" t="s">
        <v>151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0" t="s">
        <v>83</v>
      </c>
      <c r="BK85" s="230">
        <f>ROUND(I85*H85,2)</f>
        <v>0</v>
      </c>
      <c r="BL85" s="20" t="s">
        <v>933</v>
      </c>
      <c r="BM85" s="229" t="s">
        <v>1348</v>
      </c>
    </row>
    <row r="86" s="2" customFormat="1">
      <c r="A86" s="42"/>
      <c r="B86" s="43"/>
      <c r="C86" s="44"/>
      <c r="D86" s="294" t="s">
        <v>436</v>
      </c>
      <c r="E86" s="44"/>
      <c r="F86" s="295" t="s">
        <v>1349</v>
      </c>
      <c r="G86" s="44"/>
      <c r="H86" s="44"/>
      <c r="I86" s="275"/>
      <c r="J86" s="44"/>
      <c r="K86" s="44"/>
      <c r="L86" s="48"/>
      <c r="M86" s="276"/>
      <c r="N86" s="277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436</v>
      </c>
      <c r="AU86" s="20" t="s">
        <v>83</v>
      </c>
    </row>
    <row r="87" s="12" customFormat="1" ht="22.8" customHeight="1">
      <c r="A87" s="12"/>
      <c r="B87" s="202"/>
      <c r="C87" s="203"/>
      <c r="D87" s="204" t="s">
        <v>78</v>
      </c>
      <c r="E87" s="216" t="s">
        <v>1350</v>
      </c>
      <c r="F87" s="216" t="s">
        <v>1351</v>
      </c>
      <c r="G87" s="203"/>
      <c r="H87" s="203"/>
      <c r="I87" s="206"/>
      <c r="J87" s="217">
        <f>BK87</f>
        <v>0</v>
      </c>
      <c r="K87" s="203"/>
      <c r="L87" s="208"/>
      <c r="M87" s="209"/>
      <c r="N87" s="210"/>
      <c r="O87" s="210"/>
      <c r="P87" s="211">
        <f>SUM(P88:P89)</f>
        <v>0</v>
      </c>
      <c r="Q87" s="210"/>
      <c r="R87" s="211">
        <f>SUM(R88:R89)</f>
        <v>0</v>
      </c>
      <c r="S87" s="210"/>
      <c r="T87" s="212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176</v>
      </c>
      <c r="AT87" s="214" t="s">
        <v>78</v>
      </c>
      <c r="AU87" s="214" t="s">
        <v>83</v>
      </c>
      <c r="AY87" s="213" t="s">
        <v>151</v>
      </c>
      <c r="BK87" s="215">
        <f>SUM(BK88:BK89)</f>
        <v>0</v>
      </c>
    </row>
    <row r="88" s="2" customFormat="1" ht="16.5" customHeight="1">
      <c r="A88" s="42"/>
      <c r="B88" s="43"/>
      <c r="C88" s="218" t="s">
        <v>87</v>
      </c>
      <c r="D88" s="218" t="s">
        <v>154</v>
      </c>
      <c r="E88" s="219" t="s">
        <v>1352</v>
      </c>
      <c r="F88" s="220" t="s">
        <v>1351</v>
      </c>
      <c r="G88" s="221" t="s">
        <v>1347</v>
      </c>
      <c r="H88" s="222">
        <v>1</v>
      </c>
      <c r="I88" s="223"/>
      <c r="J88" s="224">
        <f>ROUND(I88*H88,2)</f>
        <v>0</v>
      </c>
      <c r="K88" s="220" t="s">
        <v>434</v>
      </c>
      <c r="L88" s="48"/>
      <c r="M88" s="225" t="s">
        <v>35</v>
      </c>
      <c r="N88" s="226" t="s">
        <v>50</v>
      </c>
      <c r="O88" s="88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9" t="s">
        <v>933</v>
      </c>
      <c r="AT88" s="229" t="s">
        <v>154</v>
      </c>
      <c r="AU88" s="229" t="s">
        <v>87</v>
      </c>
      <c r="AY88" s="20" t="s">
        <v>151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83</v>
      </c>
      <c r="BK88" s="230">
        <f>ROUND(I88*H88,2)</f>
        <v>0</v>
      </c>
      <c r="BL88" s="20" t="s">
        <v>933</v>
      </c>
      <c r="BM88" s="229" t="s">
        <v>1353</v>
      </c>
    </row>
    <row r="89" s="2" customFormat="1">
      <c r="A89" s="42"/>
      <c r="B89" s="43"/>
      <c r="C89" s="44"/>
      <c r="D89" s="294" t="s">
        <v>436</v>
      </c>
      <c r="E89" s="44"/>
      <c r="F89" s="295" t="s">
        <v>1354</v>
      </c>
      <c r="G89" s="44"/>
      <c r="H89" s="44"/>
      <c r="I89" s="275"/>
      <c r="J89" s="44"/>
      <c r="K89" s="44"/>
      <c r="L89" s="48"/>
      <c r="M89" s="276"/>
      <c r="N89" s="277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436</v>
      </c>
      <c r="AU89" s="20" t="s">
        <v>87</v>
      </c>
    </row>
    <row r="90" s="12" customFormat="1" ht="22.8" customHeight="1">
      <c r="A90" s="12"/>
      <c r="B90" s="202"/>
      <c r="C90" s="203"/>
      <c r="D90" s="204" t="s">
        <v>78</v>
      </c>
      <c r="E90" s="216" t="s">
        <v>1355</v>
      </c>
      <c r="F90" s="216" t="s">
        <v>1356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SUM(P91:P92)</f>
        <v>0</v>
      </c>
      <c r="Q90" s="210"/>
      <c r="R90" s="211">
        <f>SUM(R91:R92)</f>
        <v>0</v>
      </c>
      <c r="S90" s="210"/>
      <c r="T90" s="212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176</v>
      </c>
      <c r="AT90" s="214" t="s">
        <v>78</v>
      </c>
      <c r="AU90" s="214" t="s">
        <v>83</v>
      </c>
      <c r="AY90" s="213" t="s">
        <v>151</v>
      </c>
      <c r="BK90" s="215">
        <f>SUM(BK91:BK92)</f>
        <v>0</v>
      </c>
    </row>
    <row r="91" s="2" customFormat="1" ht="16.5" customHeight="1">
      <c r="A91" s="42"/>
      <c r="B91" s="43"/>
      <c r="C91" s="218" t="s">
        <v>164</v>
      </c>
      <c r="D91" s="218" t="s">
        <v>154</v>
      </c>
      <c r="E91" s="219" t="s">
        <v>1357</v>
      </c>
      <c r="F91" s="220" t="s">
        <v>1356</v>
      </c>
      <c r="G91" s="221" t="s">
        <v>1358</v>
      </c>
      <c r="H91" s="222">
        <v>1</v>
      </c>
      <c r="I91" s="223"/>
      <c r="J91" s="224">
        <f>ROUND(I91*H91,2)</f>
        <v>0</v>
      </c>
      <c r="K91" s="220" t="s">
        <v>434</v>
      </c>
      <c r="L91" s="48"/>
      <c r="M91" s="225" t="s">
        <v>35</v>
      </c>
      <c r="N91" s="226" t="s">
        <v>50</v>
      </c>
      <c r="O91" s="88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9" t="s">
        <v>933</v>
      </c>
      <c r="AT91" s="229" t="s">
        <v>154</v>
      </c>
      <c r="AU91" s="229" t="s">
        <v>87</v>
      </c>
      <c r="AY91" s="20" t="s">
        <v>151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0" t="s">
        <v>83</v>
      </c>
      <c r="BK91" s="230">
        <f>ROUND(I91*H91,2)</f>
        <v>0</v>
      </c>
      <c r="BL91" s="20" t="s">
        <v>933</v>
      </c>
      <c r="BM91" s="229" t="s">
        <v>1359</v>
      </c>
    </row>
    <row r="92" s="2" customFormat="1">
      <c r="A92" s="42"/>
      <c r="B92" s="43"/>
      <c r="C92" s="44"/>
      <c r="D92" s="294" t="s">
        <v>436</v>
      </c>
      <c r="E92" s="44"/>
      <c r="F92" s="295" t="s">
        <v>1360</v>
      </c>
      <c r="G92" s="44"/>
      <c r="H92" s="44"/>
      <c r="I92" s="275"/>
      <c r="J92" s="44"/>
      <c r="K92" s="44"/>
      <c r="L92" s="48"/>
      <c r="M92" s="276"/>
      <c r="N92" s="277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436</v>
      </c>
      <c r="AU92" s="20" t="s">
        <v>87</v>
      </c>
    </row>
    <row r="93" s="12" customFormat="1" ht="22.8" customHeight="1">
      <c r="A93" s="12"/>
      <c r="B93" s="202"/>
      <c r="C93" s="203"/>
      <c r="D93" s="204" t="s">
        <v>78</v>
      </c>
      <c r="E93" s="216" t="s">
        <v>1361</v>
      </c>
      <c r="F93" s="216" t="s">
        <v>1362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SUM(P94:P95)</f>
        <v>0</v>
      </c>
      <c r="Q93" s="210"/>
      <c r="R93" s="211">
        <f>SUM(R94:R95)</f>
        <v>0</v>
      </c>
      <c r="S93" s="210"/>
      <c r="T93" s="21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176</v>
      </c>
      <c r="AT93" s="214" t="s">
        <v>78</v>
      </c>
      <c r="AU93" s="214" t="s">
        <v>83</v>
      </c>
      <c r="AY93" s="213" t="s">
        <v>151</v>
      </c>
      <c r="BK93" s="215">
        <f>SUM(BK94:BK95)</f>
        <v>0</v>
      </c>
    </row>
    <row r="94" s="2" customFormat="1" ht="16.5" customHeight="1">
      <c r="A94" s="42"/>
      <c r="B94" s="43"/>
      <c r="C94" s="218" t="s">
        <v>159</v>
      </c>
      <c r="D94" s="218" t="s">
        <v>154</v>
      </c>
      <c r="E94" s="219" t="s">
        <v>1363</v>
      </c>
      <c r="F94" s="220" t="s">
        <v>1364</v>
      </c>
      <c r="G94" s="221" t="s">
        <v>1347</v>
      </c>
      <c r="H94" s="222">
        <v>1</v>
      </c>
      <c r="I94" s="223"/>
      <c r="J94" s="224">
        <f>ROUND(I94*H94,2)</f>
        <v>0</v>
      </c>
      <c r="K94" s="220" t="s">
        <v>434</v>
      </c>
      <c r="L94" s="48"/>
      <c r="M94" s="225" t="s">
        <v>35</v>
      </c>
      <c r="N94" s="226" t="s">
        <v>50</v>
      </c>
      <c r="O94" s="88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9" t="s">
        <v>933</v>
      </c>
      <c r="AT94" s="229" t="s">
        <v>154</v>
      </c>
      <c r="AU94" s="229" t="s">
        <v>87</v>
      </c>
      <c r="AY94" s="20" t="s">
        <v>151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83</v>
      </c>
      <c r="BK94" s="230">
        <f>ROUND(I94*H94,2)</f>
        <v>0</v>
      </c>
      <c r="BL94" s="20" t="s">
        <v>933</v>
      </c>
      <c r="BM94" s="229" t="s">
        <v>1365</v>
      </c>
    </row>
    <row r="95" s="2" customFormat="1">
      <c r="A95" s="42"/>
      <c r="B95" s="43"/>
      <c r="C95" s="44"/>
      <c r="D95" s="294" t="s">
        <v>436</v>
      </c>
      <c r="E95" s="44"/>
      <c r="F95" s="295" t="s">
        <v>1366</v>
      </c>
      <c r="G95" s="44"/>
      <c r="H95" s="44"/>
      <c r="I95" s="275"/>
      <c r="J95" s="44"/>
      <c r="K95" s="44"/>
      <c r="L95" s="48"/>
      <c r="M95" s="297"/>
      <c r="N95" s="298"/>
      <c r="O95" s="291"/>
      <c r="P95" s="291"/>
      <c r="Q95" s="291"/>
      <c r="R95" s="291"/>
      <c r="S95" s="291"/>
      <c r="T95" s="29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436</v>
      </c>
      <c r="AU95" s="20" t="s">
        <v>87</v>
      </c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48"/>
      <c r="M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</sheetData>
  <sheetProtection sheet="1" autoFilter="0" formatColumns="0" formatRows="0" objects="1" scenarios="1" spinCount="100000" saltValue="kPxSo8GTK+YEIHbMNS9WytgugkybDsYBT4x5KlLwUaNZsNevx15Gtv7UPabyThfV9Ti6COKSwAj27hdt28OkwA==" hashValue="p1X4zrTD0VDJCXTHJlRYVtlz2yaHg7poQy3zcvjKJC6UEJzLla3Zmplze9jdQNbKCVmON/T+pS0DtiiIXqdfQQ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5_01/010001000"/>
    <hyperlink ref="F89" r:id="rId2" display="https://podminky.urs.cz/item/CS_URS_2025_01/020001000"/>
    <hyperlink ref="F92" r:id="rId3" display="https://podminky.urs.cz/item/CS_URS_2025_01/030001000"/>
    <hyperlink ref="F95" r:id="rId4" display="https://podminky.urs.cz/item/CS_URS_2025_01/08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1367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1368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1369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1370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1371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1372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1373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1374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1375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1376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1377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85</v>
      </c>
      <c r="F18" s="311" t="s">
        <v>1378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1379</v>
      </c>
      <c r="F19" s="311" t="s">
        <v>1380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1381</v>
      </c>
      <c r="F20" s="311" t="s">
        <v>1382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1383</v>
      </c>
      <c r="F21" s="311" t="s">
        <v>1384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1385</v>
      </c>
      <c r="F22" s="311" t="s">
        <v>1386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91</v>
      </c>
      <c r="F23" s="311" t="s">
        <v>1387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1388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1389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1390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1391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1392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1393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1394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1395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1396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137</v>
      </c>
      <c r="F36" s="311"/>
      <c r="G36" s="311" t="s">
        <v>1397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1398</v>
      </c>
      <c r="F37" s="311"/>
      <c r="G37" s="311" t="s">
        <v>1399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60</v>
      </c>
      <c r="F38" s="311"/>
      <c r="G38" s="311" t="s">
        <v>1400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61</v>
      </c>
      <c r="F39" s="311"/>
      <c r="G39" s="311" t="s">
        <v>1401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138</v>
      </c>
      <c r="F40" s="311"/>
      <c r="G40" s="311" t="s">
        <v>1402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139</v>
      </c>
      <c r="F41" s="311"/>
      <c r="G41" s="311" t="s">
        <v>1403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1404</v>
      </c>
      <c r="F42" s="311"/>
      <c r="G42" s="311" t="s">
        <v>1405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1406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1407</v>
      </c>
      <c r="F44" s="311"/>
      <c r="G44" s="311" t="s">
        <v>1408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141</v>
      </c>
      <c r="F45" s="311"/>
      <c r="G45" s="311" t="s">
        <v>1409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1410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1411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1412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1413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1414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1415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1416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1417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1418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1419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1420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1421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1422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1423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1424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1425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1426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1427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1428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1429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1430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1431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1432</v>
      </c>
      <c r="D76" s="329"/>
      <c r="E76" s="329"/>
      <c r="F76" s="329" t="s">
        <v>1433</v>
      </c>
      <c r="G76" s="330"/>
      <c r="H76" s="329" t="s">
        <v>61</v>
      </c>
      <c r="I76" s="329" t="s">
        <v>64</v>
      </c>
      <c r="J76" s="329" t="s">
        <v>1434</v>
      </c>
      <c r="K76" s="328"/>
    </row>
    <row r="77" s="1" customFormat="1" ht="17.25" customHeight="1">
      <c r="B77" s="326"/>
      <c r="C77" s="331" t="s">
        <v>1435</v>
      </c>
      <c r="D77" s="331"/>
      <c r="E77" s="331"/>
      <c r="F77" s="332" t="s">
        <v>1436</v>
      </c>
      <c r="G77" s="333"/>
      <c r="H77" s="331"/>
      <c r="I77" s="331"/>
      <c r="J77" s="331" t="s">
        <v>1437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60</v>
      </c>
      <c r="D79" s="336"/>
      <c r="E79" s="336"/>
      <c r="F79" s="337" t="s">
        <v>1438</v>
      </c>
      <c r="G79" s="338"/>
      <c r="H79" s="314" t="s">
        <v>1439</v>
      </c>
      <c r="I79" s="314" t="s">
        <v>1440</v>
      </c>
      <c r="J79" s="314">
        <v>20</v>
      </c>
      <c r="K79" s="328"/>
    </row>
    <row r="80" s="1" customFormat="1" ht="15" customHeight="1">
      <c r="B80" s="326"/>
      <c r="C80" s="314" t="s">
        <v>1441</v>
      </c>
      <c r="D80" s="314"/>
      <c r="E80" s="314"/>
      <c r="F80" s="337" t="s">
        <v>1438</v>
      </c>
      <c r="G80" s="338"/>
      <c r="H80" s="314" t="s">
        <v>1442</v>
      </c>
      <c r="I80" s="314" t="s">
        <v>1440</v>
      </c>
      <c r="J80" s="314">
        <v>120</v>
      </c>
      <c r="K80" s="328"/>
    </row>
    <row r="81" s="1" customFormat="1" ht="15" customHeight="1">
      <c r="B81" s="339"/>
      <c r="C81" s="314" t="s">
        <v>1443</v>
      </c>
      <c r="D81" s="314"/>
      <c r="E81" s="314"/>
      <c r="F81" s="337" t="s">
        <v>1444</v>
      </c>
      <c r="G81" s="338"/>
      <c r="H81" s="314" t="s">
        <v>1445</v>
      </c>
      <c r="I81" s="314" t="s">
        <v>1440</v>
      </c>
      <c r="J81" s="314">
        <v>50</v>
      </c>
      <c r="K81" s="328"/>
    </row>
    <row r="82" s="1" customFormat="1" ht="15" customHeight="1">
      <c r="B82" s="339"/>
      <c r="C82" s="314" t="s">
        <v>1446</v>
      </c>
      <c r="D82" s="314"/>
      <c r="E82" s="314"/>
      <c r="F82" s="337" t="s">
        <v>1438</v>
      </c>
      <c r="G82" s="338"/>
      <c r="H82" s="314" t="s">
        <v>1447</v>
      </c>
      <c r="I82" s="314" t="s">
        <v>1448</v>
      </c>
      <c r="J82" s="314"/>
      <c r="K82" s="328"/>
    </row>
    <row r="83" s="1" customFormat="1" ht="15" customHeight="1">
      <c r="B83" s="339"/>
      <c r="C83" s="340" t="s">
        <v>1449</v>
      </c>
      <c r="D83" s="340"/>
      <c r="E83" s="340"/>
      <c r="F83" s="341" t="s">
        <v>1444</v>
      </c>
      <c r="G83" s="340"/>
      <c r="H83" s="340" t="s">
        <v>1450</v>
      </c>
      <c r="I83" s="340" t="s">
        <v>1440</v>
      </c>
      <c r="J83" s="340">
        <v>15</v>
      </c>
      <c r="K83" s="328"/>
    </row>
    <row r="84" s="1" customFormat="1" ht="15" customHeight="1">
      <c r="B84" s="339"/>
      <c r="C84" s="340" t="s">
        <v>1451</v>
      </c>
      <c r="D84" s="340"/>
      <c r="E84" s="340"/>
      <c r="F84" s="341" t="s">
        <v>1444</v>
      </c>
      <c r="G84" s="340"/>
      <c r="H84" s="340" t="s">
        <v>1452</v>
      </c>
      <c r="I84" s="340" t="s">
        <v>1440</v>
      </c>
      <c r="J84" s="340">
        <v>15</v>
      </c>
      <c r="K84" s="328"/>
    </row>
    <row r="85" s="1" customFormat="1" ht="15" customHeight="1">
      <c r="B85" s="339"/>
      <c r="C85" s="340" t="s">
        <v>1453</v>
      </c>
      <c r="D85" s="340"/>
      <c r="E85" s="340"/>
      <c r="F85" s="341" t="s">
        <v>1444</v>
      </c>
      <c r="G85" s="340"/>
      <c r="H85" s="340" t="s">
        <v>1454</v>
      </c>
      <c r="I85" s="340" t="s">
        <v>1440</v>
      </c>
      <c r="J85" s="340">
        <v>20</v>
      </c>
      <c r="K85" s="328"/>
    </row>
    <row r="86" s="1" customFormat="1" ht="15" customHeight="1">
      <c r="B86" s="339"/>
      <c r="C86" s="340" t="s">
        <v>1455</v>
      </c>
      <c r="D86" s="340"/>
      <c r="E86" s="340"/>
      <c r="F86" s="341" t="s">
        <v>1444</v>
      </c>
      <c r="G86" s="340"/>
      <c r="H86" s="340" t="s">
        <v>1456</v>
      </c>
      <c r="I86" s="340" t="s">
        <v>1440</v>
      </c>
      <c r="J86" s="340">
        <v>20</v>
      </c>
      <c r="K86" s="328"/>
    </row>
    <row r="87" s="1" customFormat="1" ht="15" customHeight="1">
      <c r="B87" s="339"/>
      <c r="C87" s="314" t="s">
        <v>1457</v>
      </c>
      <c r="D87" s="314"/>
      <c r="E87" s="314"/>
      <c r="F87" s="337" t="s">
        <v>1444</v>
      </c>
      <c r="G87" s="338"/>
      <c r="H87" s="314" t="s">
        <v>1458</v>
      </c>
      <c r="I87" s="314" t="s">
        <v>1440</v>
      </c>
      <c r="J87" s="314">
        <v>50</v>
      </c>
      <c r="K87" s="328"/>
    </row>
    <row r="88" s="1" customFormat="1" ht="15" customHeight="1">
      <c r="B88" s="339"/>
      <c r="C88" s="314" t="s">
        <v>1459</v>
      </c>
      <c r="D88" s="314"/>
      <c r="E88" s="314"/>
      <c r="F88" s="337" t="s">
        <v>1444</v>
      </c>
      <c r="G88" s="338"/>
      <c r="H88" s="314" t="s">
        <v>1460</v>
      </c>
      <c r="I88" s="314" t="s">
        <v>1440</v>
      </c>
      <c r="J88" s="314">
        <v>20</v>
      </c>
      <c r="K88" s="328"/>
    </row>
    <row r="89" s="1" customFormat="1" ht="15" customHeight="1">
      <c r="B89" s="339"/>
      <c r="C89" s="314" t="s">
        <v>1461</v>
      </c>
      <c r="D89" s="314"/>
      <c r="E89" s="314"/>
      <c r="F89" s="337" t="s">
        <v>1444</v>
      </c>
      <c r="G89" s="338"/>
      <c r="H89" s="314" t="s">
        <v>1462</v>
      </c>
      <c r="I89" s="314" t="s">
        <v>1440</v>
      </c>
      <c r="J89" s="314">
        <v>20</v>
      </c>
      <c r="K89" s="328"/>
    </row>
    <row r="90" s="1" customFormat="1" ht="15" customHeight="1">
      <c r="B90" s="339"/>
      <c r="C90" s="314" t="s">
        <v>1463</v>
      </c>
      <c r="D90" s="314"/>
      <c r="E90" s="314"/>
      <c r="F90" s="337" t="s">
        <v>1444</v>
      </c>
      <c r="G90" s="338"/>
      <c r="H90" s="314" t="s">
        <v>1464</v>
      </c>
      <c r="I90" s="314" t="s">
        <v>1440</v>
      </c>
      <c r="J90" s="314">
        <v>50</v>
      </c>
      <c r="K90" s="328"/>
    </row>
    <row r="91" s="1" customFormat="1" ht="15" customHeight="1">
      <c r="B91" s="339"/>
      <c r="C91" s="314" t="s">
        <v>1465</v>
      </c>
      <c r="D91" s="314"/>
      <c r="E91" s="314"/>
      <c r="F91" s="337" t="s">
        <v>1444</v>
      </c>
      <c r="G91" s="338"/>
      <c r="H91" s="314" t="s">
        <v>1465</v>
      </c>
      <c r="I91" s="314" t="s">
        <v>1440</v>
      </c>
      <c r="J91" s="314">
        <v>50</v>
      </c>
      <c r="K91" s="328"/>
    </row>
    <row r="92" s="1" customFormat="1" ht="15" customHeight="1">
      <c r="B92" s="339"/>
      <c r="C92" s="314" t="s">
        <v>1466</v>
      </c>
      <c r="D92" s="314"/>
      <c r="E92" s="314"/>
      <c r="F92" s="337" t="s">
        <v>1444</v>
      </c>
      <c r="G92" s="338"/>
      <c r="H92" s="314" t="s">
        <v>1467</v>
      </c>
      <c r="I92" s="314" t="s">
        <v>1440</v>
      </c>
      <c r="J92" s="314">
        <v>255</v>
      </c>
      <c r="K92" s="328"/>
    </row>
    <row r="93" s="1" customFormat="1" ht="15" customHeight="1">
      <c r="B93" s="339"/>
      <c r="C93" s="314" t="s">
        <v>1468</v>
      </c>
      <c r="D93" s="314"/>
      <c r="E93" s="314"/>
      <c r="F93" s="337" t="s">
        <v>1438</v>
      </c>
      <c r="G93" s="338"/>
      <c r="H93" s="314" t="s">
        <v>1469</v>
      </c>
      <c r="I93" s="314" t="s">
        <v>1470</v>
      </c>
      <c r="J93" s="314"/>
      <c r="K93" s="328"/>
    </row>
    <row r="94" s="1" customFormat="1" ht="15" customHeight="1">
      <c r="B94" s="339"/>
      <c r="C94" s="314" t="s">
        <v>1471</v>
      </c>
      <c r="D94" s="314"/>
      <c r="E94" s="314"/>
      <c r="F94" s="337" t="s">
        <v>1438</v>
      </c>
      <c r="G94" s="338"/>
      <c r="H94" s="314" t="s">
        <v>1472</v>
      </c>
      <c r="I94" s="314" t="s">
        <v>1473</v>
      </c>
      <c r="J94" s="314"/>
      <c r="K94" s="328"/>
    </row>
    <row r="95" s="1" customFormat="1" ht="15" customHeight="1">
      <c r="B95" s="339"/>
      <c r="C95" s="314" t="s">
        <v>1474</v>
      </c>
      <c r="D95" s="314"/>
      <c r="E95" s="314"/>
      <c r="F95" s="337" t="s">
        <v>1438</v>
      </c>
      <c r="G95" s="338"/>
      <c r="H95" s="314" t="s">
        <v>1474</v>
      </c>
      <c r="I95" s="314" t="s">
        <v>1473</v>
      </c>
      <c r="J95" s="314"/>
      <c r="K95" s="328"/>
    </row>
    <row r="96" s="1" customFormat="1" ht="15" customHeight="1">
      <c r="B96" s="339"/>
      <c r="C96" s="314" t="s">
        <v>45</v>
      </c>
      <c r="D96" s="314"/>
      <c r="E96" s="314"/>
      <c r="F96" s="337" t="s">
        <v>1438</v>
      </c>
      <c r="G96" s="338"/>
      <c r="H96" s="314" t="s">
        <v>1475</v>
      </c>
      <c r="I96" s="314" t="s">
        <v>1473</v>
      </c>
      <c r="J96" s="314"/>
      <c r="K96" s="328"/>
    </row>
    <row r="97" s="1" customFormat="1" ht="15" customHeight="1">
      <c r="B97" s="339"/>
      <c r="C97" s="314" t="s">
        <v>55</v>
      </c>
      <c r="D97" s="314"/>
      <c r="E97" s="314"/>
      <c r="F97" s="337" t="s">
        <v>1438</v>
      </c>
      <c r="G97" s="338"/>
      <c r="H97" s="314" t="s">
        <v>1476</v>
      </c>
      <c r="I97" s="314" t="s">
        <v>1473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1477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1432</v>
      </c>
      <c r="D103" s="329"/>
      <c r="E103" s="329"/>
      <c r="F103" s="329" t="s">
        <v>1433</v>
      </c>
      <c r="G103" s="330"/>
      <c r="H103" s="329" t="s">
        <v>61</v>
      </c>
      <c r="I103" s="329" t="s">
        <v>64</v>
      </c>
      <c r="J103" s="329" t="s">
        <v>1434</v>
      </c>
      <c r="K103" s="328"/>
    </row>
    <row r="104" s="1" customFormat="1" ht="17.25" customHeight="1">
      <c r="B104" s="326"/>
      <c r="C104" s="331" t="s">
        <v>1435</v>
      </c>
      <c r="D104" s="331"/>
      <c r="E104" s="331"/>
      <c r="F104" s="332" t="s">
        <v>1436</v>
      </c>
      <c r="G104" s="333"/>
      <c r="H104" s="331"/>
      <c r="I104" s="331"/>
      <c r="J104" s="331" t="s">
        <v>1437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60</v>
      </c>
      <c r="D106" s="336"/>
      <c r="E106" s="336"/>
      <c r="F106" s="337" t="s">
        <v>1438</v>
      </c>
      <c r="G106" s="314"/>
      <c r="H106" s="314" t="s">
        <v>1478</v>
      </c>
      <c r="I106" s="314" t="s">
        <v>1440</v>
      </c>
      <c r="J106" s="314">
        <v>20</v>
      </c>
      <c r="K106" s="328"/>
    </row>
    <row r="107" s="1" customFormat="1" ht="15" customHeight="1">
      <c r="B107" s="326"/>
      <c r="C107" s="314" t="s">
        <v>1441</v>
      </c>
      <c r="D107" s="314"/>
      <c r="E107" s="314"/>
      <c r="F107" s="337" t="s">
        <v>1438</v>
      </c>
      <c r="G107" s="314"/>
      <c r="H107" s="314" t="s">
        <v>1478</v>
      </c>
      <c r="I107" s="314" t="s">
        <v>1440</v>
      </c>
      <c r="J107" s="314">
        <v>120</v>
      </c>
      <c r="K107" s="328"/>
    </row>
    <row r="108" s="1" customFormat="1" ht="15" customHeight="1">
      <c r="B108" s="339"/>
      <c r="C108" s="314" t="s">
        <v>1443</v>
      </c>
      <c r="D108" s="314"/>
      <c r="E108" s="314"/>
      <c r="F108" s="337" t="s">
        <v>1444</v>
      </c>
      <c r="G108" s="314"/>
      <c r="H108" s="314" t="s">
        <v>1478</v>
      </c>
      <c r="I108" s="314" t="s">
        <v>1440</v>
      </c>
      <c r="J108" s="314">
        <v>50</v>
      </c>
      <c r="K108" s="328"/>
    </row>
    <row r="109" s="1" customFormat="1" ht="15" customHeight="1">
      <c r="B109" s="339"/>
      <c r="C109" s="314" t="s">
        <v>1446</v>
      </c>
      <c r="D109" s="314"/>
      <c r="E109" s="314"/>
      <c r="F109" s="337" t="s">
        <v>1438</v>
      </c>
      <c r="G109" s="314"/>
      <c r="H109" s="314" t="s">
        <v>1478</v>
      </c>
      <c r="I109" s="314" t="s">
        <v>1448</v>
      </c>
      <c r="J109" s="314"/>
      <c r="K109" s="328"/>
    </row>
    <row r="110" s="1" customFormat="1" ht="15" customHeight="1">
      <c r="B110" s="339"/>
      <c r="C110" s="314" t="s">
        <v>1457</v>
      </c>
      <c r="D110" s="314"/>
      <c r="E110" s="314"/>
      <c r="F110" s="337" t="s">
        <v>1444</v>
      </c>
      <c r="G110" s="314"/>
      <c r="H110" s="314" t="s">
        <v>1478</v>
      </c>
      <c r="I110" s="314" t="s">
        <v>1440</v>
      </c>
      <c r="J110" s="314">
        <v>50</v>
      </c>
      <c r="K110" s="328"/>
    </row>
    <row r="111" s="1" customFormat="1" ht="15" customHeight="1">
      <c r="B111" s="339"/>
      <c r="C111" s="314" t="s">
        <v>1465</v>
      </c>
      <c r="D111" s="314"/>
      <c r="E111" s="314"/>
      <c r="F111" s="337" t="s">
        <v>1444</v>
      </c>
      <c r="G111" s="314"/>
      <c r="H111" s="314" t="s">
        <v>1478</v>
      </c>
      <c r="I111" s="314" t="s">
        <v>1440</v>
      </c>
      <c r="J111" s="314">
        <v>50</v>
      </c>
      <c r="K111" s="328"/>
    </row>
    <row r="112" s="1" customFormat="1" ht="15" customHeight="1">
      <c r="B112" s="339"/>
      <c r="C112" s="314" t="s">
        <v>1463</v>
      </c>
      <c r="D112" s="314"/>
      <c r="E112" s="314"/>
      <c r="F112" s="337" t="s">
        <v>1444</v>
      </c>
      <c r="G112" s="314"/>
      <c r="H112" s="314" t="s">
        <v>1478</v>
      </c>
      <c r="I112" s="314" t="s">
        <v>1440</v>
      </c>
      <c r="J112" s="314">
        <v>50</v>
      </c>
      <c r="K112" s="328"/>
    </row>
    <row r="113" s="1" customFormat="1" ht="15" customHeight="1">
      <c r="B113" s="339"/>
      <c r="C113" s="314" t="s">
        <v>60</v>
      </c>
      <c r="D113" s="314"/>
      <c r="E113" s="314"/>
      <c r="F113" s="337" t="s">
        <v>1438</v>
      </c>
      <c r="G113" s="314"/>
      <c r="H113" s="314" t="s">
        <v>1479</v>
      </c>
      <c r="I113" s="314" t="s">
        <v>1440</v>
      </c>
      <c r="J113" s="314">
        <v>20</v>
      </c>
      <c r="K113" s="328"/>
    </row>
    <row r="114" s="1" customFormat="1" ht="15" customHeight="1">
      <c r="B114" s="339"/>
      <c r="C114" s="314" t="s">
        <v>1480</v>
      </c>
      <c r="D114" s="314"/>
      <c r="E114" s="314"/>
      <c r="F114" s="337" t="s">
        <v>1438</v>
      </c>
      <c r="G114" s="314"/>
      <c r="H114" s="314" t="s">
        <v>1481</v>
      </c>
      <c r="I114" s="314" t="s">
        <v>1440</v>
      </c>
      <c r="J114" s="314">
        <v>120</v>
      </c>
      <c r="K114" s="328"/>
    </row>
    <row r="115" s="1" customFormat="1" ht="15" customHeight="1">
      <c r="B115" s="339"/>
      <c r="C115" s="314" t="s">
        <v>45</v>
      </c>
      <c r="D115" s="314"/>
      <c r="E115" s="314"/>
      <c r="F115" s="337" t="s">
        <v>1438</v>
      </c>
      <c r="G115" s="314"/>
      <c r="H115" s="314" t="s">
        <v>1482</v>
      </c>
      <c r="I115" s="314" t="s">
        <v>1473</v>
      </c>
      <c r="J115" s="314"/>
      <c r="K115" s="328"/>
    </row>
    <row r="116" s="1" customFormat="1" ht="15" customHeight="1">
      <c r="B116" s="339"/>
      <c r="C116" s="314" t="s">
        <v>55</v>
      </c>
      <c r="D116" s="314"/>
      <c r="E116" s="314"/>
      <c r="F116" s="337" t="s">
        <v>1438</v>
      </c>
      <c r="G116" s="314"/>
      <c r="H116" s="314" t="s">
        <v>1483</v>
      </c>
      <c r="I116" s="314" t="s">
        <v>1473</v>
      </c>
      <c r="J116" s="314"/>
      <c r="K116" s="328"/>
    </row>
    <row r="117" s="1" customFormat="1" ht="15" customHeight="1">
      <c r="B117" s="339"/>
      <c r="C117" s="314" t="s">
        <v>64</v>
      </c>
      <c r="D117" s="314"/>
      <c r="E117" s="314"/>
      <c r="F117" s="337" t="s">
        <v>1438</v>
      </c>
      <c r="G117" s="314"/>
      <c r="H117" s="314" t="s">
        <v>1484</v>
      </c>
      <c r="I117" s="314" t="s">
        <v>1485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1486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1432</v>
      </c>
      <c r="D123" s="329"/>
      <c r="E123" s="329"/>
      <c r="F123" s="329" t="s">
        <v>1433</v>
      </c>
      <c r="G123" s="330"/>
      <c r="H123" s="329" t="s">
        <v>61</v>
      </c>
      <c r="I123" s="329" t="s">
        <v>64</v>
      </c>
      <c r="J123" s="329" t="s">
        <v>1434</v>
      </c>
      <c r="K123" s="358"/>
    </row>
    <row r="124" s="1" customFormat="1" ht="17.25" customHeight="1">
      <c r="B124" s="357"/>
      <c r="C124" s="331" t="s">
        <v>1435</v>
      </c>
      <c r="D124" s="331"/>
      <c r="E124" s="331"/>
      <c r="F124" s="332" t="s">
        <v>1436</v>
      </c>
      <c r="G124" s="333"/>
      <c r="H124" s="331"/>
      <c r="I124" s="331"/>
      <c r="J124" s="331" t="s">
        <v>1437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1441</v>
      </c>
      <c r="D126" s="336"/>
      <c r="E126" s="336"/>
      <c r="F126" s="337" t="s">
        <v>1438</v>
      </c>
      <c r="G126" s="314"/>
      <c r="H126" s="314" t="s">
        <v>1478</v>
      </c>
      <c r="I126" s="314" t="s">
        <v>1440</v>
      </c>
      <c r="J126" s="314">
        <v>120</v>
      </c>
      <c r="K126" s="362"/>
    </row>
    <row r="127" s="1" customFormat="1" ht="15" customHeight="1">
      <c r="B127" s="359"/>
      <c r="C127" s="314" t="s">
        <v>1487</v>
      </c>
      <c r="D127" s="314"/>
      <c r="E127" s="314"/>
      <c r="F127" s="337" t="s">
        <v>1438</v>
      </c>
      <c r="G127" s="314"/>
      <c r="H127" s="314" t="s">
        <v>1488</v>
      </c>
      <c r="I127" s="314" t="s">
        <v>1440</v>
      </c>
      <c r="J127" s="314" t="s">
        <v>1489</v>
      </c>
      <c r="K127" s="362"/>
    </row>
    <row r="128" s="1" customFormat="1" ht="15" customHeight="1">
      <c r="B128" s="359"/>
      <c r="C128" s="314" t="s">
        <v>91</v>
      </c>
      <c r="D128" s="314"/>
      <c r="E128" s="314"/>
      <c r="F128" s="337" t="s">
        <v>1438</v>
      </c>
      <c r="G128" s="314"/>
      <c r="H128" s="314" t="s">
        <v>1490</v>
      </c>
      <c r="I128" s="314" t="s">
        <v>1440</v>
      </c>
      <c r="J128" s="314" t="s">
        <v>1489</v>
      </c>
      <c r="K128" s="362"/>
    </row>
    <row r="129" s="1" customFormat="1" ht="15" customHeight="1">
      <c r="B129" s="359"/>
      <c r="C129" s="314" t="s">
        <v>1449</v>
      </c>
      <c r="D129" s="314"/>
      <c r="E129" s="314"/>
      <c r="F129" s="337" t="s">
        <v>1444</v>
      </c>
      <c r="G129" s="314"/>
      <c r="H129" s="314" t="s">
        <v>1450</v>
      </c>
      <c r="I129" s="314" t="s">
        <v>1440</v>
      </c>
      <c r="J129" s="314">
        <v>15</v>
      </c>
      <c r="K129" s="362"/>
    </row>
    <row r="130" s="1" customFormat="1" ht="15" customHeight="1">
      <c r="B130" s="359"/>
      <c r="C130" s="340" t="s">
        <v>1451</v>
      </c>
      <c r="D130" s="340"/>
      <c r="E130" s="340"/>
      <c r="F130" s="341" t="s">
        <v>1444</v>
      </c>
      <c r="G130" s="340"/>
      <c r="H130" s="340" t="s">
        <v>1452</v>
      </c>
      <c r="I130" s="340" t="s">
        <v>1440</v>
      </c>
      <c r="J130" s="340">
        <v>15</v>
      </c>
      <c r="K130" s="362"/>
    </row>
    <row r="131" s="1" customFormat="1" ht="15" customHeight="1">
      <c r="B131" s="359"/>
      <c r="C131" s="340" t="s">
        <v>1453</v>
      </c>
      <c r="D131" s="340"/>
      <c r="E131" s="340"/>
      <c r="F131" s="341" t="s">
        <v>1444</v>
      </c>
      <c r="G131" s="340"/>
      <c r="H131" s="340" t="s">
        <v>1454</v>
      </c>
      <c r="I131" s="340" t="s">
        <v>1440</v>
      </c>
      <c r="J131" s="340">
        <v>20</v>
      </c>
      <c r="K131" s="362"/>
    </row>
    <row r="132" s="1" customFormat="1" ht="15" customHeight="1">
      <c r="B132" s="359"/>
      <c r="C132" s="340" t="s">
        <v>1455</v>
      </c>
      <c r="D132" s="340"/>
      <c r="E132" s="340"/>
      <c r="F132" s="341" t="s">
        <v>1444</v>
      </c>
      <c r="G132" s="340"/>
      <c r="H132" s="340" t="s">
        <v>1456</v>
      </c>
      <c r="I132" s="340" t="s">
        <v>1440</v>
      </c>
      <c r="J132" s="340">
        <v>20</v>
      </c>
      <c r="K132" s="362"/>
    </row>
    <row r="133" s="1" customFormat="1" ht="15" customHeight="1">
      <c r="B133" s="359"/>
      <c r="C133" s="314" t="s">
        <v>1443</v>
      </c>
      <c r="D133" s="314"/>
      <c r="E133" s="314"/>
      <c r="F133" s="337" t="s">
        <v>1444</v>
      </c>
      <c r="G133" s="314"/>
      <c r="H133" s="314" t="s">
        <v>1478</v>
      </c>
      <c r="I133" s="314" t="s">
        <v>1440</v>
      </c>
      <c r="J133" s="314">
        <v>50</v>
      </c>
      <c r="K133" s="362"/>
    </row>
    <row r="134" s="1" customFormat="1" ht="15" customHeight="1">
      <c r="B134" s="359"/>
      <c r="C134" s="314" t="s">
        <v>1457</v>
      </c>
      <c r="D134" s="314"/>
      <c r="E134" s="314"/>
      <c r="F134" s="337" t="s">
        <v>1444</v>
      </c>
      <c r="G134" s="314"/>
      <c r="H134" s="314" t="s">
        <v>1478</v>
      </c>
      <c r="I134" s="314" t="s">
        <v>1440</v>
      </c>
      <c r="J134" s="314">
        <v>50</v>
      </c>
      <c r="K134" s="362"/>
    </row>
    <row r="135" s="1" customFormat="1" ht="15" customHeight="1">
      <c r="B135" s="359"/>
      <c r="C135" s="314" t="s">
        <v>1463</v>
      </c>
      <c r="D135" s="314"/>
      <c r="E135" s="314"/>
      <c r="F135" s="337" t="s">
        <v>1444</v>
      </c>
      <c r="G135" s="314"/>
      <c r="H135" s="314" t="s">
        <v>1478</v>
      </c>
      <c r="I135" s="314" t="s">
        <v>1440</v>
      </c>
      <c r="J135" s="314">
        <v>50</v>
      </c>
      <c r="K135" s="362"/>
    </row>
    <row r="136" s="1" customFormat="1" ht="15" customHeight="1">
      <c r="B136" s="359"/>
      <c r="C136" s="314" t="s">
        <v>1465</v>
      </c>
      <c r="D136" s="314"/>
      <c r="E136" s="314"/>
      <c r="F136" s="337" t="s">
        <v>1444</v>
      </c>
      <c r="G136" s="314"/>
      <c r="H136" s="314" t="s">
        <v>1478</v>
      </c>
      <c r="I136" s="314" t="s">
        <v>1440</v>
      </c>
      <c r="J136" s="314">
        <v>50</v>
      </c>
      <c r="K136" s="362"/>
    </row>
    <row r="137" s="1" customFormat="1" ht="15" customHeight="1">
      <c r="B137" s="359"/>
      <c r="C137" s="314" t="s">
        <v>1466</v>
      </c>
      <c r="D137" s="314"/>
      <c r="E137" s="314"/>
      <c r="F137" s="337" t="s">
        <v>1444</v>
      </c>
      <c r="G137" s="314"/>
      <c r="H137" s="314" t="s">
        <v>1491</v>
      </c>
      <c r="I137" s="314" t="s">
        <v>1440</v>
      </c>
      <c r="J137" s="314">
        <v>255</v>
      </c>
      <c r="K137" s="362"/>
    </row>
    <row r="138" s="1" customFormat="1" ht="15" customHeight="1">
      <c r="B138" s="359"/>
      <c r="C138" s="314" t="s">
        <v>1468</v>
      </c>
      <c r="D138" s="314"/>
      <c r="E138" s="314"/>
      <c r="F138" s="337" t="s">
        <v>1438</v>
      </c>
      <c r="G138" s="314"/>
      <c r="H138" s="314" t="s">
        <v>1492</v>
      </c>
      <c r="I138" s="314" t="s">
        <v>1470</v>
      </c>
      <c r="J138" s="314"/>
      <c r="K138" s="362"/>
    </row>
    <row r="139" s="1" customFormat="1" ht="15" customHeight="1">
      <c r="B139" s="359"/>
      <c r="C139" s="314" t="s">
        <v>1471</v>
      </c>
      <c r="D139" s="314"/>
      <c r="E139" s="314"/>
      <c r="F139" s="337" t="s">
        <v>1438</v>
      </c>
      <c r="G139" s="314"/>
      <c r="H139" s="314" t="s">
        <v>1493</v>
      </c>
      <c r="I139" s="314" t="s">
        <v>1473</v>
      </c>
      <c r="J139" s="314"/>
      <c r="K139" s="362"/>
    </row>
    <row r="140" s="1" customFormat="1" ht="15" customHeight="1">
      <c r="B140" s="359"/>
      <c r="C140" s="314" t="s">
        <v>1474</v>
      </c>
      <c r="D140" s="314"/>
      <c r="E140" s="314"/>
      <c r="F140" s="337" t="s">
        <v>1438</v>
      </c>
      <c r="G140" s="314"/>
      <c r="H140" s="314" t="s">
        <v>1474</v>
      </c>
      <c r="I140" s="314" t="s">
        <v>1473</v>
      </c>
      <c r="J140" s="314"/>
      <c r="K140" s="362"/>
    </row>
    <row r="141" s="1" customFormat="1" ht="15" customHeight="1">
      <c r="B141" s="359"/>
      <c r="C141" s="314" t="s">
        <v>45</v>
      </c>
      <c r="D141" s="314"/>
      <c r="E141" s="314"/>
      <c r="F141" s="337" t="s">
        <v>1438</v>
      </c>
      <c r="G141" s="314"/>
      <c r="H141" s="314" t="s">
        <v>1494</v>
      </c>
      <c r="I141" s="314" t="s">
        <v>1473</v>
      </c>
      <c r="J141" s="314"/>
      <c r="K141" s="362"/>
    </row>
    <row r="142" s="1" customFormat="1" ht="15" customHeight="1">
      <c r="B142" s="359"/>
      <c r="C142" s="314" t="s">
        <v>1495</v>
      </c>
      <c r="D142" s="314"/>
      <c r="E142" s="314"/>
      <c r="F142" s="337" t="s">
        <v>1438</v>
      </c>
      <c r="G142" s="314"/>
      <c r="H142" s="314" t="s">
        <v>1496</v>
      </c>
      <c r="I142" s="314" t="s">
        <v>1473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1497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1432</v>
      </c>
      <c r="D148" s="329"/>
      <c r="E148" s="329"/>
      <c r="F148" s="329" t="s">
        <v>1433</v>
      </c>
      <c r="G148" s="330"/>
      <c r="H148" s="329" t="s">
        <v>61</v>
      </c>
      <c r="I148" s="329" t="s">
        <v>64</v>
      </c>
      <c r="J148" s="329" t="s">
        <v>1434</v>
      </c>
      <c r="K148" s="328"/>
    </row>
    <row r="149" s="1" customFormat="1" ht="17.25" customHeight="1">
      <c r="B149" s="326"/>
      <c r="C149" s="331" t="s">
        <v>1435</v>
      </c>
      <c r="D149" s="331"/>
      <c r="E149" s="331"/>
      <c r="F149" s="332" t="s">
        <v>1436</v>
      </c>
      <c r="G149" s="333"/>
      <c r="H149" s="331"/>
      <c r="I149" s="331"/>
      <c r="J149" s="331" t="s">
        <v>1437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1441</v>
      </c>
      <c r="D151" s="314"/>
      <c r="E151" s="314"/>
      <c r="F151" s="367" t="s">
        <v>1438</v>
      </c>
      <c r="G151" s="314"/>
      <c r="H151" s="366" t="s">
        <v>1478</v>
      </c>
      <c r="I151" s="366" t="s">
        <v>1440</v>
      </c>
      <c r="J151" s="366">
        <v>120</v>
      </c>
      <c r="K151" s="362"/>
    </row>
    <row r="152" s="1" customFormat="1" ht="15" customHeight="1">
      <c r="B152" s="339"/>
      <c r="C152" s="366" t="s">
        <v>1487</v>
      </c>
      <c r="D152" s="314"/>
      <c r="E152" s="314"/>
      <c r="F152" s="367" t="s">
        <v>1438</v>
      </c>
      <c r="G152" s="314"/>
      <c r="H152" s="366" t="s">
        <v>1498</v>
      </c>
      <c r="I152" s="366" t="s">
        <v>1440</v>
      </c>
      <c r="J152" s="366" t="s">
        <v>1489</v>
      </c>
      <c r="K152" s="362"/>
    </row>
    <row r="153" s="1" customFormat="1" ht="15" customHeight="1">
      <c r="B153" s="339"/>
      <c r="C153" s="366" t="s">
        <v>91</v>
      </c>
      <c r="D153" s="314"/>
      <c r="E153" s="314"/>
      <c r="F153" s="367" t="s">
        <v>1438</v>
      </c>
      <c r="G153" s="314"/>
      <c r="H153" s="366" t="s">
        <v>1499</v>
      </c>
      <c r="I153" s="366" t="s">
        <v>1440</v>
      </c>
      <c r="J153" s="366" t="s">
        <v>1489</v>
      </c>
      <c r="K153" s="362"/>
    </row>
    <row r="154" s="1" customFormat="1" ht="15" customHeight="1">
      <c r="B154" s="339"/>
      <c r="C154" s="366" t="s">
        <v>1443</v>
      </c>
      <c r="D154" s="314"/>
      <c r="E154" s="314"/>
      <c r="F154" s="367" t="s">
        <v>1444</v>
      </c>
      <c r="G154" s="314"/>
      <c r="H154" s="366" t="s">
        <v>1478</v>
      </c>
      <c r="I154" s="366" t="s">
        <v>1440</v>
      </c>
      <c r="J154" s="366">
        <v>50</v>
      </c>
      <c r="K154" s="362"/>
    </row>
    <row r="155" s="1" customFormat="1" ht="15" customHeight="1">
      <c r="B155" s="339"/>
      <c r="C155" s="366" t="s">
        <v>1446</v>
      </c>
      <c r="D155" s="314"/>
      <c r="E155" s="314"/>
      <c r="F155" s="367" t="s">
        <v>1438</v>
      </c>
      <c r="G155" s="314"/>
      <c r="H155" s="366" t="s">
        <v>1478</v>
      </c>
      <c r="I155" s="366" t="s">
        <v>1448</v>
      </c>
      <c r="J155" s="366"/>
      <c r="K155" s="362"/>
    </row>
    <row r="156" s="1" customFormat="1" ht="15" customHeight="1">
      <c r="B156" s="339"/>
      <c r="C156" s="366" t="s">
        <v>1457</v>
      </c>
      <c r="D156" s="314"/>
      <c r="E156" s="314"/>
      <c r="F156" s="367" t="s">
        <v>1444</v>
      </c>
      <c r="G156" s="314"/>
      <c r="H156" s="366" t="s">
        <v>1478</v>
      </c>
      <c r="I156" s="366" t="s">
        <v>1440</v>
      </c>
      <c r="J156" s="366">
        <v>50</v>
      </c>
      <c r="K156" s="362"/>
    </row>
    <row r="157" s="1" customFormat="1" ht="15" customHeight="1">
      <c r="B157" s="339"/>
      <c r="C157" s="366" t="s">
        <v>1465</v>
      </c>
      <c r="D157" s="314"/>
      <c r="E157" s="314"/>
      <c r="F157" s="367" t="s">
        <v>1444</v>
      </c>
      <c r="G157" s="314"/>
      <c r="H157" s="366" t="s">
        <v>1478</v>
      </c>
      <c r="I157" s="366" t="s">
        <v>1440</v>
      </c>
      <c r="J157" s="366">
        <v>50</v>
      </c>
      <c r="K157" s="362"/>
    </row>
    <row r="158" s="1" customFormat="1" ht="15" customHeight="1">
      <c r="B158" s="339"/>
      <c r="C158" s="366" t="s">
        <v>1463</v>
      </c>
      <c r="D158" s="314"/>
      <c r="E158" s="314"/>
      <c r="F158" s="367" t="s">
        <v>1444</v>
      </c>
      <c r="G158" s="314"/>
      <c r="H158" s="366" t="s">
        <v>1478</v>
      </c>
      <c r="I158" s="366" t="s">
        <v>1440</v>
      </c>
      <c r="J158" s="366">
        <v>50</v>
      </c>
      <c r="K158" s="362"/>
    </row>
    <row r="159" s="1" customFormat="1" ht="15" customHeight="1">
      <c r="B159" s="339"/>
      <c r="C159" s="366" t="s">
        <v>123</v>
      </c>
      <c r="D159" s="314"/>
      <c r="E159" s="314"/>
      <c r="F159" s="367" t="s">
        <v>1438</v>
      </c>
      <c r="G159" s="314"/>
      <c r="H159" s="366" t="s">
        <v>1500</v>
      </c>
      <c r="I159" s="366" t="s">
        <v>1440</v>
      </c>
      <c r="J159" s="366" t="s">
        <v>1501</v>
      </c>
      <c r="K159" s="362"/>
    </row>
    <row r="160" s="1" customFormat="1" ht="15" customHeight="1">
      <c r="B160" s="339"/>
      <c r="C160" s="366" t="s">
        <v>1502</v>
      </c>
      <c r="D160" s="314"/>
      <c r="E160" s="314"/>
      <c r="F160" s="367" t="s">
        <v>1438</v>
      </c>
      <c r="G160" s="314"/>
      <c r="H160" s="366" t="s">
        <v>1503</v>
      </c>
      <c r="I160" s="366" t="s">
        <v>1473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1504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1432</v>
      </c>
      <c r="D166" s="329"/>
      <c r="E166" s="329"/>
      <c r="F166" s="329" t="s">
        <v>1433</v>
      </c>
      <c r="G166" s="371"/>
      <c r="H166" s="372" t="s">
        <v>61</v>
      </c>
      <c r="I166" s="372" t="s">
        <v>64</v>
      </c>
      <c r="J166" s="329" t="s">
        <v>1434</v>
      </c>
      <c r="K166" s="306"/>
    </row>
    <row r="167" s="1" customFormat="1" ht="17.25" customHeight="1">
      <c r="B167" s="307"/>
      <c r="C167" s="331" t="s">
        <v>1435</v>
      </c>
      <c r="D167" s="331"/>
      <c r="E167" s="331"/>
      <c r="F167" s="332" t="s">
        <v>1436</v>
      </c>
      <c r="G167" s="373"/>
      <c r="H167" s="374"/>
      <c r="I167" s="374"/>
      <c r="J167" s="331" t="s">
        <v>1437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1441</v>
      </c>
      <c r="D169" s="314"/>
      <c r="E169" s="314"/>
      <c r="F169" s="337" t="s">
        <v>1438</v>
      </c>
      <c r="G169" s="314"/>
      <c r="H169" s="314" t="s">
        <v>1478</v>
      </c>
      <c r="I169" s="314" t="s">
        <v>1440</v>
      </c>
      <c r="J169" s="314">
        <v>120</v>
      </c>
      <c r="K169" s="362"/>
    </row>
    <row r="170" s="1" customFormat="1" ht="15" customHeight="1">
      <c r="B170" s="339"/>
      <c r="C170" s="314" t="s">
        <v>1487</v>
      </c>
      <c r="D170" s="314"/>
      <c r="E170" s="314"/>
      <c r="F170" s="337" t="s">
        <v>1438</v>
      </c>
      <c r="G170" s="314"/>
      <c r="H170" s="314" t="s">
        <v>1488</v>
      </c>
      <c r="I170" s="314" t="s">
        <v>1440</v>
      </c>
      <c r="J170" s="314" t="s">
        <v>1489</v>
      </c>
      <c r="K170" s="362"/>
    </row>
    <row r="171" s="1" customFormat="1" ht="15" customHeight="1">
      <c r="B171" s="339"/>
      <c r="C171" s="314" t="s">
        <v>91</v>
      </c>
      <c r="D171" s="314"/>
      <c r="E171" s="314"/>
      <c r="F171" s="337" t="s">
        <v>1438</v>
      </c>
      <c r="G171" s="314"/>
      <c r="H171" s="314" t="s">
        <v>1505</v>
      </c>
      <c r="I171" s="314" t="s">
        <v>1440</v>
      </c>
      <c r="J171" s="314" t="s">
        <v>1489</v>
      </c>
      <c r="K171" s="362"/>
    </row>
    <row r="172" s="1" customFormat="1" ht="15" customHeight="1">
      <c r="B172" s="339"/>
      <c r="C172" s="314" t="s">
        <v>1443</v>
      </c>
      <c r="D172" s="314"/>
      <c r="E172" s="314"/>
      <c r="F172" s="337" t="s">
        <v>1444</v>
      </c>
      <c r="G172" s="314"/>
      <c r="H172" s="314" t="s">
        <v>1505</v>
      </c>
      <c r="I172" s="314" t="s">
        <v>1440</v>
      </c>
      <c r="J172" s="314">
        <v>50</v>
      </c>
      <c r="K172" s="362"/>
    </row>
    <row r="173" s="1" customFormat="1" ht="15" customHeight="1">
      <c r="B173" s="339"/>
      <c r="C173" s="314" t="s">
        <v>1446</v>
      </c>
      <c r="D173" s="314"/>
      <c r="E173" s="314"/>
      <c r="F173" s="337" t="s">
        <v>1438</v>
      </c>
      <c r="G173" s="314"/>
      <c r="H173" s="314" t="s">
        <v>1505</v>
      </c>
      <c r="I173" s="314" t="s">
        <v>1448</v>
      </c>
      <c r="J173" s="314"/>
      <c r="K173" s="362"/>
    </row>
    <row r="174" s="1" customFormat="1" ht="15" customHeight="1">
      <c r="B174" s="339"/>
      <c r="C174" s="314" t="s">
        <v>1457</v>
      </c>
      <c r="D174" s="314"/>
      <c r="E174" s="314"/>
      <c r="F174" s="337" t="s">
        <v>1444</v>
      </c>
      <c r="G174" s="314"/>
      <c r="H174" s="314" t="s">
        <v>1505</v>
      </c>
      <c r="I174" s="314" t="s">
        <v>1440</v>
      </c>
      <c r="J174" s="314">
        <v>50</v>
      </c>
      <c r="K174" s="362"/>
    </row>
    <row r="175" s="1" customFormat="1" ht="15" customHeight="1">
      <c r="B175" s="339"/>
      <c r="C175" s="314" t="s">
        <v>1465</v>
      </c>
      <c r="D175" s="314"/>
      <c r="E175" s="314"/>
      <c r="F175" s="337" t="s">
        <v>1444</v>
      </c>
      <c r="G175" s="314"/>
      <c r="H175" s="314" t="s">
        <v>1505</v>
      </c>
      <c r="I175" s="314" t="s">
        <v>1440</v>
      </c>
      <c r="J175" s="314">
        <v>50</v>
      </c>
      <c r="K175" s="362"/>
    </row>
    <row r="176" s="1" customFormat="1" ht="15" customHeight="1">
      <c r="B176" s="339"/>
      <c r="C176" s="314" t="s">
        <v>1463</v>
      </c>
      <c r="D176" s="314"/>
      <c r="E176" s="314"/>
      <c r="F176" s="337" t="s">
        <v>1444</v>
      </c>
      <c r="G176" s="314"/>
      <c r="H176" s="314" t="s">
        <v>1505</v>
      </c>
      <c r="I176" s="314" t="s">
        <v>1440</v>
      </c>
      <c r="J176" s="314">
        <v>50</v>
      </c>
      <c r="K176" s="362"/>
    </row>
    <row r="177" s="1" customFormat="1" ht="15" customHeight="1">
      <c r="B177" s="339"/>
      <c r="C177" s="314" t="s">
        <v>137</v>
      </c>
      <c r="D177" s="314"/>
      <c r="E177" s="314"/>
      <c r="F177" s="337" t="s">
        <v>1438</v>
      </c>
      <c r="G177" s="314"/>
      <c r="H177" s="314" t="s">
        <v>1506</v>
      </c>
      <c r="I177" s="314" t="s">
        <v>1507</v>
      </c>
      <c r="J177" s="314"/>
      <c r="K177" s="362"/>
    </row>
    <row r="178" s="1" customFormat="1" ht="15" customHeight="1">
      <c r="B178" s="339"/>
      <c r="C178" s="314" t="s">
        <v>64</v>
      </c>
      <c r="D178" s="314"/>
      <c r="E178" s="314"/>
      <c r="F178" s="337" t="s">
        <v>1438</v>
      </c>
      <c r="G178" s="314"/>
      <c r="H178" s="314" t="s">
        <v>1508</v>
      </c>
      <c r="I178" s="314" t="s">
        <v>1509</v>
      </c>
      <c r="J178" s="314">
        <v>1</v>
      </c>
      <c r="K178" s="362"/>
    </row>
    <row r="179" s="1" customFormat="1" ht="15" customHeight="1">
      <c r="B179" s="339"/>
      <c r="C179" s="314" t="s">
        <v>60</v>
      </c>
      <c r="D179" s="314"/>
      <c r="E179" s="314"/>
      <c r="F179" s="337" t="s">
        <v>1438</v>
      </c>
      <c r="G179" s="314"/>
      <c r="H179" s="314" t="s">
        <v>1510</v>
      </c>
      <c r="I179" s="314" t="s">
        <v>1440</v>
      </c>
      <c r="J179" s="314">
        <v>20</v>
      </c>
      <c r="K179" s="362"/>
    </row>
    <row r="180" s="1" customFormat="1" ht="15" customHeight="1">
      <c r="B180" s="339"/>
      <c r="C180" s="314" t="s">
        <v>61</v>
      </c>
      <c r="D180" s="314"/>
      <c r="E180" s="314"/>
      <c r="F180" s="337" t="s">
        <v>1438</v>
      </c>
      <c r="G180" s="314"/>
      <c r="H180" s="314" t="s">
        <v>1511</v>
      </c>
      <c r="I180" s="314" t="s">
        <v>1440</v>
      </c>
      <c r="J180" s="314">
        <v>255</v>
      </c>
      <c r="K180" s="362"/>
    </row>
    <row r="181" s="1" customFormat="1" ht="15" customHeight="1">
      <c r="B181" s="339"/>
      <c r="C181" s="314" t="s">
        <v>138</v>
      </c>
      <c r="D181" s="314"/>
      <c r="E181" s="314"/>
      <c r="F181" s="337" t="s">
        <v>1438</v>
      </c>
      <c r="G181" s="314"/>
      <c r="H181" s="314" t="s">
        <v>1402</v>
      </c>
      <c r="I181" s="314" t="s">
        <v>1440</v>
      </c>
      <c r="J181" s="314">
        <v>10</v>
      </c>
      <c r="K181" s="362"/>
    </row>
    <row r="182" s="1" customFormat="1" ht="15" customHeight="1">
      <c r="B182" s="339"/>
      <c r="C182" s="314" t="s">
        <v>139</v>
      </c>
      <c r="D182" s="314"/>
      <c r="E182" s="314"/>
      <c r="F182" s="337" t="s">
        <v>1438</v>
      </c>
      <c r="G182" s="314"/>
      <c r="H182" s="314" t="s">
        <v>1512</v>
      </c>
      <c r="I182" s="314" t="s">
        <v>1473</v>
      </c>
      <c r="J182" s="314"/>
      <c r="K182" s="362"/>
    </row>
    <row r="183" s="1" customFormat="1" ht="15" customHeight="1">
      <c r="B183" s="339"/>
      <c r="C183" s="314" t="s">
        <v>1513</v>
      </c>
      <c r="D183" s="314"/>
      <c r="E183" s="314"/>
      <c r="F183" s="337" t="s">
        <v>1438</v>
      </c>
      <c r="G183" s="314"/>
      <c r="H183" s="314" t="s">
        <v>1514</v>
      </c>
      <c r="I183" s="314" t="s">
        <v>1473</v>
      </c>
      <c r="J183" s="314"/>
      <c r="K183" s="362"/>
    </row>
    <row r="184" s="1" customFormat="1" ht="15" customHeight="1">
      <c r="B184" s="339"/>
      <c r="C184" s="314" t="s">
        <v>1502</v>
      </c>
      <c r="D184" s="314"/>
      <c r="E184" s="314"/>
      <c r="F184" s="337" t="s">
        <v>1438</v>
      </c>
      <c r="G184" s="314"/>
      <c r="H184" s="314" t="s">
        <v>1515</v>
      </c>
      <c r="I184" s="314" t="s">
        <v>1473</v>
      </c>
      <c r="J184" s="314"/>
      <c r="K184" s="362"/>
    </row>
    <row r="185" s="1" customFormat="1" ht="15" customHeight="1">
      <c r="B185" s="339"/>
      <c r="C185" s="314" t="s">
        <v>141</v>
      </c>
      <c r="D185" s="314"/>
      <c r="E185" s="314"/>
      <c r="F185" s="337" t="s">
        <v>1444</v>
      </c>
      <c r="G185" s="314"/>
      <c r="H185" s="314" t="s">
        <v>1516</v>
      </c>
      <c r="I185" s="314" t="s">
        <v>1440</v>
      </c>
      <c r="J185" s="314">
        <v>50</v>
      </c>
      <c r="K185" s="362"/>
    </row>
    <row r="186" s="1" customFormat="1" ht="15" customHeight="1">
      <c r="B186" s="339"/>
      <c r="C186" s="314" t="s">
        <v>1517</v>
      </c>
      <c r="D186" s="314"/>
      <c r="E186" s="314"/>
      <c r="F186" s="337" t="s">
        <v>1444</v>
      </c>
      <c r="G186" s="314"/>
      <c r="H186" s="314" t="s">
        <v>1518</v>
      </c>
      <c r="I186" s="314" t="s">
        <v>1519</v>
      </c>
      <c r="J186" s="314"/>
      <c r="K186" s="362"/>
    </row>
    <row r="187" s="1" customFormat="1" ht="15" customHeight="1">
      <c r="B187" s="339"/>
      <c r="C187" s="314" t="s">
        <v>1520</v>
      </c>
      <c r="D187" s="314"/>
      <c r="E187" s="314"/>
      <c r="F187" s="337" t="s">
        <v>1444</v>
      </c>
      <c r="G187" s="314"/>
      <c r="H187" s="314" t="s">
        <v>1521</v>
      </c>
      <c r="I187" s="314" t="s">
        <v>1519</v>
      </c>
      <c r="J187" s="314"/>
      <c r="K187" s="362"/>
    </row>
    <row r="188" s="1" customFormat="1" ht="15" customHeight="1">
      <c r="B188" s="339"/>
      <c r="C188" s="314" t="s">
        <v>1522</v>
      </c>
      <c r="D188" s="314"/>
      <c r="E188" s="314"/>
      <c r="F188" s="337" t="s">
        <v>1444</v>
      </c>
      <c r="G188" s="314"/>
      <c r="H188" s="314" t="s">
        <v>1523</v>
      </c>
      <c r="I188" s="314" t="s">
        <v>1519</v>
      </c>
      <c r="J188" s="314"/>
      <c r="K188" s="362"/>
    </row>
    <row r="189" s="1" customFormat="1" ht="15" customHeight="1">
      <c r="B189" s="339"/>
      <c r="C189" s="375" t="s">
        <v>1524</v>
      </c>
      <c r="D189" s="314"/>
      <c r="E189" s="314"/>
      <c r="F189" s="337" t="s">
        <v>1444</v>
      </c>
      <c r="G189" s="314"/>
      <c r="H189" s="314" t="s">
        <v>1525</v>
      </c>
      <c r="I189" s="314" t="s">
        <v>1526</v>
      </c>
      <c r="J189" s="376" t="s">
        <v>1527</v>
      </c>
      <c r="K189" s="362"/>
    </row>
    <row r="190" s="18" customFormat="1" ht="15" customHeight="1">
      <c r="B190" s="377"/>
      <c r="C190" s="378" t="s">
        <v>1528</v>
      </c>
      <c r="D190" s="379"/>
      <c r="E190" s="379"/>
      <c r="F190" s="380" t="s">
        <v>1444</v>
      </c>
      <c r="G190" s="379"/>
      <c r="H190" s="379" t="s">
        <v>1529</v>
      </c>
      <c r="I190" s="379" t="s">
        <v>1526</v>
      </c>
      <c r="J190" s="381" t="s">
        <v>1527</v>
      </c>
      <c r="K190" s="382"/>
    </row>
    <row r="191" s="1" customFormat="1" ht="15" customHeight="1">
      <c r="B191" s="339"/>
      <c r="C191" s="375" t="s">
        <v>49</v>
      </c>
      <c r="D191" s="314"/>
      <c r="E191" s="314"/>
      <c r="F191" s="337" t="s">
        <v>1438</v>
      </c>
      <c r="G191" s="314"/>
      <c r="H191" s="311" t="s">
        <v>1530</v>
      </c>
      <c r="I191" s="314" t="s">
        <v>1531</v>
      </c>
      <c r="J191" s="314"/>
      <c r="K191" s="362"/>
    </row>
    <row r="192" s="1" customFormat="1" ht="15" customHeight="1">
      <c r="B192" s="339"/>
      <c r="C192" s="375" t="s">
        <v>1532</v>
      </c>
      <c r="D192" s="314"/>
      <c r="E192" s="314"/>
      <c r="F192" s="337" t="s">
        <v>1438</v>
      </c>
      <c r="G192" s="314"/>
      <c r="H192" s="314" t="s">
        <v>1533</v>
      </c>
      <c r="I192" s="314" t="s">
        <v>1473</v>
      </c>
      <c r="J192" s="314"/>
      <c r="K192" s="362"/>
    </row>
    <row r="193" s="1" customFormat="1" ht="15" customHeight="1">
      <c r="B193" s="339"/>
      <c r="C193" s="375" t="s">
        <v>1534</v>
      </c>
      <c r="D193" s="314"/>
      <c r="E193" s="314"/>
      <c r="F193" s="337" t="s">
        <v>1438</v>
      </c>
      <c r="G193" s="314"/>
      <c r="H193" s="314" t="s">
        <v>1535</v>
      </c>
      <c r="I193" s="314" t="s">
        <v>1473</v>
      </c>
      <c r="J193" s="314"/>
      <c r="K193" s="362"/>
    </row>
    <row r="194" s="1" customFormat="1" ht="15" customHeight="1">
      <c r="B194" s="339"/>
      <c r="C194" s="375" t="s">
        <v>1536</v>
      </c>
      <c r="D194" s="314"/>
      <c r="E194" s="314"/>
      <c r="F194" s="337" t="s">
        <v>1444</v>
      </c>
      <c r="G194" s="314"/>
      <c r="H194" s="314" t="s">
        <v>1537</v>
      </c>
      <c r="I194" s="314" t="s">
        <v>1473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1538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1539</v>
      </c>
      <c r="D201" s="384"/>
      <c r="E201" s="384"/>
      <c r="F201" s="384" t="s">
        <v>1540</v>
      </c>
      <c r="G201" s="385"/>
      <c r="H201" s="384" t="s">
        <v>1541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1531</v>
      </c>
      <c r="D203" s="314"/>
      <c r="E203" s="314"/>
      <c r="F203" s="337" t="s">
        <v>50</v>
      </c>
      <c r="G203" s="314"/>
      <c r="H203" s="314" t="s">
        <v>1542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51</v>
      </c>
      <c r="G204" s="314"/>
      <c r="H204" s="314" t="s">
        <v>1543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54</v>
      </c>
      <c r="G205" s="314"/>
      <c r="H205" s="314" t="s">
        <v>1544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52</v>
      </c>
      <c r="G206" s="314"/>
      <c r="H206" s="314" t="s">
        <v>1545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53</v>
      </c>
      <c r="G207" s="314"/>
      <c r="H207" s="314" t="s">
        <v>1546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1485</v>
      </c>
      <c r="D209" s="314"/>
      <c r="E209" s="314"/>
      <c r="F209" s="337" t="s">
        <v>85</v>
      </c>
      <c r="G209" s="314"/>
      <c r="H209" s="314" t="s">
        <v>1547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1381</v>
      </c>
      <c r="G210" s="314"/>
      <c r="H210" s="314" t="s">
        <v>1382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1379</v>
      </c>
      <c r="G211" s="314"/>
      <c r="H211" s="314" t="s">
        <v>1548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1383</v>
      </c>
      <c r="G212" s="375"/>
      <c r="H212" s="366" t="s">
        <v>1384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1385</v>
      </c>
      <c r="G213" s="375"/>
      <c r="H213" s="366" t="s">
        <v>943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1509</v>
      </c>
      <c r="D215" s="314"/>
      <c r="E215" s="314"/>
      <c r="F215" s="337">
        <v>1</v>
      </c>
      <c r="G215" s="375"/>
      <c r="H215" s="366" t="s">
        <v>1549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1550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1551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1552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Projekce</dc:creator>
  <cp:lastModifiedBy>Projekce</cp:lastModifiedBy>
  <dcterms:created xsi:type="dcterms:W3CDTF">2025-02-06T10:05:20Z</dcterms:created>
  <dcterms:modified xsi:type="dcterms:W3CDTF">2025-02-06T10:05:30Z</dcterms:modified>
</cp:coreProperties>
</file>